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J:\MB CP\22. Crossbay Fund II\04. Countries\01. Benelux\02. Deals\08. Dealpath\03. Leasing &amp; Investment Comps\"/>
    </mc:Choice>
  </mc:AlternateContent>
  <xr:revisionPtr revIDLastSave="0" documentId="13_ncr:1_{64EAC991-0888-4D36-8642-60FD3A9F9915}" xr6:coauthVersionLast="47" xr6:coauthVersionMax="47" xr10:uidLastSave="{00000000-0000-0000-0000-000000000000}"/>
  <bookViews>
    <workbookView xWindow="-120" yWindow="-120" windowWidth="29040" windowHeight="15720" xr2:uid="{29BBB4E3-4CDF-4A23-A74F-6921D5C9540E}"/>
  </bookViews>
  <sheets>
    <sheet name="Leasing Comps " sheetId="1" r:id="rId1"/>
    <sheet name="Investment Comps" sheetId="2" r:id="rId2"/>
    <sheet name="Leasing Supply" sheetId="5" r:id="rId3"/>
    <sheet name="Investment Supply" sheetId="6" r:id="rId4"/>
    <sheet name="Prime Yield Light-Ind." sheetId="3" r:id="rId5"/>
    <sheet name="Prime Yield Logistics" sheetId="4" r:id="rId6"/>
    <sheet name="Sheet1" sheetId="7" state="hidden" r:id="rId7"/>
  </sheets>
  <externalReferences>
    <externalReference r:id="rId8"/>
    <externalReference r:id="rId9"/>
    <externalReference r:id="rId10"/>
  </externalReferences>
  <definedNames>
    <definedName name="_xlnm._FilterDatabase" localSheetId="1" hidden="1">'Investment Comps'!$B$2:$AC$137</definedName>
    <definedName name="_xlnm._FilterDatabase" localSheetId="3" hidden="1">'Investment Supply'!$B$2:$AC$137</definedName>
    <definedName name="Control">[1]Control!$B$7:$CA$31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44" i="2" l="1"/>
  <c r="Q3" i="6" l="1"/>
  <c r="B3" i="5"/>
  <c r="Q142" i="2"/>
  <c r="Q141" i="2"/>
  <c r="Q150" i="2"/>
  <c r="Q149" i="2"/>
  <c r="Q148" i="2"/>
  <c r="Q147" i="2"/>
  <c r="Q146" i="2"/>
  <c r="Q145" i="2"/>
  <c r="Q143" i="2"/>
  <c r="L11" i="3" l="1"/>
  <c r="I11" i="3"/>
  <c r="L10" i="3"/>
  <c r="I10" i="3" l="1"/>
  <c r="I9" i="3" l="1"/>
  <c r="L9" i="3"/>
  <c r="G8" i="3" l="1"/>
  <c r="I8" i="3" s="1"/>
  <c r="K8" i="3"/>
  <c r="L8" i="3" s="1"/>
  <c r="Q140" i="2" l="1"/>
  <c r="Q139" i="2"/>
  <c r="Q138" i="2"/>
  <c r="Q137" i="2" l="1"/>
  <c r="Q136" i="2"/>
  <c r="Q135" i="2"/>
  <c r="Q134" i="2"/>
  <c r="Q133" i="2"/>
  <c r="Q132" i="2"/>
  <c r="Q131" i="2"/>
  <c r="Q130" i="2"/>
  <c r="Q129" i="2"/>
  <c r="Q128" i="2"/>
  <c r="Q127" i="2"/>
  <c r="Q126" i="2"/>
  <c r="Q125" i="2"/>
  <c r="Q124" i="2"/>
  <c r="Q123" i="2"/>
  <c r="Q122" i="2"/>
  <c r="Q121" i="2"/>
  <c r="Q120" i="2"/>
  <c r="Q119" i="2"/>
  <c r="Q118" i="2"/>
  <c r="Q117" i="2"/>
  <c r="Q116" i="2"/>
  <c r="Q115" i="2"/>
  <c r="Q114" i="2"/>
  <c r="Q113" i="2"/>
  <c r="Q112" i="2"/>
  <c r="Q111" i="2"/>
  <c r="Q110" i="2"/>
  <c r="Q109" i="2"/>
  <c r="Q108" i="2"/>
  <c r="Q107" i="2"/>
  <c r="Q106" i="2"/>
  <c r="Q105" i="2"/>
  <c r="Q104" i="2"/>
  <c r="Q103" i="2"/>
  <c r="Q102" i="2"/>
  <c r="Q101" i="2"/>
  <c r="Q100" i="2"/>
  <c r="Q99" i="2"/>
  <c r="Q98" i="2"/>
  <c r="Q97" i="2"/>
  <c r="Q96" i="2"/>
  <c r="Q95" i="2"/>
  <c r="Q94" i="2"/>
  <c r="Q93" i="2"/>
  <c r="Q92" i="2"/>
  <c r="Q91" i="2"/>
  <c r="Q90" i="2"/>
  <c r="Q89" i="2"/>
  <c r="Q88" i="2"/>
  <c r="Q87" i="2"/>
  <c r="Q86" i="2"/>
  <c r="Q85" i="2"/>
  <c r="Q84" i="2"/>
  <c r="Q83" i="2"/>
  <c r="Q82" i="2"/>
  <c r="Q81" i="2"/>
  <c r="Q80" i="2"/>
  <c r="Q79" i="2"/>
  <c r="Q78" i="2"/>
  <c r="Q77" i="2"/>
  <c r="Q76" i="2"/>
  <c r="Q75" i="2"/>
  <c r="Q74" i="2"/>
  <c r="Q73" i="2"/>
  <c r="Q72" i="2"/>
  <c r="Q71" i="2"/>
  <c r="Q70" i="2"/>
  <c r="Q69" i="2"/>
  <c r="Q68" i="2"/>
  <c r="Q67"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Q3" i="2"/>
  <c r="R431" i="1"/>
  <c r="Q431" i="1"/>
  <c r="B431" i="1"/>
  <c r="X422" i="1"/>
  <c r="X423" i="1"/>
  <c r="X424" i="1"/>
  <c r="X425" i="1"/>
  <c r="X426" i="1"/>
  <c r="X427" i="1"/>
  <c r="X428" i="1"/>
  <c r="X429" i="1"/>
  <c r="X430" i="1"/>
  <c r="X421" i="1"/>
  <c r="B430" i="1"/>
  <c r="B429" i="1"/>
  <c r="B428" i="1"/>
  <c r="B427" i="1"/>
  <c r="B426" i="1"/>
  <c r="B425" i="1"/>
  <c r="B424" i="1"/>
  <c r="B423" i="1"/>
  <c r="B422" i="1"/>
  <c r="B421" i="1"/>
  <c r="Y420" i="1"/>
  <c r="Y419" i="1"/>
  <c r="Y418" i="1"/>
  <c r="Y417" i="1"/>
  <c r="Y416" i="1"/>
  <c r="Y415" i="1"/>
  <c r="Y414" i="1"/>
  <c r="Y413" i="1"/>
  <c r="Y412" i="1"/>
  <c r="Y411" i="1"/>
  <c r="Y410" i="1"/>
  <c r="Y409" i="1"/>
  <c r="Y408" i="1"/>
  <c r="Y407" i="1"/>
  <c r="Y406" i="1"/>
  <c r="Y405" i="1"/>
  <c r="Y404" i="1"/>
  <c r="Y403" i="1"/>
  <c r="Y402" i="1"/>
  <c r="Y401" i="1"/>
  <c r="Y400" i="1"/>
  <c r="Y399" i="1"/>
  <c r="Y398" i="1"/>
  <c r="Y397" i="1"/>
  <c r="Y396" i="1"/>
  <c r="Y395" i="1"/>
  <c r="Y394" i="1"/>
  <c r="Y393" i="1"/>
  <c r="Y392" i="1"/>
  <c r="Y391" i="1"/>
  <c r="Y390" i="1"/>
  <c r="Y389" i="1"/>
  <c r="Y388" i="1"/>
  <c r="Y387" i="1"/>
  <c r="Y386" i="1"/>
  <c r="Y385" i="1"/>
  <c r="Y384" i="1"/>
  <c r="Y383" i="1"/>
  <c r="Y382" i="1"/>
  <c r="Y381" i="1"/>
  <c r="Y380" i="1"/>
  <c r="Y379" i="1"/>
  <c r="Y378" i="1"/>
  <c r="Y377" i="1"/>
  <c r="Y376" i="1"/>
  <c r="Y375" i="1"/>
  <c r="Y374" i="1"/>
  <c r="Y373" i="1"/>
  <c r="Y372" i="1"/>
  <c r="Y371" i="1"/>
  <c r="Y370" i="1"/>
  <c r="Y369" i="1"/>
  <c r="Y368" i="1"/>
  <c r="Y367" i="1"/>
  <c r="Y366" i="1"/>
  <c r="Y365" i="1"/>
  <c r="Y364" i="1"/>
  <c r="Y363" i="1"/>
  <c r="Y362" i="1"/>
  <c r="Y361" i="1"/>
  <c r="Y360" i="1"/>
  <c r="Y359" i="1"/>
  <c r="Y358" i="1"/>
  <c r="Y357" i="1"/>
  <c r="Y356" i="1"/>
  <c r="Y355" i="1"/>
  <c r="Y354" i="1"/>
  <c r="Y353" i="1"/>
  <c r="Y352" i="1"/>
  <c r="Y351" i="1"/>
  <c r="Y350" i="1"/>
  <c r="Y349" i="1"/>
  <c r="Y348" i="1"/>
  <c r="Y347" i="1"/>
  <c r="Y346" i="1"/>
  <c r="Y345" i="1"/>
  <c r="Y344" i="1"/>
  <c r="Y343" i="1"/>
  <c r="Y342" i="1"/>
  <c r="Y341" i="1"/>
  <c r="Y340" i="1"/>
  <c r="Y339" i="1"/>
  <c r="Y338" i="1"/>
  <c r="Y337" i="1"/>
  <c r="Y336" i="1"/>
  <c r="Y335" i="1"/>
  <c r="Y334"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2" i="1"/>
  <c r="Y301" i="1"/>
  <c r="Y300" i="1"/>
  <c r="Y299" i="1"/>
  <c r="Y298" i="1"/>
  <c r="Y297" i="1"/>
  <c r="Y296" i="1"/>
  <c r="Y295" i="1"/>
  <c r="Y294" i="1"/>
  <c r="Y293" i="1"/>
  <c r="Y292" i="1"/>
  <c r="Y291" i="1"/>
  <c r="Y290" i="1"/>
  <c r="Y289" i="1"/>
  <c r="Y288" i="1"/>
  <c r="Y287" i="1"/>
  <c r="Y286" i="1"/>
  <c r="Y285" i="1"/>
  <c r="Y284" i="1"/>
  <c r="Y283" i="1"/>
  <c r="Y282" i="1"/>
  <c r="Y281" i="1"/>
  <c r="Y280" i="1"/>
  <c r="Y279" i="1"/>
  <c r="Y278" i="1"/>
  <c r="Y277" i="1"/>
  <c r="Y276" i="1"/>
  <c r="Y275" i="1"/>
  <c r="Y274" i="1"/>
  <c r="Y273" i="1"/>
  <c r="Y272" i="1"/>
  <c r="Y271" i="1"/>
  <c r="Y270" i="1"/>
  <c r="Y269" i="1"/>
  <c r="Y268" i="1"/>
  <c r="Y267" i="1"/>
  <c r="Y266" i="1"/>
  <c r="Y265" i="1"/>
  <c r="Y264" i="1"/>
  <c r="Y263" i="1"/>
  <c r="Y262" i="1"/>
  <c r="Y261" i="1"/>
  <c r="Y260" i="1"/>
  <c r="Y259" i="1"/>
  <c r="Y258" i="1"/>
  <c r="Y257" i="1"/>
  <c r="Y256" i="1"/>
  <c r="Y255" i="1"/>
  <c r="Y254" i="1"/>
  <c r="Y253" i="1"/>
  <c r="Y252" i="1"/>
  <c r="Y251" i="1"/>
  <c r="Y250" i="1"/>
  <c r="Y249" i="1"/>
  <c r="Y248" i="1"/>
  <c r="Y247" i="1"/>
  <c r="Y246" i="1"/>
  <c r="Y245" i="1"/>
  <c r="Y244" i="1"/>
  <c r="Y243" i="1"/>
  <c r="Y242" i="1"/>
  <c r="Y241" i="1"/>
  <c r="Y240" i="1"/>
  <c r="Y239" i="1"/>
  <c r="Y238" i="1"/>
  <c r="Y237" i="1"/>
  <c r="Y236" i="1"/>
  <c r="Y235" i="1"/>
  <c r="Y234" i="1"/>
  <c r="Y233" i="1"/>
  <c r="Y232" i="1"/>
  <c r="Y231" i="1"/>
  <c r="Y230" i="1"/>
  <c r="Y229" i="1"/>
  <c r="Y228" i="1"/>
  <c r="Y227" i="1"/>
  <c r="Y226" i="1"/>
  <c r="Y225" i="1"/>
  <c r="Y224" i="1"/>
  <c r="Y223" i="1"/>
  <c r="Y222" i="1"/>
  <c r="Y221" i="1"/>
  <c r="Y220" i="1"/>
  <c r="Y219" i="1"/>
  <c r="Y218" i="1"/>
  <c r="Y217" i="1"/>
  <c r="Y216" i="1"/>
  <c r="Y215" i="1"/>
  <c r="Y214" i="1"/>
  <c r="Y213" i="1"/>
  <c r="Y212" i="1"/>
  <c r="Y211" i="1"/>
  <c r="Y210" i="1"/>
  <c r="Y209" i="1"/>
  <c r="Y208" i="1"/>
  <c r="Y207" i="1"/>
  <c r="Y206" i="1"/>
  <c r="Y205" i="1"/>
  <c r="Y204"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73" i="1"/>
  <c r="Y172" i="1"/>
  <c r="Y171" i="1"/>
  <c r="Y170" i="1"/>
  <c r="Y169" i="1"/>
  <c r="Y168"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U420" i="1"/>
  <c r="T420" i="1"/>
  <c r="S420" i="1"/>
  <c r="U419" i="1"/>
  <c r="T419" i="1"/>
  <c r="S419" i="1"/>
  <c r="U418" i="1"/>
  <c r="T418" i="1"/>
  <c r="S418" i="1"/>
  <c r="U417" i="1"/>
  <c r="T417" i="1"/>
  <c r="S417" i="1"/>
  <c r="U416" i="1"/>
  <c r="T416" i="1"/>
  <c r="S416" i="1"/>
  <c r="U415" i="1"/>
  <c r="T415" i="1"/>
  <c r="S415" i="1"/>
  <c r="U414" i="1"/>
  <c r="T414" i="1"/>
  <c r="S414" i="1"/>
  <c r="U413" i="1"/>
  <c r="T413" i="1"/>
  <c r="S413" i="1"/>
  <c r="U412" i="1"/>
  <c r="T412" i="1"/>
  <c r="S412" i="1"/>
  <c r="U411" i="1"/>
  <c r="T411" i="1"/>
  <c r="S411" i="1"/>
  <c r="U410" i="1"/>
  <c r="T410" i="1"/>
  <c r="S410" i="1"/>
  <c r="U409" i="1"/>
  <c r="T409" i="1"/>
  <c r="S409" i="1"/>
  <c r="U408" i="1"/>
  <c r="T408" i="1"/>
  <c r="S408" i="1"/>
  <c r="U407" i="1"/>
  <c r="T407" i="1"/>
  <c r="S407" i="1"/>
  <c r="U406" i="1"/>
  <c r="T406" i="1"/>
  <c r="S406" i="1"/>
  <c r="U405" i="1"/>
  <c r="T405" i="1"/>
  <c r="S405" i="1"/>
  <c r="U404" i="1"/>
  <c r="T404" i="1"/>
  <c r="S404" i="1"/>
  <c r="U403" i="1"/>
  <c r="T403" i="1"/>
  <c r="S403" i="1"/>
  <c r="U402" i="1"/>
  <c r="T402" i="1"/>
  <c r="S402" i="1"/>
  <c r="U401" i="1"/>
  <c r="T401" i="1"/>
  <c r="S401" i="1"/>
  <c r="U400" i="1"/>
  <c r="T400" i="1"/>
  <c r="S400" i="1"/>
  <c r="U399" i="1"/>
  <c r="T399" i="1"/>
  <c r="S399" i="1"/>
  <c r="U398" i="1"/>
  <c r="T398" i="1"/>
  <c r="S398" i="1"/>
  <c r="U397" i="1"/>
  <c r="T397" i="1"/>
  <c r="S397" i="1"/>
  <c r="U396" i="1"/>
  <c r="T396" i="1"/>
  <c r="S396" i="1"/>
  <c r="U395" i="1"/>
  <c r="T395" i="1"/>
  <c r="S395" i="1"/>
  <c r="U394" i="1"/>
  <c r="T394" i="1"/>
  <c r="S394" i="1"/>
  <c r="U393" i="1"/>
  <c r="T393" i="1"/>
  <c r="S393" i="1"/>
  <c r="U392" i="1"/>
  <c r="T392" i="1"/>
  <c r="S392" i="1"/>
  <c r="U391" i="1"/>
  <c r="T391" i="1"/>
  <c r="S391" i="1"/>
  <c r="U390" i="1"/>
  <c r="T390" i="1"/>
  <c r="S390" i="1"/>
  <c r="U389" i="1"/>
  <c r="T389" i="1"/>
  <c r="S389" i="1"/>
  <c r="U388" i="1"/>
  <c r="T388" i="1"/>
  <c r="S388" i="1"/>
  <c r="U387" i="1"/>
  <c r="T387" i="1"/>
  <c r="S387" i="1"/>
  <c r="U386" i="1"/>
  <c r="T386" i="1"/>
  <c r="S386" i="1"/>
  <c r="U385" i="1"/>
  <c r="T385" i="1"/>
  <c r="S385" i="1"/>
  <c r="U384" i="1"/>
  <c r="T384" i="1"/>
  <c r="S384" i="1"/>
  <c r="U383" i="1"/>
  <c r="T383" i="1"/>
  <c r="S383" i="1"/>
  <c r="U382" i="1"/>
  <c r="T382" i="1"/>
  <c r="S382" i="1"/>
  <c r="U381" i="1"/>
  <c r="T381" i="1"/>
  <c r="S381" i="1"/>
  <c r="U380" i="1"/>
  <c r="T380" i="1"/>
  <c r="S380" i="1"/>
  <c r="U379" i="1"/>
  <c r="T379" i="1"/>
  <c r="S379" i="1"/>
  <c r="U378" i="1"/>
  <c r="T378" i="1"/>
  <c r="S378" i="1"/>
  <c r="U377" i="1"/>
  <c r="T377" i="1"/>
  <c r="S377" i="1"/>
  <c r="U376" i="1"/>
  <c r="T376" i="1"/>
  <c r="S376" i="1"/>
  <c r="U375" i="1"/>
  <c r="T375" i="1"/>
  <c r="S375" i="1"/>
  <c r="U374" i="1"/>
  <c r="T374" i="1"/>
  <c r="S374" i="1"/>
  <c r="U373" i="1"/>
  <c r="T373" i="1"/>
  <c r="S373" i="1"/>
  <c r="U372" i="1"/>
  <c r="T372" i="1"/>
  <c r="S372" i="1"/>
  <c r="U371" i="1"/>
  <c r="T371" i="1"/>
  <c r="S371" i="1"/>
  <c r="U370" i="1"/>
  <c r="T370" i="1"/>
  <c r="S370" i="1"/>
  <c r="U369" i="1"/>
  <c r="T369" i="1"/>
  <c r="S369" i="1"/>
  <c r="U368" i="1"/>
  <c r="T368" i="1"/>
  <c r="S368" i="1"/>
  <c r="U367" i="1"/>
  <c r="T367" i="1"/>
  <c r="S367" i="1"/>
  <c r="U366" i="1"/>
  <c r="T366" i="1"/>
  <c r="S366" i="1"/>
  <c r="U365" i="1"/>
  <c r="T365" i="1"/>
  <c r="S365" i="1"/>
  <c r="U364" i="1"/>
  <c r="T364" i="1"/>
  <c r="S364" i="1"/>
  <c r="U363" i="1"/>
  <c r="T363" i="1"/>
  <c r="S363" i="1"/>
  <c r="U362" i="1"/>
  <c r="T362" i="1"/>
  <c r="S362" i="1"/>
  <c r="U361" i="1"/>
  <c r="T361" i="1"/>
  <c r="S361" i="1"/>
  <c r="U360" i="1"/>
  <c r="T360" i="1"/>
  <c r="S360" i="1"/>
  <c r="U359" i="1"/>
  <c r="T359" i="1"/>
  <c r="S359" i="1"/>
  <c r="U358" i="1"/>
  <c r="T358" i="1"/>
  <c r="S358" i="1"/>
  <c r="U357" i="1"/>
  <c r="T357" i="1"/>
  <c r="S357" i="1"/>
  <c r="U356" i="1"/>
  <c r="T356" i="1"/>
  <c r="S356" i="1"/>
  <c r="U355" i="1"/>
  <c r="T355" i="1"/>
  <c r="S355" i="1"/>
  <c r="U354" i="1"/>
  <c r="T354" i="1"/>
  <c r="S354" i="1"/>
  <c r="U353" i="1"/>
  <c r="T353" i="1"/>
  <c r="S353" i="1"/>
  <c r="U352" i="1"/>
  <c r="T352" i="1"/>
  <c r="S352" i="1"/>
  <c r="U351" i="1"/>
  <c r="T351" i="1"/>
  <c r="S351" i="1"/>
  <c r="U350" i="1"/>
  <c r="T350" i="1"/>
  <c r="S350" i="1"/>
  <c r="U349" i="1"/>
  <c r="T349" i="1"/>
  <c r="S349" i="1"/>
  <c r="U348" i="1"/>
  <c r="T348" i="1"/>
  <c r="S348" i="1"/>
  <c r="U347" i="1"/>
  <c r="T347" i="1"/>
  <c r="S347" i="1"/>
  <c r="U346" i="1"/>
  <c r="T346" i="1"/>
  <c r="S346" i="1"/>
  <c r="U345" i="1"/>
  <c r="T345" i="1"/>
  <c r="S345" i="1"/>
  <c r="U344" i="1"/>
  <c r="T344" i="1"/>
  <c r="S344" i="1"/>
  <c r="U343" i="1"/>
  <c r="T343" i="1"/>
  <c r="S343" i="1"/>
  <c r="U342" i="1"/>
  <c r="T342" i="1"/>
  <c r="S342" i="1"/>
  <c r="U341" i="1"/>
  <c r="T341" i="1"/>
  <c r="S341" i="1"/>
  <c r="U340" i="1"/>
  <c r="T340" i="1"/>
  <c r="S340" i="1"/>
  <c r="U339" i="1"/>
  <c r="T339" i="1"/>
  <c r="S339" i="1"/>
  <c r="U338" i="1"/>
  <c r="T338" i="1"/>
  <c r="S338" i="1"/>
  <c r="U337" i="1"/>
  <c r="T337" i="1"/>
  <c r="S337" i="1"/>
  <c r="U336" i="1"/>
  <c r="T336" i="1"/>
  <c r="S336" i="1"/>
  <c r="U335" i="1"/>
  <c r="T335" i="1"/>
  <c r="S335" i="1"/>
  <c r="U334" i="1"/>
  <c r="T334" i="1"/>
  <c r="S334" i="1"/>
  <c r="U333" i="1"/>
  <c r="T333" i="1"/>
  <c r="S333" i="1"/>
  <c r="U332" i="1"/>
  <c r="T332" i="1"/>
  <c r="S332" i="1"/>
  <c r="U331" i="1"/>
  <c r="T331" i="1"/>
  <c r="S331" i="1"/>
  <c r="U330" i="1"/>
  <c r="T330" i="1"/>
  <c r="S330" i="1"/>
  <c r="U329" i="1"/>
  <c r="T329" i="1"/>
  <c r="S329" i="1"/>
  <c r="U328" i="1"/>
  <c r="T328" i="1"/>
  <c r="S328" i="1"/>
  <c r="U327" i="1"/>
  <c r="T327" i="1"/>
  <c r="S327" i="1"/>
  <c r="U326" i="1"/>
  <c r="T326" i="1"/>
  <c r="S326" i="1"/>
  <c r="U325" i="1"/>
  <c r="T325" i="1"/>
  <c r="S325" i="1"/>
  <c r="U324" i="1"/>
  <c r="T324" i="1"/>
  <c r="S324" i="1"/>
  <c r="U323" i="1"/>
  <c r="T323" i="1"/>
  <c r="S323" i="1"/>
  <c r="U322" i="1"/>
  <c r="T322" i="1"/>
  <c r="S322" i="1"/>
  <c r="U321" i="1"/>
  <c r="T321" i="1"/>
  <c r="S321" i="1"/>
  <c r="U320" i="1"/>
  <c r="T320" i="1"/>
  <c r="S320" i="1"/>
  <c r="U319" i="1"/>
  <c r="T319" i="1"/>
  <c r="S319" i="1"/>
  <c r="U318" i="1"/>
  <c r="T318" i="1"/>
  <c r="S318" i="1"/>
  <c r="U317" i="1"/>
  <c r="T317" i="1"/>
  <c r="S317" i="1"/>
  <c r="U316" i="1"/>
  <c r="T316" i="1"/>
  <c r="S316" i="1"/>
  <c r="U315" i="1"/>
  <c r="T315" i="1"/>
  <c r="S315" i="1"/>
  <c r="U314" i="1"/>
  <c r="T314" i="1"/>
  <c r="S314" i="1"/>
  <c r="U313" i="1"/>
  <c r="T313" i="1"/>
  <c r="S313" i="1"/>
  <c r="U312" i="1"/>
  <c r="T312" i="1"/>
  <c r="S312" i="1"/>
  <c r="U311" i="1"/>
  <c r="T311" i="1"/>
  <c r="S311" i="1"/>
  <c r="U310" i="1"/>
  <c r="T310" i="1"/>
  <c r="S310" i="1"/>
  <c r="U309" i="1"/>
  <c r="T309" i="1"/>
  <c r="S309" i="1"/>
  <c r="U308" i="1"/>
  <c r="T308" i="1"/>
  <c r="S308" i="1"/>
  <c r="U307" i="1"/>
  <c r="T307" i="1"/>
  <c r="S307" i="1"/>
  <c r="U306" i="1"/>
  <c r="T306" i="1"/>
  <c r="S306" i="1"/>
  <c r="U305" i="1"/>
  <c r="T305" i="1"/>
  <c r="S305" i="1"/>
  <c r="U304" i="1"/>
  <c r="T304" i="1"/>
  <c r="S304" i="1"/>
  <c r="U303" i="1"/>
  <c r="T303" i="1"/>
  <c r="S303" i="1"/>
  <c r="U302" i="1"/>
  <c r="T302" i="1"/>
  <c r="S302" i="1"/>
  <c r="U301" i="1"/>
  <c r="T301" i="1"/>
  <c r="S301" i="1"/>
  <c r="U300" i="1"/>
  <c r="T300" i="1"/>
  <c r="S300" i="1"/>
  <c r="U299" i="1"/>
  <c r="T299" i="1"/>
  <c r="S299" i="1"/>
  <c r="U298" i="1"/>
  <c r="T298" i="1"/>
  <c r="S298" i="1"/>
  <c r="U297" i="1"/>
  <c r="T297" i="1"/>
  <c r="S297" i="1"/>
  <c r="U296" i="1"/>
  <c r="T296" i="1"/>
  <c r="S296" i="1"/>
  <c r="U295" i="1"/>
  <c r="T295" i="1"/>
  <c r="S295" i="1"/>
  <c r="U294" i="1"/>
  <c r="T294" i="1"/>
  <c r="S294" i="1"/>
  <c r="U293" i="1"/>
  <c r="T293" i="1"/>
  <c r="S293" i="1"/>
  <c r="U292" i="1"/>
  <c r="T292" i="1"/>
  <c r="S292" i="1"/>
  <c r="U291" i="1"/>
  <c r="T291" i="1"/>
  <c r="S291" i="1"/>
  <c r="U290" i="1"/>
  <c r="T290" i="1"/>
  <c r="S290" i="1"/>
  <c r="U289" i="1"/>
  <c r="T289" i="1"/>
  <c r="S289" i="1"/>
  <c r="U288" i="1"/>
  <c r="T288" i="1"/>
  <c r="S288" i="1"/>
  <c r="U287" i="1"/>
  <c r="T287" i="1"/>
  <c r="S287" i="1"/>
  <c r="U286" i="1"/>
  <c r="T286" i="1"/>
  <c r="S286" i="1"/>
  <c r="U285" i="1"/>
  <c r="T285" i="1"/>
  <c r="S285" i="1"/>
  <c r="U284" i="1"/>
  <c r="T284" i="1"/>
  <c r="S284" i="1"/>
  <c r="U283" i="1"/>
  <c r="T283" i="1"/>
  <c r="S283" i="1"/>
  <c r="U282" i="1"/>
  <c r="T282" i="1"/>
  <c r="S282" i="1"/>
  <c r="U281" i="1"/>
  <c r="T281" i="1"/>
  <c r="S281" i="1"/>
  <c r="U280" i="1"/>
  <c r="T280" i="1"/>
  <c r="S280" i="1"/>
  <c r="U279" i="1"/>
  <c r="T279" i="1"/>
  <c r="S279" i="1"/>
  <c r="U278" i="1"/>
  <c r="T278" i="1"/>
  <c r="S278" i="1"/>
  <c r="U277" i="1"/>
  <c r="T277" i="1"/>
  <c r="S277" i="1"/>
  <c r="U276" i="1"/>
  <c r="T276" i="1"/>
  <c r="S276" i="1"/>
  <c r="U275" i="1"/>
  <c r="T275" i="1"/>
  <c r="S275" i="1"/>
  <c r="U274" i="1"/>
  <c r="T274" i="1"/>
  <c r="S274" i="1"/>
  <c r="U273" i="1"/>
  <c r="T273" i="1"/>
  <c r="S273" i="1"/>
  <c r="U272" i="1"/>
  <c r="T272" i="1"/>
  <c r="S272" i="1"/>
  <c r="U271" i="1"/>
  <c r="T271" i="1"/>
  <c r="S271" i="1"/>
  <c r="U270" i="1"/>
  <c r="T270" i="1"/>
  <c r="S270" i="1"/>
  <c r="U269" i="1"/>
  <c r="T269" i="1"/>
  <c r="S269" i="1"/>
  <c r="U268" i="1"/>
  <c r="T268" i="1"/>
  <c r="S268" i="1"/>
  <c r="U267" i="1"/>
  <c r="T267" i="1"/>
  <c r="S267" i="1"/>
  <c r="U266" i="1"/>
  <c r="T266" i="1"/>
  <c r="S266" i="1"/>
  <c r="U265" i="1"/>
  <c r="T265" i="1"/>
  <c r="S265" i="1"/>
  <c r="U264" i="1"/>
  <c r="T264" i="1"/>
  <c r="S264" i="1"/>
  <c r="U263" i="1"/>
  <c r="T263" i="1"/>
  <c r="S263" i="1"/>
  <c r="U262" i="1"/>
  <c r="T262" i="1"/>
  <c r="S262" i="1"/>
  <c r="U261" i="1"/>
  <c r="T261" i="1"/>
  <c r="S261" i="1"/>
  <c r="U260" i="1"/>
  <c r="T260" i="1"/>
  <c r="S260" i="1"/>
  <c r="U259" i="1"/>
  <c r="T259" i="1"/>
  <c r="S259" i="1"/>
  <c r="U258" i="1"/>
  <c r="T258" i="1"/>
  <c r="S258" i="1"/>
  <c r="U257" i="1"/>
  <c r="T257" i="1"/>
  <c r="S257" i="1"/>
  <c r="U256" i="1"/>
  <c r="T256" i="1"/>
  <c r="S256" i="1"/>
  <c r="U255" i="1"/>
  <c r="T255" i="1"/>
  <c r="S255" i="1"/>
  <c r="U254" i="1"/>
  <c r="T254" i="1"/>
  <c r="S254" i="1"/>
  <c r="U253" i="1"/>
  <c r="T253" i="1"/>
  <c r="S253" i="1"/>
  <c r="U252" i="1"/>
  <c r="T252" i="1"/>
  <c r="S252" i="1"/>
  <c r="U251" i="1"/>
  <c r="T251" i="1"/>
  <c r="S251" i="1"/>
  <c r="U250" i="1"/>
  <c r="T250" i="1"/>
  <c r="S250" i="1"/>
  <c r="U249" i="1"/>
  <c r="T249" i="1"/>
  <c r="S249" i="1"/>
  <c r="U248" i="1"/>
  <c r="T248" i="1"/>
  <c r="S248" i="1"/>
  <c r="U247" i="1"/>
  <c r="T247" i="1"/>
  <c r="S247" i="1"/>
  <c r="U246" i="1"/>
  <c r="T246" i="1"/>
  <c r="S246" i="1"/>
  <c r="U245" i="1"/>
  <c r="T245" i="1"/>
  <c r="S245" i="1"/>
  <c r="U244" i="1"/>
  <c r="T244" i="1"/>
  <c r="S244" i="1"/>
  <c r="U243" i="1"/>
  <c r="T243" i="1"/>
  <c r="S243" i="1"/>
  <c r="U242" i="1"/>
  <c r="T242" i="1"/>
  <c r="S242" i="1"/>
  <c r="U241" i="1"/>
  <c r="T241" i="1"/>
  <c r="S241" i="1"/>
  <c r="U240" i="1"/>
  <c r="T240" i="1"/>
  <c r="S240" i="1"/>
  <c r="U239" i="1"/>
  <c r="T239" i="1"/>
  <c r="S239" i="1"/>
  <c r="U238" i="1"/>
  <c r="T238" i="1"/>
  <c r="S238" i="1"/>
  <c r="U237" i="1"/>
  <c r="T237" i="1"/>
  <c r="S237" i="1"/>
  <c r="U236" i="1"/>
  <c r="T236" i="1"/>
  <c r="S236" i="1"/>
  <c r="U235" i="1"/>
  <c r="T235" i="1"/>
  <c r="S235" i="1"/>
  <c r="U234" i="1"/>
  <c r="T234" i="1"/>
  <c r="S234" i="1"/>
  <c r="U233" i="1"/>
  <c r="T233" i="1"/>
  <c r="S233" i="1"/>
  <c r="U232" i="1"/>
  <c r="T232" i="1"/>
  <c r="S232" i="1"/>
  <c r="U231" i="1"/>
  <c r="T231" i="1"/>
  <c r="S231" i="1"/>
  <c r="U230" i="1"/>
  <c r="T230" i="1"/>
  <c r="S230" i="1"/>
  <c r="U229" i="1"/>
  <c r="T229" i="1"/>
  <c r="S229" i="1"/>
  <c r="U228" i="1"/>
  <c r="T228" i="1"/>
  <c r="S228" i="1"/>
  <c r="U227" i="1"/>
  <c r="T227" i="1"/>
  <c r="S227" i="1"/>
  <c r="U226" i="1"/>
  <c r="T226" i="1"/>
  <c r="S226" i="1"/>
  <c r="U225" i="1"/>
  <c r="T225" i="1"/>
  <c r="S225" i="1"/>
  <c r="U224" i="1"/>
  <c r="T224" i="1"/>
  <c r="S224" i="1"/>
  <c r="U223" i="1"/>
  <c r="T223" i="1"/>
  <c r="S223" i="1"/>
  <c r="U222" i="1"/>
  <c r="T222" i="1"/>
  <c r="S222" i="1"/>
  <c r="U221" i="1"/>
  <c r="T221" i="1"/>
  <c r="S221" i="1"/>
  <c r="U220" i="1"/>
  <c r="T220" i="1"/>
  <c r="S220" i="1"/>
  <c r="U219" i="1"/>
  <c r="T219" i="1"/>
  <c r="S219" i="1"/>
  <c r="U218" i="1"/>
  <c r="T218" i="1"/>
  <c r="S218" i="1"/>
  <c r="U217" i="1"/>
  <c r="T217" i="1"/>
  <c r="S217" i="1"/>
  <c r="U216" i="1"/>
  <c r="T216" i="1"/>
  <c r="S216" i="1"/>
  <c r="U215" i="1"/>
  <c r="T215" i="1"/>
  <c r="S215" i="1"/>
  <c r="U214" i="1"/>
  <c r="T214" i="1"/>
  <c r="S214" i="1"/>
  <c r="U213" i="1"/>
  <c r="T213" i="1"/>
  <c r="S213" i="1"/>
  <c r="U212" i="1"/>
  <c r="T212" i="1"/>
  <c r="S212" i="1"/>
  <c r="U211" i="1"/>
  <c r="T211" i="1"/>
  <c r="S211" i="1"/>
  <c r="U210" i="1"/>
  <c r="T210" i="1"/>
  <c r="S210" i="1"/>
  <c r="U209" i="1"/>
  <c r="T209" i="1"/>
  <c r="S209" i="1"/>
  <c r="U208" i="1"/>
  <c r="T208" i="1"/>
  <c r="S208" i="1"/>
  <c r="U207" i="1"/>
  <c r="T207" i="1"/>
  <c r="S207" i="1"/>
  <c r="U206" i="1"/>
  <c r="T206" i="1"/>
  <c r="S206" i="1"/>
  <c r="U205" i="1"/>
  <c r="T205" i="1"/>
  <c r="S205" i="1"/>
  <c r="U204" i="1"/>
  <c r="T204" i="1"/>
  <c r="S204" i="1"/>
  <c r="U203" i="1"/>
  <c r="T203" i="1"/>
  <c r="S203" i="1"/>
  <c r="U202" i="1"/>
  <c r="T202" i="1"/>
  <c r="S202" i="1"/>
  <c r="U201" i="1"/>
  <c r="T201" i="1"/>
  <c r="S201" i="1"/>
  <c r="U200" i="1"/>
  <c r="T200" i="1"/>
  <c r="S200" i="1"/>
  <c r="U199" i="1"/>
  <c r="T199" i="1"/>
  <c r="S199" i="1"/>
  <c r="U198" i="1"/>
  <c r="T198" i="1"/>
  <c r="S198" i="1"/>
  <c r="U197" i="1"/>
  <c r="T197" i="1"/>
  <c r="S197" i="1"/>
  <c r="U196" i="1"/>
  <c r="T196" i="1"/>
  <c r="S196" i="1"/>
  <c r="U195" i="1"/>
  <c r="T195" i="1"/>
  <c r="S195" i="1"/>
  <c r="U194" i="1"/>
  <c r="T194" i="1"/>
  <c r="S194" i="1"/>
  <c r="U193" i="1"/>
  <c r="T193" i="1"/>
  <c r="S193" i="1"/>
  <c r="U192" i="1"/>
  <c r="T192" i="1"/>
  <c r="S192" i="1"/>
  <c r="U191" i="1"/>
  <c r="T191" i="1"/>
  <c r="S191" i="1"/>
  <c r="U190" i="1"/>
  <c r="T190" i="1"/>
  <c r="S190" i="1"/>
  <c r="U189" i="1"/>
  <c r="T189" i="1"/>
  <c r="S189" i="1"/>
  <c r="U188" i="1"/>
  <c r="T188" i="1"/>
  <c r="S188" i="1"/>
  <c r="U187" i="1"/>
  <c r="T187" i="1"/>
  <c r="S187" i="1"/>
  <c r="U186" i="1"/>
  <c r="T186" i="1"/>
  <c r="S186" i="1"/>
  <c r="U185" i="1"/>
  <c r="T185" i="1"/>
  <c r="S185" i="1"/>
  <c r="U184" i="1"/>
  <c r="T184" i="1"/>
  <c r="S184" i="1"/>
  <c r="U183" i="1"/>
  <c r="T183" i="1"/>
  <c r="S183" i="1"/>
  <c r="U182" i="1"/>
  <c r="T182" i="1"/>
  <c r="S182" i="1"/>
  <c r="U181" i="1"/>
  <c r="T181" i="1"/>
  <c r="S181" i="1"/>
  <c r="U180" i="1"/>
  <c r="T180" i="1"/>
  <c r="S180" i="1"/>
  <c r="U179" i="1"/>
  <c r="T179" i="1"/>
  <c r="S179" i="1"/>
  <c r="U178" i="1"/>
  <c r="T178" i="1"/>
  <c r="S178" i="1"/>
  <c r="U177" i="1"/>
  <c r="T177" i="1"/>
  <c r="S177" i="1"/>
  <c r="U176" i="1"/>
  <c r="T176" i="1"/>
  <c r="S176" i="1"/>
  <c r="U175" i="1"/>
  <c r="T175" i="1"/>
  <c r="S175" i="1"/>
  <c r="U174" i="1"/>
  <c r="T174" i="1"/>
  <c r="S174" i="1"/>
  <c r="U173" i="1"/>
  <c r="T173" i="1"/>
  <c r="S173" i="1"/>
  <c r="U172" i="1"/>
  <c r="T172" i="1"/>
  <c r="S172" i="1"/>
  <c r="U171" i="1"/>
  <c r="T171" i="1"/>
  <c r="S171" i="1"/>
  <c r="U170" i="1"/>
  <c r="T170" i="1"/>
  <c r="S170" i="1"/>
  <c r="U169" i="1"/>
  <c r="T169" i="1"/>
  <c r="S169" i="1"/>
  <c r="U168" i="1"/>
  <c r="T168" i="1"/>
  <c r="S168" i="1"/>
  <c r="U167" i="1"/>
  <c r="T167" i="1"/>
  <c r="S167" i="1"/>
  <c r="U166" i="1"/>
  <c r="T166" i="1"/>
  <c r="S166" i="1"/>
  <c r="U165" i="1"/>
  <c r="T165" i="1"/>
  <c r="S165" i="1"/>
  <c r="U164" i="1"/>
  <c r="T164" i="1"/>
  <c r="S164" i="1"/>
  <c r="U163" i="1"/>
  <c r="T163" i="1"/>
  <c r="S163" i="1"/>
  <c r="U162" i="1"/>
  <c r="T162" i="1"/>
  <c r="S162" i="1"/>
  <c r="U161" i="1"/>
  <c r="T161" i="1"/>
  <c r="S161" i="1"/>
  <c r="U160" i="1"/>
  <c r="T160" i="1"/>
  <c r="S160" i="1"/>
  <c r="U159" i="1"/>
  <c r="T159" i="1"/>
  <c r="S159" i="1"/>
  <c r="U158" i="1"/>
  <c r="T158" i="1"/>
  <c r="S158" i="1"/>
  <c r="U157" i="1"/>
  <c r="T157" i="1"/>
  <c r="S157" i="1"/>
  <c r="U156" i="1"/>
  <c r="T156" i="1"/>
  <c r="S156" i="1"/>
  <c r="U155" i="1"/>
  <c r="T155" i="1"/>
  <c r="S155" i="1"/>
  <c r="U154" i="1"/>
  <c r="T154" i="1"/>
  <c r="S154" i="1"/>
  <c r="U153" i="1"/>
  <c r="T153" i="1"/>
  <c r="S153" i="1"/>
  <c r="U152" i="1"/>
  <c r="T152" i="1"/>
  <c r="S152" i="1"/>
  <c r="U151" i="1"/>
  <c r="T151" i="1"/>
  <c r="S151" i="1"/>
  <c r="U150" i="1"/>
  <c r="T150" i="1"/>
  <c r="S150" i="1"/>
  <c r="U149" i="1"/>
  <c r="T149" i="1"/>
  <c r="S149" i="1"/>
  <c r="U148" i="1"/>
  <c r="T148" i="1"/>
  <c r="S148" i="1"/>
  <c r="U147" i="1"/>
  <c r="T147" i="1"/>
  <c r="S147" i="1"/>
  <c r="U146" i="1"/>
  <c r="T146" i="1"/>
  <c r="S146" i="1"/>
  <c r="U145" i="1"/>
  <c r="T145" i="1"/>
  <c r="S145" i="1"/>
  <c r="U144" i="1"/>
  <c r="T144" i="1"/>
  <c r="S144" i="1"/>
  <c r="U143" i="1"/>
  <c r="T143" i="1"/>
  <c r="S143" i="1"/>
  <c r="U142" i="1"/>
  <c r="T142" i="1"/>
  <c r="S142" i="1"/>
  <c r="U141" i="1"/>
  <c r="T141" i="1"/>
  <c r="S141" i="1"/>
  <c r="U140" i="1"/>
  <c r="T140" i="1"/>
  <c r="S140" i="1"/>
  <c r="U139" i="1"/>
  <c r="T139" i="1"/>
  <c r="S139" i="1"/>
  <c r="U138" i="1"/>
  <c r="T138" i="1"/>
  <c r="S138" i="1"/>
  <c r="U137" i="1"/>
  <c r="T137" i="1"/>
  <c r="S137" i="1"/>
  <c r="U136" i="1"/>
  <c r="T136" i="1"/>
  <c r="S136" i="1"/>
  <c r="U135" i="1"/>
  <c r="T135" i="1"/>
  <c r="S135" i="1"/>
  <c r="U134" i="1"/>
  <c r="T134" i="1"/>
  <c r="S134" i="1"/>
  <c r="U133" i="1"/>
  <c r="T133" i="1"/>
  <c r="S133" i="1"/>
  <c r="U132" i="1"/>
  <c r="T132" i="1"/>
  <c r="S132" i="1"/>
  <c r="U131" i="1"/>
  <c r="T131" i="1"/>
  <c r="S131" i="1"/>
  <c r="U130" i="1"/>
  <c r="T130" i="1"/>
  <c r="S130" i="1"/>
  <c r="U129" i="1"/>
  <c r="T129" i="1"/>
  <c r="S129" i="1"/>
  <c r="U128" i="1"/>
  <c r="T128" i="1"/>
  <c r="S128" i="1"/>
  <c r="U127" i="1"/>
  <c r="T127" i="1"/>
  <c r="S127" i="1"/>
  <c r="U126" i="1"/>
  <c r="T126" i="1"/>
  <c r="S126" i="1"/>
  <c r="U125" i="1"/>
  <c r="T125" i="1"/>
  <c r="S125" i="1"/>
  <c r="U124" i="1"/>
  <c r="T124" i="1"/>
  <c r="S124" i="1"/>
  <c r="U123" i="1"/>
  <c r="T123" i="1"/>
  <c r="S123" i="1"/>
  <c r="U122" i="1"/>
  <c r="T122" i="1"/>
  <c r="S122" i="1"/>
  <c r="U121" i="1"/>
  <c r="T121" i="1"/>
  <c r="S121" i="1"/>
  <c r="U120" i="1"/>
  <c r="T120" i="1"/>
  <c r="S120" i="1"/>
  <c r="U119" i="1"/>
  <c r="T119" i="1"/>
  <c r="S119" i="1"/>
  <c r="U118" i="1"/>
  <c r="T118" i="1"/>
  <c r="S118" i="1"/>
  <c r="U117" i="1"/>
  <c r="T117" i="1"/>
  <c r="S117" i="1"/>
  <c r="U116" i="1"/>
  <c r="T116" i="1"/>
  <c r="S116" i="1"/>
  <c r="U115" i="1"/>
  <c r="T115" i="1"/>
  <c r="S115" i="1"/>
  <c r="U114" i="1"/>
  <c r="T114" i="1"/>
  <c r="S114" i="1"/>
  <c r="U113" i="1"/>
  <c r="T113" i="1"/>
  <c r="S113" i="1"/>
  <c r="U112" i="1"/>
  <c r="T112" i="1"/>
  <c r="S112" i="1"/>
  <c r="U111" i="1"/>
  <c r="T111" i="1"/>
  <c r="S111" i="1"/>
  <c r="U110" i="1"/>
  <c r="T110" i="1"/>
  <c r="S110" i="1"/>
  <c r="U109" i="1"/>
  <c r="T109" i="1"/>
  <c r="S109" i="1"/>
  <c r="U108" i="1"/>
  <c r="T108" i="1"/>
  <c r="S108" i="1"/>
  <c r="U107" i="1"/>
  <c r="T107" i="1"/>
  <c r="S107" i="1"/>
  <c r="U106" i="1"/>
  <c r="T106" i="1"/>
  <c r="S106" i="1"/>
  <c r="U105" i="1"/>
  <c r="T105" i="1"/>
  <c r="S105" i="1"/>
  <c r="U104" i="1"/>
  <c r="T104" i="1"/>
  <c r="S104" i="1"/>
  <c r="U103" i="1"/>
  <c r="T103" i="1"/>
  <c r="S103" i="1"/>
  <c r="U102" i="1"/>
  <c r="T102" i="1"/>
  <c r="S102" i="1"/>
  <c r="U101" i="1"/>
  <c r="T101" i="1"/>
  <c r="S101" i="1"/>
  <c r="U100" i="1"/>
  <c r="T100" i="1"/>
  <c r="S100" i="1"/>
  <c r="U99" i="1"/>
  <c r="T99" i="1"/>
  <c r="S99" i="1"/>
  <c r="U98" i="1"/>
  <c r="T98" i="1"/>
  <c r="S98" i="1"/>
  <c r="U97" i="1"/>
  <c r="T97" i="1"/>
  <c r="S97" i="1"/>
  <c r="U96" i="1"/>
  <c r="T96" i="1"/>
  <c r="S96" i="1"/>
  <c r="U95" i="1"/>
  <c r="T95" i="1"/>
  <c r="S95" i="1"/>
  <c r="U94" i="1"/>
  <c r="T94" i="1"/>
  <c r="S94" i="1"/>
  <c r="U93" i="1"/>
  <c r="T93" i="1"/>
  <c r="S93" i="1"/>
  <c r="U92" i="1"/>
  <c r="T92" i="1"/>
  <c r="S92" i="1"/>
  <c r="U91" i="1"/>
  <c r="T91" i="1"/>
  <c r="S91" i="1"/>
  <c r="U90" i="1"/>
  <c r="T90" i="1"/>
  <c r="S90" i="1"/>
  <c r="U89" i="1"/>
  <c r="T89" i="1"/>
  <c r="S89" i="1"/>
  <c r="U88" i="1"/>
  <c r="T88" i="1"/>
  <c r="S88" i="1"/>
  <c r="U87" i="1"/>
  <c r="T87" i="1"/>
  <c r="S87" i="1"/>
  <c r="U86" i="1"/>
  <c r="T86" i="1"/>
  <c r="S86" i="1"/>
  <c r="U85" i="1"/>
  <c r="T85" i="1"/>
  <c r="S85" i="1"/>
  <c r="U84" i="1"/>
  <c r="T84" i="1"/>
  <c r="S84" i="1"/>
  <c r="U83" i="1"/>
  <c r="T83" i="1"/>
  <c r="S83" i="1"/>
  <c r="U82" i="1"/>
  <c r="T82" i="1"/>
  <c r="S82" i="1"/>
  <c r="U81" i="1"/>
  <c r="T81" i="1"/>
  <c r="S81" i="1"/>
  <c r="U80" i="1"/>
  <c r="T80" i="1"/>
  <c r="S80" i="1"/>
  <c r="U79" i="1"/>
  <c r="T79" i="1"/>
  <c r="S79" i="1"/>
  <c r="U78" i="1"/>
  <c r="T78" i="1"/>
  <c r="S78" i="1"/>
  <c r="U77" i="1"/>
  <c r="T77" i="1"/>
  <c r="S77" i="1"/>
  <c r="U76" i="1"/>
  <c r="T76" i="1"/>
  <c r="S76" i="1"/>
  <c r="U75" i="1"/>
  <c r="T75" i="1"/>
  <c r="S75" i="1"/>
  <c r="U74" i="1"/>
  <c r="T74" i="1"/>
  <c r="S74" i="1"/>
  <c r="U73" i="1"/>
  <c r="T73" i="1"/>
  <c r="S73" i="1"/>
  <c r="U72" i="1"/>
  <c r="T72" i="1"/>
  <c r="S72" i="1"/>
  <c r="U71" i="1"/>
  <c r="T71" i="1"/>
  <c r="S71" i="1"/>
  <c r="U70" i="1"/>
  <c r="T70" i="1"/>
  <c r="S70" i="1"/>
  <c r="U69" i="1"/>
  <c r="T69" i="1"/>
  <c r="S69" i="1"/>
  <c r="U68" i="1"/>
  <c r="T68" i="1"/>
  <c r="S68" i="1"/>
  <c r="U67" i="1"/>
  <c r="T67" i="1"/>
  <c r="S67" i="1"/>
  <c r="U66" i="1"/>
  <c r="T66" i="1"/>
  <c r="S66" i="1"/>
  <c r="U65" i="1"/>
  <c r="T65" i="1"/>
  <c r="S65" i="1"/>
  <c r="U64" i="1"/>
  <c r="T64" i="1"/>
  <c r="S64" i="1"/>
  <c r="U63" i="1"/>
  <c r="T63" i="1"/>
  <c r="S63" i="1"/>
  <c r="U62" i="1"/>
  <c r="T62" i="1"/>
  <c r="S62" i="1"/>
  <c r="U61" i="1"/>
  <c r="T61" i="1"/>
  <c r="S61" i="1"/>
  <c r="U60" i="1"/>
  <c r="T60" i="1"/>
  <c r="S60" i="1"/>
  <c r="U59" i="1"/>
  <c r="T59" i="1"/>
  <c r="S59" i="1"/>
  <c r="U58" i="1"/>
  <c r="T58" i="1"/>
  <c r="S58" i="1"/>
  <c r="U57" i="1"/>
  <c r="T57" i="1"/>
  <c r="S57" i="1"/>
  <c r="U56" i="1"/>
  <c r="T56" i="1"/>
  <c r="S56" i="1"/>
  <c r="U55" i="1"/>
  <c r="T55" i="1"/>
  <c r="S55" i="1"/>
  <c r="U54" i="1"/>
  <c r="T54" i="1"/>
  <c r="S54" i="1"/>
  <c r="U53" i="1"/>
  <c r="T53" i="1"/>
  <c r="S53" i="1"/>
  <c r="U52" i="1"/>
  <c r="T52" i="1"/>
  <c r="S52" i="1"/>
  <c r="U51" i="1"/>
  <c r="T51" i="1"/>
  <c r="S51" i="1"/>
  <c r="U50" i="1"/>
  <c r="T50" i="1"/>
  <c r="S50" i="1"/>
  <c r="U49" i="1"/>
  <c r="T49" i="1"/>
  <c r="S49" i="1"/>
  <c r="U48" i="1"/>
  <c r="T48" i="1"/>
  <c r="S48" i="1"/>
  <c r="U47" i="1"/>
  <c r="T47" i="1"/>
  <c r="S47" i="1"/>
  <c r="U46" i="1"/>
  <c r="T46" i="1"/>
  <c r="S46" i="1"/>
  <c r="U45" i="1"/>
  <c r="T45" i="1"/>
  <c r="S45" i="1"/>
  <c r="U44" i="1"/>
  <c r="T44" i="1"/>
  <c r="S44" i="1"/>
  <c r="U43" i="1"/>
  <c r="T43" i="1"/>
  <c r="S43" i="1"/>
  <c r="U42" i="1"/>
  <c r="T42" i="1"/>
  <c r="S42" i="1"/>
  <c r="U41" i="1"/>
  <c r="T41" i="1"/>
  <c r="S41" i="1"/>
  <c r="U40" i="1"/>
  <c r="T40" i="1"/>
  <c r="S40" i="1"/>
  <c r="U39" i="1"/>
  <c r="T39" i="1"/>
  <c r="S39" i="1"/>
  <c r="U38" i="1"/>
  <c r="T38" i="1"/>
  <c r="S38" i="1"/>
  <c r="U37" i="1"/>
  <c r="T37" i="1"/>
  <c r="S37" i="1"/>
  <c r="U36" i="1"/>
  <c r="T36" i="1"/>
  <c r="S36" i="1"/>
  <c r="U35" i="1"/>
  <c r="T35" i="1"/>
  <c r="S35" i="1"/>
  <c r="U34" i="1"/>
  <c r="T34" i="1"/>
  <c r="S34" i="1"/>
  <c r="U33" i="1"/>
  <c r="T33" i="1"/>
  <c r="S33" i="1"/>
  <c r="U32" i="1"/>
  <c r="T32" i="1"/>
  <c r="S32" i="1"/>
  <c r="X420" i="1"/>
  <c r="X419" i="1"/>
  <c r="X418" i="1"/>
  <c r="X417" i="1"/>
  <c r="X416" i="1"/>
  <c r="X415" i="1"/>
  <c r="X414" i="1"/>
  <c r="X413" i="1"/>
  <c r="X412" i="1"/>
  <c r="X411" i="1"/>
  <c r="X410" i="1"/>
  <c r="X409" i="1"/>
  <c r="X408" i="1"/>
  <c r="X407" i="1"/>
  <c r="X406" i="1"/>
  <c r="X405" i="1"/>
  <c r="X404" i="1"/>
  <c r="X403" i="1"/>
  <c r="X402" i="1"/>
  <c r="X401" i="1"/>
  <c r="X400" i="1"/>
  <c r="X399" i="1"/>
  <c r="X398" i="1"/>
  <c r="X397" i="1"/>
  <c r="X396" i="1"/>
  <c r="X395" i="1"/>
  <c r="X394" i="1"/>
  <c r="X393" i="1"/>
  <c r="X392" i="1"/>
  <c r="X391" i="1"/>
  <c r="X390" i="1"/>
  <c r="X389" i="1"/>
  <c r="X388" i="1"/>
  <c r="X387" i="1"/>
  <c r="X386" i="1"/>
  <c r="X385" i="1"/>
  <c r="X384" i="1"/>
  <c r="X383" i="1"/>
  <c r="X382" i="1"/>
  <c r="X381" i="1"/>
  <c r="X380" i="1"/>
  <c r="X379" i="1"/>
  <c r="X378" i="1"/>
  <c r="X377" i="1"/>
  <c r="X376" i="1"/>
  <c r="X375" i="1"/>
  <c r="X374" i="1"/>
  <c r="X373" i="1"/>
  <c r="X372" i="1"/>
  <c r="X371" i="1"/>
  <c r="X370" i="1"/>
  <c r="X369" i="1"/>
  <c r="X368" i="1"/>
  <c r="X367" i="1"/>
  <c r="X366" i="1"/>
  <c r="X365" i="1"/>
  <c r="X364" i="1"/>
  <c r="X363" i="1"/>
  <c r="X362" i="1"/>
  <c r="X361" i="1"/>
  <c r="X360" i="1"/>
  <c r="X359" i="1"/>
  <c r="X358" i="1"/>
  <c r="X357" i="1"/>
  <c r="X356" i="1"/>
  <c r="X355" i="1"/>
  <c r="X354" i="1"/>
  <c r="X353" i="1"/>
  <c r="X352" i="1"/>
  <c r="X351" i="1"/>
  <c r="X350" i="1"/>
  <c r="X349" i="1"/>
  <c r="X348" i="1"/>
  <c r="X347" i="1"/>
  <c r="X346" i="1"/>
  <c r="X345" i="1"/>
  <c r="X344" i="1"/>
  <c r="X343" i="1"/>
  <c r="X342" i="1"/>
  <c r="X341" i="1"/>
  <c r="X340" i="1"/>
  <c r="X339" i="1"/>
  <c r="X338" i="1"/>
  <c r="X337" i="1"/>
  <c r="X336" i="1"/>
  <c r="X335" i="1"/>
  <c r="X334" i="1"/>
  <c r="X333" i="1"/>
  <c r="X332" i="1"/>
  <c r="X331" i="1"/>
  <c r="X330" i="1"/>
  <c r="X329" i="1"/>
  <c r="X328" i="1"/>
  <c r="X327" i="1"/>
  <c r="X326" i="1"/>
  <c r="X325" i="1"/>
  <c r="X324" i="1"/>
  <c r="X323" i="1"/>
  <c r="X322" i="1"/>
  <c r="X321" i="1"/>
  <c r="X320" i="1"/>
  <c r="X319" i="1"/>
  <c r="X318" i="1"/>
  <c r="X317" i="1"/>
  <c r="X316" i="1"/>
  <c r="X315" i="1"/>
  <c r="X314" i="1"/>
  <c r="X313" i="1"/>
  <c r="X312" i="1"/>
  <c r="X311" i="1"/>
  <c r="X310" i="1"/>
  <c r="X309" i="1"/>
  <c r="X308" i="1"/>
  <c r="X307" i="1"/>
  <c r="X306" i="1"/>
  <c r="X305" i="1"/>
  <c r="X304" i="1"/>
  <c r="X303" i="1"/>
  <c r="X302" i="1"/>
  <c r="X301" i="1"/>
  <c r="X300" i="1"/>
  <c r="X299" i="1"/>
  <c r="X298" i="1"/>
  <c r="X297" i="1"/>
  <c r="X296" i="1"/>
  <c r="X295" i="1"/>
  <c r="X294" i="1"/>
  <c r="X293" i="1"/>
  <c r="X292" i="1"/>
  <c r="X291" i="1"/>
  <c r="X290" i="1"/>
  <c r="X289" i="1"/>
  <c r="X288" i="1"/>
  <c r="X287" i="1"/>
  <c r="X286" i="1"/>
  <c r="X285" i="1"/>
  <c r="X284" i="1"/>
  <c r="X283" i="1"/>
  <c r="X282" i="1"/>
  <c r="X281" i="1"/>
  <c r="X280" i="1"/>
  <c r="X279" i="1"/>
  <c r="X278" i="1"/>
  <c r="X277" i="1"/>
  <c r="X276" i="1"/>
  <c r="X275" i="1"/>
  <c r="X274" i="1"/>
  <c r="X273" i="1"/>
  <c r="X272" i="1"/>
  <c r="X271" i="1"/>
  <c r="X270" i="1"/>
  <c r="X269" i="1"/>
  <c r="X268" i="1"/>
  <c r="X267" i="1"/>
  <c r="X266" i="1"/>
  <c r="X265" i="1"/>
  <c r="X264" i="1"/>
  <c r="X263" i="1"/>
  <c r="X262" i="1"/>
  <c r="X261" i="1"/>
  <c r="X260" i="1"/>
  <c r="X259" i="1"/>
  <c r="X258" i="1"/>
  <c r="X257" i="1"/>
  <c r="X256" i="1"/>
  <c r="X255" i="1"/>
  <c r="X254" i="1"/>
  <c r="X253" i="1"/>
  <c r="X252" i="1"/>
  <c r="X251" i="1"/>
  <c r="X250" i="1"/>
  <c r="X249" i="1"/>
  <c r="X248" i="1"/>
  <c r="X247" i="1"/>
  <c r="X246" i="1"/>
  <c r="X245" i="1"/>
  <c r="X244" i="1"/>
  <c r="X243" i="1"/>
  <c r="X242" i="1"/>
  <c r="X241" i="1"/>
  <c r="X240" i="1"/>
  <c r="X239" i="1"/>
  <c r="X238" i="1"/>
  <c r="X237" i="1"/>
  <c r="X236" i="1"/>
  <c r="X235" i="1"/>
  <c r="X234" i="1"/>
  <c r="X233" i="1"/>
  <c r="X232" i="1"/>
  <c r="X231" i="1"/>
  <c r="X230" i="1"/>
  <c r="X229" i="1"/>
  <c r="X228" i="1"/>
  <c r="X227" i="1"/>
  <c r="X226" i="1"/>
  <c r="X225" i="1"/>
  <c r="X224" i="1"/>
  <c r="X223" i="1"/>
  <c r="X222" i="1"/>
  <c r="X221" i="1"/>
  <c r="X220" i="1"/>
  <c r="X219" i="1"/>
  <c r="X218" i="1"/>
  <c r="X217" i="1"/>
  <c r="X216" i="1"/>
  <c r="X215" i="1"/>
  <c r="X214" i="1"/>
  <c r="X213" i="1"/>
  <c r="X212" i="1"/>
  <c r="X211" i="1"/>
  <c r="X210" i="1"/>
  <c r="X209" i="1"/>
  <c r="X208" i="1"/>
  <c r="X207" i="1"/>
  <c r="X206" i="1"/>
  <c r="X205" i="1"/>
  <c r="X204" i="1"/>
  <c r="X203" i="1"/>
  <c r="X202" i="1"/>
  <c r="X201" i="1"/>
  <c r="X200" i="1"/>
  <c r="X199" i="1"/>
  <c r="X198" i="1"/>
  <c r="X197" i="1"/>
  <c r="X196" i="1"/>
  <c r="X195" i="1"/>
  <c r="X194" i="1"/>
  <c r="X193" i="1"/>
  <c r="X192" i="1"/>
  <c r="X191" i="1"/>
  <c r="X190" i="1"/>
  <c r="X189" i="1"/>
  <c r="X188" i="1"/>
  <c r="X187" i="1"/>
  <c r="X186" i="1"/>
  <c r="X185" i="1"/>
  <c r="X184" i="1"/>
  <c r="X183" i="1"/>
  <c r="X182" i="1"/>
  <c r="X181" i="1"/>
  <c r="X180" i="1"/>
  <c r="X179" i="1"/>
  <c r="X178" i="1"/>
  <c r="X177" i="1"/>
  <c r="X176" i="1"/>
  <c r="X175" i="1"/>
  <c r="X174" i="1"/>
  <c r="X173" i="1"/>
  <c r="X172" i="1"/>
  <c r="X171" i="1"/>
  <c r="X170" i="1"/>
  <c r="X169" i="1"/>
  <c r="X168" i="1"/>
  <c r="X167" i="1"/>
  <c r="X166" i="1"/>
  <c r="X165" i="1"/>
  <c r="X164" i="1"/>
  <c r="X163" i="1"/>
  <c r="X162" i="1"/>
  <c r="X161" i="1"/>
  <c r="X160" i="1"/>
  <c r="X159" i="1"/>
  <c r="X158" i="1"/>
  <c r="X157" i="1"/>
  <c r="X156" i="1"/>
  <c r="X155" i="1"/>
  <c r="X154" i="1"/>
  <c r="X153" i="1"/>
  <c r="X152" i="1"/>
  <c r="X151" i="1"/>
  <c r="X150" i="1"/>
  <c r="X149" i="1"/>
  <c r="X148" i="1"/>
  <c r="X147" i="1"/>
  <c r="X146" i="1"/>
  <c r="X145" i="1"/>
  <c r="X144" i="1"/>
  <c r="X143" i="1"/>
  <c r="X142" i="1"/>
  <c r="X141" i="1"/>
  <c r="X140" i="1"/>
  <c r="X139" i="1"/>
  <c r="X138" i="1"/>
  <c r="X137" i="1"/>
  <c r="X136" i="1"/>
  <c r="X135" i="1"/>
  <c r="X134" i="1"/>
  <c r="X133" i="1"/>
  <c r="X132" i="1"/>
  <c r="X131" i="1"/>
  <c r="X130" i="1"/>
  <c r="X129" i="1"/>
  <c r="X128" i="1"/>
  <c r="X127" i="1"/>
  <c r="X126" i="1"/>
  <c r="X125" i="1"/>
  <c r="X124" i="1"/>
  <c r="X123" i="1"/>
  <c r="X122" i="1"/>
  <c r="X121" i="1"/>
  <c r="X120" i="1"/>
  <c r="X119" i="1"/>
  <c r="X118" i="1"/>
  <c r="X117" i="1"/>
  <c r="X116" i="1"/>
  <c r="X115" i="1"/>
  <c r="X114" i="1"/>
  <c r="X113" i="1"/>
  <c r="X112" i="1"/>
  <c r="X111" i="1"/>
  <c r="X110" i="1"/>
  <c r="X109" i="1"/>
  <c r="X108" i="1"/>
  <c r="X107" i="1"/>
  <c r="X106" i="1"/>
  <c r="X105" i="1"/>
  <c r="X104" i="1"/>
  <c r="X103" i="1"/>
  <c r="X102" i="1"/>
  <c r="X101" i="1"/>
  <c r="X100" i="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71" i="1"/>
  <c r="X70" i="1"/>
  <c r="X69" i="1"/>
  <c r="X68" i="1"/>
  <c r="X67" i="1"/>
  <c r="X66" i="1"/>
  <c r="X65" i="1"/>
  <c r="X64" i="1"/>
  <c r="X63" i="1"/>
  <c r="X62" i="1"/>
  <c r="X61" i="1"/>
  <c r="X60" i="1"/>
  <c r="X59" i="1"/>
  <c r="X58" i="1"/>
  <c r="X57" i="1"/>
  <c r="X56" i="1"/>
  <c r="X55" i="1"/>
  <c r="X54" i="1"/>
  <c r="X53" i="1"/>
  <c r="X52" i="1"/>
  <c r="X51" i="1"/>
  <c r="X50" i="1"/>
  <c r="X49" i="1"/>
  <c r="X48" i="1"/>
  <c r="X47" i="1"/>
  <c r="X46" i="1"/>
  <c r="X45" i="1"/>
  <c r="X44" i="1"/>
  <c r="X43" i="1"/>
  <c r="X42" i="1"/>
  <c r="X41" i="1"/>
  <c r="X40" i="1"/>
  <c r="X39" i="1"/>
  <c r="X38" i="1"/>
  <c r="X37" i="1"/>
  <c r="X36" i="1"/>
  <c r="X35" i="1"/>
  <c r="X34" i="1"/>
  <c r="X33" i="1"/>
  <c r="X32" i="1"/>
  <c r="X31" i="1"/>
  <c r="U31" i="1"/>
  <c r="T31" i="1"/>
  <c r="S3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R321" i="1"/>
  <c r="Q321" i="1"/>
  <c r="R320" i="1"/>
  <c r="Q320" i="1"/>
  <c r="R319" i="1"/>
  <c r="Q319" i="1"/>
  <c r="R318" i="1"/>
  <c r="Q318" i="1"/>
  <c r="R317" i="1"/>
  <c r="Q317" i="1"/>
  <c r="R316" i="1"/>
  <c r="Q316" i="1"/>
  <c r="R315" i="1"/>
  <c r="Q315" i="1"/>
  <c r="R314" i="1"/>
  <c r="Q314" i="1"/>
  <c r="R313" i="1"/>
  <c r="Q313" i="1"/>
  <c r="R312" i="1"/>
  <c r="Q312" i="1"/>
  <c r="R311" i="1"/>
  <c r="Q311" i="1"/>
  <c r="R310" i="1"/>
  <c r="Q310" i="1"/>
  <c r="R309" i="1"/>
  <c r="Q309" i="1"/>
  <c r="R308" i="1"/>
  <c r="Q308" i="1"/>
  <c r="R307" i="1"/>
  <c r="Q307" i="1"/>
  <c r="R306" i="1"/>
  <c r="Q306" i="1"/>
  <c r="R305" i="1"/>
  <c r="Q305" i="1"/>
  <c r="R304" i="1"/>
  <c r="Q304" i="1"/>
  <c r="R303" i="1"/>
  <c r="Q303" i="1"/>
  <c r="R302" i="1"/>
  <c r="Q302" i="1"/>
  <c r="R301" i="1"/>
  <c r="Q301" i="1"/>
  <c r="R300" i="1"/>
  <c r="Q300" i="1"/>
  <c r="R299" i="1"/>
  <c r="Q299" i="1"/>
  <c r="R298" i="1"/>
  <c r="Q298" i="1"/>
  <c r="R297" i="1"/>
  <c r="Q297" i="1"/>
  <c r="R296" i="1"/>
  <c r="Q296" i="1"/>
  <c r="R295" i="1"/>
  <c r="Q295" i="1"/>
  <c r="R294" i="1"/>
  <c r="Q294" i="1"/>
  <c r="R293" i="1"/>
  <c r="Q293" i="1"/>
  <c r="R292" i="1"/>
  <c r="Q292" i="1"/>
  <c r="R291" i="1"/>
  <c r="Q291" i="1"/>
  <c r="R290" i="1"/>
  <c r="Q290" i="1"/>
  <c r="R289" i="1"/>
  <c r="Q289" i="1"/>
  <c r="R288" i="1"/>
  <c r="Q288" i="1"/>
  <c r="R287" i="1"/>
  <c r="Q287" i="1"/>
  <c r="R286" i="1"/>
  <c r="Q286" i="1"/>
  <c r="R285" i="1"/>
  <c r="Q285" i="1"/>
  <c r="R284" i="1"/>
  <c r="Q284" i="1"/>
  <c r="R283" i="1"/>
  <c r="Q283" i="1"/>
  <c r="R282" i="1"/>
  <c r="Q282" i="1"/>
  <c r="R281" i="1"/>
  <c r="Q281" i="1"/>
  <c r="R280" i="1"/>
  <c r="Q280" i="1"/>
  <c r="R279" i="1"/>
  <c r="Q279" i="1"/>
  <c r="R278" i="1"/>
  <c r="Q278" i="1"/>
  <c r="R277" i="1"/>
  <c r="Q277" i="1"/>
  <c r="R276" i="1"/>
  <c r="Q276" i="1"/>
  <c r="R275" i="1"/>
  <c r="Q275" i="1"/>
  <c r="R274" i="1"/>
  <c r="Q274" i="1"/>
  <c r="R273" i="1"/>
  <c r="Q273" i="1"/>
  <c r="R272" i="1"/>
  <c r="Q272" i="1"/>
  <c r="R271" i="1"/>
  <c r="Q271" i="1"/>
  <c r="R270" i="1"/>
  <c r="Q270" i="1"/>
  <c r="R269" i="1"/>
  <c r="Q269" i="1"/>
  <c r="R268" i="1"/>
  <c r="Q268" i="1"/>
  <c r="R267" i="1"/>
  <c r="Q267" i="1"/>
  <c r="R266" i="1"/>
  <c r="Q266" i="1"/>
  <c r="R265" i="1"/>
  <c r="Q265" i="1"/>
  <c r="R264" i="1"/>
  <c r="Q264" i="1"/>
  <c r="R263" i="1"/>
  <c r="Q263" i="1"/>
  <c r="R262" i="1"/>
  <c r="Q262" i="1"/>
  <c r="R261" i="1"/>
  <c r="Q261" i="1"/>
  <c r="R260" i="1"/>
  <c r="Q260" i="1"/>
  <c r="R259" i="1"/>
  <c r="Q259" i="1"/>
  <c r="R258" i="1"/>
  <c r="Q258" i="1"/>
  <c r="R257" i="1"/>
  <c r="Q257" i="1"/>
  <c r="R256" i="1"/>
  <c r="Q256" i="1"/>
  <c r="R255" i="1"/>
  <c r="Q255" i="1"/>
  <c r="R254" i="1"/>
  <c r="Q254" i="1"/>
  <c r="R253" i="1"/>
  <c r="Q253" i="1"/>
  <c r="R252" i="1"/>
  <c r="Q252" i="1"/>
  <c r="R251" i="1"/>
  <c r="Q251" i="1"/>
  <c r="R250" i="1"/>
  <c r="Q250" i="1"/>
  <c r="R249" i="1"/>
  <c r="Q249" i="1"/>
  <c r="R248" i="1"/>
  <c r="Q248" i="1"/>
  <c r="R247" i="1"/>
  <c r="Q247" i="1"/>
  <c r="R246" i="1"/>
  <c r="Q246" i="1"/>
  <c r="R245" i="1"/>
  <c r="Q245" i="1"/>
  <c r="R244" i="1"/>
  <c r="Q244" i="1"/>
  <c r="R243" i="1"/>
  <c r="Q243" i="1"/>
  <c r="R242" i="1"/>
  <c r="Q242" i="1"/>
  <c r="R241" i="1"/>
  <c r="Q241" i="1"/>
  <c r="R240" i="1"/>
  <c r="Q240" i="1"/>
  <c r="R239" i="1"/>
  <c r="Q239" i="1"/>
  <c r="R238" i="1"/>
  <c r="Q238" i="1"/>
  <c r="R237" i="1"/>
  <c r="Q237" i="1"/>
  <c r="R236" i="1"/>
  <c r="Q236" i="1"/>
  <c r="R235" i="1"/>
  <c r="Q235" i="1"/>
  <c r="R234" i="1"/>
  <c r="Q234" i="1"/>
  <c r="R233" i="1"/>
  <c r="Q233" i="1"/>
  <c r="R232" i="1"/>
  <c r="Q232" i="1"/>
  <c r="R231" i="1"/>
  <c r="Q231" i="1"/>
  <c r="R230" i="1"/>
  <c r="Q230" i="1"/>
  <c r="R229" i="1"/>
  <c r="Q229" i="1"/>
  <c r="R228" i="1"/>
  <c r="Q228" i="1"/>
  <c r="R227" i="1"/>
  <c r="Q227" i="1"/>
  <c r="R226" i="1"/>
  <c r="Q226" i="1"/>
  <c r="R225" i="1"/>
  <c r="Q225" i="1"/>
  <c r="R224" i="1"/>
  <c r="Q224" i="1"/>
  <c r="R223" i="1"/>
  <c r="Q223" i="1"/>
  <c r="R222" i="1"/>
  <c r="Q222"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R206" i="1"/>
  <c r="Q206"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R180" i="1"/>
  <c r="Q180" i="1"/>
  <c r="R179" i="1"/>
  <c r="Q179" i="1"/>
  <c r="R178" i="1"/>
  <c r="Q178" i="1"/>
  <c r="R177" i="1"/>
  <c r="Q177" i="1"/>
  <c r="R176" i="1"/>
  <c r="Q176" i="1"/>
  <c r="R175" i="1"/>
  <c r="Q175" i="1"/>
  <c r="R174" i="1"/>
  <c r="Q174" i="1"/>
  <c r="R173" i="1"/>
  <c r="Q173" i="1"/>
  <c r="R172" i="1"/>
  <c r="Q172" i="1"/>
  <c r="R171" i="1"/>
  <c r="Q171" i="1"/>
  <c r="R170" i="1"/>
  <c r="Q170" i="1"/>
  <c r="R169" i="1"/>
  <c r="Q169" i="1"/>
  <c r="R168" i="1"/>
  <c r="Q168" i="1"/>
  <c r="R167" i="1"/>
  <c r="Q167" i="1"/>
  <c r="R166" i="1"/>
  <c r="Q166" i="1"/>
  <c r="R165" i="1"/>
  <c r="Q165" i="1"/>
  <c r="R164" i="1"/>
  <c r="Q164" i="1"/>
  <c r="R163" i="1"/>
  <c r="Q163" i="1"/>
  <c r="R162" i="1"/>
  <c r="Q162" i="1"/>
  <c r="R161" i="1"/>
  <c r="Q161" i="1"/>
  <c r="R160" i="1"/>
  <c r="Q160" i="1"/>
  <c r="R159" i="1"/>
  <c r="Q159" i="1"/>
  <c r="R158" i="1"/>
  <c r="Q158" i="1"/>
  <c r="R157" i="1"/>
  <c r="Q157" i="1"/>
  <c r="R156" i="1"/>
  <c r="Q156" i="1"/>
  <c r="R155" i="1"/>
  <c r="Q155" i="1"/>
  <c r="R154" i="1"/>
  <c r="Q154" i="1"/>
  <c r="R153" i="1"/>
  <c r="Q153" i="1"/>
  <c r="R152" i="1"/>
  <c r="Q152" i="1"/>
  <c r="R151" i="1"/>
  <c r="Q151" i="1"/>
  <c r="R150" i="1"/>
  <c r="Q150" i="1"/>
  <c r="R149" i="1"/>
  <c r="Q149" i="1"/>
  <c r="R148" i="1"/>
  <c r="Q148" i="1"/>
  <c r="R147" i="1"/>
  <c r="Q147" i="1"/>
  <c r="R146" i="1"/>
  <c r="Q146" i="1"/>
  <c r="R145" i="1"/>
  <c r="Q145" i="1"/>
  <c r="R144" i="1"/>
  <c r="Q144" i="1"/>
  <c r="R143" i="1"/>
  <c r="Q143" i="1"/>
  <c r="R142" i="1"/>
  <c r="Q142" i="1"/>
  <c r="R141" i="1"/>
  <c r="Q141" i="1"/>
  <c r="R140" i="1"/>
  <c r="Q140" i="1"/>
  <c r="R139" i="1"/>
  <c r="Q139" i="1"/>
  <c r="R138" i="1"/>
  <c r="Q138" i="1"/>
  <c r="R137" i="1"/>
  <c r="Q137" i="1"/>
  <c r="R136" i="1"/>
  <c r="Q136" i="1"/>
  <c r="R135" i="1"/>
  <c r="Q135" i="1"/>
  <c r="R134" i="1"/>
  <c r="Q134" i="1"/>
  <c r="R133" i="1"/>
  <c r="Q133" i="1"/>
  <c r="R132" i="1"/>
  <c r="Q132" i="1"/>
  <c r="R131" i="1"/>
  <c r="Q131" i="1"/>
  <c r="R130" i="1"/>
  <c r="Q130" i="1"/>
  <c r="R129" i="1"/>
  <c r="Q129" i="1"/>
  <c r="R128" i="1"/>
  <c r="Q128" i="1"/>
  <c r="R127" i="1"/>
  <c r="Q127" i="1"/>
  <c r="R126" i="1"/>
  <c r="Q126" i="1"/>
  <c r="R125" i="1"/>
  <c r="Q125" i="1"/>
  <c r="R124" i="1"/>
  <c r="Q124" i="1"/>
  <c r="R123" i="1"/>
  <c r="Q123" i="1"/>
  <c r="R122" i="1"/>
  <c r="Q122" i="1"/>
  <c r="R121" i="1"/>
  <c r="Q121" i="1"/>
  <c r="R120" i="1"/>
  <c r="Q120" i="1"/>
  <c r="R119" i="1"/>
  <c r="Q119" i="1"/>
  <c r="R118" i="1"/>
  <c r="Q118" i="1"/>
  <c r="R117" i="1"/>
  <c r="Q117" i="1"/>
  <c r="R116" i="1"/>
  <c r="Q116" i="1"/>
  <c r="R115" i="1"/>
  <c r="Q115" i="1"/>
  <c r="R114" i="1"/>
  <c r="Q114" i="1"/>
  <c r="R113" i="1"/>
  <c r="Q113" i="1"/>
  <c r="R112" i="1"/>
  <c r="Q112" i="1"/>
  <c r="R111" i="1"/>
  <c r="Q111" i="1"/>
  <c r="R110" i="1"/>
  <c r="Q110" i="1"/>
  <c r="R109" i="1"/>
  <c r="Q109" i="1"/>
  <c r="R108" i="1"/>
  <c r="Q108" i="1"/>
  <c r="R107" i="1"/>
  <c r="Q107" i="1"/>
  <c r="R106" i="1"/>
  <c r="Q106" i="1"/>
  <c r="R105" i="1"/>
  <c r="Q105" i="1"/>
  <c r="R104" i="1"/>
  <c r="Q104" i="1"/>
  <c r="R103" i="1"/>
  <c r="Q103" i="1"/>
  <c r="R102" i="1"/>
  <c r="Q102" i="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F420" i="1"/>
  <c r="E420" i="1"/>
  <c r="F419" i="1"/>
  <c r="E419" i="1"/>
  <c r="F418" i="1"/>
  <c r="E418" i="1"/>
  <c r="F417" i="1"/>
  <c r="E417" i="1"/>
  <c r="F416" i="1"/>
  <c r="E416" i="1"/>
  <c r="F415" i="1"/>
  <c r="E415" i="1"/>
  <c r="F414" i="1"/>
  <c r="E414" i="1"/>
  <c r="F413" i="1"/>
  <c r="E413" i="1"/>
  <c r="F412" i="1"/>
  <c r="E412" i="1"/>
  <c r="F411" i="1"/>
  <c r="E411" i="1"/>
  <c r="F410" i="1"/>
  <c r="E410" i="1"/>
  <c r="F409" i="1"/>
  <c r="E409" i="1"/>
  <c r="F408" i="1"/>
  <c r="E408" i="1"/>
  <c r="F407" i="1"/>
  <c r="E407" i="1"/>
  <c r="F406" i="1"/>
  <c r="E406" i="1"/>
  <c r="F405" i="1"/>
  <c r="E405" i="1"/>
  <c r="F404" i="1"/>
  <c r="E404" i="1"/>
  <c r="F403" i="1"/>
  <c r="E403" i="1"/>
  <c r="F402" i="1"/>
  <c r="E402" i="1"/>
  <c r="F401" i="1"/>
  <c r="E401" i="1"/>
  <c r="F400" i="1"/>
  <c r="E400" i="1"/>
  <c r="F399" i="1"/>
  <c r="E399" i="1"/>
  <c r="F398" i="1"/>
  <c r="E398" i="1"/>
  <c r="F397" i="1"/>
  <c r="E397" i="1"/>
  <c r="F396" i="1"/>
  <c r="E396" i="1"/>
  <c r="F395" i="1"/>
  <c r="E395" i="1"/>
  <c r="F394" i="1"/>
  <c r="E394" i="1"/>
  <c r="F393" i="1"/>
  <c r="E393" i="1"/>
  <c r="F392" i="1"/>
  <c r="E392" i="1"/>
  <c r="F391" i="1"/>
  <c r="E391" i="1"/>
  <c r="F390" i="1"/>
  <c r="E390" i="1"/>
  <c r="F389" i="1"/>
  <c r="E389" i="1"/>
  <c r="F388" i="1"/>
  <c r="E388" i="1"/>
  <c r="F387" i="1"/>
  <c r="E387" i="1"/>
  <c r="F386" i="1"/>
  <c r="E386" i="1"/>
  <c r="F385" i="1"/>
  <c r="E385" i="1"/>
  <c r="F384" i="1"/>
  <c r="E384" i="1"/>
  <c r="F383" i="1"/>
  <c r="E383" i="1"/>
  <c r="F382" i="1"/>
  <c r="E382" i="1"/>
  <c r="F381" i="1"/>
  <c r="E381" i="1"/>
  <c r="F380" i="1"/>
  <c r="E380" i="1"/>
  <c r="F379" i="1"/>
  <c r="E379" i="1"/>
  <c r="F378" i="1"/>
  <c r="E378" i="1"/>
  <c r="F377" i="1"/>
  <c r="E377" i="1"/>
  <c r="F376" i="1"/>
  <c r="E376" i="1"/>
  <c r="F375" i="1"/>
  <c r="E375" i="1"/>
  <c r="F374" i="1"/>
  <c r="E374" i="1"/>
  <c r="F373" i="1"/>
  <c r="E373" i="1"/>
  <c r="F372" i="1"/>
  <c r="E372" i="1"/>
  <c r="F371" i="1"/>
  <c r="E371" i="1"/>
  <c r="F370" i="1"/>
  <c r="E370" i="1"/>
  <c r="F369" i="1"/>
  <c r="E369" i="1"/>
  <c r="F368" i="1"/>
  <c r="E368" i="1"/>
  <c r="F367" i="1"/>
  <c r="E367" i="1"/>
  <c r="F366" i="1"/>
  <c r="E366" i="1"/>
  <c r="F365" i="1"/>
  <c r="E365" i="1"/>
  <c r="F364" i="1"/>
  <c r="E364" i="1"/>
  <c r="F363" i="1"/>
  <c r="E363" i="1"/>
  <c r="F362" i="1"/>
  <c r="E362" i="1"/>
  <c r="F361" i="1"/>
  <c r="E361" i="1"/>
  <c r="F360" i="1"/>
  <c r="E360" i="1"/>
  <c r="F359" i="1"/>
  <c r="E359" i="1"/>
  <c r="F358" i="1"/>
  <c r="E358" i="1"/>
  <c r="F357" i="1"/>
  <c r="E357" i="1"/>
  <c r="F356" i="1"/>
  <c r="E356" i="1"/>
  <c r="F355" i="1"/>
  <c r="E355" i="1"/>
  <c r="F354" i="1"/>
  <c r="E354" i="1"/>
  <c r="F353" i="1"/>
  <c r="E353" i="1"/>
  <c r="F352" i="1"/>
  <c r="E352" i="1"/>
  <c r="F351" i="1"/>
  <c r="E351" i="1"/>
  <c r="F350" i="1"/>
  <c r="E350" i="1"/>
  <c r="F349" i="1"/>
  <c r="E349" i="1"/>
  <c r="F348" i="1"/>
  <c r="E348" i="1"/>
  <c r="F347" i="1"/>
  <c r="E347" i="1"/>
  <c r="F346" i="1"/>
  <c r="E346" i="1"/>
  <c r="F345" i="1"/>
  <c r="E345" i="1"/>
  <c r="F344" i="1"/>
  <c r="E344" i="1"/>
  <c r="F343" i="1"/>
  <c r="E343" i="1"/>
  <c r="F342" i="1"/>
  <c r="E342" i="1"/>
  <c r="F341" i="1"/>
  <c r="E341" i="1"/>
  <c r="F340" i="1"/>
  <c r="E340" i="1"/>
  <c r="F339" i="1"/>
  <c r="E339" i="1"/>
  <c r="F338" i="1"/>
  <c r="E338" i="1"/>
  <c r="F337" i="1"/>
  <c r="E337" i="1"/>
  <c r="F336" i="1"/>
  <c r="E336" i="1"/>
  <c r="F335" i="1"/>
  <c r="E335" i="1"/>
  <c r="F334" i="1"/>
  <c r="E334" i="1"/>
  <c r="F333" i="1"/>
  <c r="E333" i="1"/>
  <c r="F332" i="1"/>
  <c r="E332" i="1"/>
  <c r="F331" i="1"/>
  <c r="E331" i="1"/>
  <c r="F330" i="1"/>
  <c r="E330" i="1"/>
  <c r="F329" i="1"/>
  <c r="E329" i="1"/>
  <c r="F328" i="1"/>
  <c r="E328" i="1"/>
  <c r="F327" i="1"/>
  <c r="E327" i="1"/>
  <c r="F326" i="1"/>
  <c r="E326" i="1"/>
  <c r="F325" i="1"/>
  <c r="E325" i="1"/>
  <c r="F324" i="1"/>
  <c r="E324" i="1"/>
  <c r="F323" i="1"/>
  <c r="E323" i="1"/>
  <c r="F322" i="1"/>
  <c r="E322" i="1"/>
  <c r="F321" i="1"/>
  <c r="E321" i="1"/>
  <c r="F320" i="1"/>
  <c r="E320" i="1"/>
  <c r="F319" i="1"/>
  <c r="E319" i="1"/>
  <c r="F318" i="1"/>
  <c r="E318" i="1"/>
  <c r="F317" i="1"/>
  <c r="E317" i="1"/>
  <c r="F316" i="1"/>
  <c r="E316" i="1"/>
  <c r="F315" i="1"/>
  <c r="E315" i="1"/>
  <c r="F314" i="1"/>
  <c r="E314" i="1"/>
  <c r="F313" i="1"/>
  <c r="E313" i="1"/>
  <c r="F312" i="1"/>
  <c r="E312" i="1"/>
  <c r="F311" i="1"/>
  <c r="E311" i="1"/>
  <c r="F310" i="1"/>
  <c r="E310" i="1"/>
  <c r="F309" i="1"/>
  <c r="E309" i="1"/>
  <c r="F308" i="1"/>
  <c r="E308" i="1"/>
  <c r="F307" i="1"/>
  <c r="E307" i="1"/>
  <c r="F306" i="1"/>
  <c r="E306" i="1"/>
  <c r="F305" i="1"/>
  <c r="E305" i="1"/>
  <c r="F304" i="1"/>
  <c r="E304" i="1"/>
  <c r="F303" i="1"/>
  <c r="E303" i="1"/>
  <c r="F302" i="1"/>
  <c r="E302" i="1"/>
  <c r="F301" i="1"/>
  <c r="E301" i="1"/>
  <c r="F300" i="1"/>
  <c r="E300" i="1"/>
  <c r="F299" i="1"/>
  <c r="E299" i="1"/>
  <c r="F298" i="1"/>
  <c r="E298" i="1"/>
  <c r="F297" i="1"/>
  <c r="E297" i="1"/>
  <c r="F296" i="1"/>
  <c r="E296" i="1"/>
  <c r="F295" i="1"/>
  <c r="E295" i="1"/>
  <c r="F294" i="1"/>
  <c r="E294" i="1"/>
  <c r="F293" i="1"/>
  <c r="E293" i="1"/>
  <c r="F292" i="1"/>
  <c r="E292" i="1"/>
  <c r="F291" i="1"/>
  <c r="E291" i="1"/>
  <c r="F290" i="1"/>
  <c r="E290" i="1"/>
  <c r="F289" i="1"/>
  <c r="E289" i="1"/>
  <c r="F288" i="1"/>
  <c r="E288" i="1"/>
  <c r="F287" i="1"/>
  <c r="E287" i="1"/>
  <c r="F286" i="1"/>
  <c r="E286" i="1"/>
  <c r="F285" i="1"/>
  <c r="E285" i="1"/>
  <c r="F284" i="1"/>
  <c r="E284" i="1"/>
  <c r="F283" i="1"/>
  <c r="E283" i="1"/>
  <c r="F282" i="1"/>
  <c r="E282" i="1"/>
  <c r="F281" i="1"/>
  <c r="E281" i="1"/>
  <c r="F280" i="1"/>
  <c r="E280" i="1"/>
  <c r="F279" i="1"/>
  <c r="E279" i="1"/>
  <c r="F278" i="1"/>
  <c r="E278" i="1"/>
  <c r="F277" i="1"/>
  <c r="E277" i="1"/>
  <c r="F276" i="1"/>
  <c r="E276" i="1"/>
  <c r="F275" i="1"/>
  <c r="E275" i="1"/>
  <c r="F274" i="1"/>
  <c r="E274" i="1"/>
  <c r="F273" i="1"/>
  <c r="E273" i="1"/>
  <c r="F272" i="1"/>
  <c r="E272" i="1"/>
  <c r="F271" i="1"/>
  <c r="E271" i="1"/>
  <c r="F270" i="1"/>
  <c r="E270" i="1"/>
  <c r="F269" i="1"/>
  <c r="E269" i="1"/>
  <c r="F268" i="1"/>
  <c r="E268" i="1"/>
  <c r="F267" i="1"/>
  <c r="E267" i="1"/>
  <c r="F266" i="1"/>
  <c r="E266" i="1"/>
  <c r="F265" i="1"/>
  <c r="E265" i="1"/>
  <c r="F264" i="1"/>
  <c r="E264" i="1"/>
  <c r="F263" i="1"/>
  <c r="E263" i="1"/>
  <c r="F262" i="1"/>
  <c r="E262" i="1"/>
  <c r="F261" i="1"/>
  <c r="E261" i="1"/>
  <c r="F260" i="1"/>
  <c r="E260" i="1"/>
  <c r="F259" i="1"/>
  <c r="E259" i="1"/>
  <c r="F258" i="1"/>
  <c r="E258" i="1"/>
  <c r="F257" i="1"/>
  <c r="E257" i="1"/>
  <c r="F256" i="1"/>
  <c r="E256" i="1"/>
  <c r="F255" i="1"/>
  <c r="E255" i="1"/>
  <c r="F254" i="1"/>
  <c r="E254" i="1"/>
  <c r="F253" i="1"/>
  <c r="E253" i="1"/>
  <c r="F252" i="1"/>
  <c r="E252" i="1"/>
  <c r="F251" i="1"/>
  <c r="E251" i="1"/>
  <c r="F250" i="1"/>
  <c r="E250" i="1"/>
  <c r="F249" i="1"/>
  <c r="E249" i="1"/>
  <c r="F248" i="1"/>
  <c r="E248" i="1"/>
  <c r="F247" i="1"/>
  <c r="E247" i="1"/>
  <c r="F246" i="1"/>
  <c r="E246" i="1"/>
  <c r="F245" i="1"/>
  <c r="E245" i="1"/>
  <c r="F244" i="1"/>
  <c r="E244" i="1"/>
  <c r="F243" i="1"/>
  <c r="E243" i="1"/>
  <c r="F242" i="1"/>
  <c r="E242" i="1"/>
  <c r="F241" i="1"/>
  <c r="E241" i="1"/>
  <c r="F240" i="1"/>
  <c r="E240" i="1"/>
  <c r="F239" i="1"/>
  <c r="E239" i="1"/>
  <c r="F238" i="1"/>
  <c r="E238" i="1"/>
  <c r="F237" i="1"/>
  <c r="E237" i="1"/>
  <c r="F236" i="1"/>
  <c r="E236" i="1"/>
  <c r="F235" i="1"/>
  <c r="E235" i="1"/>
  <c r="F234" i="1"/>
  <c r="E234" i="1"/>
  <c r="F233" i="1"/>
  <c r="E233" i="1"/>
  <c r="F232" i="1"/>
  <c r="E232" i="1"/>
  <c r="F231" i="1"/>
  <c r="E231" i="1"/>
  <c r="F230" i="1"/>
  <c r="E230" i="1"/>
  <c r="F229" i="1"/>
  <c r="E229" i="1"/>
  <c r="F228" i="1"/>
  <c r="E228" i="1"/>
  <c r="F227" i="1"/>
  <c r="E227" i="1"/>
  <c r="F226" i="1"/>
  <c r="E226" i="1"/>
  <c r="F225" i="1"/>
  <c r="E225" i="1"/>
  <c r="F224" i="1"/>
  <c r="E224" i="1"/>
  <c r="F223" i="1"/>
  <c r="E223" i="1"/>
  <c r="F222" i="1"/>
  <c r="E222" i="1"/>
  <c r="F221" i="1"/>
  <c r="E221" i="1"/>
  <c r="F220" i="1"/>
  <c r="E220" i="1"/>
  <c r="F219" i="1"/>
  <c r="E219" i="1"/>
  <c r="F218" i="1"/>
  <c r="E218" i="1"/>
  <c r="F217" i="1"/>
  <c r="E217" i="1"/>
  <c r="F216" i="1"/>
  <c r="E216" i="1"/>
  <c r="F215" i="1"/>
  <c r="E215" i="1"/>
  <c r="F214" i="1"/>
  <c r="E214" i="1"/>
  <c r="F213" i="1"/>
  <c r="E213" i="1"/>
  <c r="F212" i="1"/>
  <c r="E212" i="1"/>
  <c r="F211" i="1"/>
  <c r="E211" i="1"/>
  <c r="F210" i="1"/>
  <c r="E210" i="1"/>
  <c r="F209" i="1"/>
  <c r="E209" i="1"/>
  <c r="F208" i="1"/>
  <c r="E208" i="1"/>
  <c r="F207" i="1"/>
  <c r="E207" i="1"/>
  <c r="F206" i="1"/>
  <c r="E206" i="1"/>
  <c r="F205" i="1"/>
  <c r="E205" i="1"/>
  <c r="F204" i="1"/>
  <c r="E204" i="1"/>
  <c r="F203" i="1"/>
  <c r="E203" i="1"/>
  <c r="F202" i="1"/>
  <c r="E202" i="1"/>
  <c r="F201" i="1"/>
  <c r="E201" i="1"/>
  <c r="F200" i="1"/>
  <c r="E200" i="1"/>
  <c r="F199" i="1"/>
  <c r="E199" i="1"/>
  <c r="F198" i="1"/>
  <c r="E198" i="1"/>
  <c r="F197" i="1"/>
  <c r="E197" i="1"/>
  <c r="F196" i="1"/>
  <c r="E196" i="1"/>
  <c r="F195" i="1"/>
  <c r="E195" i="1"/>
  <c r="F194" i="1"/>
  <c r="E194" i="1"/>
  <c r="F193" i="1"/>
  <c r="E193" i="1"/>
  <c r="F192" i="1"/>
  <c r="E192" i="1"/>
  <c r="F191" i="1"/>
  <c r="E191" i="1"/>
  <c r="F190" i="1"/>
  <c r="E190" i="1"/>
  <c r="F189" i="1"/>
  <c r="E189" i="1"/>
  <c r="F188" i="1"/>
  <c r="E188" i="1"/>
  <c r="F187" i="1"/>
  <c r="E187" i="1"/>
  <c r="F186" i="1"/>
  <c r="E186" i="1"/>
  <c r="F185" i="1"/>
  <c r="E185" i="1"/>
  <c r="F184" i="1"/>
  <c r="E184" i="1"/>
  <c r="F183" i="1"/>
  <c r="E183" i="1"/>
  <c r="F182" i="1"/>
  <c r="E182" i="1"/>
  <c r="F181" i="1"/>
  <c r="E181" i="1"/>
  <c r="F180" i="1"/>
  <c r="E180" i="1"/>
  <c r="F179" i="1"/>
  <c r="E179" i="1"/>
  <c r="F178" i="1"/>
  <c r="E178" i="1"/>
  <c r="F177" i="1"/>
  <c r="E177" i="1"/>
  <c r="F176" i="1"/>
  <c r="E176" i="1"/>
  <c r="F175" i="1"/>
  <c r="E175" i="1"/>
  <c r="F174" i="1"/>
  <c r="E174" i="1"/>
  <c r="F173" i="1"/>
  <c r="E173" i="1"/>
  <c r="F172" i="1"/>
  <c r="E172" i="1"/>
  <c r="F171" i="1"/>
  <c r="E171" i="1"/>
  <c r="F170" i="1"/>
  <c r="E170" i="1"/>
  <c r="F169" i="1"/>
  <c r="E169" i="1"/>
  <c r="F168" i="1"/>
  <c r="E168" i="1"/>
  <c r="F167" i="1"/>
  <c r="E167" i="1"/>
  <c r="F166" i="1"/>
  <c r="E166" i="1"/>
  <c r="F165" i="1"/>
  <c r="E165" i="1"/>
  <c r="F164" i="1"/>
  <c r="E164" i="1"/>
  <c r="F163" i="1"/>
  <c r="E163" i="1"/>
  <c r="F162" i="1"/>
  <c r="E162" i="1"/>
  <c r="F161" i="1"/>
  <c r="E161" i="1"/>
  <c r="F160" i="1"/>
  <c r="E160" i="1"/>
  <c r="F159" i="1"/>
  <c r="E159" i="1"/>
  <c r="F158" i="1"/>
  <c r="E158" i="1"/>
  <c r="F157" i="1"/>
  <c r="E157" i="1"/>
  <c r="F156" i="1"/>
  <c r="E156" i="1"/>
  <c r="F155" i="1"/>
  <c r="E155" i="1"/>
  <c r="F154" i="1"/>
  <c r="E154" i="1"/>
  <c r="F153" i="1"/>
  <c r="E153" i="1"/>
  <c r="F152" i="1"/>
  <c r="E152" i="1"/>
  <c r="F151" i="1"/>
  <c r="E151" i="1"/>
  <c r="F150" i="1"/>
  <c r="E150" i="1"/>
  <c r="F149" i="1"/>
  <c r="E149" i="1"/>
  <c r="F148" i="1"/>
  <c r="E148" i="1"/>
  <c r="F147" i="1"/>
  <c r="E147" i="1"/>
  <c r="F146" i="1"/>
  <c r="E146" i="1"/>
  <c r="F145" i="1"/>
  <c r="E145" i="1"/>
  <c r="F144" i="1"/>
  <c r="E144" i="1"/>
  <c r="F143" i="1"/>
  <c r="E143" i="1"/>
  <c r="F142" i="1"/>
  <c r="E142" i="1"/>
  <c r="F141" i="1"/>
  <c r="E141" i="1"/>
  <c r="F140" i="1"/>
  <c r="E140" i="1"/>
  <c r="F139" i="1"/>
  <c r="E139" i="1"/>
  <c r="F138" i="1"/>
  <c r="E138" i="1"/>
  <c r="F137" i="1"/>
  <c r="E137" i="1"/>
  <c r="F136" i="1"/>
  <c r="E136" i="1"/>
  <c r="F135" i="1"/>
  <c r="E135" i="1"/>
  <c r="F134" i="1"/>
  <c r="E134" i="1"/>
  <c r="F133" i="1"/>
  <c r="E133" i="1"/>
  <c r="F132" i="1"/>
  <c r="E132" i="1"/>
  <c r="F131" i="1"/>
  <c r="E131" i="1"/>
  <c r="F130" i="1"/>
  <c r="E130" i="1"/>
  <c r="F129" i="1"/>
  <c r="E129" i="1"/>
  <c r="F128" i="1"/>
  <c r="E128" i="1"/>
  <c r="F127" i="1"/>
  <c r="E127" i="1"/>
  <c r="F126" i="1"/>
  <c r="E126" i="1"/>
  <c r="F125" i="1"/>
  <c r="E125" i="1"/>
  <c r="F124" i="1"/>
  <c r="E124" i="1"/>
  <c r="F123" i="1"/>
  <c r="E123" i="1"/>
  <c r="F122" i="1"/>
  <c r="E122" i="1"/>
  <c r="F121" i="1"/>
  <c r="E121" i="1"/>
  <c r="F120" i="1"/>
  <c r="E120" i="1"/>
  <c r="F119" i="1"/>
  <c r="E119" i="1"/>
  <c r="F118" i="1"/>
  <c r="E118" i="1"/>
  <c r="F117" i="1"/>
  <c r="E117" i="1"/>
  <c r="F116" i="1"/>
  <c r="E116" i="1"/>
  <c r="F115" i="1"/>
  <c r="E115" i="1"/>
  <c r="F114" i="1"/>
  <c r="E114" i="1"/>
  <c r="F113" i="1"/>
  <c r="E113" i="1"/>
  <c r="F112" i="1"/>
  <c r="E112" i="1"/>
  <c r="F111" i="1"/>
  <c r="E111" i="1"/>
  <c r="F110" i="1"/>
  <c r="E110" i="1"/>
  <c r="F109" i="1"/>
  <c r="E109" i="1"/>
  <c r="F108" i="1"/>
  <c r="E108" i="1"/>
  <c r="F107" i="1"/>
  <c r="E107" i="1"/>
  <c r="F106" i="1"/>
  <c r="E106" i="1"/>
  <c r="F105" i="1"/>
  <c r="E105" i="1"/>
  <c r="F104" i="1"/>
  <c r="E104" i="1"/>
  <c r="F103" i="1"/>
  <c r="E103" i="1"/>
  <c r="F102" i="1"/>
  <c r="E102" i="1"/>
  <c r="F101" i="1"/>
  <c r="E101" i="1"/>
  <c r="F100" i="1"/>
  <c r="E100" i="1"/>
  <c r="F99" i="1"/>
  <c r="E99" i="1"/>
  <c r="F98" i="1"/>
  <c r="E98" i="1"/>
  <c r="F97" i="1"/>
  <c r="E97" i="1"/>
  <c r="F96" i="1"/>
  <c r="E96" i="1"/>
  <c r="F95" i="1"/>
  <c r="E95" i="1"/>
  <c r="F94" i="1"/>
  <c r="E94" i="1"/>
  <c r="F93" i="1"/>
  <c r="E93" i="1"/>
  <c r="F92" i="1"/>
  <c r="E92" i="1"/>
  <c r="F91" i="1"/>
  <c r="E91" i="1"/>
  <c r="F90" i="1"/>
  <c r="E90" i="1"/>
  <c r="F89" i="1"/>
  <c r="E89" i="1"/>
  <c r="F88" i="1"/>
  <c r="E88" i="1"/>
  <c r="F87" i="1"/>
  <c r="E87" i="1"/>
  <c r="F86" i="1"/>
  <c r="E86" i="1"/>
  <c r="F85" i="1"/>
  <c r="E85" i="1"/>
  <c r="F84" i="1"/>
  <c r="E84" i="1"/>
  <c r="F83" i="1"/>
  <c r="E83" i="1"/>
  <c r="F82" i="1"/>
  <c r="E82" i="1"/>
  <c r="F81" i="1"/>
  <c r="E81" i="1"/>
  <c r="F80" i="1"/>
  <c r="E80" i="1"/>
  <c r="F79" i="1"/>
  <c r="E79" i="1"/>
  <c r="F78" i="1"/>
  <c r="E78" i="1"/>
  <c r="F77" i="1"/>
  <c r="E77" i="1"/>
  <c r="F76" i="1"/>
  <c r="E76" i="1"/>
  <c r="F75" i="1"/>
  <c r="E75" i="1"/>
  <c r="F74" i="1"/>
  <c r="E74" i="1"/>
  <c r="F73" i="1"/>
  <c r="E73" i="1"/>
  <c r="F72" i="1"/>
  <c r="E72" i="1"/>
  <c r="F71" i="1"/>
  <c r="E71" i="1"/>
  <c r="F70" i="1"/>
  <c r="E70" i="1"/>
  <c r="F69" i="1"/>
  <c r="E69" i="1"/>
  <c r="F68" i="1"/>
  <c r="E68" i="1"/>
  <c r="F67" i="1"/>
  <c r="E67" i="1"/>
  <c r="F66" i="1"/>
  <c r="E66" i="1"/>
  <c r="F65" i="1"/>
  <c r="E65" i="1"/>
  <c r="F64" i="1"/>
  <c r="E64" i="1"/>
  <c r="F63" i="1"/>
  <c r="E63" i="1"/>
  <c r="F62" i="1"/>
  <c r="E62" i="1"/>
  <c r="F61" i="1"/>
  <c r="E61" i="1"/>
  <c r="F60" i="1"/>
  <c r="E60" i="1"/>
  <c r="F59" i="1"/>
  <c r="E59" i="1"/>
  <c r="F58" i="1"/>
  <c r="E58" i="1"/>
  <c r="F57" i="1"/>
  <c r="E57" i="1"/>
  <c r="F56" i="1"/>
  <c r="E56" i="1"/>
  <c r="F55" i="1"/>
  <c r="E55" i="1"/>
  <c r="F54" i="1"/>
  <c r="E54" i="1"/>
  <c r="F53" i="1"/>
  <c r="E53" i="1"/>
  <c r="F52" i="1"/>
  <c r="E52" i="1"/>
  <c r="F51" i="1"/>
  <c r="E51" i="1"/>
  <c r="F50" i="1"/>
  <c r="E50" i="1"/>
  <c r="F49" i="1"/>
  <c r="E49" i="1"/>
  <c r="F48" i="1"/>
  <c r="E48" i="1"/>
  <c r="F47" i="1"/>
  <c r="E47" i="1"/>
  <c r="F46" i="1"/>
  <c r="E46" i="1"/>
  <c r="F45" i="1"/>
  <c r="E45" i="1"/>
  <c r="F44" i="1"/>
  <c r="E44" i="1"/>
  <c r="F43" i="1"/>
  <c r="E43" i="1"/>
  <c r="F42" i="1"/>
  <c r="E42" i="1"/>
  <c r="F41" i="1"/>
  <c r="E41" i="1"/>
  <c r="F40" i="1"/>
  <c r="E40" i="1"/>
  <c r="F39" i="1"/>
  <c r="E39" i="1"/>
  <c r="F38" i="1"/>
  <c r="E38" i="1"/>
  <c r="F37" i="1"/>
  <c r="E37" i="1"/>
  <c r="F36" i="1"/>
  <c r="E36" i="1"/>
  <c r="F35" i="1"/>
  <c r="E35" i="1"/>
  <c r="F34" i="1"/>
  <c r="E34" i="1"/>
  <c r="F33" i="1"/>
  <c r="E33" i="1"/>
  <c r="F32" i="1"/>
  <c r="E32" i="1"/>
  <c r="J420" i="1"/>
  <c r="K420" i="1"/>
  <c r="J419" i="1"/>
  <c r="K419" i="1"/>
  <c r="J418" i="1"/>
  <c r="K418" i="1"/>
  <c r="J417" i="1"/>
  <c r="K417" i="1"/>
  <c r="J416" i="1"/>
  <c r="K416" i="1"/>
  <c r="J415" i="1"/>
  <c r="K415" i="1"/>
  <c r="J414" i="1"/>
  <c r="J413" i="1"/>
  <c r="J412" i="1"/>
  <c r="K412" i="1"/>
  <c r="J411" i="1"/>
  <c r="J410" i="1"/>
  <c r="J409" i="1"/>
  <c r="J408" i="1"/>
  <c r="K408" i="1"/>
  <c r="J407" i="1"/>
  <c r="K407" i="1"/>
  <c r="J406" i="1"/>
  <c r="K406" i="1"/>
  <c r="J405" i="1"/>
  <c r="K405" i="1"/>
  <c r="J404" i="1"/>
  <c r="K404" i="1"/>
  <c r="J403" i="1"/>
  <c r="K403" i="1"/>
  <c r="J402" i="1"/>
  <c r="J401" i="1"/>
  <c r="J400" i="1"/>
  <c r="K400" i="1"/>
  <c r="J399" i="1"/>
  <c r="J398" i="1"/>
  <c r="J397" i="1"/>
  <c r="J396" i="1"/>
  <c r="K396" i="1"/>
  <c r="J395" i="1"/>
  <c r="K395" i="1"/>
  <c r="J394" i="1"/>
  <c r="K394" i="1"/>
  <c r="J393" i="1"/>
  <c r="K393" i="1"/>
  <c r="J392" i="1"/>
  <c r="K392" i="1"/>
  <c r="J391" i="1"/>
  <c r="K391" i="1"/>
  <c r="J390" i="1"/>
  <c r="J389" i="1"/>
  <c r="J388" i="1"/>
  <c r="K388" i="1"/>
  <c r="J387" i="1"/>
  <c r="J386" i="1"/>
  <c r="J385" i="1"/>
  <c r="J384" i="1"/>
  <c r="K384" i="1"/>
  <c r="J383" i="1"/>
  <c r="K383" i="1"/>
  <c r="J382" i="1"/>
  <c r="K382" i="1"/>
  <c r="J381" i="1"/>
  <c r="K381" i="1"/>
  <c r="J380" i="1"/>
  <c r="J379" i="1"/>
  <c r="K379" i="1"/>
  <c r="J378" i="1"/>
  <c r="J377" i="1"/>
  <c r="J376" i="1"/>
  <c r="K376" i="1"/>
  <c r="J375" i="1"/>
  <c r="J374" i="1"/>
  <c r="J373" i="1"/>
  <c r="J372" i="1"/>
  <c r="K372" i="1"/>
  <c r="J371" i="1"/>
  <c r="K371" i="1"/>
  <c r="J370" i="1"/>
  <c r="K370" i="1"/>
  <c r="J369" i="1"/>
  <c r="K369" i="1"/>
  <c r="J368" i="1"/>
  <c r="K368" i="1"/>
  <c r="J367" i="1"/>
  <c r="K367" i="1"/>
  <c r="J366" i="1"/>
  <c r="J365" i="1"/>
  <c r="J364" i="1"/>
  <c r="K364" i="1"/>
  <c r="J363" i="1"/>
  <c r="J362" i="1"/>
  <c r="J361" i="1"/>
  <c r="J360" i="1"/>
  <c r="K360" i="1"/>
  <c r="J359" i="1"/>
  <c r="K359" i="1"/>
  <c r="J358" i="1"/>
  <c r="K358" i="1"/>
  <c r="J357" i="1"/>
  <c r="K357" i="1"/>
  <c r="J356" i="1"/>
  <c r="K356" i="1"/>
  <c r="J355" i="1"/>
  <c r="K355" i="1"/>
  <c r="J354" i="1"/>
  <c r="J353" i="1"/>
  <c r="J352" i="1"/>
  <c r="K352" i="1"/>
  <c r="J351" i="1"/>
  <c r="J350" i="1"/>
  <c r="J349" i="1"/>
  <c r="J348" i="1"/>
  <c r="K348" i="1"/>
  <c r="J347" i="1"/>
  <c r="K347" i="1"/>
  <c r="J346" i="1"/>
  <c r="K346" i="1"/>
  <c r="J345" i="1"/>
  <c r="K345" i="1"/>
  <c r="J344" i="1"/>
  <c r="K344" i="1"/>
  <c r="J343" i="1"/>
  <c r="K343" i="1"/>
  <c r="J342" i="1"/>
  <c r="J341" i="1"/>
  <c r="J340" i="1"/>
  <c r="K340" i="1"/>
  <c r="J339" i="1"/>
  <c r="J338" i="1"/>
  <c r="J337" i="1"/>
  <c r="J336" i="1"/>
  <c r="K336" i="1"/>
  <c r="J335" i="1"/>
  <c r="K335" i="1"/>
  <c r="J334" i="1"/>
  <c r="K334" i="1"/>
  <c r="J333" i="1"/>
  <c r="K333" i="1"/>
  <c r="J332" i="1"/>
  <c r="K332" i="1"/>
  <c r="J331" i="1"/>
  <c r="K331" i="1"/>
  <c r="J330" i="1"/>
  <c r="J329" i="1"/>
  <c r="J328" i="1"/>
  <c r="K328" i="1"/>
  <c r="J327" i="1"/>
  <c r="J326" i="1"/>
  <c r="J325" i="1"/>
  <c r="J324" i="1"/>
  <c r="K324" i="1"/>
  <c r="J323" i="1"/>
  <c r="K323" i="1"/>
  <c r="J322" i="1"/>
  <c r="K322" i="1"/>
  <c r="J321" i="1"/>
  <c r="K321" i="1"/>
  <c r="J320" i="1"/>
  <c r="K320" i="1"/>
  <c r="J319" i="1"/>
  <c r="J318" i="1"/>
  <c r="J317" i="1"/>
  <c r="J316" i="1"/>
  <c r="K316" i="1"/>
  <c r="J315" i="1"/>
  <c r="J314" i="1"/>
  <c r="J313" i="1"/>
  <c r="J312" i="1"/>
  <c r="K312" i="1"/>
  <c r="J311" i="1"/>
  <c r="K311" i="1"/>
  <c r="J310" i="1"/>
  <c r="K310" i="1"/>
  <c r="J309" i="1"/>
  <c r="K309" i="1"/>
  <c r="J308" i="1"/>
  <c r="K308" i="1"/>
  <c r="J307" i="1"/>
  <c r="J306" i="1"/>
  <c r="J305" i="1"/>
  <c r="J304" i="1"/>
  <c r="K304" i="1"/>
  <c r="J303" i="1"/>
  <c r="J302" i="1"/>
  <c r="J301" i="1"/>
  <c r="J300" i="1"/>
  <c r="K300" i="1"/>
  <c r="J299" i="1"/>
  <c r="K299" i="1"/>
  <c r="J298" i="1"/>
  <c r="K298" i="1"/>
  <c r="J297" i="1"/>
  <c r="K297" i="1"/>
  <c r="J296" i="1"/>
  <c r="K296" i="1"/>
  <c r="J295" i="1"/>
  <c r="J294" i="1"/>
  <c r="J293" i="1"/>
  <c r="J292" i="1"/>
  <c r="K292" i="1"/>
  <c r="J291" i="1"/>
  <c r="J290" i="1"/>
  <c r="J289" i="1"/>
  <c r="J288" i="1"/>
  <c r="K288" i="1"/>
  <c r="J287" i="1"/>
  <c r="K287" i="1"/>
  <c r="J286" i="1"/>
  <c r="K286" i="1"/>
  <c r="J285" i="1"/>
  <c r="K285" i="1"/>
  <c r="J284" i="1"/>
  <c r="K284" i="1"/>
  <c r="J283" i="1"/>
  <c r="J282" i="1"/>
  <c r="J281" i="1"/>
  <c r="J280" i="1"/>
  <c r="K280" i="1"/>
  <c r="J279" i="1"/>
  <c r="J278" i="1"/>
  <c r="J277" i="1"/>
  <c r="J276" i="1"/>
  <c r="K276" i="1"/>
  <c r="J275" i="1"/>
  <c r="K275" i="1"/>
  <c r="J274" i="1"/>
  <c r="K274" i="1"/>
  <c r="J273" i="1"/>
  <c r="K273" i="1"/>
  <c r="J272" i="1"/>
  <c r="K272" i="1"/>
  <c r="J271" i="1"/>
  <c r="J270" i="1"/>
  <c r="J269" i="1"/>
  <c r="J268" i="1"/>
  <c r="K268" i="1"/>
  <c r="J267" i="1"/>
  <c r="J266" i="1"/>
  <c r="J265" i="1"/>
  <c r="J264" i="1"/>
  <c r="K264" i="1"/>
  <c r="J263" i="1"/>
  <c r="K263" i="1"/>
  <c r="J262" i="1"/>
  <c r="K262" i="1"/>
  <c r="J261" i="1"/>
  <c r="K261" i="1"/>
  <c r="J260" i="1"/>
  <c r="K260" i="1"/>
  <c r="J259" i="1"/>
  <c r="J258" i="1"/>
  <c r="J257" i="1"/>
  <c r="J256" i="1"/>
  <c r="K256" i="1"/>
  <c r="J255" i="1"/>
  <c r="J254" i="1"/>
  <c r="J253" i="1"/>
  <c r="J252" i="1"/>
  <c r="K252" i="1"/>
  <c r="J251" i="1"/>
  <c r="K251" i="1"/>
  <c r="J250" i="1"/>
  <c r="K250" i="1"/>
  <c r="J249" i="1"/>
  <c r="K249" i="1"/>
  <c r="J248" i="1"/>
  <c r="K248" i="1"/>
  <c r="J247" i="1"/>
  <c r="J246" i="1"/>
  <c r="J245" i="1"/>
  <c r="J244" i="1"/>
  <c r="K244" i="1"/>
  <c r="J243" i="1"/>
  <c r="J242" i="1"/>
  <c r="J241" i="1"/>
  <c r="J240" i="1"/>
  <c r="K240" i="1"/>
  <c r="J239" i="1"/>
  <c r="K239" i="1"/>
  <c r="J238" i="1"/>
  <c r="K238" i="1"/>
  <c r="J237" i="1"/>
  <c r="K237" i="1"/>
  <c r="J236" i="1"/>
  <c r="K236" i="1"/>
  <c r="J235" i="1"/>
  <c r="J234" i="1"/>
  <c r="J233" i="1"/>
  <c r="J232" i="1"/>
  <c r="K232" i="1"/>
  <c r="J231" i="1"/>
  <c r="J230" i="1"/>
  <c r="J229" i="1"/>
  <c r="J228" i="1"/>
  <c r="K228" i="1"/>
  <c r="J227" i="1"/>
  <c r="K227" i="1"/>
  <c r="J226" i="1"/>
  <c r="K226" i="1"/>
  <c r="J225" i="1"/>
  <c r="K225" i="1"/>
  <c r="J224" i="1"/>
  <c r="K224" i="1"/>
  <c r="J223" i="1"/>
  <c r="J222" i="1"/>
  <c r="J221" i="1"/>
  <c r="J220" i="1"/>
  <c r="K220" i="1"/>
  <c r="J219" i="1"/>
  <c r="J218" i="1"/>
  <c r="J217" i="1"/>
  <c r="J216" i="1"/>
  <c r="K216" i="1"/>
  <c r="J215" i="1"/>
  <c r="K215" i="1"/>
  <c r="J214" i="1"/>
  <c r="K214" i="1"/>
  <c r="J213" i="1"/>
  <c r="K213" i="1"/>
  <c r="J212" i="1"/>
  <c r="K212" i="1"/>
  <c r="J211" i="1"/>
  <c r="J210" i="1"/>
  <c r="J209" i="1"/>
  <c r="J208" i="1"/>
  <c r="K208" i="1"/>
  <c r="J207" i="1"/>
  <c r="J206" i="1"/>
  <c r="J205" i="1"/>
  <c r="J204" i="1"/>
  <c r="K204" i="1"/>
  <c r="J203" i="1"/>
  <c r="K203" i="1"/>
  <c r="J202" i="1"/>
  <c r="K202" i="1"/>
  <c r="J201" i="1"/>
  <c r="K201" i="1"/>
  <c r="J200" i="1"/>
  <c r="K200" i="1"/>
  <c r="J199" i="1"/>
  <c r="J198" i="1"/>
  <c r="J197" i="1"/>
  <c r="J196" i="1"/>
  <c r="K196" i="1"/>
  <c r="J195" i="1"/>
  <c r="J194" i="1"/>
  <c r="J193" i="1"/>
  <c r="J192" i="1"/>
  <c r="K192" i="1"/>
  <c r="J191" i="1"/>
  <c r="K191" i="1"/>
  <c r="J190" i="1"/>
  <c r="K190" i="1"/>
  <c r="J189" i="1"/>
  <c r="K189" i="1"/>
  <c r="J188" i="1"/>
  <c r="K188" i="1"/>
  <c r="J187" i="1"/>
  <c r="J186" i="1"/>
  <c r="J185" i="1"/>
  <c r="J184" i="1"/>
  <c r="K184" i="1"/>
  <c r="J183" i="1"/>
  <c r="J182" i="1"/>
  <c r="J181" i="1"/>
  <c r="J180" i="1"/>
  <c r="K180" i="1"/>
  <c r="J179" i="1"/>
  <c r="K179" i="1"/>
  <c r="J178" i="1"/>
  <c r="K178" i="1"/>
  <c r="J177" i="1"/>
  <c r="K177" i="1"/>
  <c r="J176" i="1"/>
  <c r="K176" i="1"/>
  <c r="J175" i="1"/>
  <c r="J174" i="1"/>
  <c r="J173" i="1"/>
  <c r="J172" i="1"/>
  <c r="K172" i="1"/>
  <c r="J171" i="1"/>
  <c r="J170" i="1"/>
  <c r="J169" i="1"/>
  <c r="J168" i="1"/>
  <c r="K168" i="1"/>
  <c r="J167" i="1"/>
  <c r="K167" i="1"/>
  <c r="J166" i="1"/>
  <c r="K166" i="1"/>
  <c r="J165" i="1"/>
  <c r="K165" i="1"/>
  <c r="J164" i="1"/>
  <c r="K164" i="1"/>
  <c r="J163" i="1"/>
  <c r="J162" i="1"/>
  <c r="J161" i="1"/>
  <c r="J160" i="1"/>
  <c r="K160" i="1"/>
  <c r="J159" i="1"/>
  <c r="J158" i="1"/>
  <c r="J157" i="1"/>
  <c r="J156" i="1"/>
  <c r="K156" i="1"/>
  <c r="J155" i="1"/>
  <c r="K155" i="1"/>
  <c r="J154" i="1"/>
  <c r="K154" i="1"/>
  <c r="J153" i="1"/>
  <c r="K153" i="1"/>
  <c r="J152" i="1"/>
  <c r="K152" i="1"/>
  <c r="J151" i="1"/>
  <c r="J150" i="1"/>
  <c r="J149" i="1"/>
  <c r="J148" i="1"/>
  <c r="K148" i="1"/>
  <c r="J147" i="1"/>
  <c r="J146" i="1"/>
  <c r="J145" i="1"/>
  <c r="J144" i="1"/>
  <c r="K144" i="1"/>
  <c r="J143" i="1"/>
  <c r="K143" i="1"/>
  <c r="J142" i="1"/>
  <c r="K142" i="1"/>
  <c r="J141" i="1"/>
  <c r="K141" i="1"/>
  <c r="J140" i="1"/>
  <c r="K140" i="1"/>
  <c r="J139" i="1"/>
  <c r="J138" i="1"/>
  <c r="J137" i="1"/>
  <c r="J136" i="1"/>
  <c r="K136" i="1"/>
  <c r="J135" i="1"/>
  <c r="J134" i="1"/>
  <c r="J133" i="1"/>
  <c r="J132" i="1"/>
  <c r="K132" i="1"/>
  <c r="J131" i="1"/>
  <c r="K131" i="1"/>
  <c r="J130" i="1"/>
  <c r="K130" i="1"/>
  <c r="J129" i="1"/>
  <c r="K129" i="1"/>
  <c r="J128" i="1"/>
  <c r="K128" i="1"/>
  <c r="J127" i="1"/>
  <c r="J126" i="1"/>
  <c r="J125" i="1"/>
  <c r="J124" i="1"/>
  <c r="K124" i="1"/>
  <c r="J123" i="1"/>
  <c r="J122" i="1"/>
  <c r="J121" i="1"/>
  <c r="J120" i="1"/>
  <c r="K120" i="1"/>
  <c r="J119" i="1"/>
  <c r="K119" i="1"/>
  <c r="J118" i="1"/>
  <c r="K118" i="1"/>
  <c r="J117" i="1"/>
  <c r="K117" i="1"/>
  <c r="J116" i="1"/>
  <c r="K116" i="1"/>
  <c r="J115" i="1"/>
  <c r="J114" i="1"/>
  <c r="J113" i="1"/>
  <c r="J112" i="1"/>
  <c r="K112" i="1"/>
  <c r="J111" i="1"/>
  <c r="J110" i="1"/>
  <c r="J109" i="1"/>
  <c r="J108" i="1"/>
  <c r="K108" i="1"/>
  <c r="J107" i="1"/>
  <c r="K107" i="1"/>
  <c r="J106" i="1"/>
  <c r="K106" i="1"/>
  <c r="J105" i="1"/>
  <c r="K105" i="1"/>
  <c r="J104" i="1"/>
  <c r="K104" i="1"/>
  <c r="J103" i="1"/>
  <c r="J102" i="1"/>
  <c r="J101" i="1"/>
  <c r="J100" i="1"/>
  <c r="K100" i="1"/>
  <c r="J99" i="1"/>
  <c r="J98" i="1"/>
  <c r="J97" i="1"/>
  <c r="J96" i="1"/>
  <c r="K96" i="1"/>
  <c r="J95" i="1"/>
  <c r="K95" i="1"/>
  <c r="J94" i="1"/>
  <c r="K94" i="1"/>
  <c r="J93" i="1"/>
  <c r="K93" i="1"/>
  <c r="J92" i="1"/>
  <c r="K92" i="1"/>
  <c r="J91" i="1"/>
  <c r="J90" i="1"/>
  <c r="J89" i="1"/>
  <c r="J88" i="1"/>
  <c r="K88" i="1"/>
  <c r="J87" i="1"/>
  <c r="J86" i="1"/>
  <c r="J85" i="1"/>
  <c r="J84" i="1"/>
  <c r="K84" i="1"/>
  <c r="J83" i="1"/>
  <c r="K83" i="1"/>
  <c r="J82" i="1"/>
  <c r="K82" i="1"/>
  <c r="J81" i="1"/>
  <c r="K81" i="1"/>
  <c r="J80" i="1"/>
  <c r="K80" i="1"/>
  <c r="J79" i="1"/>
  <c r="J78" i="1"/>
  <c r="J77" i="1"/>
  <c r="J76" i="1"/>
  <c r="K76" i="1"/>
  <c r="J75" i="1"/>
  <c r="J74" i="1"/>
  <c r="J73" i="1"/>
  <c r="J72" i="1"/>
  <c r="K72" i="1"/>
  <c r="J71" i="1"/>
  <c r="K71" i="1"/>
  <c r="J70" i="1"/>
  <c r="K70" i="1"/>
  <c r="J69" i="1"/>
  <c r="K69" i="1"/>
  <c r="J68" i="1"/>
  <c r="K68" i="1"/>
  <c r="J67" i="1"/>
  <c r="J66" i="1"/>
  <c r="J65" i="1"/>
  <c r="J64" i="1"/>
  <c r="K64" i="1"/>
  <c r="J63" i="1"/>
  <c r="J62" i="1"/>
  <c r="J61" i="1"/>
  <c r="J60" i="1"/>
  <c r="K60" i="1"/>
  <c r="J59" i="1"/>
  <c r="K59" i="1"/>
  <c r="J58" i="1"/>
  <c r="K58" i="1"/>
  <c r="J57" i="1"/>
  <c r="K57" i="1"/>
  <c r="J56" i="1"/>
  <c r="K56" i="1"/>
  <c r="J55" i="1"/>
  <c r="J54" i="1"/>
  <c r="J53" i="1"/>
  <c r="J52" i="1"/>
  <c r="K52" i="1"/>
  <c r="J51" i="1"/>
  <c r="J50" i="1"/>
  <c r="J49" i="1"/>
  <c r="J48" i="1"/>
  <c r="K48" i="1"/>
  <c r="J47" i="1"/>
  <c r="K47" i="1"/>
  <c r="J46" i="1"/>
  <c r="K46" i="1"/>
  <c r="J45" i="1"/>
  <c r="K45" i="1"/>
  <c r="J44" i="1"/>
  <c r="K44" i="1"/>
  <c r="J43" i="1"/>
  <c r="J42" i="1"/>
  <c r="J41" i="1"/>
  <c r="J40" i="1"/>
  <c r="K40" i="1"/>
  <c r="J39" i="1"/>
  <c r="J38" i="1"/>
  <c r="J37" i="1"/>
  <c r="J36" i="1"/>
  <c r="K36" i="1"/>
  <c r="J35" i="1"/>
  <c r="K35" i="1"/>
  <c r="J34" i="1"/>
  <c r="K34" i="1"/>
  <c r="J33" i="1"/>
  <c r="K33" i="1"/>
  <c r="J32" i="1"/>
  <c r="K32"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H420" i="1" a="1"/>
  <c r="H420" i="1"/>
  <c r="H419" i="1" a="1"/>
  <c r="H419" i="1"/>
  <c r="H418" i="1" a="1"/>
  <c r="H418" i="1"/>
  <c r="H417" i="1" a="1"/>
  <c r="H417" i="1"/>
  <c r="H416" i="1" a="1"/>
  <c r="H416" i="1"/>
  <c r="H415" i="1" a="1"/>
  <c r="H415" i="1"/>
  <c r="H414" i="1" a="1"/>
  <c r="H414" i="1"/>
  <c r="H413" i="1" a="1"/>
  <c r="H413" i="1"/>
  <c r="H412" i="1" a="1"/>
  <c r="H412" i="1"/>
  <c r="H411" i="1" a="1"/>
  <c r="H411" i="1"/>
  <c r="H410" i="1" a="1"/>
  <c r="H410" i="1"/>
  <c r="H409" i="1" a="1"/>
  <c r="H409" i="1"/>
  <c r="H408" i="1" a="1"/>
  <c r="H408" i="1"/>
  <c r="H407" i="1" a="1"/>
  <c r="H407" i="1"/>
  <c r="H406" i="1" a="1"/>
  <c r="H406" i="1"/>
  <c r="H405" i="1" a="1"/>
  <c r="H405" i="1"/>
  <c r="H404" i="1" a="1"/>
  <c r="H404" i="1"/>
  <c r="H403" i="1" a="1"/>
  <c r="H403" i="1"/>
  <c r="H402" i="1" a="1"/>
  <c r="H402" i="1"/>
  <c r="H401" i="1" a="1"/>
  <c r="H401" i="1"/>
  <c r="H400" i="1" a="1"/>
  <c r="H400" i="1"/>
  <c r="H399" i="1" a="1"/>
  <c r="H399" i="1"/>
  <c r="H398" i="1" a="1"/>
  <c r="H398" i="1"/>
  <c r="H397" i="1" a="1"/>
  <c r="H397" i="1"/>
  <c r="H396" i="1" a="1"/>
  <c r="H396" i="1"/>
  <c r="H395" i="1" a="1"/>
  <c r="H395" i="1"/>
  <c r="H394" i="1" a="1"/>
  <c r="H394" i="1"/>
  <c r="H393" i="1" a="1"/>
  <c r="H393" i="1"/>
  <c r="H392" i="1" a="1"/>
  <c r="H392" i="1"/>
  <c r="H391" i="1" a="1"/>
  <c r="H391" i="1"/>
  <c r="H390" i="1" a="1"/>
  <c r="H390" i="1"/>
  <c r="H389" i="1" a="1"/>
  <c r="H389" i="1"/>
  <c r="H388" i="1" a="1"/>
  <c r="H388" i="1"/>
  <c r="H387" i="1" a="1"/>
  <c r="H387" i="1"/>
  <c r="H386" i="1" a="1"/>
  <c r="H386" i="1"/>
  <c r="H385" i="1" a="1"/>
  <c r="H385" i="1"/>
  <c r="H384" i="1" a="1"/>
  <c r="H384" i="1"/>
  <c r="H383" i="1" a="1"/>
  <c r="H383" i="1"/>
  <c r="H382" i="1" a="1"/>
  <c r="H382" i="1"/>
  <c r="H381" i="1" a="1"/>
  <c r="H381" i="1"/>
  <c r="H380" i="1" a="1"/>
  <c r="H380" i="1"/>
  <c r="H379" i="1" a="1"/>
  <c r="H379" i="1"/>
  <c r="H378" i="1" a="1"/>
  <c r="H378" i="1"/>
  <c r="H377" i="1" a="1"/>
  <c r="H377" i="1"/>
  <c r="H376" i="1" a="1"/>
  <c r="H376" i="1"/>
  <c r="H375" i="1" a="1"/>
  <c r="H375" i="1"/>
  <c r="H374" i="1" a="1"/>
  <c r="H374" i="1"/>
  <c r="H373" i="1" a="1"/>
  <c r="H373" i="1"/>
  <c r="H372" i="1" a="1"/>
  <c r="H372" i="1"/>
  <c r="H371" i="1" a="1"/>
  <c r="H371" i="1"/>
  <c r="H370" i="1" a="1"/>
  <c r="H370" i="1"/>
  <c r="H369" i="1" a="1"/>
  <c r="H369" i="1"/>
  <c r="H368" i="1" a="1"/>
  <c r="H368" i="1"/>
  <c r="H367" i="1" a="1"/>
  <c r="H367" i="1"/>
  <c r="H366" i="1" a="1"/>
  <c r="H366" i="1"/>
  <c r="H365" i="1" a="1"/>
  <c r="H365" i="1"/>
  <c r="H364" i="1" a="1"/>
  <c r="H364" i="1"/>
  <c r="H363" i="1" a="1"/>
  <c r="H363" i="1"/>
  <c r="H362" i="1" a="1"/>
  <c r="H362" i="1"/>
  <c r="H361" i="1" a="1"/>
  <c r="H361" i="1"/>
  <c r="H360" i="1" a="1"/>
  <c r="H360" i="1"/>
  <c r="H359" i="1" a="1"/>
  <c r="H359" i="1"/>
  <c r="H358" i="1" a="1"/>
  <c r="H358" i="1"/>
  <c r="H357" i="1" a="1"/>
  <c r="H357" i="1"/>
  <c r="H356" i="1" a="1"/>
  <c r="H356" i="1"/>
  <c r="H355" i="1" a="1"/>
  <c r="H355" i="1"/>
  <c r="H354" i="1" a="1"/>
  <c r="H354" i="1"/>
  <c r="H353" i="1" a="1"/>
  <c r="H353" i="1"/>
  <c r="H352" i="1" a="1"/>
  <c r="H352" i="1"/>
  <c r="H351" i="1" a="1"/>
  <c r="H351" i="1"/>
  <c r="H350" i="1" a="1"/>
  <c r="H350" i="1"/>
  <c r="H349" i="1" a="1"/>
  <c r="H349" i="1"/>
  <c r="H348" i="1" a="1"/>
  <c r="H348" i="1"/>
  <c r="H347" i="1" a="1"/>
  <c r="H347" i="1"/>
  <c r="H346" i="1" a="1"/>
  <c r="H346" i="1"/>
  <c r="H345" i="1" a="1"/>
  <c r="H345" i="1"/>
  <c r="H344" i="1" a="1"/>
  <c r="H344" i="1"/>
  <c r="H343" i="1" a="1"/>
  <c r="H343" i="1"/>
  <c r="H342" i="1" a="1"/>
  <c r="H342" i="1"/>
  <c r="H341" i="1" a="1"/>
  <c r="H341" i="1"/>
  <c r="H340" i="1" a="1"/>
  <c r="H340" i="1"/>
  <c r="H339" i="1" a="1"/>
  <c r="H339" i="1"/>
  <c r="H338" i="1" a="1"/>
  <c r="H338" i="1"/>
  <c r="H337" i="1" a="1"/>
  <c r="H337" i="1"/>
  <c r="H336" i="1" a="1"/>
  <c r="H336" i="1"/>
  <c r="H335" i="1" a="1"/>
  <c r="H335" i="1"/>
  <c r="H334" i="1" a="1"/>
  <c r="H334" i="1"/>
  <c r="H333" i="1" a="1"/>
  <c r="H333" i="1"/>
  <c r="H332" i="1" a="1"/>
  <c r="H332" i="1"/>
  <c r="H331" i="1" a="1"/>
  <c r="H331" i="1"/>
  <c r="H330" i="1" a="1"/>
  <c r="H330" i="1"/>
  <c r="H329" i="1" a="1"/>
  <c r="H329" i="1"/>
  <c r="H328" i="1" a="1"/>
  <c r="H328" i="1"/>
  <c r="H327" i="1" a="1"/>
  <c r="H327" i="1"/>
  <c r="H326" i="1" a="1"/>
  <c r="H326" i="1"/>
  <c r="H325" i="1" a="1"/>
  <c r="H325" i="1"/>
  <c r="H324" i="1" a="1"/>
  <c r="H324" i="1"/>
  <c r="H323" i="1" a="1"/>
  <c r="H323" i="1"/>
  <c r="H322" i="1" a="1"/>
  <c r="H322" i="1"/>
  <c r="H321" i="1" a="1"/>
  <c r="H321" i="1"/>
  <c r="H320" i="1" a="1"/>
  <c r="H320" i="1"/>
  <c r="H319" i="1" a="1"/>
  <c r="H319" i="1"/>
  <c r="H318" i="1" a="1"/>
  <c r="H318" i="1"/>
  <c r="H317" i="1" a="1"/>
  <c r="H317" i="1"/>
  <c r="H316" i="1" a="1"/>
  <c r="H316" i="1"/>
  <c r="H315" i="1" a="1"/>
  <c r="H315" i="1"/>
  <c r="H314" i="1" a="1"/>
  <c r="H314" i="1"/>
  <c r="H313" i="1" a="1"/>
  <c r="H313" i="1"/>
  <c r="H312" i="1" a="1"/>
  <c r="H312" i="1"/>
  <c r="H311" i="1" a="1"/>
  <c r="H311" i="1"/>
  <c r="H310" i="1" a="1"/>
  <c r="H310" i="1"/>
  <c r="H309" i="1" a="1"/>
  <c r="H309" i="1"/>
  <c r="H308" i="1" a="1"/>
  <c r="H308" i="1"/>
  <c r="H307" i="1" a="1"/>
  <c r="H307" i="1"/>
  <c r="H306" i="1" a="1"/>
  <c r="H306" i="1"/>
  <c r="H305" i="1" a="1"/>
  <c r="H305" i="1"/>
  <c r="H304" i="1" a="1"/>
  <c r="H304" i="1"/>
  <c r="H303" i="1" a="1"/>
  <c r="H303" i="1"/>
  <c r="H302" i="1" a="1"/>
  <c r="H302" i="1"/>
  <c r="H301" i="1" a="1"/>
  <c r="H301" i="1"/>
  <c r="H300" i="1" a="1"/>
  <c r="H300" i="1"/>
  <c r="H299" i="1" a="1"/>
  <c r="H299" i="1"/>
  <c r="H298" i="1" a="1"/>
  <c r="H298" i="1"/>
  <c r="H297" i="1" a="1"/>
  <c r="H297" i="1"/>
  <c r="H296" i="1" a="1"/>
  <c r="H296" i="1"/>
  <c r="H295" i="1" a="1"/>
  <c r="H295" i="1"/>
  <c r="H294" i="1" a="1"/>
  <c r="H294" i="1"/>
  <c r="H293" i="1" a="1"/>
  <c r="H293" i="1"/>
  <c r="H292" i="1" a="1"/>
  <c r="H292" i="1"/>
  <c r="H291" i="1" a="1"/>
  <c r="H291" i="1"/>
  <c r="H290" i="1" a="1"/>
  <c r="H290" i="1"/>
  <c r="H289" i="1" a="1"/>
  <c r="H289" i="1"/>
  <c r="H288" i="1" a="1"/>
  <c r="H288" i="1"/>
  <c r="H287" i="1" a="1"/>
  <c r="H287" i="1"/>
  <c r="H286" i="1" a="1"/>
  <c r="H286" i="1"/>
  <c r="H285" i="1" a="1"/>
  <c r="H285" i="1"/>
  <c r="H284" i="1" a="1"/>
  <c r="H284" i="1"/>
  <c r="H283" i="1" a="1"/>
  <c r="H283" i="1"/>
  <c r="H282" i="1" a="1"/>
  <c r="H282" i="1"/>
  <c r="H281" i="1" a="1"/>
  <c r="H281" i="1"/>
  <c r="H280" i="1" a="1"/>
  <c r="H280" i="1"/>
  <c r="H279" i="1" a="1"/>
  <c r="H279" i="1"/>
  <c r="H278" i="1" a="1"/>
  <c r="H278" i="1"/>
  <c r="H277" i="1" a="1"/>
  <c r="H277" i="1"/>
  <c r="H276" i="1" a="1"/>
  <c r="H276" i="1"/>
  <c r="H275" i="1" a="1"/>
  <c r="H275" i="1"/>
  <c r="H274" i="1" a="1"/>
  <c r="H274" i="1"/>
  <c r="H273" i="1" a="1"/>
  <c r="H273" i="1"/>
  <c r="H272" i="1" a="1"/>
  <c r="H272" i="1"/>
  <c r="H271" i="1" a="1"/>
  <c r="H271" i="1"/>
  <c r="H270" i="1" a="1"/>
  <c r="H270" i="1"/>
  <c r="H269" i="1" a="1"/>
  <c r="H269" i="1"/>
  <c r="H268" i="1" a="1"/>
  <c r="H268" i="1"/>
  <c r="H267" i="1" a="1"/>
  <c r="H267" i="1"/>
  <c r="H266" i="1" a="1"/>
  <c r="H266" i="1"/>
  <c r="H265" i="1" a="1"/>
  <c r="H265" i="1"/>
  <c r="H264" i="1" a="1"/>
  <c r="H264" i="1"/>
  <c r="H263" i="1" a="1"/>
  <c r="H263" i="1"/>
  <c r="H262" i="1" a="1"/>
  <c r="H262" i="1"/>
  <c r="H261" i="1" a="1"/>
  <c r="H261" i="1"/>
  <c r="H260" i="1" a="1"/>
  <c r="H260" i="1"/>
  <c r="H259" i="1" a="1"/>
  <c r="H259" i="1"/>
  <c r="H258" i="1" a="1"/>
  <c r="H258" i="1"/>
  <c r="H257" i="1" a="1"/>
  <c r="H257" i="1"/>
  <c r="H256" i="1" a="1"/>
  <c r="H256" i="1"/>
  <c r="H255" i="1" a="1"/>
  <c r="H255" i="1"/>
  <c r="H254" i="1" a="1"/>
  <c r="H254" i="1"/>
  <c r="H253" i="1" a="1"/>
  <c r="H253" i="1"/>
  <c r="H252" i="1" a="1"/>
  <c r="H252" i="1"/>
  <c r="H251" i="1" a="1"/>
  <c r="H251" i="1"/>
  <c r="H250" i="1" a="1"/>
  <c r="H250" i="1"/>
  <c r="H249" i="1" a="1"/>
  <c r="H249" i="1"/>
  <c r="H248" i="1" a="1"/>
  <c r="H248" i="1"/>
  <c r="H247" i="1" a="1"/>
  <c r="H247" i="1"/>
  <c r="H246" i="1" a="1"/>
  <c r="H246" i="1"/>
  <c r="H245" i="1" a="1"/>
  <c r="H245" i="1"/>
  <c r="H244" i="1" a="1"/>
  <c r="H244" i="1"/>
  <c r="H243" i="1" a="1"/>
  <c r="H243" i="1"/>
  <c r="H242" i="1" a="1"/>
  <c r="H242" i="1"/>
  <c r="H241" i="1" a="1"/>
  <c r="H241" i="1"/>
  <c r="H240" i="1" a="1"/>
  <c r="H240" i="1"/>
  <c r="H239" i="1" a="1"/>
  <c r="H239" i="1"/>
  <c r="H238" i="1" a="1"/>
  <c r="H238" i="1"/>
  <c r="H237" i="1" a="1"/>
  <c r="H237" i="1"/>
  <c r="H236" i="1" a="1"/>
  <c r="H236" i="1"/>
  <c r="H235" i="1" a="1"/>
  <c r="H235" i="1"/>
  <c r="H234" i="1" a="1"/>
  <c r="H234" i="1"/>
  <c r="H233" i="1" a="1"/>
  <c r="H233" i="1"/>
  <c r="H232" i="1" a="1"/>
  <c r="H232" i="1"/>
  <c r="H231" i="1" a="1"/>
  <c r="H231" i="1"/>
  <c r="H230" i="1" a="1"/>
  <c r="H230" i="1"/>
  <c r="H229" i="1" a="1"/>
  <c r="H229" i="1"/>
  <c r="H228" i="1" a="1"/>
  <c r="H228" i="1"/>
  <c r="H227" i="1" a="1"/>
  <c r="H227" i="1"/>
  <c r="H226" i="1" a="1"/>
  <c r="H226" i="1"/>
  <c r="H225" i="1" a="1"/>
  <c r="H225" i="1"/>
  <c r="H224" i="1" a="1"/>
  <c r="H224" i="1"/>
  <c r="H223" i="1" a="1"/>
  <c r="H223" i="1"/>
  <c r="H222" i="1" a="1"/>
  <c r="H222" i="1"/>
  <c r="H221" i="1" a="1"/>
  <c r="H221" i="1"/>
  <c r="H220" i="1" a="1"/>
  <c r="H220" i="1"/>
  <c r="H219" i="1" a="1"/>
  <c r="H219" i="1"/>
  <c r="H218" i="1" a="1"/>
  <c r="H218" i="1"/>
  <c r="H217" i="1" a="1"/>
  <c r="H217" i="1"/>
  <c r="H216" i="1" a="1"/>
  <c r="H216" i="1"/>
  <c r="H215" i="1" a="1"/>
  <c r="H215" i="1"/>
  <c r="H214" i="1" a="1"/>
  <c r="H214" i="1"/>
  <c r="H213" i="1" a="1"/>
  <c r="H213" i="1"/>
  <c r="H212" i="1" a="1"/>
  <c r="H212" i="1"/>
  <c r="H211" i="1"/>
  <c r="H211" i="1" a="1"/>
  <c r="H210" i="1" a="1"/>
  <c r="H210" i="1"/>
  <c r="H209" i="1" a="1"/>
  <c r="H209" i="1"/>
  <c r="H208" i="1" a="1"/>
  <c r="H208" i="1"/>
  <c r="H207" i="1" a="1"/>
  <c r="H207" i="1"/>
  <c r="H206" i="1" a="1"/>
  <c r="H206" i="1"/>
  <c r="H205" i="1" a="1"/>
  <c r="H205" i="1"/>
  <c r="H204" i="1" a="1"/>
  <c r="H204" i="1"/>
  <c r="H203" i="1" a="1"/>
  <c r="H203" i="1"/>
  <c r="H202" i="1" a="1"/>
  <c r="H202" i="1"/>
  <c r="H201" i="1" a="1"/>
  <c r="H201" i="1"/>
  <c r="H200" i="1" a="1"/>
  <c r="H200" i="1"/>
  <c r="H199" i="1" a="1"/>
  <c r="H199" i="1"/>
  <c r="H198" i="1" a="1"/>
  <c r="H198" i="1"/>
  <c r="H197" i="1" a="1"/>
  <c r="H197" i="1"/>
  <c r="H196" i="1" a="1"/>
  <c r="H196" i="1"/>
  <c r="H195" i="1" a="1"/>
  <c r="H195" i="1"/>
  <c r="H194" i="1" a="1"/>
  <c r="H194" i="1"/>
  <c r="H193" i="1" a="1"/>
  <c r="H193" i="1"/>
  <c r="H192" i="1" a="1"/>
  <c r="H192" i="1"/>
  <c r="H191" i="1" a="1"/>
  <c r="H191" i="1"/>
  <c r="H190" i="1" a="1"/>
  <c r="H190" i="1"/>
  <c r="H189" i="1" a="1"/>
  <c r="H189" i="1"/>
  <c r="H188" i="1" a="1"/>
  <c r="H188" i="1"/>
  <c r="H187" i="1" a="1"/>
  <c r="H187" i="1"/>
  <c r="H186" i="1" a="1"/>
  <c r="H186" i="1"/>
  <c r="H185" i="1" a="1"/>
  <c r="H185" i="1"/>
  <c r="H184" i="1" a="1"/>
  <c r="H184" i="1"/>
  <c r="H183" i="1" a="1"/>
  <c r="H183" i="1"/>
  <c r="H182" i="1" a="1"/>
  <c r="H182" i="1"/>
  <c r="H181" i="1" a="1"/>
  <c r="H181" i="1"/>
  <c r="H180" i="1" a="1"/>
  <c r="H180" i="1"/>
  <c r="H179" i="1" a="1"/>
  <c r="H179" i="1"/>
  <c r="H178" i="1" a="1"/>
  <c r="H178" i="1"/>
  <c r="H177" i="1" a="1"/>
  <c r="H177" i="1"/>
  <c r="H176" i="1" a="1"/>
  <c r="H176" i="1"/>
  <c r="H175" i="1" a="1"/>
  <c r="H175" i="1"/>
  <c r="H174" i="1" a="1"/>
  <c r="H174" i="1"/>
  <c r="H173" i="1" a="1"/>
  <c r="H173" i="1"/>
  <c r="H172" i="1" a="1"/>
  <c r="H172" i="1"/>
  <c r="H171" i="1" a="1"/>
  <c r="H171" i="1"/>
  <c r="H170" i="1" a="1"/>
  <c r="H170" i="1"/>
  <c r="H169" i="1" a="1"/>
  <c r="H169" i="1"/>
  <c r="H168" i="1" a="1"/>
  <c r="H168" i="1"/>
  <c r="H167" i="1" a="1"/>
  <c r="H167" i="1"/>
  <c r="H166" i="1" a="1"/>
  <c r="H166" i="1"/>
  <c r="H165" i="1" a="1"/>
  <c r="H165" i="1"/>
  <c r="H164" i="1" a="1"/>
  <c r="H164" i="1"/>
  <c r="H163" i="1" a="1"/>
  <c r="H163" i="1"/>
  <c r="H162" i="1" a="1"/>
  <c r="H162" i="1"/>
  <c r="H161" i="1" a="1"/>
  <c r="H161" i="1"/>
  <c r="H160" i="1" a="1"/>
  <c r="H160" i="1"/>
  <c r="H159" i="1" a="1"/>
  <c r="H159" i="1"/>
  <c r="H158" i="1" a="1"/>
  <c r="H158" i="1"/>
  <c r="H157" i="1" a="1"/>
  <c r="H157" i="1"/>
  <c r="H156" i="1" a="1"/>
  <c r="H156" i="1"/>
  <c r="H155" i="1" a="1"/>
  <c r="H155" i="1"/>
  <c r="H154" i="1" a="1"/>
  <c r="H154" i="1"/>
  <c r="H153" i="1" a="1"/>
  <c r="H153" i="1"/>
  <c r="H152" i="1" a="1"/>
  <c r="H152" i="1"/>
  <c r="H151" i="1" a="1"/>
  <c r="H151" i="1"/>
  <c r="H150" i="1" a="1"/>
  <c r="H150" i="1"/>
  <c r="H149" i="1" a="1"/>
  <c r="H149" i="1"/>
  <c r="H148" i="1" a="1"/>
  <c r="H148" i="1"/>
  <c r="H147" i="1" a="1"/>
  <c r="H147" i="1"/>
  <c r="H146" i="1" a="1"/>
  <c r="H146" i="1"/>
  <c r="H145" i="1" a="1"/>
  <c r="H145" i="1"/>
  <c r="H144" i="1" a="1"/>
  <c r="H144" i="1"/>
  <c r="H143" i="1" a="1"/>
  <c r="H143" i="1"/>
  <c r="H142" i="1" a="1"/>
  <c r="H142" i="1"/>
  <c r="H141" i="1" a="1"/>
  <c r="H141" i="1"/>
  <c r="H140" i="1" a="1"/>
  <c r="H140" i="1"/>
  <c r="H139" i="1"/>
  <c r="H139" i="1" a="1"/>
  <c r="H138" i="1" a="1"/>
  <c r="H138" i="1"/>
  <c r="H137" i="1" a="1"/>
  <c r="H137" i="1"/>
  <c r="H136" i="1" a="1"/>
  <c r="H136" i="1"/>
  <c r="H135" i="1" a="1"/>
  <c r="H135" i="1"/>
  <c r="H134" i="1" a="1"/>
  <c r="H134" i="1"/>
  <c r="H133" i="1" a="1"/>
  <c r="H133" i="1"/>
  <c r="H132" i="1" a="1"/>
  <c r="H132" i="1"/>
  <c r="H131" i="1" a="1"/>
  <c r="H131" i="1"/>
  <c r="H130" i="1" a="1"/>
  <c r="H130" i="1"/>
  <c r="H129" i="1" a="1"/>
  <c r="H129" i="1"/>
  <c r="H128" i="1" a="1"/>
  <c r="H128" i="1"/>
  <c r="H127" i="1" a="1"/>
  <c r="H127" i="1"/>
  <c r="H126" i="1" a="1"/>
  <c r="H126" i="1"/>
  <c r="H125" i="1" a="1"/>
  <c r="H125" i="1"/>
  <c r="H124" i="1" a="1"/>
  <c r="H124" i="1"/>
  <c r="H123" i="1" a="1"/>
  <c r="H123" i="1"/>
  <c r="H122" i="1" a="1"/>
  <c r="H122" i="1"/>
  <c r="H121" i="1" a="1"/>
  <c r="H121" i="1"/>
  <c r="H120" i="1" a="1"/>
  <c r="H120" i="1"/>
  <c r="H119" i="1" a="1"/>
  <c r="H119" i="1"/>
  <c r="H118" i="1" a="1"/>
  <c r="H118" i="1"/>
  <c r="H117" i="1" a="1"/>
  <c r="H117" i="1"/>
  <c r="H116" i="1" a="1"/>
  <c r="H116" i="1"/>
  <c r="H115" i="1" a="1"/>
  <c r="H115" i="1"/>
  <c r="H114" i="1" a="1"/>
  <c r="H114" i="1"/>
  <c r="H113" i="1" a="1"/>
  <c r="H113" i="1"/>
  <c r="H112" i="1" a="1"/>
  <c r="H112" i="1"/>
  <c r="H111" i="1" a="1"/>
  <c r="H111" i="1"/>
  <c r="H110" i="1" a="1"/>
  <c r="H110" i="1"/>
  <c r="H109" i="1" a="1"/>
  <c r="H109" i="1"/>
  <c r="H108" i="1" a="1"/>
  <c r="H108" i="1"/>
  <c r="H107" i="1" a="1"/>
  <c r="H107" i="1"/>
  <c r="H106" i="1" a="1"/>
  <c r="H106" i="1"/>
  <c r="H105" i="1" a="1"/>
  <c r="H105" i="1"/>
  <c r="H104" i="1" a="1"/>
  <c r="H104" i="1"/>
  <c r="H103" i="1" a="1"/>
  <c r="H103" i="1"/>
  <c r="H102" i="1" a="1"/>
  <c r="H102" i="1"/>
  <c r="H101" i="1" a="1"/>
  <c r="H101" i="1"/>
  <c r="H100" i="1" a="1"/>
  <c r="H100" i="1"/>
  <c r="H99" i="1" a="1"/>
  <c r="H99" i="1"/>
  <c r="H98" i="1" a="1"/>
  <c r="H98" i="1"/>
  <c r="H97" i="1" a="1"/>
  <c r="H97" i="1"/>
  <c r="H96" i="1" a="1"/>
  <c r="H96" i="1"/>
  <c r="H95" i="1" a="1"/>
  <c r="H95" i="1"/>
  <c r="H94" i="1" a="1"/>
  <c r="H94" i="1"/>
  <c r="H93" i="1" a="1"/>
  <c r="H93" i="1"/>
  <c r="H92" i="1" a="1"/>
  <c r="H92" i="1"/>
  <c r="H91" i="1" a="1"/>
  <c r="H91" i="1"/>
  <c r="H90" i="1" a="1"/>
  <c r="H90" i="1"/>
  <c r="H89" i="1" a="1"/>
  <c r="H89" i="1"/>
  <c r="H88" i="1" a="1"/>
  <c r="H88" i="1"/>
  <c r="H87" i="1" a="1"/>
  <c r="H87" i="1"/>
  <c r="H86" i="1" a="1"/>
  <c r="H86" i="1"/>
  <c r="H85" i="1" a="1"/>
  <c r="H85" i="1"/>
  <c r="H84" i="1" a="1"/>
  <c r="H84" i="1"/>
  <c r="H83" i="1" a="1"/>
  <c r="H83" i="1"/>
  <c r="H82" i="1" a="1"/>
  <c r="H82" i="1"/>
  <c r="H81" i="1" a="1"/>
  <c r="H81" i="1"/>
  <c r="H80" i="1" a="1"/>
  <c r="H80" i="1"/>
  <c r="H79" i="1" a="1"/>
  <c r="H79" i="1"/>
  <c r="H78" i="1" a="1"/>
  <c r="H78" i="1"/>
  <c r="H77" i="1" a="1"/>
  <c r="H77" i="1"/>
  <c r="H76" i="1" a="1"/>
  <c r="H76" i="1"/>
  <c r="H75" i="1" a="1"/>
  <c r="H75" i="1"/>
  <c r="H74" i="1" a="1"/>
  <c r="H74" i="1"/>
  <c r="H73" i="1" a="1"/>
  <c r="H73" i="1"/>
  <c r="H72" i="1" a="1"/>
  <c r="H72" i="1"/>
  <c r="H71" i="1" a="1"/>
  <c r="H71" i="1"/>
  <c r="H70" i="1" a="1"/>
  <c r="H70" i="1"/>
  <c r="H69" i="1" a="1"/>
  <c r="H69" i="1"/>
  <c r="H68" i="1" a="1"/>
  <c r="H68" i="1"/>
  <c r="H67" i="1" a="1"/>
  <c r="H67" i="1"/>
  <c r="H66" i="1" a="1"/>
  <c r="H66" i="1"/>
  <c r="H65" i="1" a="1"/>
  <c r="H65" i="1"/>
  <c r="H64" i="1" a="1"/>
  <c r="H64" i="1"/>
  <c r="H63" i="1" a="1"/>
  <c r="H63" i="1"/>
  <c r="H62" i="1" a="1"/>
  <c r="H62" i="1"/>
  <c r="H61" i="1" a="1"/>
  <c r="H61" i="1"/>
  <c r="H60" i="1" a="1"/>
  <c r="H60" i="1"/>
  <c r="H59" i="1" a="1"/>
  <c r="H59" i="1"/>
  <c r="H58" i="1" a="1"/>
  <c r="H58" i="1"/>
  <c r="H57" i="1" a="1"/>
  <c r="H57" i="1"/>
  <c r="H56" i="1" a="1"/>
  <c r="H56" i="1"/>
  <c r="H55" i="1" a="1"/>
  <c r="H55" i="1"/>
  <c r="H54" i="1" a="1"/>
  <c r="H54" i="1"/>
  <c r="H53" i="1" a="1"/>
  <c r="H53" i="1"/>
  <c r="H52" i="1" a="1"/>
  <c r="H52" i="1"/>
  <c r="H51" i="1" a="1"/>
  <c r="H51" i="1"/>
  <c r="H50" i="1" a="1"/>
  <c r="H50" i="1"/>
  <c r="H49" i="1" a="1"/>
  <c r="H49" i="1"/>
  <c r="H48" i="1" a="1"/>
  <c r="H48" i="1"/>
  <c r="H47" i="1" a="1"/>
  <c r="H47" i="1"/>
  <c r="H46" i="1" a="1"/>
  <c r="H46" i="1"/>
  <c r="H45" i="1" a="1"/>
  <c r="H45" i="1"/>
  <c r="H44" i="1" a="1"/>
  <c r="H44" i="1"/>
  <c r="H43" i="1"/>
  <c r="H43" i="1" a="1"/>
  <c r="H42" i="1" a="1"/>
  <c r="H42" i="1"/>
  <c r="H41" i="1" a="1"/>
  <c r="H41" i="1"/>
  <c r="H40" i="1" a="1"/>
  <c r="H40" i="1"/>
  <c r="H39" i="1" a="1"/>
  <c r="H39" i="1"/>
  <c r="H38" i="1" a="1"/>
  <c r="H38" i="1"/>
  <c r="H37" i="1" a="1"/>
  <c r="H37" i="1"/>
  <c r="H36" i="1" a="1"/>
  <c r="H36" i="1"/>
  <c r="H35" i="1" a="1"/>
  <c r="H35" i="1"/>
  <c r="H34" i="1" a="1"/>
  <c r="H34" i="1"/>
  <c r="H33" i="1" a="1"/>
  <c r="H33" i="1"/>
  <c r="H32" i="1" a="1"/>
  <c r="H32" i="1"/>
  <c r="H31" i="1" a="1"/>
  <c r="H31" i="1"/>
  <c r="K414" i="1"/>
  <c r="K413" i="1"/>
  <c r="K411" i="1"/>
  <c r="K410" i="1"/>
  <c r="K409" i="1"/>
  <c r="K402" i="1"/>
  <c r="K401" i="1"/>
  <c r="K399" i="1"/>
  <c r="K398" i="1"/>
  <c r="K397" i="1"/>
  <c r="K390" i="1"/>
  <c r="K389" i="1"/>
  <c r="K387" i="1"/>
  <c r="K386" i="1"/>
  <c r="K385" i="1"/>
  <c r="K378" i="1"/>
  <c r="K377" i="1"/>
  <c r="K375" i="1"/>
  <c r="K374" i="1"/>
  <c r="K373" i="1"/>
  <c r="K366" i="1"/>
  <c r="K365" i="1"/>
  <c r="K363" i="1"/>
  <c r="K362" i="1"/>
  <c r="K361" i="1"/>
  <c r="K354" i="1"/>
  <c r="K353" i="1"/>
  <c r="K351" i="1"/>
  <c r="K350" i="1"/>
  <c r="K349" i="1"/>
  <c r="K342" i="1"/>
  <c r="K341" i="1"/>
  <c r="K339" i="1"/>
  <c r="K338" i="1"/>
  <c r="K337" i="1"/>
  <c r="K330" i="1"/>
  <c r="K329" i="1"/>
  <c r="K327" i="1"/>
  <c r="K326" i="1"/>
  <c r="K325" i="1"/>
  <c r="K319" i="1"/>
  <c r="K318" i="1"/>
  <c r="K317" i="1"/>
  <c r="K315" i="1"/>
  <c r="K314" i="1"/>
  <c r="K313" i="1"/>
  <c r="K307" i="1"/>
  <c r="K306" i="1"/>
  <c r="K305" i="1"/>
  <c r="K303" i="1"/>
  <c r="K302" i="1"/>
  <c r="K301" i="1"/>
  <c r="K295" i="1"/>
  <c r="K294" i="1"/>
  <c r="K293" i="1"/>
  <c r="K291" i="1"/>
  <c r="K290" i="1"/>
  <c r="K289" i="1"/>
  <c r="K283" i="1"/>
  <c r="K282" i="1"/>
  <c r="K281" i="1"/>
  <c r="K279" i="1"/>
  <c r="K278" i="1"/>
  <c r="K277" i="1"/>
  <c r="K271" i="1"/>
  <c r="K270" i="1"/>
  <c r="K269" i="1"/>
  <c r="K267" i="1"/>
  <c r="K266" i="1"/>
  <c r="K265" i="1"/>
  <c r="K259" i="1"/>
  <c r="K258" i="1"/>
  <c r="K257" i="1"/>
  <c r="K255" i="1"/>
  <c r="K254" i="1"/>
  <c r="K253" i="1"/>
  <c r="K247" i="1"/>
  <c r="K246" i="1"/>
  <c r="K245" i="1"/>
  <c r="K243" i="1"/>
  <c r="K242" i="1"/>
  <c r="K241" i="1"/>
  <c r="K235" i="1"/>
  <c r="K234" i="1"/>
  <c r="K233" i="1"/>
  <c r="K231" i="1"/>
  <c r="K230" i="1"/>
  <c r="K229" i="1"/>
  <c r="K223" i="1"/>
  <c r="K222" i="1"/>
  <c r="K221" i="1"/>
  <c r="K219" i="1"/>
  <c r="K218" i="1"/>
  <c r="K217" i="1"/>
  <c r="K211" i="1"/>
  <c r="K210" i="1"/>
  <c r="K209" i="1"/>
  <c r="K207" i="1"/>
  <c r="K206" i="1"/>
  <c r="K205" i="1"/>
  <c r="K199" i="1"/>
  <c r="K198" i="1"/>
  <c r="K197" i="1"/>
  <c r="K195" i="1"/>
  <c r="K194" i="1"/>
  <c r="K193" i="1"/>
  <c r="K187" i="1"/>
  <c r="K186" i="1"/>
  <c r="K185" i="1"/>
  <c r="K183" i="1"/>
  <c r="K182" i="1"/>
  <c r="K181" i="1"/>
  <c r="K175" i="1"/>
  <c r="K174" i="1"/>
  <c r="K173" i="1"/>
  <c r="K171" i="1"/>
  <c r="K170" i="1"/>
  <c r="K169" i="1"/>
  <c r="K163" i="1"/>
  <c r="K162" i="1"/>
  <c r="K161" i="1"/>
  <c r="K159" i="1"/>
  <c r="K158" i="1"/>
  <c r="K157" i="1"/>
  <c r="K151" i="1"/>
  <c r="K150" i="1"/>
  <c r="K149" i="1"/>
  <c r="K147" i="1"/>
  <c r="K146" i="1"/>
  <c r="K145" i="1"/>
  <c r="K139" i="1"/>
  <c r="K138" i="1"/>
  <c r="K137" i="1"/>
  <c r="K135" i="1"/>
  <c r="K134" i="1"/>
  <c r="K133" i="1"/>
  <c r="K127" i="1"/>
  <c r="K126" i="1"/>
  <c r="K125" i="1"/>
  <c r="K123" i="1"/>
  <c r="K122" i="1"/>
  <c r="K121" i="1"/>
  <c r="K115" i="1"/>
  <c r="K114" i="1"/>
  <c r="K113" i="1"/>
  <c r="K111" i="1"/>
  <c r="K110" i="1"/>
  <c r="K109" i="1"/>
  <c r="K103" i="1"/>
  <c r="K102" i="1"/>
  <c r="K101" i="1"/>
  <c r="K99" i="1"/>
  <c r="K98" i="1"/>
  <c r="K97" i="1"/>
  <c r="K91" i="1"/>
  <c r="K90" i="1"/>
  <c r="K89" i="1"/>
  <c r="K87" i="1"/>
  <c r="K86" i="1"/>
  <c r="K85" i="1"/>
  <c r="K79" i="1"/>
  <c r="K78" i="1"/>
  <c r="K77" i="1"/>
  <c r="K75" i="1"/>
  <c r="K74" i="1"/>
  <c r="K73" i="1"/>
  <c r="K67" i="1"/>
  <c r="K66" i="1"/>
  <c r="K65" i="1"/>
  <c r="K63" i="1"/>
  <c r="K62" i="1"/>
  <c r="K61" i="1"/>
  <c r="K55" i="1"/>
  <c r="K54" i="1"/>
  <c r="K53" i="1"/>
  <c r="K51" i="1"/>
  <c r="K50" i="1"/>
  <c r="K49" i="1"/>
  <c r="K43" i="1"/>
  <c r="K42" i="1"/>
  <c r="K41" i="1"/>
  <c r="K39" i="1"/>
  <c r="K38" i="1"/>
  <c r="K37" i="1"/>
  <c r="K31" i="1"/>
  <c r="J31" i="1"/>
  <c r="B31" i="1"/>
  <c r="B32" i="1" s="1"/>
  <c r="E31" i="1"/>
  <c r="F31" i="1"/>
  <c r="K380" i="1"/>
  <c r="B380" i="1"/>
  <c r="B33" i="1"/>
  <c r="B34" i="1"/>
  <c r="B35" i="1"/>
  <c r="B36" i="1"/>
  <c r="B37" i="1"/>
  <c r="B38" i="1" s="1"/>
  <c r="B39" i="1" s="1"/>
  <c r="B40" i="1" s="1"/>
  <c r="B41" i="1" s="1"/>
  <c r="B42" i="1" s="1"/>
  <c r="B43" i="1"/>
  <c r="B44" i="1"/>
  <c r="B45" i="1"/>
  <c r="B46" i="1" s="1"/>
  <c r="B47" i="1"/>
  <c r="B48" i="1"/>
  <c r="B49" i="1"/>
  <c r="B50" i="1"/>
  <c r="B51" i="1" s="1"/>
  <c r="B52" i="1" s="1"/>
  <c r="B53" i="1" s="1"/>
  <c r="B54" i="1" s="1"/>
  <c r="B55" i="1" s="1"/>
  <c r="B56" i="1" s="1"/>
  <c r="B57" i="1"/>
  <c r="B58" i="1" s="1"/>
  <c r="B59" i="1"/>
  <c r="B60" i="1"/>
  <c r="B61" i="1"/>
  <c r="B62" i="1" s="1"/>
  <c r="B63" i="1"/>
  <c r="B64" i="1"/>
  <c r="B65" i="1"/>
  <c r="B66" i="1" s="1"/>
  <c r="B67" i="1"/>
  <c r="B68" i="1"/>
  <c r="B69" i="1"/>
  <c r="B70" i="1"/>
  <c r="B71" i="1"/>
  <c r="B72" i="1"/>
  <c r="B73" i="1"/>
  <c r="B74" i="1"/>
  <c r="B75" i="1"/>
  <c r="B76" i="1"/>
  <c r="B77" i="1" s="1"/>
  <c r="B78" i="1"/>
  <c r="B79" i="1"/>
  <c r="B80" i="1"/>
  <c r="B81" i="1"/>
  <c r="B82" i="1"/>
  <c r="B83" i="1"/>
  <c r="B84" i="1"/>
  <c r="B85" i="1" s="1"/>
  <c r="B86" i="1"/>
  <c r="B87" i="1"/>
  <c r="B88" i="1"/>
  <c r="B89" i="1"/>
  <c r="B90" i="1"/>
  <c r="B91" i="1"/>
  <c r="B92" i="1"/>
  <c r="B93" i="1"/>
  <c r="B94" i="1"/>
  <c r="B95" i="1"/>
  <c r="B96" i="1"/>
  <c r="B97" i="1"/>
  <c r="B98" i="1"/>
  <c r="B99" i="1"/>
  <c r="B100" i="1"/>
  <c r="B101" i="1"/>
  <c r="B102" i="1"/>
  <c r="B103" i="1" s="1"/>
  <c r="B104" i="1" s="1"/>
  <c r="B105" i="1" s="1"/>
  <c r="B106" i="1"/>
  <c r="B107" i="1"/>
  <c r="B108" i="1"/>
  <c r="B109" i="1"/>
  <c r="B110" i="1" s="1"/>
  <c r="B111" i="1" s="1"/>
  <c r="B112" i="1" s="1"/>
  <c r="B113" i="1" s="1"/>
  <c r="B114" i="1" s="1"/>
  <c r="B115" i="1"/>
  <c r="B116" i="1"/>
  <c r="B117" i="1"/>
  <c r="B118" i="1"/>
  <c r="B119" i="1" s="1"/>
  <c r="B120" i="1" s="1"/>
  <c r="B121" i="1"/>
  <c r="B122" i="1" s="1"/>
  <c r="B123" i="1"/>
  <c r="B124" i="1" s="1"/>
  <c r="B125" i="1" s="1"/>
  <c r="B126" i="1"/>
  <c r="B127" i="1"/>
  <c r="B128" i="1"/>
  <c r="B129" i="1"/>
  <c r="B130" i="1" s="1"/>
  <c r="B131" i="1"/>
  <c r="B132" i="1"/>
  <c r="B133" i="1"/>
  <c r="B134" i="1" s="1"/>
  <c r="B135" i="1"/>
  <c r="B136" i="1"/>
  <c r="B137" i="1"/>
  <c r="B138" i="1"/>
  <c r="B139" i="1"/>
  <c r="B140" i="1" s="1"/>
  <c r="B141" i="1" s="1"/>
  <c r="B142" i="1" s="1"/>
  <c r="B143" i="1"/>
  <c r="B144" i="1"/>
  <c r="B145" i="1"/>
  <c r="B146" i="1"/>
  <c r="B147" i="1"/>
  <c r="B148" i="1"/>
  <c r="B149" i="1" s="1"/>
  <c r="B150" i="1"/>
  <c r="B151" i="1"/>
  <c r="B152" i="1"/>
  <c r="B153" i="1"/>
  <c r="B154" i="1"/>
  <c r="B155" i="1"/>
  <c r="B156" i="1"/>
  <c r="B157" i="1"/>
  <c r="B158" i="1"/>
  <c r="B159" i="1"/>
  <c r="B160" i="1"/>
  <c r="B161" i="1"/>
  <c r="B162" i="1"/>
  <c r="B163" i="1" s="1"/>
  <c r="B164" i="1"/>
  <c r="B165" i="1"/>
  <c r="B166" i="1"/>
  <c r="B167" i="1"/>
  <c r="B168" i="1"/>
  <c r="B169" i="1"/>
  <c r="B170" i="1"/>
  <c r="B171" i="1"/>
  <c r="B172" i="1"/>
  <c r="B173" i="1"/>
  <c r="B174" i="1" s="1"/>
  <c r="B175" i="1"/>
  <c r="B176" i="1"/>
  <c r="B177" i="1"/>
  <c r="B178" i="1"/>
  <c r="B179" i="1"/>
  <c r="B180" i="1" s="1"/>
  <c r="B181" i="1" s="1"/>
  <c r="B182" i="1"/>
  <c r="B183" i="1"/>
  <c r="B184" i="1"/>
  <c r="B185" i="1"/>
  <c r="B186" i="1"/>
  <c r="B187" i="1"/>
  <c r="B188" i="1" s="1"/>
  <c r="B189" i="1"/>
  <c r="B190" i="1"/>
  <c r="B191" i="1"/>
  <c r="B192" i="1"/>
  <c r="B193" i="1"/>
  <c r="B194" i="1"/>
  <c r="B195" i="1"/>
  <c r="B196" i="1"/>
  <c r="B197" i="1"/>
  <c r="B198" i="1"/>
  <c r="B199" i="1"/>
  <c r="B200" i="1"/>
  <c r="B201" i="1"/>
  <c r="B202" i="1"/>
  <c r="B203" i="1"/>
  <c r="B204" i="1"/>
  <c r="B205" i="1"/>
  <c r="B206" i="1"/>
  <c r="B207" i="1" s="1"/>
  <c r="B208" i="1" s="1"/>
  <c r="B209" i="1"/>
  <c r="B210" i="1"/>
  <c r="B211" i="1"/>
  <c r="B212" i="1"/>
  <c r="B213" i="1" s="1"/>
  <c r="B214" i="1"/>
  <c r="B215" i="1"/>
  <c r="B216" i="1"/>
  <c r="B217" i="1"/>
  <c r="B218" i="1" s="1"/>
  <c r="B219" i="1"/>
  <c r="B220" i="1"/>
  <c r="B221" i="1"/>
  <c r="B222" i="1"/>
  <c r="B223" i="1"/>
  <c r="B224" i="1" s="1"/>
  <c r="B225" i="1"/>
  <c r="B226" i="1"/>
  <c r="B227" i="1"/>
  <c r="B228" i="1"/>
  <c r="B229" i="1"/>
  <c r="B230" i="1"/>
  <c r="B231" i="1"/>
  <c r="B232" i="1"/>
  <c r="B233" i="1"/>
  <c r="B234" i="1" s="1"/>
  <c r="B235" i="1" s="1"/>
  <c r="B236" i="1"/>
  <c r="B237" i="1"/>
  <c r="B238" i="1" s="1"/>
  <c r="B239" i="1"/>
  <c r="B240" i="1"/>
  <c r="B241" i="1" s="1"/>
  <c r="B242" i="1"/>
  <c r="B243" i="1"/>
  <c r="B244" i="1"/>
  <c r="B245" i="1"/>
  <c r="B246" i="1"/>
  <c r="B247" i="1"/>
  <c r="B248" i="1"/>
  <c r="B249" i="1"/>
  <c r="B250" i="1" s="1"/>
  <c r="B251" i="1" s="1"/>
  <c r="B252" i="1"/>
  <c r="B253" i="1"/>
  <c r="B254" i="1"/>
  <c r="B255" i="1"/>
  <c r="B256" i="1" s="1"/>
  <c r="B257" i="1"/>
  <c r="B258" i="1"/>
  <c r="B259" i="1"/>
  <c r="B260" i="1"/>
  <c r="B261" i="1" s="1"/>
  <c r="B262" i="1" s="1"/>
  <c r="B263" i="1"/>
  <c r="B264" i="1"/>
  <c r="B265" i="1"/>
  <c r="B266" i="1"/>
  <c r="B267" i="1" s="1"/>
  <c r="B268" i="1" s="1"/>
  <c r="B269" i="1"/>
  <c r="B270" i="1"/>
  <c r="B271" i="1"/>
  <c r="B272" i="1" s="1"/>
  <c r="B273" i="1"/>
  <c r="B274" i="1" s="1"/>
  <c r="B275" i="1"/>
  <c r="B276" i="1"/>
  <c r="B277" i="1" s="1"/>
  <c r="B278" i="1" s="1"/>
  <c r="B279" i="1" s="1"/>
  <c r="B280" i="1" s="1"/>
  <c r="B281" i="1"/>
  <c r="B282" i="1"/>
  <c r="B283" i="1"/>
  <c r="B284" i="1"/>
  <c r="B285" i="1"/>
  <c r="B286" i="1"/>
  <c r="B287" i="1" s="1"/>
  <c r="B288" i="1" s="1"/>
  <c r="B289" i="1" s="1"/>
  <c r="B290" i="1"/>
  <c r="B291" i="1"/>
  <c r="B292" i="1"/>
  <c r="B293" i="1"/>
  <c r="B294" i="1"/>
  <c r="B295" i="1"/>
  <c r="B296" i="1" s="1"/>
  <c r="B297" i="1" s="1"/>
  <c r="B298" i="1"/>
  <c r="B299" i="1"/>
  <c r="B300" i="1"/>
  <c r="B301" i="1"/>
  <c r="B302" i="1"/>
  <c r="B303" i="1"/>
  <c r="B304" i="1"/>
  <c r="B305" i="1"/>
  <c r="B306" i="1"/>
  <c r="B307" i="1"/>
  <c r="B308" i="1"/>
  <c r="B309" i="1" s="1"/>
  <c r="B310" i="1" s="1"/>
  <c r="B311" i="1" s="1"/>
  <c r="B312" i="1"/>
  <c r="B313" i="1"/>
  <c r="B314" i="1"/>
  <c r="B315" i="1"/>
  <c r="B316" i="1"/>
  <c r="B317" i="1"/>
  <c r="B318" i="1"/>
  <c r="B319" i="1"/>
  <c r="B320" i="1"/>
  <c r="B321" i="1"/>
  <c r="B322" i="1" s="1"/>
  <c r="B323" i="1" s="1"/>
  <c r="B324" i="1"/>
  <c r="B325" i="1"/>
  <c r="B326" i="1"/>
  <c r="B327" i="1"/>
  <c r="B328" i="1" s="1"/>
  <c r="B329" i="1" s="1"/>
  <c r="B330" i="1" s="1"/>
  <c r="B331" i="1" s="1"/>
  <c r="B332" i="1" s="1"/>
  <c r="B333" i="1"/>
  <c r="B334" i="1"/>
  <c r="B335" i="1"/>
  <c r="B336" i="1"/>
  <c r="B337" i="1"/>
  <c r="B338" i="1" s="1"/>
  <c r="B339" i="1"/>
  <c r="B340" i="1" s="1"/>
  <c r="B341" i="1"/>
  <c r="B342" i="1" s="1"/>
  <c r="B343" i="1" s="1"/>
  <c r="B344" i="1"/>
  <c r="B345" i="1"/>
  <c r="B346" i="1"/>
  <c r="B347" i="1" s="1"/>
  <c r="B348" i="1" s="1"/>
  <c r="B349" i="1"/>
  <c r="B350" i="1"/>
  <c r="B351" i="1"/>
  <c r="B352" i="1"/>
  <c r="B353" i="1"/>
  <c r="B354" i="1" s="1"/>
  <c r="B355" i="1" s="1"/>
  <c r="B356" i="1" s="1"/>
  <c r="B357" i="1"/>
  <c r="B358" i="1"/>
  <c r="B359" i="1"/>
  <c r="B360" i="1"/>
  <c r="B361" i="1"/>
  <c r="B362" i="1"/>
  <c r="B363" i="1"/>
  <c r="B364" i="1" s="1"/>
  <c r="B365" i="1"/>
  <c r="B366" i="1"/>
  <c r="B367" i="1"/>
  <c r="B368" i="1" s="1"/>
  <c r="B369" i="1" s="1"/>
  <c r="B370" i="1"/>
  <c r="B371" i="1"/>
  <c r="B372" i="1"/>
  <c r="B373" i="1"/>
  <c r="B374" i="1"/>
  <c r="B375" i="1"/>
  <c r="B376" i="1"/>
  <c r="B377" i="1"/>
  <c r="B378" i="1"/>
  <c r="B379" i="1" s="1"/>
  <c r="B381" i="1"/>
  <c r="B382" i="1"/>
  <c r="B383" i="1" s="1"/>
  <c r="B384" i="1"/>
  <c r="B385" i="1"/>
  <c r="B386" i="1"/>
  <c r="B387" i="1"/>
  <c r="B388" i="1"/>
  <c r="B389" i="1"/>
  <c r="B390" i="1"/>
  <c r="B391" i="1"/>
  <c r="B392" i="1"/>
  <c r="B393" i="1"/>
  <c r="B394" i="1"/>
  <c r="B395" i="1"/>
  <c r="B396" i="1" s="1"/>
  <c r="B397" i="1"/>
  <c r="B398" i="1"/>
  <c r="B399" i="1" s="1"/>
  <c r="B400" i="1"/>
  <c r="B401" i="1"/>
  <c r="B402" i="1"/>
  <c r="B403" i="1"/>
  <c r="B404" i="1"/>
  <c r="B405" i="1" s="1"/>
  <c r="B406" i="1" s="1"/>
  <c r="B407" i="1"/>
  <c r="B408" i="1" s="1"/>
  <c r="B409" i="1" s="1"/>
  <c r="B410" i="1" s="1"/>
  <c r="B411" i="1"/>
  <c r="B412" i="1"/>
  <c r="B413" i="1"/>
  <c r="B414" i="1"/>
  <c r="B415" i="1"/>
  <c r="B416" i="1"/>
  <c r="B417" i="1"/>
  <c r="B418" i="1"/>
  <c r="B419" i="1"/>
  <c r="B420" i="1" s="1"/>
  <c r="B26" i="1"/>
  <c r="B27" i="1"/>
  <c r="B21" i="1"/>
  <c r="B22" i="1" s="1"/>
  <c r="B23" i="1" s="1"/>
  <c r="B24" i="1" s="1"/>
  <c r="B25" i="1" s="1"/>
  <c r="B3" i="1"/>
  <c r="B16" i="1"/>
  <c r="B17" i="1"/>
  <c r="B18" i="1" s="1"/>
  <c r="B19" i="1" s="1"/>
  <c r="B20" i="1" s="1"/>
  <c r="B28" i="1"/>
  <c r="B29" i="1" s="1"/>
  <c r="B30" i="1" s="1"/>
  <c r="B13" i="1"/>
  <c r="B14" i="1"/>
  <c r="B15" i="1" s="1"/>
  <c r="B4" i="1"/>
  <c r="B5" i="1" s="1"/>
  <c r="B6" i="1"/>
  <c r="B7" i="1"/>
  <c r="B8" i="1"/>
  <c r="B9" i="1"/>
  <c r="B10" i="1"/>
  <c r="B11" i="1"/>
  <c r="B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Reinier Stuyt</author>
  </authors>
  <commentList>
    <comment ref="R139" authorId="0" shapeId="0" xr:uid="{D8F8355B-8703-4638-AC25-9EFAB5AEE71A}">
      <text>
        <r>
          <rPr>
            <b/>
            <sz val="9"/>
            <color indexed="81"/>
            <rFont val="Tahoma"/>
            <family val="2"/>
          </rPr>
          <t>Reinier Stuyt:</t>
        </r>
        <r>
          <rPr>
            <sz val="9"/>
            <color indexed="81"/>
            <rFont val="Tahoma"/>
            <family val="2"/>
          </rPr>
          <t xml:space="preserve">
33% underrented 5.0% MTMY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<sst xmlns="http://schemas.openxmlformats.org/spreadsheetml/2006/main" count="4717" uniqueCount="900">
  <si>
    <t>Landlord</t>
  </si>
  <si>
    <t>Transaction Date</t>
  </si>
  <si>
    <t>Year</t>
  </si>
  <si>
    <t>Quarter</t>
  </si>
  <si>
    <t>Country</t>
  </si>
  <si>
    <t>Sale And Leaseback</t>
  </si>
  <si>
    <t>Purchaser</t>
  </si>
  <si>
    <t>Vendor</t>
  </si>
  <si>
    <t>Yes</t>
  </si>
  <si>
    <t>Main City</t>
  </si>
  <si>
    <t>Submarket</t>
  </si>
  <si>
    <t>GLA (sqm)</t>
  </si>
  <si>
    <t>% office</t>
  </si>
  <si>
    <t>Tenant</t>
  </si>
  <si>
    <t>Location Link</t>
  </si>
  <si>
    <t>Year Built</t>
  </si>
  <si>
    <t>Doors</t>
  </si>
  <si>
    <t>Height (m)</t>
  </si>
  <si>
    <t>Cross Dock? (Yes / No)</t>
  </si>
  <si>
    <t>Commentary</t>
  </si>
  <si>
    <t>Rent Free (months)</t>
  </si>
  <si>
    <t>Term (years)</t>
  </si>
  <si>
    <t>Signed Date</t>
  </si>
  <si>
    <t>Portfolio? (Yes / No)</t>
  </si>
  <si>
    <t>Name</t>
  </si>
  <si>
    <t># Assets</t>
  </si>
  <si>
    <t>Property Type</t>
  </si>
  <si>
    <t>Net PP</t>
  </si>
  <si>
    <t>NIY (IP NOI / AIC)</t>
  </si>
  <si>
    <t>MTM (MTM NOI / AIC + Capex)</t>
  </si>
  <si>
    <t>Occ.</t>
  </si>
  <si>
    <t>Net PP /psm</t>
  </si>
  <si>
    <t>Logicor</t>
  </si>
  <si>
    <t>Prologis</t>
  </si>
  <si>
    <t>AEW</t>
  </si>
  <si>
    <t>Property Name</t>
  </si>
  <si>
    <t>Comps</t>
  </si>
  <si>
    <t>Comp Type</t>
  </si>
  <si>
    <t>Leasing Comps</t>
  </si>
  <si>
    <t>Address</t>
  </si>
  <si>
    <t>Investment Comps</t>
  </si>
  <si>
    <t>Country Code</t>
  </si>
  <si>
    <t>In-Place Rent (€/sqm)</t>
  </si>
  <si>
    <t>% Office</t>
  </si>
  <si>
    <t>Built Year</t>
  </si>
  <si>
    <t>Schiphol</t>
  </si>
  <si>
    <t>Aviaco</t>
  </si>
  <si>
    <t>Mapletree</t>
  </si>
  <si>
    <t>Hoofddorp</t>
  </si>
  <si>
    <t>Envirotainer</t>
  </si>
  <si>
    <t>Segro</t>
  </si>
  <si>
    <t>EPL Global Logistics</t>
  </si>
  <si>
    <t>Rozenburg</t>
  </si>
  <si>
    <t>Ferrari Group</t>
  </si>
  <si>
    <t>Burstone</t>
  </si>
  <si>
    <t>FedEx</t>
  </si>
  <si>
    <t>Kite pharma</t>
  </si>
  <si>
    <t>Oude Meer</t>
  </si>
  <si>
    <t>Apex</t>
  </si>
  <si>
    <t>Aalsmeer</t>
  </si>
  <si>
    <t>JAS Forwarding</t>
  </si>
  <si>
    <t>Necron</t>
  </si>
  <si>
    <t>Mearsk</t>
  </si>
  <si>
    <t>3</t>
  </si>
  <si>
    <t>2</t>
  </si>
  <si>
    <t>1</t>
  </si>
  <si>
    <t>NL</t>
  </si>
  <si>
    <t>Netherlands</t>
  </si>
  <si>
    <t>https://www.google.com/maps/search/?api=1&amp;query=Prestwickweg+8,+Schiphol</t>
  </si>
  <si>
    <t>https://www.google.com/maps/search/?api=1&amp;query=Barnsteen+4,+Hoofddorp</t>
  </si>
  <si>
    <t>https://www.google.com/maps/search/?api=1&amp;query=Hanedaweg+14,+Rozenburg</t>
  </si>
  <si>
    <t>https://www.google.com/maps/search/?api=1&amp;query=Prestwickweg+1,+Schiphol</t>
  </si>
  <si>
    <t>https://www.google.com/maps/search/?api=1&amp;query=Rijnlanderweg+766,+Hoofddorp</t>
  </si>
  <si>
    <t>https://www.google.com/maps/search/?api=1&amp;query=Fokkerweg+300,+Oude+Meer</t>
  </si>
  <si>
    <t>https://www.google.com/maps/search/?api=1&amp;query=Barnsteen+7,+Hoofddorp</t>
  </si>
  <si>
    <t>https://www.google.com/maps/search/Tufsteen+LC3,+Hoofddorp/@52.2958643,4.7291688,298a,35y,239.25h,55.51t/data=!3m1!1e3?entry=ttu&amp;g_ep=EgoyMDI1MDMyNS4wIKXMDSoASAFQAw%3D%3D</t>
  </si>
  <si>
    <t>https://www.google.com/maps/place/Hanedaweg+14,+1437+EN+Rozenburg/@52.2795236,4.7259097,665m/data=!3m2!1e3!4b1!4m6!3m5!1s0x47c5e7448d848b57:0x10e128018b531ba8!8m2!3d52.2795203!4d4.7284846!16s%2Fg%2F11yc5fnrdj?entry=ttu&amp;g_ep=EgoyMDI1MDMyNS4wIKXMDSoASAFQAw%3D%3D</t>
  </si>
  <si>
    <t>https://www.google.com/maps/place/Prestwickweg+1,+1118+LC+Schiphol/@52.2927789,4.7647257,665m/data=!3m2!1e3!4b1!4m6!3m5!1s0x47c5e0c43c1c2c6d:0x4c18c59d1d68a50c!8m2!3d52.2927756!4d4.7673006!16s%2Fg%2F11c1zhzqs4?entry=ttu&amp;g_ep=EgoyMDI1MDMyNS4wIKXMDSoASAFQAw%3D%3D</t>
  </si>
  <si>
    <t>Smaller unit with 4 docks and larger office component built in 1998</t>
  </si>
  <si>
    <t>New Segro logistic asset built in 2023 with good specs</t>
  </si>
  <si>
    <t>New smaller unit with 2 docks built in 2021 located between Schiphol and Aalsmeer</t>
  </si>
  <si>
    <t>Prologis warehouse built in 2001 with good number of docks on both sides</t>
  </si>
  <si>
    <t>Multiple small units with 60 meters dept with good dock ratio. Built in 2009</t>
  </si>
  <si>
    <t>Good Prologis asset with sufficient docks built in 2010</t>
  </si>
  <si>
    <t>New Necron development built in 2023 close to target</t>
  </si>
  <si>
    <t>Prestwickweg 8, Schiphol</t>
  </si>
  <si>
    <t>Tufsteen LC3, Hoofddorp</t>
  </si>
  <si>
    <t>Barnsteen 4, Hoofddorp</t>
  </si>
  <si>
    <t xml:space="preserve"> Hanedaweg 14, Rozenburg</t>
  </si>
  <si>
    <t>Prestwickweg 1, Schiphol</t>
  </si>
  <si>
    <t>Rijnlanderweg 766, Hoofddorp</t>
  </si>
  <si>
    <t>Oude Meer Fokkerweg 300, Oude Meer</t>
  </si>
  <si>
    <t>Ecuadorlaan 3, Aalsmeer</t>
  </si>
  <si>
    <t>Barnsteen 7, Hoofddorp</t>
  </si>
  <si>
    <t>Almere</t>
  </si>
  <si>
    <t>Confidential</t>
  </si>
  <si>
    <t>Pannatoni</t>
  </si>
  <si>
    <t>Viptrex</t>
  </si>
  <si>
    <t>Yakult</t>
  </si>
  <si>
    <t>Bruil</t>
  </si>
  <si>
    <t>Stichtse Kant</t>
  </si>
  <si>
    <t>Hollandse Kant</t>
  </si>
  <si>
    <t>https://www.google.com/maps/place/Damsluisweg+56,+1332+ED+Almere/@52.4083386,5.2389873,141a,35y,81.19h,40.6t/data=!3m1!1e3!4m6!3m5!1s0x47c6177bc78713ed:0x4b4516544172ea9!8m2!3d52.4087186!4d5.2405984!16s%2Fg%2F11bw41108n?entry=ttu&amp;g_ep=EgoyMDI1MDMyNS4wIKXMDSoASAFQAw%3D%3D</t>
  </si>
  <si>
    <t>https://www.google.com/maps/place/Beemsterweg+12,+1311+XC+Almere/@52.365061,5.1742193,664m/data=!3m2!1e3!4b1!4m6!3m5!1s0x47c611302959baf3:0x3bfae0e252502cc8!8m2!3d52.3650578!4d5.1767942!16s%2Fg%2F11pvcv3mn5?entry=ttu&amp;g_ep=EgoyMDI1MDMyNS4wIKXMDSoASAFQAw%3D%3D</t>
  </si>
  <si>
    <t>https://www.google.com/maps/place/Sterkenburg+6,+1358+CG+Almere/@52.3111483,5.3182421,664m/data=!3m2!1e3!4b1!4m6!3m5!1s0x47c63e6f2bb24b31:0x29c40ea1cb0fea05!8m2!3d52.311145!4d5.320817!16s%2Fg%2F11vw_3jtw6?entry=ttu&amp;g_ep=EgoyMDI1MDMyNS4wIKXMDSoASAFQAw%3D%3D</t>
  </si>
  <si>
    <t>Sterkenburg 6-14, Almere</t>
  </si>
  <si>
    <t>Beemsterweg 12, Almere</t>
  </si>
  <si>
    <t>Damsluisweg 56, Almere</t>
  </si>
  <si>
    <t>Trade Port West</t>
  </si>
  <si>
    <t>NuSkin</t>
  </si>
  <si>
    <t>Humbly</t>
  </si>
  <si>
    <t>Geodis</t>
  </si>
  <si>
    <t>Rhenus Road</t>
  </si>
  <si>
    <t>Abrdn</t>
  </si>
  <si>
    <t>Venlo</t>
  </si>
  <si>
    <t xml:space="preserve">Maarten de Vriesstraat 6-10, Venlo, </t>
  </si>
  <si>
    <t xml:space="preserve">Amundsenweg 2, Venlo, </t>
  </si>
  <si>
    <t xml:space="preserve">Dirk Hartogweg 14, Venlo, </t>
  </si>
  <si>
    <t xml:space="preserve">Columbusweg 33, Venlo, </t>
  </si>
  <si>
    <t xml:space="preserve">Tasmanweg 2, Venlo, </t>
  </si>
  <si>
    <t>https://www.google.com/maps/search/?api=1&amp;query=Maarten+de+Vriesstraat+6-10,+Venlo</t>
  </si>
  <si>
    <t>https://www.google.com/maps/search/?api=1&amp;query=Amundsenweg+2,+Venlo</t>
  </si>
  <si>
    <t>https://www.google.com/maps/search/?api=1&amp;query=Dirk+Hartogweg+14,+Venlo</t>
  </si>
  <si>
    <t>https://www.google.com/maps/search/?api=1&amp;query=Columbusweg+33,+Venlo</t>
  </si>
  <si>
    <t>https://www.google.com/maps/search/?api=1&amp;query=Venrayseweg+122,+Venlo</t>
  </si>
  <si>
    <t>4</t>
  </si>
  <si>
    <t>2023</t>
  </si>
  <si>
    <t>2022</t>
  </si>
  <si>
    <t>Den Haag</t>
  </si>
  <si>
    <t>N/A</t>
  </si>
  <si>
    <t>Damen Rubber</t>
  </si>
  <si>
    <t>Ceva Netherlands B.V.</t>
  </si>
  <si>
    <t>Snelweg Group</t>
  </si>
  <si>
    <t>Electrolux</t>
  </si>
  <si>
    <t>Next Level</t>
  </si>
  <si>
    <t>Hansavest</t>
  </si>
  <si>
    <t>Wayland Real Estate</t>
  </si>
  <si>
    <t>Mileway</t>
  </si>
  <si>
    <t>Highbrook</t>
  </si>
  <si>
    <t>Zoetermeer</t>
  </si>
  <si>
    <t xml:space="preserve"> New development with latest specs - 12m clear height, floor load 50 kn/sqm, docks 1 to 1000 sqm, BREEAM. Terms agreed and finalising lease agreement </t>
  </si>
  <si>
    <t xml:space="preserve"> Build to suit asset with 12 docks and good clear height. Quick deal with lower rents due to bankruptcy of previous tenant, but good comp for high office ratio. </t>
  </si>
  <si>
    <t xml:space="preserve"> New development with 10m clear height, 33 loading docks, 15 overhead doors, 45 kn/sqm </t>
  </si>
  <si>
    <t xml:space="preserve"> Mileway smaller existing property </t>
  </si>
  <si>
    <t xml:space="preserve"> Highbrook small logistic asset with 11 loading docks located in Alphen ad Rijn </t>
  </si>
  <si>
    <t>Urbanlogisticscampus 12A, Bleiswijk</t>
  </si>
  <si>
    <t>Spiegelstraat 1, Nootdorp</t>
  </si>
  <si>
    <t>Klappolder 132, Bleiswijk</t>
  </si>
  <si>
    <t xml:space="preserve">Mercuriusweg 12a, Schiedam </t>
  </si>
  <si>
    <t>Vennootsweg 1, Alphen aan den Rijn</t>
  </si>
  <si>
    <t>Reynard</t>
  </si>
  <si>
    <t>VCK</t>
  </si>
  <si>
    <t>Standby Logistics</t>
  </si>
  <si>
    <t>Marken UPS</t>
  </si>
  <si>
    <t>Arrow Capital</t>
  </si>
  <si>
    <t>Citylink</t>
  </si>
  <si>
    <t>Barings</t>
  </si>
  <si>
    <t>Dutch Qargo , Blackbird</t>
  </si>
  <si>
    <t>Asset looks dated and not well- maintained, has few docks and parking on the roof</t>
  </si>
  <si>
    <t>Warehouse with only 2 loading docs. Quality of the asset looks OK but inferior to the target</t>
  </si>
  <si>
    <t>Multi tenant WH built in 2021, slightly superior quality, located adjacent to Schiphol</t>
  </si>
  <si>
    <t>Multi tenant big box building built in 2020 with good yard depth, plenty docks adjacent to Schiphol</t>
  </si>
  <si>
    <t>Asset built in 2022, good specs, high quality, more big box character</t>
  </si>
  <si>
    <t>Pesetaweg 20, Nieuw-Vennep</t>
  </si>
  <si>
    <t>Drachmeweg 151, Nieuw-Vennep</t>
  </si>
  <si>
    <t>Walravenlaan 8, Schiphol-Rijk</t>
  </si>
  <si>
    <t>Airborne avenue 57, Hoofddorp</t>
  </si>
  <si>
    <t>Contour Avenue 77 Unit D, Hoofddorp</t>
  </si>
  <si>
    <t>https://www.google.com/maps/search/?api=1&amp;query=Urban+Logistics+Campus+12A,+Bleiswijk</t>
  </si>
  <si>
    <t>https://www.google.com/maps/search/?api=1&amp;query=Klappolder+132,+Bleiswijk</t>
  </si>
  <si>
    <t>https://www.google.com/maps/search/?api=1&amp;query=Spiegelstraat+1,+Nootdorp</t>
  </si>
  <si>
    <t>https://www.google.com/maps/search/?api=1&amp;query=Mercuriusweg+12a,+Schiedam</t>
  </si>
  <si>
    <t>https://www.google.com/maps/search/?api=1&amp;query=Vennootsweg+1,+Alphen+aan+den+Rijn</t>
  </si>
  <si>
    <t>https://www.google.com/maps/search/?api=1&amp;query=Pesetaweg+20,+Nieuw-Vennep</t>
  </si>
  <si>
    <t>https://www.google.com/maps/search/?api=1&amp;query=Drachmeweg+151,+Nieuw-Vennep</t>
  </si>
  <si>
    <t>https://www.google.com/maps/search/?api=1&amp;query=Walravenlaan+8,+Schiphol-Rijk</t>
  </si>
  <si>
    <t>https://www.google.com/maps/search/?api=1&amp;query=Airborne+Avenue+57,+Hoofddorp</t>
  </si>
  <si>
    <t>https://www.google.com/maps/search/?api=1&amp;query=Contour+Avenue+77+Unit+D,+Hoofddorp</t>
  </si>
  <si>
    <t>internal</t>
  </si>
  <si>
    <t>PLD</t>
  </si>
  <si>
    <t>Germany</t>
  </si>
  <si>
    <t>Belgium</t>
  </si>
  <si>
    <t>https://www.google.com/maps/search/?api=1&amp;query=Hekven+6+A-B,+Breda</t>
  </si>
  <si>
    <t>https://www.google.com/maps/search/?api=1&amp;query=Hekven+6+C-D,+Breda</t>
  </si>
  <si>
    <t>https://www.google.com/maps/search/?api=1&amp;query=Veerweg+16,+Waalwijk</t>
  </si>
  <si>
    <t>https://www.google.com/maps/search/?api=1&amp;query=Willem+Barentzstraat+27-33,+Rotterdam</t>
  </si>
  <si>
    <t>https://www.google.com/maps/search/?api=1&amp;query=Piri+Reisweg+21+and+23,+Sevenum</t>
  </si>
  <si>
    <t>https://www.google.com/maps/search/?api=1&amp;query=Achtseweg+Noord+4A,+Eindhoven</t>
  </si>
  <si>
    <t>https://www.google.com/maps/search/?api=1&amp;query=Rietschotten+2,+Oud+Gastel</t>
  </si>
  <si>
    <t>https://www.google.com/maps/search/?api=1&amp;query=Columbusweg+33a,+Venlo</t>
  </si>
  <si>
    <t>https://www.google.com/maps/search/?api=1&amp;query=Kimplerstrasse+336,+Krefeld</t>
  </si>
  <si>
    <t>https://www.google.com/maps/search/?api=1&amp;query=Stammerdijk+7,+Amsterdam</t>
  </si>
  <si>
    <t>https://www.google.com/maps/search/?api=1&amp;query=Zum+Gut+Heiligendonk+50-52,+Duesseldorf</t>
  </si>
  <si>
    <t>https://www.google.com/maps/search/?api=1&amp;query=Budberger+Str.+2,+Emmerich</t>
  </si>
  <si>
    <t>https://www.google.com/maps/search/?api=1&amp;query=Bolwerkdok+2,+Nieuwegein</t>
  </si>
  <si>
    <t>https://www.google.com/maps/search/?api=1&amp;query=Rutherfordweg+50,+Utrecht</t>
  </si>
  <si>
    <t>https://www.google.com/maps/search/?api=1&amp;query=Hollandweg+4,+Bleiswijk</t>
  </si>
  <si>
    <t>https://www.google.com/maps/search/?api=1&amp;query=Gyroscoopweg+4a,+Amsterdam</t>
  </si>
  <si>
    <t>https://www.google.com/maps/search/?api=1&amp;query=Marco+Polostraat+22,+Rotterdam</t>
  </si>
  <si>
    <t>https://www.google.com/maps/search/?api=1&amp;query=Rucphensebaan+11,+Roosendaal</t>
  </si>
  <si>
    <t>https://www.google.com/maps/search/?api=1&amp;query=Kimplerstrasse+340,+Krefeld</t>
  </si>
  <si>
    <t>https://www.google.com/maps/search/?api=1&amp;query=Nieuwesluisweg+100,+Rotterdam</t>
  </si>
  <si>
    <t>https://www.google.com/maps/search/?api=1&amp;query=Brandenburger+Straße+40,+42,+44,,+Ratingen</t>
  </si>
  <si>
    <t>https://www.google.com/maps/search/?api=1&amp;query=Beiraweg+11-15,+Amsterdam</t>
  </si>
  <si>
    <t>https://www.google.com/maps/search/?api=1&amp;query=Prestwickweg+1,+Schiphol-Zuidoost</t>
  </si>
  <si>
    <t>https://www.google.com/maps/search/?api=1&amp;query=Marco+Poloweg+26-28,+Venlo</t>
  </si>
  <si>
    <t>https://www.google.com/maps/search/?api=1&amp;query=Meer+en+Duin+1,+Lisse</t>
  </si>
  <si>
    <t>https://www.google.com/maps/search/?api=1&amp;query=Capronilaan+37-53,+Schiphol-Rijk</t>
  </si>
  <si>
    <t>https://www.google.com/maps/search/?api=1&amp;query=Columbusstraat+2-10,+Rotterdam</t>
  </si>
  <si>
    <t>https://www.google.com/maps/search/?api=1&amp;query=Amundsendweg+2,+Venlo</t>
  </si>
  <si>
    <t>https://www.google.com/maps/search/?api=1&amp;query=Bellsingel+61,+Schiphol-Rijk</t>
  </si>
  <si>
    <t>https://www.google.com/maps/search/?api=1&amp;query=Lireweg+15-17,+Nieuw-Vennep</t>
  </si>
  <si>
    <t>https://www.google.com/maps/search/?api=1&amp;query=Jagtlustkade+8,+10,+10a,+10b,+Sassenheim</t>
  </si>
  <si>
    <t>https://www.google.com/maps/search/?api=1&amp;query=Wattstraat+7+&amp;+7a,+Sassenheim</t>
  </si>
  <si>
    <t>https://www.google.com/maps/search/?api=1&amp;query=Lireweg+122,+Nieuw-Vennep</t>
  </si>
  <si>
    <t>https://www.google.com/maps/search/?api=1&amp;query=Antonie+van+Leeuwenhoekweg+39-41,+Alphen+aan+den+Rijn</t>
  </si>
  <si>
    <t>https://www.google.com/maps/search/?api=1&amp;query=Radonstraat+300,+Zoetermeer</t>
  </si>
  <si>
    <t>https://www.google.com/maps/search/?api=1&amp;query=Donk+13/15,+Barendrecht</t>
  </si>
  <si>
    <t>https://www.google.com/maps/search/?api=1&amp;query=Koningsbeltweg+42,+Almere</t>
  </si>
  <si>
    <t>https://www.google.com/maps/search/?api=1&amp;query=Beiraweg+5,+Amsterdam</t>
  </si>
  <si>
    <t>https://www.google.com/maps/search/?api=1&amp;query=Lorentzweg+6,+Spijkenisse</t>
  </si>
  <si>
    <t>https://www.google.com/maps/search/?api=1&amp;query=Verschuurweg+6,+Etten-Leur</t>
  </si>
  <si>
    <t>https://www.google.com/maps/search/?api=1&amp;query=Adriaan+Mulderweg+4-10,+Eindhoven</t>
  </si>
  <si>
    <t>https://www.google.com/maps/search/?api=1&amp;query=Japanlaan+5-7,+Aalsmeer</t>
  </si>
  <si>
    <t>https://www.google.com/maps/search/?api=1&amp;query=Mispelhoefstraat+21,+Eindhoven</t>
  </si>
  <si>
    <t>https://www.google.com/maps/search/?api=1&amp;query=Japanlaan+15-17,+Aalsmeer</t>
  </si>
  <si>
    <t>https://www.google.com/maps/search/?api=1&amp;query=Weijerbeemd+12,+EINDHOVEN</t>
  </si>
  <si>
    <t>https://www.google.com/maps/search/?api=1&amp;query=Nijverheidsweg+9-11,+Etten+Leur</t>
  </si>
  <si>
    <t>https://www.google.com/maps/search/?api=1&amp;query=Industrieweg,+Waalwijk</t>
  </si>
  <si>
    <t>https://www.google.com/maps/search/?api=1&amp;query=Athenastraat+4,+Tilburg</t>
  </si>
  <si>
    <t>https://www.google.com/maps/search/?api=1&amp;query=Athenastraat+6-8,+Tilburg</t>
  </si>
  <si>
    <t>https://www.google.com/maps/search/?api=1&amp;query=Athenastraat+10,+Tilburg</t>
  </si>
  <si>
    <t>https://www.google.com/maps/search/?api=1&amp;query=Theseusstraat+11-19,+Tilburg</t>
  </si>
  <si>
    <t>https://www.google.com/maps/search/?api=1&amp;query=Industrieweg+98,+Waalwijk</t>
  </si>
  <si>
    <t>https://www.google.com/maps/search/?api=1&amp;query=Gesworenhoekseweg+9-11,+Tilburg</t>
  </si>
  <si>
    <t>https://www.google.com/maps/search/?api=1&amp;query=Polluxstraat+20-22,+Tilburg</t>
  </si>
  <si>
    <t>https://www.google.com/maps/search/?api=1&amp;query=Iabc+5257,+Heilaar</t>
  </si>
  <si>
    <t>https://www.google.com/maps/search/?api=1&amp;query=Keienbergweg+16,+18+&amp;+20,+Amsterdam+ZO</t>
  </si>
  <si>
    <t>https://www.google.com/maps/search/?api=1&amp;query=Chemnitzer+Strasse+24,+Moers</t>
  </si>
  <si>
    <t>https://www.google.com/maps/search/?api=1&amp;query=Theseusstraat+44/Letostraat+19,+Tilburg</t>
  </si>
  <si>
    <t>https://www.google.com/maps/search/?api=1&amp;query=Willem+Barentzstraat+41-49,+Rotterdam</t>
  </si>
  <si>
    <t>https://www.google.com/maps/search/?api=1&amp;query=Asteriastraat+4a,+Tilburg</t>
  </si>
  <si>
    <t>https://www.google.com/maps/search/?api=1&amp;query=Contour+Avenue+71,+Hoofdorp</t>
  </si>
  <si>
    <t>https://www.google.com/maps/search/?api=1&amp;query=Laan+van+Mathenesse,+Bleiswijk</t>
  </si>
  <si>
    <t>https://www.google.com/maps/search/?api=1&amp;query=Willem+Barentszstraat+11+-+19,+Rotterdam</t>
  </si>
  <si>
    <t>https://www.google.com/maps/search/?api=1&amp;query=Nordring+3,+Rheinberg</t>
  </si>
  <si>
    <t>https://www.google.com/maps/search/?api=1&amp;query=Orionweg+9,+Moerdijk</t>
  </si>
  <si>
    <t>https://www.google.com/maps/search/?api=1&amp;query=Rondebeltweg+42,+Almere</t>
  </si>
  <si>
    <t>https://www.google.com/maps/search/?api=1&amp;query=Fokker+Logistics+Park,+Oude+Meer</t>
  </si>
  <si>
    <t>https://www.google.com/maps/search/?api=1&amp;query=Marinus+van+Meelweg+19,+Eindhoven</t>
  </si>
  <si>
    <t>https://www.google.com/maps/search/?api=1&amp;query=Hercules+1,+Gilze+en+Rijen</t>
  </si>
  <si>
    <t>https://www.google.com/maps/search/?api=1&amp;query=Columbusstraat+12-14,+Rotterdam</t>
  </si>
  <si>
    <t>https://www.google.com/maps/search/?api=1&amp;query=Industrieweg+15,+Eindhoven</t>
  </si>
  <si>
    <t>https://www.google.com/maps/search/?api=1&amp;query=De+Amert+603,+Veghel</t>
  </si>
  <si>
    <t>https://www.google.com/maps/search/?api=1&amp;query=Brandpuntlaan+3+-+5,+Bleiswijk</t>
  </si>
  <si>
    <t>https://www.google.com/maps/search/?api=1&amp;query=Maarten+de+Vriesstraat+18,+20,+22,+Sevenum</t>
  </si>
  <si>
    <t>https://www.google.com/maps/search/?api=1&amp;query=De+Schakel+40-50,+Eindhoven</t>
  </si>
  <si>
    <t>https://www.google.com/maps/search/?api=1&amp;query=Stanleyweg+8-10,+Venlo</t>
  </si>
  <si>
    <t>https://www.google.com/maps/search/?api=1&amp;query=Douglassingel+1-3,+Schiphol-Rijk</t>
  </si>
  <si>
    <t>https://www.google.com/maps/search/?api=1&amp;query=Columbusstraat+25,+Rotterdam</t>
  </si>
  <si>
    <t>https://www.google.com/maps/search/?api=1&amp;query=Inundatiedok+10-12,+Nieuwegein</t>
  </si>
  <si>
    <t>https://www.google.com/maps/search/?api=1&amp;query=Bellsingel+20-26,+Schiphol-Rijk</t>
  </si>
  <si>
    <t>https://www.google.com/maps/search/?api=1&amp;query=Seattleweg+5,+Rotterdam</t>
  </si>
  <si>
    <t>https://www.google.com/maps/search/?api=1&amp;query=Protonweg+2,+Rosendaal</t>
  </si>
  <si>
    <t>https://www.google.com/maps/search/?api=1&amp;query=Seattleweg+1-3,+Rotterdam</t>
  </si>
  <si>
    <t>https://www.google.com/maps/search/?api=1&amp;query=Hofweg+22-24,+Spijkenisse</t>
  </si>
  <si>
    <t>https://www.google.com/maps/search/?api=1&amp;query=Hyperonenweg+2,+Utrecht</t>
  </si>
  <si>
    <t>https://www.google.com/maps/search/?api=1&amp;query=Rutherfordweg+102,+Utrecht</t>
  </si>
  <si>
    <t>https://www.google.com/maps/search/?api=1&amp;query=Abel+Tasmanstraat+11,+Rotterdam</t>
  </si>
  <si>
    <t>https://www.google.com/maps/search/?api=1&amp;query=Marco+Poloweg+22-24,+Venlo</t>
  </si>
  <si>
    <t>https://www.google.com/maps/search/?api=1&amp;query=Zum+Gut+Heiligendonk+16-20,+Duesseldorf</t>
  </si>
  <si>
    <t>https://www.google.com/maps/search/?api=1&amp;query=Mechie+Trommelenweg+5,+Waalwijk</t>
  </si>
  <si>
    <t>https://www.google.com/maps/search/?api=1&amp;query=Kimpler+Strasse+330+-+336,+Krefeld</t>
  </si>
  <si>
    <t>https://www.google.com/maps/search/?api=1&amp;query=Wittevrouwen+15,+Almere</t>
  </si>
  <si>
    <t>https://www.google.com/maps/search/?api=1&amp;query=Theseusstraat+21-29,+Tilburg</t>
  </si>
  <si>
    <t>https://www.google.com/maps/search/?api=1&amp;query=Limesweg+6,+Tongeren</t>
  </si>
  <si>
    <t>https://www.google.com/maps/search/?api=1&amp;query=Hoge+Wei,+Brussels</t>
  </si>
  <si>
    <t>https://www.google.com/maps/search/?api=1&amp;query=Holtum-Noordweg+11,+Born</t>
  </si>
  <si>
    <t>https://www.google.com/maps/search/?api=1&amp;query=Schaarbeeklei+649,+Vilvoorde</t>
  </si>
  <si>
    <t>https://www.google.com/maps/search/?api=1&amp;query=Guido+Gezellestraat+123,+Beersel</t>
  </si>
  <si>
    <t>https://www.google.com/maps/search/?api=1&amp;query=Rue+des+Nouvelles+Technologies+14,+Grace+Hollogne</t>
  </si>
  <si>
    <t>https://www.google.com/maps/search/?api=1&amp;query=Leuvensesteenweg+242,+Boortmeerbeek</t>
  </si>
  <si>
    <t>https://www.google.com/maps/search/?api=1&amp;query=Jozef+Huysmanslaan+53,+Beersel</t>
  </si>
  <si>
    <t>https://www.google.com/maps/search/?api=1&amp;query=Verbrande+Brugsesteenweg+58,+Grimbergen</t>
  </si>
  <si>
    <t>https://www.google.com/maps/search/?api=1&amp;query=Sluisweg+10,+Merelbeke</t>
  </si>
  <si>
    <t>https://www.google.com/maps/search/?api=1&amp;query=Brielen+9,+Willebroek</t>
  </si>
  <si>
    <t>https://www.google.com/maps/search/?api=1&amp;query=Rue+des+Hauts+de+Sainghin,+Lesquin</t>
  </si>
  <si>
    <t>https://www.google.com/maps/search/?api=1&amp;query=Heersterveldweg+14,+Tongeren</t>
  </si>
  <si>
    <t>https://www.google.com/maps/search/?api=1&amp;query=Holtum+Noordweg+5,+Born</t>
  </si>
  <si>
    <t>https://www.google.com/maps/search/?api=1&amp;query=N/A,+Boom</t>
  </si>
  <si>
    <t>https://www.google.com/maps/search/?api=1&amp;query=Holtum+Noordweg+11,+Born</t>
  </si>
  <si>
    <t>https://www.google.com/maps/search/?api=1&amp;query=Brielen+1-3,+Willebroek-Zuid+(Tisselt)</t>
  </si>
  <si>
    <t>https://www.google.com/maps/search/?api=1&amp;query=Rue+du+Chemin+Vert,+Fretin</t>
  </si>
  <si>
    <t>https://www.google.com/maps/search/?api=1&amp;query=Heesterveldweg,+Tongeren</t>
  </si>
  <si>
    <t>https://www.google.com/maps/search/?api=1&amp;query=Industrieweg+8-12,+Boom</t>
  </si>
  <si>
    <t>https://www.google.com/maps/search/?api=1&amp;query=Industrieweg+28,+Bornem</t>
  </si>
  <si>
    <t>https://www.google.com/maps/search/?api=1&amp;query=Mechelsesteenweg+584,+Vilvoorde</t>
  </si>
  <si>
    <t>IM Waddinxveen Transportweg 1</t>
  </si>
  <si>
    <t>Albrandswaard</t>
  </si>
  <si>
    <t>Katwijk</t>
  </si>
  <si>
    <t>Alblasserdam</t>
  </si>
  <si>
    <t>Zuidplas</t>
  </si>
  <si>
    <t>Waddinxveen</t>
  </si>
  <si>
    <t>Lansingerland</t>
  </si>
  <si>
    <t>Nissewaard</t>
  </si>
  <si>
    <t>Rotterdam</t>
  </si>
  <si>
    <t>Ridderkerk</t>
  </si>
  <si>
    <t>Unknown</t>
  </si>
  <si>
    <t>DL Freight Management (Rotterdam) B.V.</t>
  </si>
  <si>
    <t>Eetgemak B.V.</t>
  </si>
  <si>
    <t>QLS Fulfilment B.V.</t>
  </si>
  <si>
    <t>Maas-De Koning B.V.</t>
  </si>
  <si>
    <t>Dragonfly Shipping NL B.V.</t>
  </si>
  <si>
    <t>UltimAir</t>
  </si>
  <si>
    <t>Anterman Warehousing B.V.</t>
  </si>
  <si>
    <t>Boreal IM</t>
  </si>
  <si>
    <t>Dachser Netherlands B.V.</t>
  </si>
  <si>
    <t>VDH Forwarding &amp; Warehousing</t>
  </si>
  <si>
    <t>https://www.google.com/maps/place/Willem+Barentszstraat+29,+3165+AA+Rotterdam-Albrandswaard/@51.8691212,4.4158397,17z/data=!3m1!4b1!4m6!3m5!1s0x47c43433450f4d67:0x2184dad541e0f702!8m2!3d51.8691212!4d4.41842!16s%2Fg%2F11c5d27zg1?entry=ttu&amp;g_ep=EgoyMDI1MDYyMy4yIKXMDSoASAFQAw%3D%3D</t>
  </si>
  <si>
    <t>https://www.google.com/maps/place/Taanderstraat+9a,+2222+BG+Katwijk+aan+Zee/@52.2037618,4.4308012,18.14z/data=!4m14!1m7!3m6!1s0x47c5c0baaa038757:0xc44e755bf92dccc5!2sBlekerstraat+4,+4a+10,+2222+AN+Katwijk+aan+Zee!3b1!8m2!3d52.2038244!4d4.4321714!3m5!1s0x47c5c0b07354142d:0xbd627195813468ab!8m2!3d52.2034007!4d4.4333778!16s%2Fg%2F11nnkvyysm?entry=ttu&amp;g_ep=EgoyMDI1MDYyMy4yIKXMDSoASAFQAw%3D%3D</t>
  </si>
  <si>
    <t>https://www.google.com/maps/place/Hoogendijk+2,+2952+AE+Alblasserdam/@51.8491672,4.6687195,359m/data=!3m1!1e3!4m6!3m5!1s0x47c42c072a789f1f:0x11c0b9257d58991d!8m2!3d51.849794!4d4.6706073!16s%2Fg%2F11yc0y_1k9?entry=ttu&amp;g_ep=EgoyMDI1MDYyMy4yIKXMDSoASAFQAw%3D%3D</t>
  </si>
  <si>
    <t>https://www.google.com/maps/place/Westbaan+110,+2841+MC+Moordrecht/@52.0200318,4.6532522,608m/data=!3m2!1e3!4b1!4m6!3m5!1s0x47c5d1794c6a539d:0x745d579ac3eae256!8m2!3d52.0200318!4d4.6558325!16s%2Fg%2F11cnd7cs3v?entry=ttu&amp;g_ep=EgoyMDI1MDYyMy4yIKXMDSoASAFQAw%3D%3D</t>
  </si>
  <si>
    <t>https://www.google.com/maps/place/Otto+Matseweg+1,+2742+KD+Waddinxveen/@52.0258292,4.6129142,608m/data=!3m2!1e3!4b1!4m6!3m5!1s0x47c5d1f1ccf055d3:0x820efe9cefcfac8f!8m2!3d52.0258292!4d4.6154945!16s%2Fg%2F11vwy37tcp?entry=ttu&amp;g_ep=EgoyMDI1MDYyMy4yIKXMDSoASAFQAw%3D%3D</t>
  </si>
  <si>
    <t>https://www.google.com/maps/place/Edisonstraat+3,+2652+XS+Berkel+en+Rodenrijs/@51.9773944,4.4483249,608m/data=!3m2!1e3!4b1!4m6!3m5!1s0x47c5cbe049892c15:0x471a8c369be08ac!8m2!3d51.9773944!4d4.4509052!16s%2Fg%2F11q3nx2nfp?entry=ttu&amp;g_ep=EgoyMDI1MDYyMy4yIKXMDSoASAFQAw%3D%3D</t>
  </si>
  <si>
    <t>https://www.google.com/maps/place/Malledijk+3,+3208+LA+Spijkenisse/@51.8569439,4.2882897,610m/data=!3m2!1e3!4b1!4m6!3m5!1s0x47c44961bf4a1087:0xda3624ad8cbb71b9!8m2!3d51.8569439!4d4.29087!16s%2Fg%2F11bw4bzl4t?entry=ttu&amp;g_ep=EgoyMDI1MDYyMy4yIKXMDSoASAFQAw%3D%3D</t>
  </si>
  <si>
    <t>https://www.google.com/maps/place/Shannonweg+72-74,+3197+LH+Botlek+Rotterdam/@51.8762596,4.2445939,610m/data=!3m2!1e3!4b1!4m6!3m5!1s0x47c44c13d55a7da3:0xad5a5d989525ed8!8m2!3d51.8762596!4d4.2471742!16s%2Fg%2F11rp396xgb?entry=ttu&amp;g_ep=EgoyMDI1MDYyMy4yIKXMDSoASAFQAw%3D%3D</t>
  </si>
  <si>
    <t>https://www.google.com/maps/place/Distributieweg+8,+2742+RB+Waddinxveen/@52.0172119,4.6292131,608m/data=!3m2!1e3!4b1!4m6!3m5!1s0x47c5d189a1a74d09:0x167695718024d596!8m2!3d52.0172119!4d4.6317934!16s%2Fg%2F11cp7l2p5c?entry=ttu&amp;g_ep=EgoyMDI1MDYyMy4yIKXMDSoASAFQAw%3D%3D</t>
  </si>
  <si>
    <t>https://www.google.com/maps/search/Laurierweg+150-151,+Ridderkerk/@51.860149,4.5658773,610m/data=!3m2!1e3!4b1?entry=ttu&amp;g_ep=EgoyMDI1MDYyMy4yIKXMDSoASAFQAw%3D%3D</t>
  </si>
  <si>
    <t>IM Waddinxveen Transportweg 2</t>
  </si>
  <si>
    <t>IM Waddinxveen Transportweg 3</t>
  </si>
  <si>
    <t>IM Waddinxveen Transportweg 4</t>
  </si>
  <si>
    <t>IM Waddinxveen Transportweg 5</t>
  </si>
  <si>
    <t>IM Waddinxveen Transportweg 6</t>
  </si>
  <si>
    <t>IM Waddinxveen Transportweg 7</t>
  </si>
  <si>
    <t>IM Waddinxveen Transportweg 8</t>
  </si>
  <si>
    <t>IM Waddinxveen Transportweg 9</t>
  </si>
  <si>
    <t>IM Waddinxveen Transportweg 10</t>
  </si>
  <si>
    <t>Los</t>
  </si>
  <si>
    <t>Jingngdong Logistics Netherlands</t>
  </si>
  <si>
    <t xml:space="preserve">Arvast </t>
  </si>
  <si>
    <t>https://www.google.com/maps/place/Transportweg+1,+2742+RH+Waddinxveen/@52.0178791,4.6222235,584m/data=!3m1!1e3!4m10!1m2!2m1!1stransportweg+1!3m6!1s0x47c5d1f5107210f7:0xfe276be64ffc7a45!8m2!3d52.0178123!4d4.6214675!15sCg50cmFuc3BvcnR3ZWcgMZIBEGdlb2NvZGVkX2FkZHJlc3PgAQA!16s%2Fg%2F11x01psq_s?entry=ttu&amp;g_ep=EgoyMDI1MDYyMy4yIKXMDSoASAFQAw%3D%3D</t>
  </si>
  <si>
    <t>Transportweg 1, Waddinxveen</t>
  </si>
  <si>
    <t>Vianen, De Limiet 25</t>
  </si>
  <si>
    <t>Aalsmeer, Equadorlaan 1-3</t>
  </si>
  <si>
    <t>Ridderkerk, Ringdijk 392</t>
  </si>
  <si>
    <t>Venlo, Tasmanweg 2</t>
  </si>
  <si>
    <t>Oosterhout, Florijnstraat 2-4</t>
  </si>
  <si>
    <t>Venlo, Olivier van Noortweg 1A</t>
  </si>
  <si>
    <t>Oosterhout, Rederijweg 30</t>
  </si>
  <si>
    <t xml:space="preserve"> =IFERROR(P3/V3,"")</t>
  </si>
  <si>
    <t>IC-NE--0- 1</t>
  </si>
  <si>
    <t>Ede, Bankstraat 5</t>
  </si>
  <si>
    <t>Cabot</t>
  </si>
  <si>
    <t>Garbe</t>
  </si>
  <si>
    <t>IC-NE--0- 2</t>
  </si>
  <si>
    <t>Lisse, Akervoorderlaan 13</t>
  </si>
  <si>
    <t>Owner-occupier</t>
  </si>
  <si>
    <t>IC-NE--0- 3</t>
  </si>
  <si>
    <t>Groningen, Kieler Bocht 11</t>
  </si>
  <si>
    <t>BDD Real Estate B.V.</t>
  </si>
  <si>
    <t>IC-NE--0- 4</t>
  </si>
  <si>
    <t>Emmeloord, Werktuigenweg 5-7</t>
  </si>
  <si>
    <t/>
  </si>
  <si>
    <t>Private investor</t>
  </si>
  <si>
    <t>IC-NE--0- 5</t>
  </si>
  <si>
    <t>Barneveld, De Landweer 4</t>
  </si>
  <si>
    <t xml:space="preserve">Fortress </t>
  </si>
  <si>
    <t>IC-NE--0- 6</t>
  </si>
  <si>
    <t>Tilburg, Theusesustraat 34</t>
  </si>
  <si>
    <t>Fortress</t>
  </si>
  <si>
    <t>IC-NE--0- 7</t>
  </si>
  <si>
    <t>Aalsmeer, Noordpolderweg 20</t>
  </si>
  <si>
    <t>ColdPoint Logistics</t>
  </si>
  <si>
    <t>IC-NE--0- 8</t>
  </si>
  <si>
    <t>Deventer, Birnieweg 2A</t>
  </si>
  <si>
    <t>Schroders Capital</t>
  </si>
  <si>
    <t>IC-NE--0- 9</t>
  </si>
  <si>
    <t>Almere, Damsluisweg 70</t>
  </si>
  <si>
    <t>Alfen B.V.</t>
  </si>
  <si>
    <t>HG</t>
  </si>
  <si>
    <t>IC-NE--0- 10</t>
  </si>
  <si>
    <t>Lelystad, Poseidonweg 6</t>
  </si>
  <si>
    <t>IC-NE--0- 11</t>
  </si>
  <si>
    <t>Wessem , Op den Dries 1</t>
  </si>
  <si>
    <t>Panattoni</t>
  </si>
  <si>
    <t>IC-NE--0- 12</t>
  </si>
  <si>
    <t>Pontegadea</t>
  </si>
  <si>
    <t>Vestas</t>
  </si>
  <si>
    <t>IC-NE--0- 13</t>
  </si>
  <si>
    <t>Hellevloetsluis, 0</t>
  </si>
  <si>
    <t>Macquarie</t>
  </si>
  <si>
    <t>Delta Development</t>
  </si>
  <si>
    <t>IC-NE--0- 14</t>
  </si>
  <si>
    <t>Venray , Energieweg 6</t>
  </si>
  <si>
    <t>Wildbird foods Europe</t>
  </si>
  <si>
    <t>IC-NE--0- 15</t>
  </si>
  <si>
    <t>Alkmaar, Fluorietweg 29</t>
  </si>
  <si>
    <t>Private Investor</t>
  </si>
  <si>
    <t>IC-NE--0- 16</t>
  </si>
  <si>
    <t>Wijchen, Bijsterhuizen 2501-2503</t>
  </si>
  <si>
    <t xml:space="preserve">Delin property </t>
  </si>
  <si>
    <t>Deka</t>
  </si>
  <si>
    <t>IC-NE--0- 17</t>
  </si>
  <si>
    <t>Hoogeveen, Dr. Anton Philipstraat 48</t>
  </si>
  <si>
    <t>Foppen Seafood</t>
  </si>
  <si>
    <t>IC-NE--0- 18</t>
  </si>
  <si>
    <t>Ridderkerk, Wagenmakerstraat 10</t>
  </si>
  <si>
    <t xml:space="preserve">	AREAL ESTATE B.V., TER AAR</t>
  </si>
  <si>
    <t>IC-NE--0- 19</t>
  </si>
  <si>
    <t>Nieuw-Vennep, Roggestraat 24</t>
  </si>
  <si>
    <t>High Brook</t>
  </si>
  <si>
    <t>IC-NE--0- 20</t>
  </si>
  <si>
    <t xml:space="preserve">	ALFEN B.V., ALMERE</t>
  </si>
  <si>
    <t>7-13</t>
  </si>
  <si>
    <t>IC-NE--0- 21</t>
  </si>
  <si>
    <t>Eindhoven, Hurksestraat 1</t>
  </si>
  <si>
    <t>DAA Capital Partners</t>
  </si>
  <si>
    <t>IC-NE--0- 22</t>
  </si>
  <si>
    <t>Rijsbergen, Treeport</t>
  </si>
  <si>
    <t>HIH Invest</t>
  </si>
  <si>
    <t>Dudok Real Estate &amp; Bouwbedrijf Vrolijk</t>
  </si>
  <si>
    <t>IC-NE--0- 23</t>
  </si>
  <si>
    <t>2024</t>
  </si>
  <si>
    <t>Rijsbergen, Treeport 301-303</t>
  </si>
  <si>
    <t>Catella</t>
  </si>
  <si>
    <t>IC-NE--0- 24</t>
  </si>
  <si>
    <t>Hoofddorp, Jacobus Spijkerdreef 40</t>
  </si>
  <si>
    <t>Dacrosbo Europe</t>
  </si>
  <si>
    <t>IC-NE--0- 25</t>
  </si>
  <si>
    <t>Sliedrecht, Industrieweg 30</t>
  </si>
  <si>
    <t>De Boer / owner occupier</t>
  </si>
  <si>
    <t>IHC Oroerend Goed B.V.</t>
  </si>
  <si>
    <t>IC-NE--0- 26</t>
  </si>
  <si>
    <t>Tilburg, Hectorstraat 11</t>
  </si>
  <si>
    <t>IC-NE--0- 27</t>
  </si>
  <si>
    <t>Utrecht, Reactorweg 160</t>
  </si>
  <si>
    <t xml:space="preserve">	SAGAX </t>
  </si>
  <si>
    <t>IC-NE--0- 28</t>
  </si>
  <si>
    <t>Ede, Banksstraat 5</t>
  </si>
  <si>
    <t xml:space="preserve">	Cabot Properties</t>
  </si>
  <si>
    <t>IC-NE--0- 29</t>
  </si>
  <si>
    <t>Nieuwegein, Veldwade 10</t>
  </si>
  <si>
    <t>Cortona</t>
  </si>
  <si>
    <t>IC-NE--0- 30</t>
  </si>
  <si>
    <t>Helmond, Grasbeemd 14</t>
  </si>
  <si>
    <t>Edmond Rothshield</t>
  </si>
  <si>
    <t>IC-NE--0- 31</t>
  </si>
  <si>
    <t xml:space="preserve">Hazerswoude, Finlandlaan </t>
  </si>
  <si>
    <t>Crossbay</t>
  </si>
  <si>
    <t>IC-NE--0- 32</t>
  </si>
  <si>
    <t>Almere, Rondebeltweg 102</t>
  </si>
  <si>
    <t>Savills IM</t>
  </si>
  <si>
    <t>IC-NE--0- 33</t>
  </si>
  <si>
    <t>Waalwijk, Tielenstraat 17</t>
  </si>
  <si>
    <t>VG&amp;Z IV B.V.</t>
  </si>
  <si>
    <t>Sunlane</t>
  </si>
  <si>
    <t>IC-NE--0- 34</t>
  </si>
  <si>
    <t>s-Hertogenbosch, Pomphoekweg 1</t>
  </si>
  <si>
    <t xml:space="preserve">	DEN HARTOG EN BIKKER VASTGOED B.V.</t>
  </si>
  <si>
    <t>BOME Portfolio</t>
  </si>
  <si>
    <t>IC-NE--0- 35</t>
  </si>
  <si>
    <t>Meppel, Oliemolenweg 8</t>
  </si>
  <si>
    <t xml:space="preserve">	STARCK ESTATE B.V.,</t>
  </si>
  <si>
    <t>IC-NE--0- 36</t>
  </si>
  <si>
    <t>Drachten, Het Helmhout 1</t>
  </si>
  <si>
    <t>Polaris / Aldi</t>
  </si>
  <si>
    <t>IC-NE--0- 37</t>
  </si>
  <si>
    <t>Ommen, Nieuwelandstraat 15</t>
  </si>
  <si>
    <t>IC-NE--0- 38</t>
  </si>
  <si>
    <t>Groenlo, Zuidgang 2</t>
  </si>
  <si>
    <t>IC-NE--0- 39</t>
  </si>
  <si>
    <t>Hoorn, Anodeweg 3</t>
  </si>
  <si>
    <t>Familie Fasten</t>
  </si>
  <si>
    <t>IC-NE--0- 40</t>
  </si>
  <si>
    <t>Dordrecht, Heliotroopring</t>
  </si>
  <si>
    <t>NECRON</t>
  </si>
  <si>
    <t>IC-NE--0- 41</t>
  </si>
  <si>
    <t>Heinenoord, Sikkel 17</t>
  </si>
  <si>
    <t>IC-NE--0- 42</t>
  </si>
  <si>
    <t>Rotterdam, Hongkongstraat 71</t>
  </si>
  <si>
    <t>IC-NE--0- 43</t>
  </si>
  <si>
    <t>Rotterdam, Weegbreestraat 11</t>
  </si>
  <si>
    <t>REMAKE</t>
  </si>
  <si>
    <t>IC-NE--0- 44</t>
  </si>
  <si>
    <t>IC-NE--0- 45</t>
  </si>
  <si>
    <t>Goes, Livingstoneweg 14</t>
  </si>
  <si>
    <t>ARES (ARC)</t>
  </si>
  <si>
    <t>Last-Mile Portfolio</t>
  </si>
  <si>
    <t>IC-NE--0- 46</t>
  </si>
  <si>
    <t>Etten-Leur, Munnikenheiweg 31</t>
  </si>
  <si>
    <t>IC-NE--0- 47</t>
  </si>
  <si>
    <t>Etten-Leur, Zwarthoofd 6</t>
  </si>
  <si>
    <t>IC-NE--0- 48</t>
  </si>
  <si>
    <t>Amstelveen, Meerlandeweg</t>
  </si>
  <si>
    <t>P3</t>
  </si>
  <si>
    <t>IC-NE--0- 49</t>
  </si>
  <si>
    <t xml:space="preserve">Hulst, </t>
  </si>
  <si>
    <t>Exeter</t>
  </si>
  <si>
    <t>IC-NE--0- 50</t>
  </si>
  <si>
    <t>Oosterhout, Visserijweg 2</t>
  </si>
  <si>
    <t>Vinvest Properties B.V.</t>
  </si>
  <si>
    <t>IC-NE--0- 51</t>
  </si>
  <si>
    <t>Zaandam , Kleine Tocht 44</t>
  </si>
  <si>
    <t>Valor</t>
  </si>
  <si>
    <t>Aldi Vastgoed</t>
  </si>
  <si>
    <t>IC-NE--0- 52</t>
  </si>
  <si>
    <t>Best, De Maas 14</t>
  </si>
  <si>
    <t>King street</t>
  </si>
  <si>
    <t>IC-NE--0- 53</t>
  </si>
  <si>
    <t>Halfweg, Houtrijkweg 2</t>
  </si>
  <si>
    <t>Sunrise/Ares</t>
  </si>
  <si>
    <t>Loods 5</t>
  </si>
  <si>
    <t>IC-NE--0- 54</t>
  </si>
  <si>
    <t>Portfolio, Group of butcher</t>
  </si>
  <si>
    <t>AG</t>
  </si>
  <si>
    <t>IC-NE--0- 55</t>
  </si>
  <si>
    <t>Gorinchem, Papland 12</t>
  </si>
  <si>
    <t>De Lange Beheer</t>
  </si>
  <si>
    <t>IC-NE--0- 56</t>
  </si>
  <si>
    <t>Stern Porfolio, 17 assets</t>
  </si>
  <si>
    <t>Sagax</t>
  </si>
  <si>
    <t>IC-NE--0- 57</t>
  </si>
  <si>
    <t>Velden-Venlo, Oude Venloseweg 84</t>
  </si>
  <si>
    <t>Arkea REIM</t>
  </si>
  <si>
    <t>Okechamp Group</t>
  </si>
  <si>
    <t>IC-NE--0- 58</t>
  </si>
  <si>
    <t>Capelle aan den Ijssel, Dalkruidbaan 158</t>
  </si>
  <si>
    <t>J.P.G. Groeneweg</t>
  </si>
  <si>
    <t>Van den Assem</t>
  </si>
  <si>
    <t>IC-NE--0- 59</t>
  </si>
  <si>
    <t>Delft, Cyclotronweg 1</t>
  </si>
  <si>
    <t>MPM International Oil Company B.V.</t>
  </si>
  <si>
    <t>IC-NE--0- 60</t>
  </si>
  <si>
    <t>Fidellity</t>
  </si>
  <si>
    <t>IC-NE--0- 61</t>
  </si>
  <si>
    <t>Maastricht, Ierlandlaan 1</t>
  </si>
  <si>
    <t>IC-NE--0- 62</t>
  </si>
  <si>
    <t>Oostrum, Nobelstraat 10-14</t>
  </si>
  <si>
    <t>Cromwell/JD</t>
  </si>
  <si>
    <t>DEKA</t>
  </si>
  <si>
    <t>IC-NE--0- 63</t>
  </si>
  <si>
    <t>Uden, Jagersveld 20</t>
  </si>
  <si>
    <t>Edmond de Rothshield</t>
  </si>
  <si>
    <t>IC-NE--0- 64</t>
  </si>
  <si>
    <t>Hoogvliet, Steenhouwerstraat 50</t>
  </si>
  <si>
    <t>IC-NE--0- 65</t>
  </si>
  <si>
    <t>Waalwijk, Industrieweg 53</t>
  </si>
  <si>
    <t>IC-NE--0- 66</t>
  </si>
  <si>
    <t>Veghel, Doornhoek 3950</t>
  </si>
  <si>
    <t>Delin</t>
  </si>
  <si>
    <t>IC-NE--0- 67</t>
  </si>
  <si>
    <t>Emmen, Almelo, Foggstraat 64, Windmolen 17</t>
  </si>
  <si>
    <t>Iroko ZEN</t>
  </si>
  <si>
    <t>Vanderglas Portfolio</t>
  </si>
  <si>
    <t>IC-NE--0- 68</t>
  </si>
  <si>
    <t>Deventer, Zweedsestraat 115</t>
  </si>
  <si>
    <t xml:space="preserve">	Roorda Real Estate</t>
  </si>
  <si>
    <t>Project TrinityRide</t>
  </si>
  <si>
    <t>IC-NE--0- 69</t>
  </si>
  <si>
    <t>Rijssen, Kalanderstraat 2</t>
  </si>
  <si>
    <t>IC-NE--0- 70</t>
  </si>
  <si>
    <t>Gouda, Hanzeweg 1</t>
  </si>
  <si>
    <t>IC-NE--0- 71</t>
  </si>
  <si>
    <t>Amstelveen, Legmeerdijk 280</t>
  </si>
  <si>
    <t>TODAY</t>
  </si>
  <si>
    <t>IC-NE--0- 72</t>
  </si>
  <si>
    <t>Hattem, Innovatiestraat 4</t>
  </si>
  <si>
    <t>Schroders</t>
  </si>
  <si>
    <t>VDG</t>
  </si>
  <si>
    <t>IC-NE--0- 73</t>
  </si>
  <si>
    <t>Beuningen, Platinawef 1</t>
  </si>
  <si>
    <t>Nuveen</t>
  </si>
  <si>
    <t>IC-NE--0- 74</t>
  </si>
  <si>
    <t>Q1 2</t>
  </si>
  <si>
    <t>5</t>
  </si>
  <si>
    <t>Den Bosch, Zilverenberg 6</t>
  </si>
  <si>
    <t>Urbz (Grosvenor)</t>
  </si>
  <si>
    <t>IC-NE--0- 75</t>
  </si>
  <si>
    <t>2025</t>
  </si>
  <si>
    <t>Venlo, Egtenrayseweg 28-30</t>
  </si>
  <si>
    <t>Arrow Capital Partners</t>
  </si>
  <si>
    <t>IC-NE--0- 76</t>
  </si>
  <si>
    <t>Waddinxveen, Otto Matseweg 1-3</t>
  </si>
  <si>
    <t>VALOR</t>
  </si>
  <si>
    <t>IC-NE--0- 77</t>
  </si>
  <si>
    <t xml:space="preserve">Zwolle, </t>
  </si>
  <si>
    <t>Transferro</t>
  </si>
  <si>
    <t>IC-NE--0- 78</t>
  </si>
  <si>
    <t>Hattemerbroek, Duurzaamheidsstraat 29</t>
  </si>
  <si>
    <t>Owner Occupier</t>
  </si>
  <si>
    <t>Borghese</t>
  </si>
  <si>
    <t>12.2</t>
  </si>
  <si>
    <t>IC-NE--0- 79</t>
  </si>
  <si>
    <t>Drunen, Lipsstraat 44</t>
  </si>
  <si>
    <t>Clarion</t>
  </si>
  <si>
    <t>IC-NE--0- 80</t>
  </si>
  <si>
    <t>Amsterdam, Jarmuiden 35</t>
  </si>
  <si>
    <t>IC-NE--0- 81</t>
  </si>
  <si>
    <t>Rijnsbergen, Treeport 301-303</t>
  </si>
  <si>
    <t xml:space="preserve">Catella </t>
  </si>
  <si>
    <t>IC-NE--0- 82</t>
  </si>
  <si>
    <t>Roosendaal, Wagonstraat 2</t>
  </si>
  <si>
    <t>Blackstone</t>
  </si>
  <si>
    <t>IC-NE--0- 83</t>
  </si>
  <si>
    <t>Dronten, Cellebroederspoort 4</t>
  </si>
  <si>
    <t>PLUKON</t>
  </si>
  <si>
    <t>LCN</t>
  </si>
  <si>
    <t>IC-NE--0- 84</t>
  </si>
  <si>
    <t>Leve</t>
  </si>
  <si>
    <t>r</t>
  </si>
  <si>
    <t>Moerdijk, Jupiterweg 1</t>
  </si>
  <si>
    <t>GEM</t>
  </si>
  <si>
    <t>IC-NE--0- 85</t>
  </si>
  <si>
    <t>Rotterdam, Hekendorpstraat 69</t>
  </si>
  <si>
    <t>Urban Industrial</t>
  </si>
  <si>
    <t>Santon</t>
  </si>
  <si>
    <t>IC-NE--0- 86</t>
  </si>
  <si>
    <t>Amsterdam, Donauweg 11</t>
  </si>
  <si>
    <t>Today Real Estate</t>
  </si>
  <si>
    <t>Breevast</t>
  </si>
  <si>
    <t>IC-NE--0- 87</t>
  </si>
  <si>
    <t>Capelle aan den Ijssel, Cypresebaan 63</t>
  </si>
  <si>
    <t>Eriks</t>
  </si>
  <si>
    <t>IC-NE--0- 88</t>
  </si>
  <si>
    <t>Oosterhout, Rederijweg 32</t>
  </si>
  <si>
    <t>4.75%</t>
  </si>
  <si>
    <t>Fidelity International</t>
  </si>
  <si>
    <t>Rietveld Logistics Group</t>
  </si>
  <si>
    <t>IC-NE--0- 89</t>
  </si>
  <si>
    <t>Helmond, Rietbeemdweg 5</t>
  </si>
  <si>
    <t xml:space="preserve">Next Level </t>
  </si>
  <si>
    <t>IC-NE--0- 90</t>
  </si>
  <si>
    <t>Venlo, John Hicksstraat 21-23</t>
  </si>
  <si>
    <t>Patritzia</t>
  </si>
  <si>
    <t>IC-NE--0- 91</t>
  </si>
  <si>
    <t>Volker Wessels</t>
  </si>
  <si>
    <t>IC-NE--0- 92</t>
  </si>
  <si>
    <t>Rotterdam, Keenstraat 55</t>
  </si>
  <si>
    <t>Bidfood</t>
  </si>
  <si>
    <t>Friesland Campina</t>
  </si>
  <si>
    <t>IC-NE--0- 93</t>
  </si>
  <si>
    <t>Dordrecht, Pieter Hoebeeweg 99</t>
  </si>
  <si>
    <t>RealTerm</t>
  </si>
  <si>
    <t>IC-NE--0- 94</t>
  </si>
  <si>
    <t>Hoogezand, Industrieweg 2-4</t>
  </si>
  <si>
    <t>ARC</t>
  </si>
  <si>
    <t>Groenewold's Carrosseriefabriek B.V.</t>
  </si>
  <si>
    <t>IC-NE--0- 95</t>
  </si>
  <si>
    <t>Eindhoven, Hurksestraat 34-36</t>
  </si>
  <si>
    <t>HQPack (owner occupier)</t>
  </si>
  <si>
    <t>1971-2005</t>
  </si>
  <si>
    <t>IC-NE--0- 96</t>
  </si>
  <si>
    <t>Rotterdam, Schuttevaerweg 96-102</t>
  </si>
  <si>
    <t>####</t>
  </si>
  <si>
    <t>Kaizen</t>
  </si>
  <si>
    <t>IC-NE--0- 97</t>
  </si>
  <si>
    <t>Almere, Koningsbeltweg 51</t>
  </si>
  <si>
    <t>Cromwell</t>
  </si>
  <si>
    <t>IC-NE--0- 98</t>
  </si>
  <si>
    <t>Hilversum, Franciscusweg 12</t>
  </si>
  <si>
    <t>IC-NE--0- 99</t>
  </si>
  <si>
    <t>Schiphol-Rijk, Tupolevlaan 28</t>
  </si>
  <si>
    <t>Digital Tupolevlaan</t>
  </si>
  <si>
    <t>Peakside</t>
  </si>
  <si>
    <t>IC-NE--0- 100</t>
  </si>
  <si>
    <t>Tilburg, Gesworenhoekseweg 2</t>
  </si>
  <si>
    <t>Aberdeen</t>
  </si>
  <si>
    <t>IC-NE--0- 101</t>
  </si>
  <si>
    <t>Almere, Zenderstraat 27</t>
  </si>
  <si>
    <t>UrbanLinx</t>
  </si>
  <si>
    <t>M7</t>
  </si>
  <si>
    <t>IC-NE--0- 102</t>
  </si>
  <si>
    <t>Westzaan, Fokkemast 29</t>
  </si>
  <si>
    <t>Realterm</t>
  </si>
  <si>
    <t>PostNL</t>
  </si>
  <si>
    <t>IC-NE--0- 103</t>
  </si>
  <si>
    <t>Oosterhout, Innovatieweg 20</t>
  </si>
  <si>
    <t>IC-NE--0- 104</t>
  </si>
  <si>
    <t>Waalwijk, Industrieweg 64-66</t>
  </si>
  <si>
    <t>Schapendonk Holding B.V.</t>
  </si>
  <si>
    <t>IC-NE--0- 105</t>
  </si>
  <si>
    <t>Ridderkerk, Laurierweg</t>
  </si>
  <si>
    <t>IC-NE--0- 106</t>
  </si>
  <si>
    <t>Utrecht, Proostwetering 50</t>
  </si>
  <si>
    <t>Catstle lake</t>
  </si>
  <si>
    <t>IC-NE--0- 107</t>
  </si>
  <si>
    <t>Roosendaal, Belder 5-7</t>
  </si>
  <si>
    <t>IC-NE--0- 108</t>
  </si>
  <si>
    <t>Waalwijk, Industrieweg 73</t>
  </si>
  <si>
    <t>IC-NE--0- 109</t>
  </si>
  <si>
    <t>Lelystad, De Serpeling 21</t>
  </si>
  <si>
    <t>IC-NE--0- 110</t>
  </si>
  <si>
    <t>Almere, Koningsbeltweg 22</t>
  </si>
  <si>
    <t>IC-NE--0- 111</t>
  </si>
  <si>
    <t>Strijen, Nijverheidsstraat 2-4</t>
  </si>
  <si>
    <t>IC-NE--0- 112</t>
  </si>
  <si>
    <t>Oosterhout, Everderberg 6</t>
  </si>
  <si>
    <t>IC-NE--0- 113</t>
  </si>
  <si>
    <t>Oss, Lauwersmeer 9</t>
  </si>
  <si>
    <t>IC-NE--0- 114</t>
  </si>
  <si>
    <t>Gorinchem, Edisonweg 44</t>
  </si>
  <si>
    <t>Wpcary</t>
  </si>
  <si>
    <t>IC-NE--0- 115</t>
  </si>
  <si>
    <t>Amsterdam, Johan van Hasseltweg 2-32</t>
  </si>
  <si>
    <t>Sagx</t>
  </si>
  <si>
    <t>IC-NE--0- 116</t>
  </si>
  <si>
    <t>IC-NE--0- 117</t>
  </si>
  <si>
    <t>Ridderkerk, Ringdijk 392AB</t>
  </si>
  <si>
    <t>MEAG</t>
  </si>
  <si>
    <t>IC-NE--0- 118</t>
  </si>
  <si>
    <t xml:space="preserve">Venlo, </t>
  </si>
  <si>
    <t>IC-NE--0- 119</t>
  </si>
  <si>
    <t>Roerdalen, Veldweg 3</t>
  </si>
  <si>
    <t>IC-NE--0- 120</t>
  </si>
  <si>
    <t>Tilburg, Haya van Somerenstraat 4</t>
  </si>
  <si>
    <t>IC-NE--0- 121</t>
  </si>
  <si>
    <t xml:space="preserve">Rotterdam, Schuttevaerweg 96-102 </t>
  </si>
  <si>
    <t>Minerva</t>
  </si>
  <si>
    <t>IC-NE--0- 122</t>
  </si>
  <si>
    <t>Zwaag, Marowijne 2</t>
  </si>
  <si>
    <t>ARES</t>
  </si>
  <si>
    <t>Lidl</t>
  </si>
  <si>
    <t>IC-NE--0- 123</t>
  </si>
  <si>
    <t>Nijmegen, Vlotkampweg 67-69-71</t>
  </si>
  <si>
    <t>IC-NE--0- 124</t>
  </si>
  <si>
    <t xml:space="preserve">Ridderkerk, </t>
  </si>
  <si>
    <t>IC-NE--0- 125</t>
  </si>
  <si>
    <t>Almere, Mangaanstraat 53</t>
  </si>
  <si>
    <t>999 Games B.V.</t>
  </si>
  <si>
    <t>IC-NE--0- 126</t>
  </si>
  <si>
    <t>Prinsenbeek, Heilaar-Noordweg 14</t>
  </si>
  <si>
    <t>Green Oak</t>
  </si>
  <si>
    <t>Bental GreenOak</t>
  </si>
  <si>
    <t>IC-NE--0- 127</t>
  </si>
  <si>
    <t>Hulst, Oceanie 6-8</t>
  </si>
  <si>
    <t>REDD</t>
  </si>
  <si>
    <t>IC-NE--0- 128</t>
  </si>
  <si>
    <t>Almere, Sterkenburg 6-14</t>
  </si>
  <si>
    <t>Nestle</t>
  </si>
  <si>
    <t>4,78%</t>
  </si>
  <si>
    <t>4,81%</t>
  </si>
  <si>
    <t>4,65%</t>
  </si>
  <si>
    <t>4,35%</t>
  </si>
  <si>
    <t>4,75%</t>
  </si>
  <si>
    <t>4,69%</t>
  </si>
  <si>
    <t>HVBM</t>
  </si>
  <si>
    <t>ABRDN</t>
  </si>
  <si>
    <t>Weerts Group</t>
  </si>
  <si>
    <t>Seacon</t>
  </si>
  <si>
    <t>Rietveld</t>
  </si>
  <si>
    <t>DWS</t>
  </si>
  <si>
    <t>Dokvast</t>
  </si>
  <si>
    <t>Fidelity</t>
  </si>
  <si>
    <t>Horst, Venrayseweg 126b</t>
  </si>
  <si>
    <t>Utrecht</t>
  </si>
  <si>
    <t>Breda</t>
  </si>
  <si>
    <t>Almere, Wormerweg 6</t>
  </si>
  <si>
    <t>Venlo, Floralaan 24, 26, 28</t>
  </si>
  <si>
    <t>Floralaan 24, 26, 28</t>
  </si>
  <si>
    <t>2006 / 2018 / 2008</t>
  </si>
  <si>
    <t>ABC transaction</t>
  </si>
  <si>
    <t>koningsbeltweg</t>
  </si>
  <si>
    <t>Hoofddorp Jacobus Spijkdreef</t>
  </si>
  <si>
    <t xml:space="preserve">Venlo </t>
  </si>
  <si>
    <t xml:space="preserve">Floralaan </t>
  </si>
  <si>
    <t>Deal</t>
  </si>
  <si>
    <t>Seller</t>
  </si>
  <si>
    <t>Buyer</t>
  </si>
  <si>
    <t>Location</t>
  </si>
  <si>
    <t>Date</t>
  </si>
  <si>
    <t>Acquisition price</t>
  </si>
  <si>
    <t>Yields</t>
  </si>
  <si>
    <t>(€k)</t>
  </si>
  <si>
    <t>psm</t>
  </si>
  <si>
    <t>NIY</t>
  </si>
  <si>
    <t>De Limiet 25</t>
  </si>
  <si>
    <t>Vianen</t>
  </si>
  <si>
    <t>2025 Q1</t>
  </si>
  <si>
    <t> 75,250k</t>
  </si>
  <si>
    <t>1,672 </t>
  </si>
  <si>
    <t> 4.78%</t>
  </si>
  <si>
    <t>Oceanie 8</t>
  </si>
  <si>
    <t>Hulst</t>
  </si>
  <si>
    <t>30,663k</t>
  </si>
  <si>
    <t>Ringdijk 392</t>
  </si>
  <si>
    <t>Ridderkerk </t>
  </si>
  <si>
    <t>2024 Q4</t>
  </si>
  <si>
    <t> 40,100</t>
  </si>
  <si>
    <t> 85,800k</t>
  </si>
  <si>
    <t>2,140 </t>
  </si>
  <si>
    <t>Equadorlaan 1-3</t>
  </si>
  <si>
    <t>67,500k</t>
  </si>
  <si>
    <t>Tasmanstraat 2</t>
  </si>
  <si>
    <t>58,700k</t>
  </si>
  <si>
    <t>1,778 </t>
  </si>
  <si>
    <t> 4.40%</t>
  </si>
  <si>
    <t>Florijnstraat 2-4</t>
  </si>
  <si>
    <t>Oosterhout</t>
  </si>
  <si>
    <t>2024 Q3</t>
  </si>
  <si>
    <t>87,000k</t>
  </si>
  <si>
    <t>Gesworenhoekseweg 2 (Tesla)</t>
  </si>
  <si>
    <t>Tilburg</t>
  </si>
  <si>
    <t>48,100k</t>
  </si>
  <si>
    <t>Olivier van Noortweg</t>
  </si>
  <si>
    <t>Bulten Vastgoed</t>
  </si>
  <si>
    <t>77,389k</t>
  </si>
  <si>
    <t>Nobelstraat 10</t>
  </si>
  <si>
    <t>Deka Immobilien</t>
  </si>
  <si>
    <t>JD Property</t>
  </si>
  <si>
    <t>Oostrum</t>
  </si>
  <si>
    <t>54,479k</t>
  </si>
  <si>
    <t xml:space="preserve">Otto Matseweg 1-3 </t>
  </si>
  <si>
    <t>Wayland</t>
  </si>
  <si>
    <t>2024 Q2</t>
  </si>
  <si>
    <t>21,736k</t>
  </si>
  <si>
    <t>Koningsbeltweg 51, Almere</t>
  </si>
  <si>
    <t>Headline rent</t>
  </si>
  <si>
    <t>tenant</t>
  </si>
  <si>
    <t>Ledlicht Discounter, Technische Unie</t>
  </si>
  <si>
    <t>GIY</t>
  </si>
  <si>
    <t>VG Groep B.V.</t>
  </si>
  <si>
    <t>Bijsterhuizen 4004, Wijchen</t>
  </si>
  <si>
    <t>PREC Dutch Smallbox Propco</t>
  </si>
  <si>
    <t>Wijchen</t>
  </si>
  <si>
    <t>De Waal logistics</t>
  </si>
  <si>
    <t>ANL Wijchen B.V.</t>
  </si>
  <si>
    <t>Private Seller</t>
  </si>
  <si>
    <t>Jacobus Spijkdreef 40, Hoofddorp</t>
  </si>
  <si>
    <t>Van Der Zeeuw Vastgoed B.V.</t>
  </si>
  <si>
    <t>Van Der Zeeuw Bouw B.V.</t>
  </si>
  <si>
    <t>Inferior</t>
  </si>
  <si>
    <t>Comparable</t>
  </si>
  <si>
    <t>WALT</t>
  </si>
  <si>
    <t>MTMY</t>
  </si>
  <si>
    <t>Floralaan 24, 25, 28</t>
  </si>
  <si>
    <t>Q1 2025</t>
  </si>
  <si>
    <t>Diga Colmore</t>
  </si>
  <si>
    <t>Colmore B.V.</t>
  </si>
  <si>
    <t>quality</t>
  </si>
  <si>
    <t>inferior</t>
  </si>
  <si>
    <t>comparable</t>
  </si>
  <si>
    <t>4***</t>
  </si>
  <si>
    <t>*** this transaction concerns 3 separate properties ***</t>
  </si>
  <si>
    <t>Almere, Fort de Gagel 2</t>
  </si>
  <si>
    <t>No</t>
  </si>
  <si>
    <t>Fortinet</t>
  </si>
  <si>
    <t>Echt, Fahrenheitweg 22a</t>
  </si>
  <si>
    <t>Maastricht</t>
  </si>
  <si>
    <t>Statestreet</t>
  </si>
  <si>
    <t>Hoofddorp, Willem Brocadesdreef 10</t>
  </si>
  <si>
    <t>Bought by owner-occupier - GIY on MR</t>
  </si>
  <si>
    <t>35% office</t>
  </si>
  <si>
    <t>Share deal, no RETT - GIY=NIY</t>
  </si>
  <si>
    <t>Added</t>
  </si>
  <si>
    <t>Hoofddorp, Brocadesdreef 10</t>
  </si>
  <si>
    <t>Source</t>
  </si>
  <si>
    <t>rtfolio Details</t>
  </si>
  <si>
    <t>Asset type</t>
  </si>
  <si>
    <t>Big Box</t>
  </si>
  <si>
    <t>Key Locations</t>
  </si>
  <si>
    <t>Marketed / Transacted</t>
  </si>
  <si>
    <t>Transacted</t>
  </si>
  <si>
    <t>Transacted / Expected Price</t>
  </si>
  <si>
    <t>220m / 230m</t>
  </si>
  <si>
    <t>Buyer (if transacted)</t>
  </si>
  <si>
    <t>Entry Yield / Asking</t>
  </si>
  <si>
    <t>Portfolio GLA (sqm)</t>
  </si>
  <si>
    <t>Portfolio Occupancy</t>
  </si>
  <si>
    <t>High Reversionary Potential</t>
  </si>
  <si>
    <t>Development exposure</t>
  </si>
  <si>
    <t>Deal Highlights -</t>
  </si>
  <si>
    <t>Additional comments</t>
  </si>
  <si>
    <t>Hoofddorp, Circulair Avenue 1-4</t>
  </si>
  <si>
    <t>Pontegedea</t>
  </si>
  <si>
    <t>Intospace</t>
  </si>
  <si>
    <t>GIY=4.85%, NIY = 4.16%, Freehold</t>
  </si>
  <si>
    <t>Circulair Avenue 1-4</t>
  </si>
  <si>
    <t>2025 Q3</t>
  </si>
  <si>
    <t>145,000k</t>
  </si>
  <si>
    <t>Project Liberty</t>
  </si>
  <si>
    <t>Utrecht, Schiphol, Almere</t>
  </si>
  <si>
    <t>Aborted</t>
  </si>
  <si>
    <t>145m</t>
  </si>
  <si>
    <t>75m</t>
  </si>
  <si>
    <t>Union</t>
  </si>
  <si>
    <t>Transaction date</t>
  </si>
  <si>
    <t>2025 Q3%</t>
  </si>
  <si>
    <t>2025 Q1%</t>
  </si>
  <si>
    <t>-</t>
  </si>
  <si>
    <t>c. 4.65%</t>
  </si>
  <si>
    <t xml:space="preserve">This Portfolio was under exclusivity at a pricing of 5.0%NIY for Almere, and 4.55% NIY for Utrecht and Schiphol. The tenant in Schiphol(Paardenkooper Horti B.V.) just went bust, and the deal was aborted. No other portfolios traded in the Netherlands recently. </t>
  </si>
  <si>
    <t xml:space="preserve">Single asset deal. </t>
  </si>
  <si>
    <t xml:space="preserve">Single asset deal </t>
  </si>
  <si>
    <t>Self</t>
  </si>
  <si>
    <t>Required</t>
  </si>
  <si>
    <t>Nice-to-Have</t>
  </si>
  <si>
    <t>Manual</t>
  </si>
  <si>
    <t>date added to database</t>
  </si>
  <si>
    <t>Leasing</t>
  </si>
  <si>
    <t>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</si>
</sst>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 #,##0.00_-;_-* &quot;-&quot;??_-;_-@_-"/>
    <numFmt numFmtId="165" formatCode="#,##0;\(#,##0\);&quot;–&quot;;@"/>
    <numFmt numFmtId="166" formatCode="#,##0.00;\(#,##0.00\);&quot;–&quot;;@"/>
    <numFmt numFmtId="167" formatCode="_-* #,##0_-;\-* #,##0_-;_-* &quot;-&quot;??_-;_-@_-"/>
    <numFmt numFmtId="168" formatCode="#,##0.0%;\(#,##0.0%\);&quot;–&quot;;@"/>
    <numFmt numFmtId="169" formatCode="dd\-mmm\-yyyy"/>
    <numFmt numFmtId="170" formatCode="#,##0.0;\(#,##0.0\);&quot;–&quot;;@"/>
    <numFmt numFmtId="171" formatCode="0.0"/>
    <numFmt numFmtId="172" formatCode="&quot;Comp&quot;\ General\ "/>
    <numFmt numFmtId="173" formatCode="0\ &quot;Inv&quot;"/>
    <numFmt numFmtId="174" formatCode="_([$€-2]\ * #,##0_);_([$€-2]\ * \(#,##0\);_([$€-2]\ * &quot;-&quot;??_);_(@_)"/>
  </numFmts>
  <fonts count="28" x14ac:knownFonts="1">
    <font>
      <sz val="11"/>
      <color theme="1"/>
      <name val="Aptos Narrow"/>
      <family val="2"/>
      <scheme val="minor"/>
    </font>
    <font>
      <sz val="11"/>
      <color theme="1"/>
      <name val="Aptos Narrow"/>
      <family val="2"/>
      <scheme val="minor"/>
    </font>
    <font>
      <u/>
      <sz val="11"/>
      <color theme="10"/>
      <name val="Aptos Narrow"/>
      <family val="2"/>
      <scheme val="minor"/>
    </font>
    <font>
      <b/>
      <sz val="10"/>
      <color theme="0"/>
      <name val="Aptos Narrow"/>
      <family val="2"/>
      <scheme val="minor"/>
    </font>
    <font>
      <sz val="10"/>
      <color theme="1"/>
      <name val="Aptos Narrow"/>
      <family val="2"/>
      <scheme val="minor"/>
    </font>
    <font>
      <sz val="10"/>
      <color rgb="FF000000"/>
      <name val="Aptos Narrow"/>
      <family val="2"/>
      <scheme val="minor"/>
    </font>
    <font>
      <sz val="11"/>
      <color rgb="FF212121"/>
      <name val="Aptos Narrow"/>
      <family val="2"/>
      <scheme val="minor"/>
    </font>
    <font>
      <sz val="10"/>
      <color rgb="FF0000FF"/>
      <name val="Aptos Narrow"/>
      <family val="2"/>
      <scheme val="minor"/>
    </font>
    <font>
      <sz val="10"/>
      <name val="Aptos Narrow"/>
      <family val="2"/>
      <scheme val="minor"/>
    </font>
    <font>
      <sz val="8"/>
      <color theme="1"/>
      <name val="Aptos Narrow"/>
      <family val="2"/>
      <scheme val="minor"/>
    </font>
    <font>
      <sz val="11"/>
      <color rgb="FF0000FF"/>
      <name val="Aptos Narrow"/>
      <family val="2"/>
      <scheme val="minor"/>
    </font>
    <font>
      <sz val="8"/>
      <name val="Aptos Narrow"/>
      <family val="2"/>
      <scheme val="minor"/>
    </font>
    <font>
      <sz val="9"/>
      <color indexed="81"/>
      <name val="Tahoma"/>
      <family val="2"/>
    </font>
    <font>
      <b/>
      <sz val="9"/>
      <color indexed="81"/>
      <name val="Tahoma"/>
      <family val="2"/>
    </font>
    <font>
      <i/>
      <sz val="10"/>
      <color rgb="FF0000FF"/>
      <name val="Aptos Narrow"/>
      <family val="2"/>
      <scheme val="minor"/>
    </font>
    <font>
      <sz val="18"/>
      <name val="Arial"/>
    </font>
    <font>
      <b/>
      <sz val="8"/>
      <color rgb="FFFFFFFF"/>
      <name val="Arial"/>
    </font>
    <font>
      <b/>
      <u/>
      <sz val="8"/>
      <color rgb="FFFFFFFF"/>
      <name val="Arial"/>
    </font>
    <font>
      <sz val="8"/>
      <color rgb="FF000000"/>
      <name val="Arial"/>
    </font>
    <font>
      <sz val="8"/>
      <color rgb="FF0000FF"/>
      <name val="Arial"/>
      <family val="2"/>
    </font>
    <font>
      <b/>
      <sz val="8"/>
      <color rgb="FFFFFFFF"/>
      <name val="Arial"/>
      <family val="2"/>
    </font>
    <font>
      <sz val="8"/>
      <color rgb="FF000000"/>
      <name val="Arial"/>
      <family val="2"/>
    </font>
    <font>
      <sz val="18"/>
      <name val="Arial"/>
      <family val="2"/>
    </font>
    <font>
      <b/>
      <u/>
      <sz val="8"/>
      <color rgb="FFFFFFFF"/>
      <name val="Arial"/>
      <family val="2"/>
    </font>
    <font>
      <sz val="11"/>
      <color rgb="FF000000"/>
      <name val="Calibri"/>
      <family val="2"/>
    </font>
    <font>
      <b/>
      <sz val="11"/>
      <color rgb="FFFFFFFF"/>
      <name val="Aptos Narrow"/>
      <family val="2"/>
    </font>
    <font>
      <sz val="11"/>
      <color rgb="FF000000"/>
      <name val="Aptos Narrow"/>
      <family val="2"/>
    </font>
    <font>
      <sz val="10"/>
      <color rgb="FFFF0000"/>
      <name val="Aptos Narrow"/>
      <family val="2"/>
      <scheme val="minor"/>
    </font>
  </fonts>
  <fills count="7">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FFFF"/>
        <bgColor indexed="64"/>
      </patternFill>
    </fill>
    <fill>
      <patternFill patternType="solid">
        <fgColor rgb="FF808080"/>
        <bgColor indexed="64"/>
      </patternFill>
    </fill>
    <fill>
      <patternFill patternType="solid">
        <fgColor rgb="FFDCDCDC"/>
        <bgColor indexed="64"/>
      </patternFill>
    </fill>
  </fills>
  <borders count="16">
    <border>
      <left/>
      <right/>
      <top/>
      <bottom/>
      <diagonal/>
    </border>
    <border>
      <left/>
      <right/>
      <top/>
      <bottom style="thin">
        <color theme="0" tint="-0.14999847407452621"/>
      </bottom>
      <diagonal/>
    </border>
    <border>
      <left/>
      <right/>
      <top style="thin">
        <color rgb="FFD9D9D9"/>
      </top>
      <bottom style="thin">
        <color rgb="FFD9D9D9"/>
      </bottom>
      <diagonal/>
    </border>
    <border>
      <left/>
      <right/>
      <top style="thin">
        <color theme="0" tint="-0.14999847407452621"/>
      </top>
      <bottom style="thin">
        <color theme="0" tint="-0.14999847407452621"/>
      </bottom>
      <diagonal/>
    </border>
    <border>
      <left/>
      <right/>
      <top style="thin">
        <color indexed="64"/>
      </top>
      <bottom/>
      <diagonal/>
    </border>
    <border>
      <left/>
      <right/>
      <top style="thin">
        <color indexed="64"/>
      </top>
      <bottom style="thin">
        <color theme="0" tint="-0.14999847407452621"/>
      </bottom>
      <diagonal/>
    </border>
    <border>
      <left/>
      <right/>
      <top style="thin">
        <color rgb="FFD9D9D9"/>
      </top>
      <bottom/>
      <diagonal/>
    </border>
    <border>
      <left/>
      <right/>
      <top/>
      <bottom style="dotted">
        <color rgb="FFBFBFBF"/>
      </bottom>
      <diagonal/>
    </border>
    <border>
      <left/>
      <right/>
      <top style="dotted">
        <color rgb="FFBFBFBF"/>
      </top>
      <bottom style="dotted">
        <color rgb="FFBFBFB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56">
    <xf numFmtId="0" fontId="0" fillId="0" borderId="0" xfId="0"/>
    <xf numFmtId="0" fontId="3" fillId="2" borderId="0" xfId="0" applyFont="1" applyFill="1"/>
    <xf numFmtId="0" fontId="4" fillId="0" borderId="1" xfId="0" applyFont="1" applyBorder="1"/>
    <xf numFmtId="165" fontId="5" fillId="0" borderId="2" xfId="0" applyNumberFormat="1" applyFont="1" applyBorder="1" applyAlignment="1">
      <alignment horizontal="right"/>
    </xf>
    <xf numFmtId="0" fontId="2" fillId="0" borderId="1" xfId="2" applyBorder="1"/>
    <xf numFmtId="165" fontId="6" fillId="0" borderId="0" xfId="0" applyNumberFormat="1" applyFont="1" applyAlignment="1">
      <alignment horizontal="right"/>
    </xf>
    <xf numFmtId="0" fontId="2" fillId="0" borderId="0" xfId="2"/>
    <xf numFmtId="167" fontId="3" fillId="2" borderId="0" xfId="1" applyNumberFormat="1" applyFont="1" applyFill="1" applyAlignment="1"/>
    <xf numFmtId="164" fontId="3" fillId="2" borderId="0" xfId="1" applyFont="1" applyFill="1" applyAlignment="1"/>
    <xf numFmtId="0" fontId="4" fillId="0" borderId="0" xfId="0" applyFont="1"/>
    <xf numFmtId="168" fontId="4" fillId="0" borderId="0" xfId="0" applyNumberFormat="1" applyFont="1" applyAlignment="1">
      <alignment horizontal="right"/>
    </xf>
    <xf numFmtId="0" fontId="4" fillId="0" borderId="3" xfId="0" applyFont="1" applyBorder="1"/>
    <xf numFmtId="168" fontId="5" fillId="0" borderId="2" xfId="0" applyNumberFormat="1" applyFont="1" applyBorder="1" applyAlignment="1">
      <alignment horizontal="right"/>
    </xf>
    <xf numFmtId="1" fontId="5" fillId="0" borderId="2" xfId="0" applyNumberFormat="1" applyFont="1" applyBorder="1" applyAlignment="1">
      <alignment horizontal="right"/>
    </xf>
    <xf numFmtId="169" fontId="4" fillId="0" borderId="1" xfId="0" applyNumberFormat="1" applyFont="1" applyBorder="1" applyAlignment="1">
      <alignment horizontal="right"/>
    </xf>
    <xf numFmtId="170" fontId="5" fillId="0" borderId="2" xfId="0" applyNumberFormat="1" applyFont="1" applyBorder="1" applyAlignment="1">
      <alignment horizontal="right"/>
    </xf>
    <xf numFmtId="170" fontId="5" fillId="0" borderId="2" xfId="0" applyNumberFormat="1" applyFont="1" applyBorder="1" applyAlignment="1">
      <alignment horizontal="left"/>
    </xf>
    <xf numFmtId="170" fontId="6" fillId="0" borderId="0" xfId="0" applyNumberFormat="1" applyFont="1" applyAlignment="1">
      <alignment horizontal="right"/>
    </xf>
    <xf numFmtId="170" fontId="6" fillId="0" borderId="0" xfId="0" applyNumberFormat="1" applyFont="1" applyAlignment="1">
      <alignment horizontal="left"/>
    </xf>
    <xf numFmtId="166" fontId="4" fillId="0" borderId="1" xfId="0" applyNumberFormat="1" applyFont="1" applyBorder="1" applyAlignment="1">
      <alignment horizontal="right"/>
    </xf>
    <xf numFmtId="172" fontId="4" fillId="0" borderId="1" xfId="0" applyNumberFormat="1" applyFont="1" applyBorder="1"/>
    <xf numFmtId="173" fontId="4" fillId="0" borderId="0" xfId="0" applyNumberFormat="1" applyFont="1"/>
    <xf numFmtId="0" fontId="7" fillId="0" borderId="1" xfId="0" applyFont="1" applyBorder="1"/>
    <xf numFmtId="3" fontId="0" fillId="0" borderId="0" xfId="0" applyNumberFormat="1"/>
    <xf numFmtId="0" fontId="7" fillId="0" borderId="0" xfId="0" applyFont="1"/>
    <xf numFmtId="165" fontId="7" fillId="0" borderId="2" xfId="0" applyNumberFormat="1" applyFont="1" applyBorder="1" applyAlignment="1">
      <alignment horizontal="right"/>
    </xf>
    <xf numFmtId="166" fontId="7" fillId="0" borderId="1" xfId="0" applyNumberFormat="1" applyFont="1" applyBorder="1" applyAlignment="1">
      <alignment horizontal="right"/>
    </xf>
    <xf numFmtId="166" fontId="7" fillId="0" borderId="0" xfId="0" applyNumberFormat="1" applyFont="1" applyAlignment="1">
      <alignment horizontal="right"/>
    </xf>
    <xf numFmtId="1" fontId="5" fillId="0" borderId="0" xfId="0" applyNumberFormat="1" applyFont="1" applyAlignment="1">
      <alignment horizontal="right"/>
    </xf>
    <xf numFmtId="169" fontId="7" fillId="0" borderId="1" xfId="0" applyNumberFormat="1" applyFont="1" applyBorder="1" applyAlignment="1">
      <alignment horizontal="right"/>
    </xf>
    <xf numFmtId="170" fontId="7" fillId="0" borderId="1" xfId="0" applyNumberFormat="1" applyFont="1" applyBorder="1" applyAlignment="1">
      <alignment horizontal="right"/>
    </xf>
    <xf numFmtId="168" fontId="7" fillId="0" borderId="1" xfId="0" applyNumberFormat="1" applyFont="1" applyBorder="1" applyAlignment="1">
      <alignment horizontal="right"/>
    </xf>
    <xf numFmtId="167" fontId="7" fillId="0" borderId="1" xfId="1" applyNumberFormat="1" applyFont="1" applyBorder="1" applyAlignment="1"/>
    <xf numFmtId="165" fontId="7" fillId="0" borderId="1" xfId="1" applyNumberFormat="1" applyFont="1" applyBorder="1" applyAlignment="1">
      <alignment horizontal="right"/>
    </xf>
    <xf numFmtId="168" fontId="7" fillId="0" borderId="1" xfId="1" applyNumberFormat="1" applyFont="1" applyBorder="1" applyAlignment="1">
      <alignment horizontal="right"/>
    </xf>
    <xf numFmtId="168" fontId="7" fillId="0" borderId="2" xfId="0" applyNumberFormat="1" applyFont="1" applyBorder="1" applyAlignment="1">
      <alignment horizontal="right"/>
    </xf>
    <xf numFmtId="1" fontId="7" fillId="0" borderId="2" xfId="0" applyNumberFormat="1" applyFont="1" applyBorder="1" applyAlignment="1">
      <alignment horizontal="right"/>
    </xf>
    <xf numFmtId="2" fontId="7" fillId="0" borderId="1" xfId="0" applyNumberFormat="1" applyFont="1" applyBorder="1" applyAlignment="1">
      <alignment horizontal="right"/>
    </xf>
    <xf numFmtId="171" fontId="7" fillId="0" borderId="1" xfId="0" applyNumberFormat="1" applyFont="1" applyBorder="1" applyAlignment="1">
      <alignment horizontal="right"/>
    </xf>
    <xf numFmtId="165" fontId="8" fillId="0" borderId="1" xfId="1" applyNumberFormat="1" applyFont="1" applyBorder="1" applyAlignment="1">
      <alignment horizontal="right"/>
    </xf>
    <xf numFmtId="0" fontId="9" fillId="0" borderId="0" xfId="0" applyFont="1"/>
    <xf numFmtId="172" fontId="4" fillId="0" borderId="0" xfId="0" applyNumberFormat="1" applyFont="1"/>
    <xf numFmtId="0" fontId="2" fillId="0" borderId="0" xfId="2" applyBorder="1"/>
    <xf numFmtId="0" fontId="9" fillId="0" borderId="4" xfId="0" applyFont="1" applyBorder="1"/>
    <xf numFmtId="172" fontId="4" fillId="0" borderId="5" xfId="0" applyNumberFormat="1" applyFont="1" applyBorder="1"/>
    <xf numFmtId="0" fontId="4" fillId="0" borderId="5" xfId="0" applyFont="1" applyBorder="1"/>
    <xf numFmtId="0" fontId="0" fillId="0" borderId="4" xfId="0" applyBorder="1"/>
    <xf numFmtId="2" fontId="0" fillId="0" borderId="4" xfId="0" applyNumberFormat="1" applyBorder="1"/>
    <xf numFmtId="0" fontId="7" fillId="0" borderId="4" xfId="0" applyFont="1" applyBorder="1"/>
    <xf numFmtId="0" fontId="10" fillId="0" borderId="4" xfId="0" applyFont="1" applyBorder="1"/>
    <xf numFmtId="0" fontId="10" fillId="0" borderId="0" xfId="0" applyFont="1"/>
    <xf numFmtId="2" fontId="0" fillId="0" borderId="0" xfId="0" applyNumberFormat="1"/>
    <xf numFmtId="171" fontId="0" fillId="0" borderId="4" xfId="0" applyNumberFormat="1" applyBorder="1"/>
    <xf numFmtId="171" fontId="0" fillId="0" borderId="0" xfId="0" applyNumberFormat="1"/>
    <xf numFmtId="167" fontId="0" fillId="0" borderId="4" xfId="1" applyNumberFormat="1" applyFont="1" applyBorder="1"/>
    <xf numFmtId="10" fontId="0" fillId="0" borderId="4" xfId="0" applyNumberFormat="1" applyBorder="1"/>
    <xf numFmtId="167" fontId="0" fillId="0" borderId="0" xfId="1" applyNumberFormat="1" applyFont="1" applyBorder="1"/>
    <xf numFmtId="10" fontId="0" fillId="0" borderId="0" xfId="0" applyNumberFormat="1"/>
    <xf numFmtId="0" fontId="2" fillId="0" borderId="4" xfId="2" applyBorder="1" applyAlignment="1" applyProtection="1"/>
    <xf numFmtId="0" fontId="2" fillId="0" borderId="0" xfId="2" applyAlignment="1" applyProtection="1"/>
    <xf numFmtId="0" fontId="10" fillId="0" borderId="4" xfId="0" applyFont="1" applyBorder="1" applyAlignment="1">
      <alignment horizontal="right"/>
    </xf>
    <xf numFmtId="0" fontId="10" fillId="0" borderId="0" xfId="0" applyFont="1" applyAlignment="1">
      <alignment horizontal="right"/>
    </xf>
    <xf numFmtId="0" fontId="0" fillId="3" borderId="4" xfId="0" applyFill="1" applyBorder="1"/>
    <xf numFmtId="0" fontId="0" fillId="3" borderId="0" xfId="0" applyFill="1"/>
    <xf numFmtId="2" fontId="7" fillId="0" borderId="0" xfId="0" applyNumberFormat="1" applyFont="1" applyAlignment="1">
      <alignment horizontal="right"/>
    </xf>
    <xf numFmtId="171" fontId="7" fillId="0" borderId="0" xfId="0" applyNumberFormat="1" applyFont="1" applyAlignment="1">
      <alignment horizontal="right"/>
    </xf>
    <xf numFmtId="169" fontId="7" fillId="0" borderId="0" xfId="0" applyNumberFormat="1" applyFont="1" applyAlignment="1">
      <alignment horizontal="right"/>
    </xf>
    <xf numFmtId="170" fontId="7" fillId="0" borderId="0" xfId="0" applyNumberFormat="1" applyFont="1" applyAlignment="1">
      <alignment horizontal="right"/>
    </xf>
    <xf numFmtId="168" fontId="7" fillId="0" borderId="0" xfId="0" applyNumberFormat="1" applyFont="1" applyAlignment="1">
      <alignment horizontal="right"/>
    </xf>
    <xf numFmtId="167" fontId="7" fillId="0" borderId="0" xfId="1" applyNumberFormat="1" applyFont="1" applyBorder="1" applyAlignment="1"/>
    <xf numFmtId="165" fontId="8" fillId="0" borderId="0" xfId="1" applyNumberFormat="1" applyFont="1" applyBorder="1" applyAlignment="1">
      <alignment horizontal="right"/>
    </xf>
    <xf numFmtId="168" fontId="7" fillId="0" borderId="0" xfId="1" applyNumberFormat="1" applyFont="1" applyBorder="1" applyAlignment="1">
      <alignment horizontal="right"/>
    </xf>
    <xf numFmtId="165" fontId="7" fillId="0" borderId="0" xfId="1" applyNumberFormat="1" applyFont="1" applyBorder="1" applyAlignment="1">
      <alignment horizontal="right"/>
    </xf>
    <xf numFmtId="168" fontId="7" fillId="0" borderId="6" xfId="0" applyNumberFormat="1" applyFont="1" applyBorder="1" applyAlignment="1">
      <alignment horizontal="right"/>
    </xf>
    <xf numFmtId="165" fontId="7" fillId="0" borderId="6" xfId="0" applyNumberFormat="1" applyFont="1" applyBorder="1" applyAlignment="1">
      <alignment horizontal="right"/>
    </xf>
    <xf numFmtId="1" fontId="7" fillId="0" borderId="6" xfId="0" applyNumberFormat="1" applyFont="1" applyBorder="1" applyAlignment="1">
      <alignment horizontal="right"/>
    </xf>
    <xf numFmtId="0" fontId="4" fillId="0" borderId="4" xfId="0" applyFont="1" applyBorder="1"/>
    <xf numFmtId="1" fontId="7" fillId="0" borderId="1" xfId="0" applyNumberFormat="1" applyFont="1" applyBorder="1" applyAlignment="1">
      <alignment horizontal="right"/>
    </xf>
    <xf numFmtId="0" fontId="7" fillId="0" borderId="5" xfId="0" applyFont="1" applyBorder="1"/>
    <xf numFmtId="170" fontId="7" fillId="0" borderId="5" xfId="0" applyNumberFormat="1" applyFont="1" applyBorder="1" applyAlignment="1">
      <alignment horizontal="right"/>
    </xf>
    <xf numFmtId="167" fontId="7" fillId="0" borderId="4" xfId="1" applyNumberFormat="1" applyFont="1" applyBorder="1" applyAlignment="1"/>
    <xf numFmtId="165" fontId="8" fillId="0" borderId="4" xfId="1" applyNumberFormat="1" applyFont="1" applyBorder="1" applyAlignment="1">
      <alignment horizontal="right"/>
    </xf>
    <xf numFmtId="168" fontId="7" fillId="0" borderId="4" xfId="1" applyNumberFormat="1" applyFont="1" applyBorder="1" applyAlignment="1">
      <alignment horizontal="right"/>
    </xf>
    <xf numFmtId="165" fontId="7" fillId="0" borderId="4" xfId="1" applyNumberFormat="1" applyFont="1" applyBorder="1" applyAlignment="1">
      <alignment horizontal="right"/>
    </xf>
    <xf numFmtId="168" fontId="7" fillId="0" borderId="4" xfId="0" applyNumberFormat="1" applyFont="1" applyBorder="1" applyAlignment="1">
      <alignment horizontal="right"/>
    </xf>
    <xf numFmtId="165" fontId="7" fillId="0" borderId="4" xfId="0" applyNumberFormat="1" applyFont="1" applyBorder="1" applyAlignment="1">
      <alignment horizontal="right"/>
    </xf>
    <xf numFmtId="1" fontId="7" fillId="0" borderId="4" xfId="0" applyNumberFormat="1" applyFont="1" applyBorder="1" applyAlignment="1">
      <alignment horizontal="right"/>
    </xf>
    <xf numFmtId="168" fontId="7" fillId="3" borderId="0" xfId="1" applyNumberFormat="1" applyFont="1" applyFill="1" applyBorder="1" applyAlignment="1">
      <alignment horizontal="right"/>
    </xf>
    <xf numFmtId="168" fontId="7" fillId="3" borderId="4" xfId="1" applyNumberFormat="1" applyFont="1" applyFill="1" applyBorder="1" applyAlignment="1">
      <alignment horizontal="right"/>
    </xf>
    <xf numFmtId="168" fontId="7" fillId="3" borderId="1" xfId="1" applyNumberFormat="1" applyFont="1" applyFill="1" applyBorder="1" applyAlignment="1">
      <alignment horizontal="right"/>
    </xf>
    <xf numFmtId="14" fontId="4" fillId="0" borderId="0" xfId="0" applyNumberFormat="1" applyFont="1"/>
    <xf numFmtId="167" fontId="7" fillId="0" borderId="0" xfId="1" applyNumberFormat="1" applyFont="1" applyFill="1" applyBorder="1" applyAlignment="1"/>
    <xf numFmtId="165" fontId="7" fillId="0" borderId="0" xfId="1" applyNumberFormat="1" applyFont="1" applyFill="1" applyBorder="1" applyAlignment="1">
      <alignment horizontal="right"/>
    </xf>
    <xf numFmtId="1" fontId="7" fillId="0" borderId="0" xfId="0" applyNumberFormat="1" applyFont="1" applyAlignment="1">
      <alignment horizontal="right"/>
    </xf>
    <xf numFmtId="0" fontId="14" fillId="0" borderId="0" xfId="0" applyFont="1"/>
    <xf numFmtId="0" fontId="15" fillId="2" borderId="0" xfId="0" applyFont="1" applyFill="1" applyAlignment="1">
      <alignment horizontal="center" vertical="center" wrapText="1"/>
    </xf>
    <xf numFmtId="0" fontId="16" fillId="2" borderId="0" xfId="0" applyFont="1" applyFill="1" applyAlignment="1">
      <alignment horizontal="center" vertical="center" wrapText="1" readingOrder="1"/>
    </xf>
    <xf numFmtId="0" fontId="17" fillId="2" borderId="0" xfId="0" applyFont="1" applyFill="1" applyAlignment="1">
      <alignment horizontal="center" vertical="center" wrapText="1" readingOrder="1"/>
    </xf>
    <xf numFmtId="0" fontId="15" fillId="2" borderId="7" xfId="0" applyFont="1" applyFill="1" applyBorder="1" applyAlignment="1">
      <alignment horizontal="center" vertical="center" wrapText="1"/>
    </xf>
    <xf numFmtId="0" fontId="16" fillId="2" borderId="7" xfId="0" applyFont="1" applyFill="1" applyBorder="1" applyAlignment="1">
      <alignment horizontal="center" vertical="center" wrapText="1" readingOrder="1"/>
    </xf>
    <xf numFmtId="0" fontId="18" fillId="0" borderId="8" xfId="0" applyFont="1" applyBorder="1" applyAlignment="1">
      <alignment horizontal="center" vertical="center" wrapText="1" readingOrder="1"/>
    </xf>
    <xf numFmtId="0" fontId="18" fillId="0" borderId="8" xfId="0" applyFont="1" applyBorder="1" applyAlignment="1">
      <alignment horizontal="left" vertical="center" wrapText="1" readingOrder="1"/>
    </xf>
    <xf numFmtId="3" fontId="18" fillId="0" borderId="8" xfId="0" applyNumberFormat="1" applyFont="1" applyBorder="1" applyAlignment="1">
      <alignment horizontal="center" vertical="center" wrapText="1" readingOrder="1"/>
    </xf>
    <xf numFmtId="10" fontId="18" fillId="0" borderId="8" xfId="0" applyNumberFormat="1" applyFont="1" applyBorder="1" applyAlignment="1">
      <alignment horizontal="center" vertical="center" wrapText="1" readingOrder="1"/>
    </xf>
    <xf numFmtId="174" fontId="18" fillId="0" borderId="8" xfId="0" applyNumberFormat="1" applyFont="1" applyBorder="1" applyAlignment="1">
      <alignment horizontal="center" vertical="center" wrapText="1" readingOrder="1"/>
    </xf>
    <xf numFmtId="0" fontId="19" fillId="0" borderId="8" xfId="0" applyFont="1" applyBorder="1" applyAlignment="1">
      <alignment horizontal="center" vertical="center" wrapText="1" readingOrder="1"/>
    </xf>
    <xf numFmtId="174" fontId="19" fillId="0" borderId="8" xfId="0" applyNumberFormat="1" applyFont="1" applyBorder="1" applyAlignment="1">
      <alignment horizontal="center" vertical="center" wrapText="1" readingOrder="1"/>
    </xf>
    <xf numFmtId="3" fontId="19" fillId="0" borderId="8" xfId="0" applyNumberFormat="1" applyFont="1" applyBorder="1" applyAlignment="1">
      <alignment horizontal="center" vertical="center" wrapText="1" readingOrder="1"/>
    </xf>
    <xf numFmtId="0" fontId="20" fillId="2" borderId="7" xfId="0" applyFont="1" applyFill="1" applyBorder="1" applyAlignment="1">
      <alignment horizontal="center" vertical="center" wrapText="1" readingOrder="1"/>
    </xf>
    <xf numFmtId="0" fontId="21" fillId="0" borderId="8" xfId="0" applyFont="1" applyBorder="1" applyAlignment="1">
      <alignment horizontal="left" vertical="center" wrapText="1" readingOrder="1"/>
    </xf>
    <xf numFmtId="10" fontId="19" fillId="0" borderId="8" xfId="0" applyNumberFormat="1" applyFont="1" applyBorder="1" applyAlignment="1">
      <alignment horizontal="center" vertical="center" wrapText="1" readingOrder="1"/>
    </xf>
    <xf numFmtId="0" fontId="19" fillId="0" borderId="8" xfId="0" applyFont="1" applyBorder="1" applyAlignment="1">
      <alignment horizontal="left" vertical="center" wrapText="1" readingOrder="1"/>
    </xf>
    <xf numFmtId="0" fontId="21" fillId="0" borderId="8" xfId="0" applyFont="1" applyBorder="1" applyAlignment="1">
      <alignment horizontal="center" vertical="center" wrapText="1" readingOrder="1"/>
    </xf>
    <xf numFmtId="0" fontId="22" fillId="2" borderId="0" xfId="0" applyFont="1" applyFill="1" applyAlignment="1">
      <alignment horizontal="center" vertical="center" wrapText="1"/>
    </xf>
    <xf numFmtId="0" fontId="20" fillId="2" borderId="0" xfId="0" applyFont="1" applyFill="1" applyAlignment="1">
      <alignment horizontal="center" vertical="center" wrapText="1" readingOrder="1"/>
    </xf>
    <xf numFmtId="0" fontId="23" fillId="2" borderId="0" xfId="0" applyFont="1" applyFill="1" applyAlignment="1">
      <alignment horizontal="center" vertical="center" wrapText="1" readingOrder="1"/>
    </xf>
    <xf numFmtId="0" fontId="22" fillId="2" borderId="7" xfId="0" applyFont="1" applyFill="1" applyBorder="1" applyAlignment="1">
      <alignment horizontal="center" vertical="center" wrapText="1"/>
    </xf>
    <xf numFmtId="3" fontId="21" fillId="0" borderId="8" xfId="0" applyNumberFormat="1" applyFont="1" applyBorder="1" applyAlignment="1">
      <alignment horizontal="center" vertical="center" wrapText="1" readingOrder="1"/>
    </xf>
    <xf numFmtId="10" fontId="21" fillId="0" borderId="8" xfId="0" applyNumberFormat="1" applyFont="1" applyBorder="1" applyAlignment="1">
      <alignment horizontal="center" vertical="center" wrapText="1" readingOrder="1"/>
    </xf>
    <xf numFmtId="10" fontId="19" fillId="0" borderId="0" xfId="0" applyNumberFormat="1" applyFont="1" applyAlignment="1">
      <alignment horizontal="center" vertical="center" wrapText="1" readingOrder="1"/>
    </xf>
    <xf numFmtId="10" fontId="18" fillId="0" borderId="0" xfId="0" applyNumberFormat="1" applyFont="1" applyAlignment="1">
      <alignment horizontal="center" vertical="center" wrapText="1" readingOrder="1"/>
    </xf>
    <xf numFmtId="0" fontId="18" fillId="0" borderId="0" xfId="0" applyFont="1" applyAlignment="1">
      <alignment horizontal="center" vertical="center" wrapText="1" readingOrder="1"/>
    </xf>
    <xf numFmtId="171" fontId="19" fillId="0" borderId="0" xfId="0" applyNumberFormat="1" applyFont="1" applyAlignment="1">
      <alignment horizontal="center" vertical="center" wrapText="1" readingOrder="1"/>
    </xf>
    <xf numFmtId="0" fontId="21" fillId="0" borderId="8" xfId="0" applyFont="1" applyBorder="1" applyAlignment="1">
      <alignment horizontal="left" vertical="center" readingOrder="1"/>
    </xf>
    <xf numFmtId="0" fontId="24" fillId="0" borderId="0" xfId="0" applyFont="1" applyAlignment="1">
      <alignment horizontal="left" readingOrder="1"/>
    </xf>
    <xf numFmtId="167" fontId="7" fillId="0" borderId="1" xfId="1" applyNumberFormat="1" applyFont="1" applyFill="1" applyBorder="1" applyAlignment="1"/>
    <xf numFmtId="165" fontId="8" fillId="0" borderId="1" xfId="1" applyNumberFormat="1" applyFont="1" applyFill="1" applyBorder="1" applyAlignment="1">
      <alignment horizontal="right"/>
    </xf>
    <xf numFmtId="168" fontId="7" fillId="0" borderId="1" xfId="1" applyNumberFormat="1" applyFont="1" applyFill="1" applyBorder="1" applyAlignment="1">
      <alignment horizontal="right"/>
    </xf>
    <xf numFmtId="165" fontId="7" fillId="0" borderId="1" xfId="1" applyNumberFormat="1" applyFont="1" applyFill="1" applyBorder="1" applyAlignment="1">
      <alignment horizontal="right"/>
    </xf>
    <xf numFmtId="0" fontId="26" fillId="4" borderId="11" xfId="0" applyFont="1" applyFill="1" applyBorder="1" applyAlignment="1">
      <alignment vertical="center" wrapText="1"/>
    </xf>
    <xf numFmtId="0" fontId="26" fillId="4" borderId="14" xfId="0" applyFont="1" applyFill="1" applyBorder="1" applyAlignment="1">
      <alignment vertical="center" wrapText="1"/>
    </xf>
    <xf numFmtId="0" fontId="25" fillId="5" borderId="9" xfId="0" applyFont="1" applyFill="1" applyBorder="1" applyAlignment="1">
      <alignment vertical="center"/>
    </xf>
    <xf numFmtId="0" fontId="25" fillId="5" borderId="10" xfId="0" applyFont="1" applyFill="1" applyBorder="1" applyAlignment="1">
      <alignment horizontal="center" vertical="center"/>
    </xf>
    <xf numFmtId="0" fontId="26" fillId="6" borderId="11" xfId="0" applyFont="1" applyFill="1" applyBorder="1" applyAlignment="1">
      <alignment vertical="center"/>
    </xf>
    <xf numFmtId="0" fontId="26" fillId="6" borderId="12" xfId="0" applyFont="1" applyFill="1" applyBorder="1" applyAlignment="1">
      <alignment horizontal="center" vertical="center"/>
    </xf>
    <xf numFmtId="0" fontId="26" fillId="6" borderId="13" xfId="0" applyFont="1" applyFill="1" applyBorder="1" applyAlignment="1">
      <alignment horizontal="center" vertical="center"/>
    </xf>
    <xf numFmtId="0" fontId="26" fillId="4" borderId="11" xfId="0" applyFont="1" applyFill="1" applyBorder="1" applyAlignment="1">
      <alignment vertical="center"/>
    </xf>
    <xf numFmtId="0" fontId="26" fillId="4" borderId="12" xfId="0" applyFont="1" applyFill="1" applyBorder="1" applyAlignment="1">
      <alignment horizontal="center" vertical="center"/>
    </xf>
    <xf numFmtId="0" fontId="26" fillId="4" borderId="13" xfId="0" applyFont="1" applyFill="1" applyBorder="1" applyAlignment="1">
      <alignment horizontal="center" vertical="center"/>
    </xf>
    <xf numFmtId="10" fontId="26" fillId="6" borderId="12" xfId="0" applyNumberFormat="1" applyFont="1" applyFill="1" applyBorder="1" applyAlignment="1">
      <alignment horizontal="center" vertical="center"/>
    </xf>
    <xf numFmtId="10" fontId="26" fillId="6" borderId="13" xfId="0" applyNumberFormat="1" applyFont="1" applyFill="1" applyBorder="1" applyAlignment="1">
      <alignment horizontal="center" vertical="center"/>
    </xf>
    <xf numFmtId="9" fontId="26" fillId="6" borderId="12" xfId="0" applyNumberFormat="1" applyFont="1" applyFill="1" applyBorder="1" applyAlignment="1">
      <alignment horizontal="center" vertical="center"/>
    </xf>
    <xf numFmtId="9" fontId="26" fillId="6" borderId="13" xfId="0" applyNumberFormat="1" applyFont="1" applyFill="1" applyBorder="1" applyAlignment="1">
      <alignment horizontal="center" vertical="center"/>
    </xf>
    <xf numFmtId="10" fontId="26" fillId="4" borderId="13" xfId="0" applyNumberFormat="1" applyFont="1" applyFill="1" applyBorder="1" applyAlignment="1">
      <alignment horizontal="center" vertical="center"/>
    </xf>
    <xf numFmtId="167" fontId="26" fillId="4" borderId="12" xfId="1" applyNumberFormat="1" applyFont="1" applyFill="1" applyBorder="1" applyAlignment="1">
      <alignment horizontal="center" vertical="center"/>
    </xf>
    <xf numFmtId="167" fontId="26" fillId="4" borderId="13" xfId="1" applyNumberFormat="1" applyFont="1" applyFill="1" applyBorder="1" applyAlignment="1">
      <alignment horizontal="center" vertical="center"/>
    </xf>
    <xf numFmtId="10" fontId="26" fillId="4" borderId="12" xfId="0" applyNumberFormat="1" applyFont="1" applyFill="1" applyBorder="1" applyAlignment="1">
      <alignment horizontal="center" vertical="center"/>
    </xf>
    <xf numFmtId="0" fontId="17" fillId="2" borderId="0" xfId="0" applyFont="1" applyFill="1" applyAlignment="1">
      <alignment horizontal="center" vertical="center" wrapText="1" readingOrder="1"/>
    </xf>
    <xf numFmtId="0" fontId="23" fillId="2" borderId="0" xfId="0" applyFont="1" applyFill="1" applyAlignment="1">
      <alignment horizontal="center" vertical="center" wrapText="1" readingOrder="1"/>
    </xf>
    <xf numFmtId="0" fontId="26" fillId="4" borderId="12"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7" fillId="0" borderId="1" xfId="0" applyFont="1" applyBorder="1"/>
    <xf numFmtId="172" fontId="4" fillId="0" borderId="0" xfId="0" applyNumberFormat="1" applyFont="1" applyBorder="1"/>
    <xf numFmtId="0" fontId="7" fillId="0" borderId="0" xfId="0" applyFont="1" applyBorder="1"/>
    <xf numFmtId="0" fontId="27" fillId="0" borderId="0" xfId="0" applyFont="1" applyBorder="1"/>
    <xf numFmtId="0" fontId="3" fillId="2" borderId="0" xfId="0" applyFont="1" applyFill="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J:\MB%20CP\22.%20Crossbay%20Fund%20II\04.%20Countries\06.%20Spain\01%20Pipeline\240312%20Pipeline%20tracker.xlsx" TargetMode="External"/><Relationship Id="rId1" Type="http://schemas.openxmlformats.org/officeDocument/2006/relationships/externalLinkPath" Target="/MB%20CP/22.%20Crossbay%20Fund%20II/04.%20Countries/06.%20Spain/01%20Pipeline/240312%20Pipeline%20tracker.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J:\MB%20CP\22.%20Crossbay%20Fund%20II\04.%20Countries\01.%20Benelux\02.%20Deals\06.%20Roy%20&amp;%20Arjan%20Market%20Proposals\PLD%20referenties.xlsx" TargetMode="External"/><Relationship Id="rId1" Type="http://schemas.openxmlformats.org/officeDocument/2006/relationships/externalLinkPath" Target="/MB%20CP/22.%20Crossbay%20Fund%20II/04.%20Countries/01.%20Benelux/02.%20Deals/06.%20Roy%20&amp;%20Arjan%20Market%20Proposals/PLD%20referentie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reinier.stuyt\Downloads\Waddinxveen_Investment_Leasing_Comps.xlsx" TargetMode="External"/><Relationship Id="rId1" Type="http://schemas.openxmlformats.org/officeDocument/2006/relationships/externalLinkPath" Target="file:///C:\Users\reinier.stuyt\Downloads\Waddinxveen_Investment_Leasing_Com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peline&gt;&gt;"/>
      <sheetName val="RR"/>
      <sheetName val="Control"/>
      <sheetName val="iChart"/>
      <sheetName val="3-Pager"/>
      <sheetName val="Market Data&gt;&gt;"/>
      <sheetName val="SPA"/>
      <sheetName val="MAD"/>
      <sheetName val="BCN"/>
      <sheetName val="SEV"/>
      <sheetName val="VAL"/>
      <sheetName val="Various"/>
      <sheetName val="Data Validation"/>
      <sheetName val="Leasing"/>
      <sheetName val="Leasing Comps"/>
      <sheetName val="Invesment Comps"/>
      <sheetName val="New Supply"/>
      <sheetName val="Presentacion Nov-23"/>
      <sheetName val="Data by variable (quarterly)"/>
      <sheetName val="Data by variable (annual)"/>
    </sheetNames>
    <sheetDataSet>
      <sheetData sheetId="0"/>
      <sheetData sheetId="1"/>
      <sheetData sheetId="2">
        <row r="7">
          <cell r="B7">
            <v>1</v>
          </cell>
          <cell r="C7" t="str">
            <v>Ripollet</v>
          </cell>
          <cell r="D7">
            <v>45301</v>
          </cell>
          <cell r="E7" t="str">
            <v>Reinbar</v>
          </cell>
          <cell r="F7" t="str">
            <v>sergio@reinbar.com</v>
          </cell>
          <cell r="G7">
            <v>5</v>
          </cell>
          <cell r="H7">
            <v>3</v>
          </cell>
          <cell r="I7" t="str">
            <v>Ripollet</v>
          </cell>
          <cell r="J7" t="str">
            <v>Barcelona</v>
          </cell>
          <cell r="K7" t="str">
            <v>41.50543897586318, 2.1490654953919965</v>
          </cell>
          <cell r="L7" t="str">
            <v>https://maps.app.goo.gl/1Cwx3aFjfdbbepVr9</v>
          </cell>
          <cell r="M7">
            <v>2410</v>
          </cell>
          <cell r="N7">
            <v>0.66307053941908711</v>
          </cell>
          <cell r="O7">
            <v>2016</v>
          </cell>
          <cell r="Q7">
            <v>6</v>
          </cell>
          <cell r="S7">
            <v>1.9120458891013383</v>
          </cell>
          <cell r="T7">
            <v>0</v>
          </cell>
          <cell r="U7">
            <v>5</v>
          </cell>
          <cell r="Y7">
            <v>1</v>
          </cell>
          <cell r="Z7" t="str">
            <v>Shanghai J. Garment</v>
          </cell>
          <cell r="AA7">
            <v>1</v>
          </cell>
          <cell r="AB7">
            <v>4547</v>
          </cell>
          <cell r="AC7">
            <v>0.30987464262150871</v>
          </cell>
          <cell r="AD7">
            <v>2764.5</v>
          </cell>
          <cell r="AE7">
            <v>0.25483812624344365</v>
          </cell>
          <cell r="AF7">
            <v>282000</v>
          </cell>
          <cell r="AG7">
            <v>62.018913569386406</v>
          </cell>
          <cell r="AH7">
            <v>5.1682427974488672</v>
          </cell>
          <cell r="AI7">
            <v>9.155555555555555</v>
          </cell>
          <cell r="AJ7">
            <v>9.155555555555555</v>
          </cell>
          <cell r="AK7">
            <v>1.2500000000000001E-2</v>
          </cell>
          <cell r="AL7">
            <v>4000</v>
          </cell>
          <cell r="AM7">
            <v>25000</v>
          </cell>
          <cell r="AN7">
            <v>4000</v>
          </cell>
          <cell r="AO7">
            <v>0</v>
          </cell>
          <cell r="AP7">
            <v>0</v>
          </cell>
          <cell r="AQ7">
            <v>0</v>
          </cell>
          <cell r="AR7">
            <v>4000</v>
          </cell>
          <cell r="AS7">
            <v>278000</v>
          </cell>
          <cell r="AT7">
            <v>1.2500000000000001E-2</v>
          </cell>
          <cell r="AU7">
            <v>4000</v>
          </cell>
          <cell r="AV7">
            <v>25000</v>
          </cell>
          <cell r="AW7">
            <v>4000</v>
          </cell>
          <cell r="AX7">
            <v>0</v>
          </cell>
          <cell r="AY7">
            <v>0</v>
          </cell>
          <cell r="AZ7">
            <v>0</v>
          </cell>
          <cell r="BA7">
            <v>4000</v>
          </cell>
          <cell r="BB7">
            <v>182457</v>
          </cell>
          <cell r="BC7">
            <v>66</v>
          </cell>
          <cell r="BD7">
            <v>5.5</v>
          </cell>
          <cell r="BE7">
            <v>-6.0319491372933243E-2</v>
          </cell>
          <cell r="BF7">
            <v>178457</v>
          </cell>
          <cell r="BG7">
            <v>0</v>
          </cell>
          <cell r="BH7">
            <v>0</v>
          </cell>
          <cell r="BI7">
            <v>0</v>
          </cell>
          <cell r="BJ7">
            <v>0</v>
          </cell>
          <cell r="BK7">
            <v>0</v>
          </cell>
          <cell r="BL7">
            <v>0</v>
          </cell>
          <cell r="BM7">
            <v>3600000</v>
          </cell>
          <cell r="BN7">
            <v>791.73081152408179</v>
          </cell>
          <cell r="BO7">
            <v>0.03</v>
          </cell>
          <cell r="BP7">
            <v>0.02</v>
          </cell>
          <cell r="BQ7">
            <v>2.5000000000000001E-2</v>
          </cell>
          <cell r="BR7">
            <v>150000</v>
          </cell>
          <cell r="BS7">
            <v>0</v>
          </cell>
          <cell r="BT7">
            <v>420000.00000000006</v>
          </cell>
          <cell r="BU7">
            <v>4020000</v>
          </cell>
          <cell r="BV7">
            <v>884.09940620189138</v>
          </cell>
          <cell r="BW7">
            <v>4020000</v>
          </cell>
          <cell r="BX7">
            <v>884.09940620189138</v>
          </cell>
          <cell r="BY7">
            <v>6.9154228855721395E-2</v>
          </cell>
          <cell r="BZ7">
            <v>6.9154228855721395E-2</v>
          </cell>
          <cell r="CA7">
            <v>4.439228855721393E-2</v>
          </cell>
        </row>
        <row r="8">
          <cell r="B8">
            <v>2</v>
          </cell>
          <cell r="C8" t="str">
            <v>Valdemoro</v>
          </cell>
          <cell r="D8">
            <v>45306</v>
          </cell>
          <cell r="E8" t="str">
            <v>Jacobo Casanovas</v>
          </cell>
          <cell r="F8" t="str">
            <v>jacobo@rgcapital.eu</v>
          </cell>
          <cell r="G8">
            <v>3</v>
          </cell>
          <cell r="H8">
            <v>3</v>
          </cell>
          <cell r="I8" t="str">
            <v>Valdemoro</v>
          </cell>
          <cell r="J8" t="str">
            <v>Madrid</v>
          </cell>
          <cell r="K8" t="str">
            <v>40.20725, -3.67326</v>
          </cell>
          <cell r="L8" t="str">
            <v>https://maps.app.goo.gl/ntAk67ha8Q9dn33z6</v>
          </cell>
          <cell r="M8">
            <v>13380</v>
          </cell>
          <cell r="N8">
            <v>0.59267563527653211</v>
          </cell>
          <cell r="O8">
            <v>2005</v>
          </cell>
          <cell r="Q8">
            <v>5</v>
          </cell>
          <cell r="R8">
            <v>0</v>
          </cell>
          <cell r="S8">
            <v>0.63051702395964693</v>
          </cell>
          <cell r="T8">
            <v>0</v>
          </cell>
          <cell r="U8">
            <v>12</v>
          </cell>
          <cell r="V8">
            <v>106</v>
          </cell>
          <cell r="Y8">
            <v>1</v>
          </cell>
          <cell r="Z8" t="str">
            <v>Ontime</v>
          </cell>
          <cell r="AA8">
            <v>1</v>
          </cell>
          <cell r="AB8">
            <v>8638</v>
          </cell>
          <cell r="AC8">
            <v>8.1963417457744853E-2</v>
          </cell>
          <cell r="AD8">
            <v>8638</v>
          </cell>
          <cell r="AE8">
            <v>8.1963417457744853E-2</v>
          </cell>
          <cell r="AF8">
            <v>359484</v>
          </cell>
          <cell r="AG8">
            <v>41.616577911553598</v>
          </cell>
          <cell r="AH8">
            <v>3.4680481592961332</v>
          </cell>
          <cell r="AI8">
            <v>2.8972222222222221</v>
          </cell>
          <cell r="AJ8">
            <v>2.8972222222222221</v>
          </cell>
          <cell r="AK8">
            <v>1.2500000000000001E-2</v>
          </cell>
          <cell r="AL8">
            <v>4000</v>
          </cell>
          <cell r="AM8">
            <v>25000</v>
          </cell>
          <cell r="AN8">
            <v>4493.55</v>
          </cell>
          <cell r="AO8">
            <v>0</v>
          </cell>
          <cell r="AP8">
            <v>0</v>
          </cell>
          <cell r="AQ8">
            <v>16929</v>
          </cell>
          <cell r="AR8">
            <v>21422.55</v>
          </cell>
          <cell r="AS8">
            <v>338061.45</v>
          </cell>
          <cell r="AT8">
            <v>1.2500000000000001E-2</v>
          </cell>
          <cell r="AU8">
            <v>4000</v>
          </cell>
          <cell r="AV8">
            <v>25000</v>
          </cell>
          <cell r="AW8">
            <v>4493.55</v>
          </cell>
          <cell r="AX8">
            <v>0</v>
          </cell>
          <cell r="AY8">
            <v>0</v>
          </cell>
          <cell r="AZ8">
            <v>0</v>
          </cell>
          <cell r="BA8">
            <v>4493.55</v>
          </cell>
          <cell r="BB8">
            <v>359484</v>
          </cell>
          <cell r="BC8">
            <v>41.616577911553598</v>
          </cell>
          <cell r="BD8">
            <v>3.4680481592961332</v>
          </cell>
          <cell r="BE8">
            <v>0</v>
          </cell>
          <cell r="BF8">
            <v>354990.45</v>
          </cell>
          <cell r="BG8">
            <v>0</v>
          </cell>
          <cell r="BH8">
            <v>0</v>
          </cell>
          <cell r="BI8">
            <v>0</v>
          </cell>
          <cell r="BJ8">
            <v>0</v>
          </cell>
          <cell r="BK8">
            <v>259140</v>
          </cell>
          <cell r="BL8">
            <v>30</v>
          </cell>
          <cell r="BM8">
            <v>3800000</v>
          </cell>
          <cell r="BN8">
            <v>439.91664737207685</v>
          </cell>
          <cell r="BO8">
            <v>1.4999999999999999E-2</v>
          </cell>
          <cell r="BP8">
            <v>0.02</v>
          </cell>
          <cell r="BQ8">
            <v>1.4999999999999999E-2</v>
          </cell>
          <cell r="BR8">
            <v>150000</v>
          </cell>
          <cell r="BS8">
            <v>0</v>
          </cell>
          <cell r="BT8">
            <v>340000</v>
          </cell>
          <cell r="BU8">
            <v>4140000</v>
          </cell>
          <cell r="BV8">
            <v>479.27761055799954</v>
          </cell>
          <cell r="BW8">
            <v>4399140</v>
          </cell>
          <cell r="BX8">
            <v>509.27761055799954</v>
          </cell>
          <cell r="BY8">
            <v>8.1657355072463772E-2</v>
          </cell>
          <cell r="BZ8">
            <v>7.68471678555354E-2</v>
          </cell>
          <cell r="CA8">
            <v>8.0695420013911806E-2</v>
          </cell>
        </row>
        <row r="9">
          <cell r="B9">
            <v>3</v>
          </cell>
          <cell r="C9" t="str">
            <v>Sant Esteve</v>
          </cell>
          <cell r="D9">
            <v>45299</v>
          </cell>
          <cell r="E9" t="str">
            <v>Jacobo Casanovas</v>
          </cell>
          <cell r="F9" t="str">
            <v>jacobo@rgcapital.eu</v>
          </cell>
          <cell r="G9">
            <v>3.5</v>
          </cell>
          <cell r="H9">
            <v>4</v>
          </cell>
          <cell r="I9" t="str">
            <v>Sant Esteve Ses Rovires</v>
          </cell>
          <cell r="J9" t="str">
            <v>Barcelona</v>
          </cell>
          <cell r="K9" t="str">
            <v>41.4760842800298, 1.8735883606871633</v>
          </cell>
          <cell r="L9" t="str">
            <v>https://maps.app.goo.gl/rU1szgdCFtEZTV2i9</v>
          </cell>
          <cell r="M9">
            <v>12674</v>
          </cell>
          <cell r="N9">
            <v>0.63263373836200099</v>
          </cell>
          <cell r="O9">
            <v>2003</v>
          </cell>
          <cell r="Q9">
            <v>22</v>
          </cell>
          <cell r="R9">
            <v>0</v>
          </cell>
          <cell r="S9">
            <v>2.7438263906211025</v>
          </cell>
          <cell r="T9">
            <v>0</v>
          </cell>
          <cell r="U9">
            <v>9</v>
          </cell>
          <cell r="V9">
            <v>11</v>
          </cell>
          <cell r="Y9">
            <v>1</v>
          </cell>
          <cell r="Z9" t="str">
            <v>Logifrio</v>
          </cell>
          <cell r="AA9">
            <v>1</v>
          </cell>
          <cell r="AB9">
            <v>9430</v>
          </cell>
          <cell r="AC9">
            <v>0.14973488865323437</v>
          </cell>
          <cell r="AD9">
            <v>9430</v>
          </cell>
          <cell r="AE9">
            <v>0.14973488865323437</v>
          </cell>
          <cell r="AF9">
            <v>1078704</v>
          </cell>
          <cell r="AG9">
            <v>114.39066808059385</v>
          </cell>
          <cell r="AH9">
            <v>9.5325556733828218</v>
          </cell>
          <cell r="AI9">
            <v>3.7388888888888889</v>
          </cell>
          <cell r="AJ9">
            <v>3.7388888888888889</v>
          </cell>
          <cell r="AK9">
            <v>1.2500000000000001E-2</v>
          </cell>
          <cell r="AL9">
            <v>4000</v>
          </cell>
          <cell r="AM9">
            <v>25000</v>
          </cell>
          <cell r="AN9">
            <v>13483.800000000001</v>
          </cell>
          <cell r="AO9">
            <v>0</v>
          </cell>
          <cell r="AP9">
            <v>0</v>
          </cell>
          <cell r="AQ9">
            <v>5521</v>
          </cell>
          <cell r="AR9">
            <v>19004.800000000003</v>
          </cell>
          <cell r="AS9">
            <v>1059699.2</v>
          </cell>
          <cell r="AT9">
            <v>1.2500000000000001E-2</v>
          </cell>
          <cell r="AU9">
            <v>4000</v>
          </cell>
          <cell r="AV9">
            <v>25000</v>
          </cell>
          <cell r="AW9">
            <v>8487</v>
          </cell>
          <cell r="AX9">
            <v>0</v>
          </cell>
          <cell r="AY9">
            <v>0</v>
          </cell>
          <cell r="AZ9">
            <v>0</v>
          </cell>
          <cell r="BA9">
            <v>8487</v>
          </cell>
          <cell r="BB9">
            <v>678960</v>
          </cell>
          <cell r="BC9">
            <v>72</v>
          </cell>
          <cell r="BD9">
            <v>6</v>
          </cell>
          <cell r="BE9">
            <v>0.58875927889713697</v>
          </cell>
          <cell r="BF9">
            <v>670473</v>
          </cell>
          <cell r="BG9">
            <v>0</v>
          </cell>
          <cell r="BH9">
            <v>0</v>
          </cell>
          <cell r="BI9">
            <v>0</v>
          </cell>
          <cell r="BJ9">
            <v>0</v>
          </cell>
          <cell r="BK9">
            <v>943000</v>
          </cell>
          <cell r="BL9">
            <v>100</v>
          </cell>
          <cell r="BM9">
            <v>13900000</v>
          </cell>
          <cell r="BN9">
            <v>1474.0190880169671</v>
          </cell>
          <cell r="BO9">
            <v>1.4999999999999999E-2</v>
          </cell>
          <cell r="BP9">
            <v>0.02</v>
          </cell>
          <cell r="BQ9">
            <v>2.5000000000000001E-2</v>
          </cell>
          <cell r="BR9">
            <v>150000</v>
          </cell>
          <cell r="BS9">
            <v>0</v>
          </cell>
          <cell r="BT9">
            <v>984000.00000000012</v>
          </cell>
          <cell r="BU9">
            <v>14884000</v>
          </cell>
          <cell r="BV9">
            <v>1578.3669141039236</v>
          </cell>
          <cell r="BW9">
            <v>15827000</v>
          </cell>
          <cell r="BX9">
            <v>1678.3669141039236</v>
          </cell>
          <cell r="BY9">
            <v>7.119720505240526E-2</v>
          </cell>
          <cell r="BZ9">
            <v>6.6955152587350727E-2</v>
          </cell>
          <cell r="CA9">
            <v>4.2362608201175204E-2</v>
          </cell>
        </row>
        <row r="10">
          <cell r="B10">
            <v>4</v>
          </cell>
          <cell r="C10" t="str">
            <v>Ribarroja</v>
          </cell>
          <cell r="D10">
            <v>45299</v>
          </cell>
          <cell r="E10" t="str">
            <v>Jacobo Casanovas</v>
          </cell>
          <cell r="F10" t="str">
            <v>jacobo@rgcapital.eu</v>
          </cell>
          <cell r="G10">
            <v>4</v>
          </cell>
          <cell r="H10">
            <v>3.5</v>
          </cell>
          <cell r="I10" t="str">
            <v>Ribarroja</v>
          </cell>
          <cell r="J10" t="str">
            <v>Valencia</v>
          </cell>
          <cell r="K10" t="str">
            <v>39.48091258876236, -0.5619753327758621</v>
          </cell>
          <cell r="L10" t="str">
            <v>https://maps.app.goo.gl/wZ67F17M9jT2z3mi9</v>
          </cell>
          <cell r="M10">
            <v>6249</v>
          </cell>
          <cell r="N10">
            <v>0.55912946071371417</v>
          </cell>
          <cell r="O10">
            <v>2003</v>
          </cell>
          <cell r="Q10">
            <v>11</v>
          </cell>
          <cell r="R10">
            <v>0</v>
          </cell>
          <cell r="S10">
            <v>3.1482541499713794</v>
          </cell>
          <cell r="T10">
            <v>0</v>
          </cell>
          <cell r="U10">
            <v>8</v>
          </cell>
          <cell r="V10">
            <v>18</v>
          </cell>
          <cell r="Y10">
            <v>1</v>
          </cell>
          <cell r="Z10" t="str">
            <v>Logifrio</v>
          </cell>
          <cell r="AA10">
            <v>1</v>
          </cell>
          <cell r="AB10">
            <v>4286</v>
          </cell>
          <cell r="AC10">
            <v>0.18478768082127858</v>
          </cell>
          <cell r="AD10">
            <v>4286</v>
          </cell>
          <cell r="AE10">
            <v>0.18478768082127858</v>
          </cell>
          <cell r="AF10">
            <v>302182</v>
          </cell>
          <cell r="AG10">
            <v>70.504433037797483</v>
          </cell>
          <cell r="AH10">
            <v>5.8753694198164572</v>
          </cell>
          <cell r="AI10">
            <v>3.7388888888888889</v>
          </cell>
          <cell r="AJ10">
            <v>3.7388888888888889</v>
          </cell>
          <cell r="AK10">
            <v>1.2500000000000001E-2</v>
          </cell>
          <cell r="AL10">
            <v>4000</v>
          </cell>
          <cell r="AM10">
            <v>25000</v>
          </cell>
          <cell r="AN10">
            <v>4000</v>
          </cell>
          <cell r="AO10">
            <v>0</v>
          </cell>
          <cell r="AP10">
            <v>0</v>
          </cell>
          <cell r="AQ10">
            <v>6126</v>
          </cell>
          <cell r="AR10">
            <v>10126</v>
          </cell>
          <cell r="AS10">
            <v>292056</v>
          </cell>
          <cell r="AT10">
            <v>1.2500000000000001E-2</v>
          </cell>
          <cell r="AU10">
            <v>4000</v>
          </cell>
          <cell r="AV10">
            <v>25000</v>
          </cell>
          <cell r="AW10">
            <v>4000</v>
          </cell>
          <cell r="AX10">
            <v>0</v>
          </cell>
          <cell r="AY10">
            <v>0</v>
          </cell>
          <cell r="AZ10">
            <v>0</v>
          </cell>
          <cell r="BA10">
            <v>4000</v>
          </cell>
          <cell r="BB10">
            <v>257160</v>
          </cell>
          <cell r="BC10">
            <v>60</v>
          </cell>
          <cell r="BD10">
            <v>5</v>
          </cell>
          <cell r="BE10">
            <v>0.17507388396329149</v>
          </cell>
          <cell r="BF10">
            <v>253160</v>
          </cell>
          <cell r="BG10">
            <v>0</v>
          </cell>
          <cell r="BH10">
            <v>0</v>
          </cell>
          <cell r="BI10">
            <v>0</v>
          </cell>
          <cell r="BJ10">
            <v>0</v>
          </cell>
          <cell r="BK10">
            <v>428600</v>
          </cell>
          <cell r="BL10">
            <v>100</v>
          </cell>
          <cell r="BM10">
            <v>3400000</v>
          </cell>
          <cell r="BN10">
            <v>793.28044797013536</v>
          </cell>
          <cell r="BO10">
            <v>1.4999999999999999E-2</v>
          </cell>
          <cell r="BP10">
            <v>0.02</v>
          </cell>
          <cell r="BQ10">
            <v>0.02</v>
          </cell>
          <cell r="BR10">
            <v>150000</v>
          </cell>
          <cell r="BS10">
            <v>0</v>
          </cell>
          <cell r="BT10">
            <v>337000</v>
          </cell>
          <cell r="BU10">
            <v>3737000</v>
          </cell>
          <cell r="BV10">
            <v>871.90853943070465</v>
          </cell>
          <cell r="BW10">
            <v>4165600</v>
          </cell>
          <cell r="BX10">
            <v>971.90853943070465</v>
          </cell>
          <cell r="BY10">
            <v>7.8152528766390159E-2</v>
          </cell>
          <cell r="BZ10">
            <v>7.0111388515459963E-2</v>
          </cell>
          <cell r="CA10">
            <v>6.0773958133282117E-2</v>
          </cell>
        </row>
        <row r="11">
          <cell r="B11">
            <v>5</v>
          </cell>
          <cell r="C11" t="str">
            <v>Malaga</v>
          </cell>
          <cell r="D11">
            <v>45299</v>
          </cell>
          <cell r="E11" t="str">
            <v xml:space="preserve">CBRE </v>
          </cell>
          <cell r="F11" t="str">
            <v xml:space="preserve">Rocio </v>
          </cell>
          <cell r="G11">
            <v>3</v>
          </cell>
          <cell r="H11">
            <v>3</v>
          </cell>
          <cell r="I11" t="str">
            <v>Malaga</v>
          </cell>
          <cell r="J11" t="str">
            <v>Malaga</v>
          </cell>
          <cell r="N11">
            <v>0</v>
          </cell>
          <cell r="S11">
            <v>0</v>
          </cell>
          <cell r="T11">
            <v>0</v>
          </cell>
          <cell r="Y11">
            <v>1</v>
          </cell>
          <cell r="AA11">
            <v>1</v>
          </cell>
          <cell r="AB11">
            <v>6800</v>
          </cell>
          <cell r="AC11">
            <v>0</v>
          </cell>
          <cell r="AD11">
            <v>6800</v>
          </cell>
          <cell r="AE11">
            <v>0</v>
          </cell>
          <cell r="AF11">
            <v>288864</v>
          </cell>
          <cell r="AG11">
            <v>42.48</v>
          </cell>
          <cell r="AH11">
            <v>3.5399999999999996</v>
          </cell>
          <cell r="AI11">
            <v>1</v>
          </cell>
          <cell r="AJ11">
            <v>1</v>
          </cell>
          <cell r="AK11">
            <v>1.2500000000000001E-2</v>
          </cell>
          <cell r="AL11">
            <v>4000</v>
          </cell>
          <cell r="AM11">
            <v>25000</v>
          </cell>
          <cell r="AN11">
            <v>4000</v>
          </cell>
          <cell r="AO11">
            <v>0</v>
          </cell>
          <cell r="AP11">
            <v>0</v>
          </cell>
          <cell r="AQ11">
            <v>17952</v>
          </cell>
          <cell r="AR11">
            <v>21952</v>
          </cell>
          <cell r="AS11">
            <v>266912</v>
          </cell>
          <cell r="AT11">
            <v>1.2500000000000001E-2</v>
          </cell>
          <cell r="AU11">
            <v>4000</v>
          </cell>
          <cell r="AV11">
            <v>25000</v>
          </cell>
          <cell r="AW11">
            <v>5355</v>
          </cell>
          <cell r="AX11">
            <v>0</v>
          </cell>
          <cell r="AY11">
            <v>0</v>
          </cell>
          <cell r="AZ11">
            <v>0</v>
          </cell>
          <cell r="BA11">
            <v>5355</v>
          </cell>
          <cell r="BB11">
            <v>428400</v>
          </cell>
          <cell r="BC11">
            <v>63</v>
          </cell>
          <cell r="BD11">
            <v>5.25</v>
          </cell>
          <cell r="BE11">
            <v>-0.32571428571428584</v>
          </cell>
          <cell r="BF11">
            <v>423045</v>
          </cell>
          <cell r="BG11">
            <v>0</v>
          </cell>
          <cell r="BH11">
            <v>0</v>
          </cell>
          <cell r="BI11">
            <v>0</v>
          </cell>
          <cell r="BJ11">
            <v>0</v>
          </cell>
          <cell r="BK11">
            <v>2584000</v>
          </cell>
          <cell r="BL11">
            <v>380</v>
          </cell>
          <cell r="BM11">
            <v>2900000</v>
          </cell>
          <cell r="BN11">
            <v>426.47058823529414</v>
          </cell>
          <cell r="BO11">
            <v>0.02</v>
          </cell>
          <cell r="BP11">
            <v>0.02</v>
          </cell>
          <cell r="BQ11">
            <v>1.4999999999999999E-2</v>
          </cell>
          <cell r="BR11">
            <v>150000</v>
          </cell>
          <cell r="BS11">
            <v>0</v>
          </cell>
          <cell r="BT11">
            <v>309500</v>
          </cell>
          <cell r="BU11">
            <v>3209500</v>
          </cell>
          <cell r="BV11">
            <v>471.98529411764707</v>
          </cell>
          <cell r="BW11">
            <v>5793500</v>
          </cell>
          <cell r="BX11">
            <v>851.98529411764707</v>
          </cell>
          <cell r="BY11">
            <v>8.3163109518616607E-2</v>
          </cell>
          <cell r="BZ11">
            <v>4.6070941572451889E-2</v>
          </cell>
          <cell r="CA11">
            <v>7.3020626564253038E-2</v>
          </cell>
        </row>
        <row r="12">
          <cell r="B12">
            <v>6</v>
          </cell>
          <cell r="C12" t="str">
            <v>Sevilla</v>
          </cell>
          <cell r="D12">
            <v>45314</v>
          </cell>
          <cell r="E12" t="str">
            <v>Savills</v>
          </cell>
          <cell r="F12" t="str">
            <v>vicente.bernabe@savills.es</v>
          </cell>
          <cell r="G12">
            <v>3</v>
          </cell>
          <cell r="H12">
            <v>3</v>
          </cell>
          <cell r="I12" t="str">
            <v>Dos Hermanas</v>
          </cell>
          <cell r="J12" t="str">
            <v>Sevilla</v>
          </cell>
          <cell r="N12">
            <v>0</v>
          </cell>
          <cell r="P12">
            <v>2023</v>
          </cell>
          <cell r="Q12">
            <v>7</v>
          </cell>
          <cell r="S12">
            <v>1.5445719329214476</v>
          </cell>
          <cell r="T12">
            <v>0</v>
          </cell>
          <cell r="U12">
            <v>10</v>
          </cell>
          <cell r="X12" t="str">
            <v>20 T</v>
          </cell>
          <cell r="Y12">
            <v>1</v>
          </cell>
          <cell r="AA12">
            <v>1</v>
          </cell>
          <cell r="AB12">
            <v>5648</v>
          </cell>
          <cell r="AC12">
            <v>0.19759206798866855</v>
          </cell>
          <cell r="AD12">
            <v>5648</v>
          </cell>
          <cell r="AE12">
            <v>0.19759206798866855</v>
          </cell>
          <cell r="AF12">
            <v>233827.20000000004</v>
          </cell>
          <cell r="AG12">
            <v>41.400000000000006</v>
          </cell>
          <cell r="AH12">
            <v>3.4500000000000006</v>
          </cell>
          <cell r="AI12">
            <v>4.1333333333333337</v>
          </cell>
          <cell r="AJ12">
            <v>4.1333333333333337</v>
          </cell>
          <cell r="AK12">
            <v>1.2500000000000001E-2</v>
          </cell>
          <cell r="AL12">
            <v>4000</v>
          </cell>
          <cell r="AM12">
            <v>25000</v>
          </cell>
          <cell r="AN12">
            <v>4000</v>
          </cell>
          <cell r="AO12">
            <v>0</v>
          </cell>
          <cell r="AP12">
            <v>0</v>
          </cell>
          <cell r="AQ12">
            <v>0</v>
          </cell>
          <cell r="AR12">
            <v>4000</v>
          </cell>
          <cell r="AS12">
            <v>229827.20000000004</v>
          </cell>
          <cell r="AT12">
            <v>1.2500000000000001E-2</v>
          </cell>
          <cell r="AU12">
            <v>4000</v>
          </cell>
          <cell r="AV12">
            <v>25000</v>
          </cell>
          <cell r="AW12">
            <v>4000</v>
          </cell>
          <cell r="AX12">
            <v>0</v>
          </cell>
          <cell r="AY12">
            <v>0</v>
          </cell>
          <cell r="AZ12">
            <v>0</v>
          </cell>
          <cell r="BA12">
            <v>4000</v>
          </cell>
          <cell r="BB12">
            <v>237216</v>
          </cell>
          <cell r="BC12">
            <v>42</v>
          </cell>
          <cell r="BD12">
            <v>3.5</v>
          </cell>
          <cell r="BE12">
            <v>-1.4285714285714124E-2</v>
          </cell>
          <cell r="BF12">
            <v>233216</v>
          </cell>
          <cell r="BG12">
            <v>0</v>
          </cell>
          <cell r="BH12">
            <v>0</v>
          </cell>
          <cell r="BI12">
            <v>0</v>
          </cell>
          <cell r="BJ12">
            <v>0</v>
          </cell>
          <cell r="BK12">
            <v>141200</v>
          </cell>
          <cell r="BL12">
            <v>25</v>
          </cell>
          <cell r="BM12">
            <v>3897120</v>
          </cell>
          <cell r="BN12">
            <v>690</v>
          </cell>
          <cell r="BO12">
            <v>0.03</v>
          </cell>
          <cell r="BP12">
            <v>0.02</v>
          </cell>
          <cell r="BQ12">
            <v>1.4999999999999999E-2</v>
          </cell>
          <cell r="BR12">
            <v>150000</v>
          </cell>
          <cell r="BS12">
            <v>0</v>
          </cell>
          <cell r="BT12">
            <v>403312.80000000005</v>
          </cell>
          <cell r="BU12">
            <v>4300432.8</v>
          </cell>
          <cell r="BV12">
            <v>761.40807365439093</v>
          </cell>
          <cell r="BW12">
            <v>4441632.8</v>
          </cell>
          <cell r="BX12">
            <v>786.40807365439093</v>
          </cell>
          <cell r="BY12">
            <v>5.3442806965847731E-2</v>
          </cell>
          <cell r="BZ12">
            <v>5.1743854197042145E-2</v>
          </cell>
          <cell r="CA12">
            <v>5.2506816862483548E-2</v>
          </cell>
        </row>
        <row r="13">
          <cell r="B13">
            <v>7</v>
          </cell>
          <cell r="C13" t="str">
            <v>Daganzo de Arriba</v>
          </cell>
          <cell r="D13">
            <v>45258</v>
          </cell>
          <cell r="E13" t="str">
            <v xml:space="preserve">CBRE </v>
          </cell>
          <cell r="F13" t="str">
            <v>andres.vivancos@cbre.com</v>
          </cell>
          <cell r="G13">
            <v>3.5</v>
          </cell>
          <cell r="H13">
            <v>3.5</v>
          </cell>
          <cell r="I13" t="str">
            <v>Daganzo de Arriba</v>
          </cell>
          <cell r="J13" t="str">
            <v>Madrid</v>
          </cell>
          <cell r="K13" t="str">
            <v>40.53995367688411, -3.4361284634383473</v>
          </cell>
          <cell r="L13" t="str">
            <v>https://maps.app.goo.gl/9hmnKpcsQLwm2qCR7</v>
          </cell>
          <cell r="M13">
            <v>29575</v>
          </cell>
          <cell r="N13">
            <v>0.25027895181741333</v>
          </cell>
          <cell r="O13">
            <v>2001</v>
          </cell>
          <cell r="Q13">
            <v>15</v>
          </cell>
          <cell r="R13">
            <v>0</v>
          </cell>
          <cell r="S13">
            <v>2.0177562550443908</v>
          </cell>
          <cell r="T13">
            <v>0</v>
          </cell>
          <cell r="U13" t="str">
            <v>9 - 11.3</v>
          </cell>
          <cell r="V13">
            <v>20</v>
          </cell>
          <cell r="X13">
            <v>0</v>
          </cell>
          <cell r="Y13">
            <v>1</v>
          </cell>
          <cell r="Z13" t="str">
            <v>Havi Logistics</v>
          </cell>
          <cell r="AA13">
            <v>1</v>
          </cell>
          <cell r="AB13">
            <v>10446</v>
          </cell>
          <cell r="AC13">
            <v>0.28834003446295231</v>
          </cell>
          <cell r="AD13">
            <v>9532</v>
          </cell>
          <cell r="AE13">
            <v>0.23699118757868234</v>
          </cell>
          <cell r="AF13">
            <v>564084</v>
          </cell>
          <cell r="AG13">
            <v>54</v>
          </cell>
          <cell r="AH13">
            <v>4.5</v>
          </cell>
          <cell r="AI13">
            <v>1</v>
          </cell>
          <cell r="AJ13">
            <v>1</v>
          </cell>
          <cell r="AK13">
            <v>1.2500000000000001E-2</v>
          </cell>
          <cell r="AL13">
            <v>4000</v>
          </cell>
          <cell r="AM13">
            <v>25000</v>
          </cell>
          <cell r="AN13">
            <v>7051.05</v>
          </cell>
          <cell r="AO13">
            <v>0</v>
          </cell>
          <cell r="AP13">
            <v>0</v>
          </cell>
          <cell r="AQ13">
            <v>0</v>
          </cell>
          <cell r="AR13">
            <v>7051.05</v>
          </cell>
          <cell r="AS13">
            <v>557032.94999999995</v>
          </cell>
          <cell r="AT13">
            <v>1.2500000000000001E-2</v>
          </cell>
          <cell r="AU13">
            <v>4000</v>
          </cell>
          <cell r="AV13">
            <v>25000</v>
          </cell>
          <cell r="AW13">
            <v>5719.2000000000007</v>
          </cell>
          <cell r="AX13">
            <v>0</v>
          </cell>
          <cell r="AY13">
            <v>0</v>
          </cell>
          <cell r="AZ13">
            <v>0</v>
          </cell>
          <cell r="BA13">
            <v>5719.2000000000007</v>
          </cell>
          <cell r="BB13">
            <v>457536</v>
          </cell>
          <cell r="BC13">
            <v>48</v>
          </cell>
          <cell r="BD13">
            <v>4</v>
          </cell>
          <cell r="BE13">
            <v>0.125</v>
          </cell>
          <cell r="BF13">
            <v>451816.8</v>
          </cell>
          <cell r="BG13">
            <v>0</v>
          </cell>
          <cell r="BH13">
            <v>0</v>
          </cell>
          <cell r="BI13">
            <v>0</v>
          </cell>
          <cell r="BJ13">
            <v>0</v>
          </cell>
          <cell r="BK13">
            <v>522300</v>
          </cell>
          <cell r="BL13">
            <v>50</v>
          </cell>
          <cell r="BM13">
            <v>5000000</v>
          </cell>
          <cell r="BN13">
            <v>478.65211564235113</v>
          </cell>
          <cell r="BO13">
            <v>0.02</v>
          </cell>
          <cell r="BP13">
            <v>0.02</v>
          </cell>
          <cell r="BQ13">
            <v>1.4999999999999999E-2</v>
          </cell>
          <cell r="BR13">
            <v>150000</v>
          </cell>
          <cell r="BS13">
            <v>0</v>
          </cell>
          <cell r="BT13">
            <v>425000</v>
          </cell>
          <cell r="BU13">
            <v>5425000</v>
          </cell>
          <cell r="BV13">
            <v>519.33754547195099</v>
          </cell>
          <cell r="BW13">
            <v>5947300</v>
          </cell>
          <cell r="BX13">
            <v>569.33754547195099</v>
          </cell>
          <cell r="BY13">
            <v>0.10267888479262673</v>
          </cell>
          <cell r="BZ13">
            <v>9.3661485043633239E-2</v>
          </cell>
          <cell r="CA13">
            <v>7.5970070452137939E-2</v>
          </cell>
        </row>
        <row r="14">
          <cell r="B14">
            <v>8</v>
          </cell>
          <cell r="C14" t="str">
            <v>Almussafes</v>
          </cell>
          <cell r="D14">
            <v>45344</v>
          </cell>
          <cell r="E14" t="str">
            <v>Savills</v>
          </cell>
          <cell r="G14">
            <v>3</v>
          </cell>
          <cell r="H14">
            <v>3</v>
          </cell>
          <cell r="I14" t="str">
            <v>Almussafes</v>
          </cell>
          <cell r="J14" t="str">
            <v>Valencia</v>
          </cell>
          <cell r="K14" t="str">
            <v>39.31189071558648, -0.41783697038013584</v>
          </cell>
          <cell r="L14" t="str">
            <v>https://maps.app.goo.gl/JW3AvxYGioT8W5bv7</v>
          </cell>
          <cell r="M14">
            <v>18929</v>
          </cell>
          <cell r="N14">
            <v>0.43182418511278992</v>
          </cell>
          <cell r="O14">
            <v>1997</v>
          </cell>
          <cell r="Q14">
            <v>4</v>
          </cell>
          <cell r="R14">
            <v>2</v>
          </cell>
          <cell r="S14">
            <v>0.53461641272387062</v>
          </cell>
          <cell r="T14">
            <v>0</v>
          </cell>
          <cell r="U14">
            <v>6.4</v>
          </cell>
          <cell r="V14">
            <v>0</v>
          </cell>
          <cell r="X14">
            <v>0</v>
          </cell>
          <cell r="Y14">
            <v>0</v>
          </cell>
          <cell r="Z14" t="str">
            <v>Vacant</v>
          </cell>
          <cell r="AA14">
            <v>0</v>
          </cell>
          <cell r="AB14">
            <v>8174</v>
          </cell>
          <cell r="AC14">
            <v>8.4658673843895277E-2</v>
          </cell>
          <cell r="AD14">
            <v>8174</v>
          </cell>
          <cell r="AE14">
            <v>8.4658673843895277E-2</v>
          </cell>
          <cell r="AF14">
            <v>0</v>
          </cell>
          <cell r="AG14">
            <v>0</v>
          </cell>
          <cell r="AH14">
            <v>0</v>
          </cell>
          <cell r="AI14">
            <v>0</v>
          </cell>
          <cell r="AJ14">
            <v>0</v>
          </cell>
          <cell r="AK14">
            <v>1.2500000000000001E-2</v>
          </cell>
          <cell r="AL14">
            <v>4000</v>
          </cell>
          <cell r="AM14">
            <v>25000</v>
          </cell>
          <cell r="AN14">
            <v>4000</v>
          </cell>
          <cell r="AO14">
            <v>0</v>
          </cell>
          <cell r="AP14">
            <v>0</v>
          </cell>
          <cell r="AQ14">
            <v>0</v>
          </cell>
          <cell r="AR14">
            <v>4000</v>
          </cell>
          <cell r="AS14">
            <v>-4000</v>
          </cell>
          <cell r="AT14">
            <v>1.2500000000000001E-2</v>
          </cell>
          <cell r="AU14">
            <v>4000</v>
          </cell>
          <cell r="AV14">
            <v>25000</v>
          </cell>
          <cell r="AW14">
            <v>4904.4000000000005</v>
          </cell>
          <cell r="AX14">
            <v>0</v>
          </cell>
          <cell r="AY14">
            <v>0</v>
          </cell>
          <cell r="AZ14">
            <v>0</v>
          </cell>
          <cell r="BA14">
            <v>4904.4000000000005</v>
          </cell>
          <cell r="BB14">
            <v>392352</v>
          </cell>
          <cell r="BC14">
            <v>48</v>
          </cell>
          <cell r="BD14">
            <v>4</v>
          </cell>
          <cell r="BE14">
            <v>0</v>
          </cell>
          <cell r="BF14">
            <v>387447.6</v>
          </cell>
          <cell r="BG14">
            <v>0</v>
          </cell>
          <cell r="BH14">
            <v>0</v>
          </cell>
          <cell r="BI14">
            <v>0</v>
          </cell>
          <cell r="BJ14">
            <v>0</v>
          </cell>
          <cell r="BK14">
            <v>408700</v>
          </cell>
          <cell r="BL14">
            <v>50</v>
          </cell>
          <cell r="BM14">
            <v>5100000</v>
          </cell>
          <cell r="BN14">
            <v>623.92953266454617</v>
          </cell>
          <cell r="BO14">
            <v>0.02</v>
          </cell>
          <cell r="BP14">
            <v>0.02</v>
          </cell>
          <cell r="BQ14">
            <v>0.02</v>
          </cell>
          <cell r="BR14">
            <v>150000</v>
          </cell>
          <cell r="BS14">
            <v>0</v>
          </cell>
          <cell r="BT14">
            <v>456000</v>
          </cell>
          <cell r="BU14">
            <v>5556000</v>
          </cell>
          <cell r="BV14">
            <v>679.71617323219971</v>
          </cell>
          <cell r="BW14">
            <v>5964700</v>
          </cell>
          <cell r="BX14">
            <v>729.71617323219971</v>
          </cell>
          <cell r="BY14">
            <v>-7.1994240460763136E-4</v>
          </cell>
          <cell r="BZ14">
            <v>6.0860160611598234E-2</v>
          </cell>
          <cell r="CA14">
            <v>6.4956762284775427E-2</v>
          </cell>
        </row>
        <row r="15">
          <cell r="B15">
            <v>9</v>
          </cell>
          <cell r="C15" t="str">
            <v>Almussafes II</v>
          </cell>
          <cell r="D15">
            <v>45344</v>
          </cell>
          <cell r="E15" t="str">
            <v>BNP Paribas</v>
          </cell>
          <cell r="G15">
            <v>3</v>
          </cell>
          <cell r="H15">
            <v>4</v>
          </cell>
          <cell r="I15" t="str">
            <v>Almussafes</v>
          </cell>
          <cell r="J15" t="str">
            <v>Valencia</v>
          </cell>
          <cell r="K15" t="str">
            <v>39.30591013447266, -0.4223958577231439</v>
          </cell>
          <cell r="L15" t="str">
            <v>https://maps.app.goo.gl/f9NhRT8u2ZoDwHfP7</v>
          </cell>
          <cell r="M15">
            <v>8014</v>
          </cell>
          <cell r="N15">
            <v>0.65635138507611679</v>
          </cell>
          <cell r="O15">
            <v>2007</v>
          </cell>
          <cell r="Q15">
            <v>5</v>
          </cell>
          <cell r="S15">
            <v>1.0486577181208054</v>
          </cell>
          <cell r="T15">
            <v>0</v>
          </cell>
          <cell r="U15">
            <v>7.5</v>
          </cell>
          <cell r="V15">
            <v>57</v>
          </cell>
          <cell r="W15" t="str">
            <v>Bajo</v>
          </cell>
          <cell r="X15">
            <v>0</v>
          </cell>
          <cell r="Y15">
            <v>1</v>
          </cell>
          <cell r="Z15" t="str">
            <v>Improving Logistics</v>
          </cell>
          <cell r="AA15">
            <v>1</v>
          </cell>
          <cell r="AB15">
            <v>5260</v>
          </cell>
          <cell r="AC15">
            <v>9.3536121673003805E-2</v>
          </cell>
          <cell r="AD15">
            <v>5260</v>
          </cell>
          <cell r="AE15">
            <v>9.3536121673003805E-2</v>
          </cell>
          <cell r="AF15">
            <v>234051</v>
          </cell>
          <cell r="AG15">
            <v>44.496387832699618</v>
          </cell>
          <cell r="AH15">
            <v>3.7080323193916347</v>
          </cell>
          <cell r="AI15">
            <v>2.6083333333333334</v>
          </cell>
          <cell r="AJ15">
            <v>2.6083333333333334</v>
          </cell>
          <cell r="AK15">
            <v>1.2500000000000001E-2</v>
          </cell>
          <cell r="AL15">
            <v>4000</v>
          </cell>
          <cell r="AM15">
            <v>25000</v>
          </cell>
          <cell r="AN15">
            <v>4000</v>
          </cell>
          <cell r="AO15">
            <v>0</v>
          </cell>
          <cell r="AP15">
            <v>0</v>
          </cell>
          <cell r="AQ15">
            <v>0</v>
          </cell>
          <cell r="AR15">
            <v>4000</v>
          </cell>
          <cell r="AS15">
            <v>230051</v>
          </cell>
          <cell r="AT15">
            <v>1.2500000000000001E-2</v>
          </cell>
          <cell r="AU15">
            <v>4000</v>
          </cell>
          <cell r="AV15">
            <v>25000</v>
          </cell>
          <cell r="AW15">
            <v>4000</v>
          </cell>
          <cell r="AX15">
            <v>0</v>
          </cell>
          <cell r="AY15">
            <v>0</v>
          </cell>
          <cell r="AZ15">
            <v>0</v>
          </cell>
          <cell r="BA15">
            <v>4000</v>
          </cell>
          <cell r="BB15">
            <v>252480</v>
          </cell>
          <cell r="BC15">
            <v>48</v>
          </cell>
          <cell r="BD15">
            <v>4</v>
          </cell>
          <cell r="BE15">
            <v>-7.2991920152091327E-2</v>
          </cell>
          <cell r="BF15">
            <v>248480</v>
          </cell>
          <cell r="BG15">
            <v>0</v>
          </cell>
          <cell r="BH15">
            <v>0</v>
          </cell>
          <cell r="BI15">
            <v>0</v>
          </cell>
          <cell r="BJ15">
            <v>0</v>
          </cell>
          <cell r="BK15">
            <v>131500</v>
          </cell>
          <cell r="BL15">
            <v>25</v>
          </cell>
          <cell r="BM15">
            <v>3297487.5235619918</v>
          </cell>
          <cell r="BN15">
            <v>626.8987687380212</v>
          </cell>
          <cell r="BO15">
            <v>0.02</v>
          </cell>
          <cell r="BP15">
            <v>0.02</v>
          </cell>
          <cell r="BQ15">
            <v>0.02</v>
          </cell>
          <cell r="BR15">
            <v>150000</v>
          </cell>
          <cell r="BS15">
            <v>0</v>
          </cell>
          <cell r="BT15">
            <v>347849.2514137195</v>
          </cell>
          <cell r="BU15">
            <v>3645336.7749757115</v>
          </cell>
          <cell r="BV15">
            <v>693.02980512846227</v>
          </cell>
          <cell r="BW15">
            <v>3776836.7749757115</v>
          </cell>
          <cell r="BX15">
            <v>718.02980512846227</v>
          </cell>
          <cell r="BY15">
            <v>6.3108298135645585E-2</v>
          </cell>
          <cell r="BZ15">
            <v>6.0911025206134159E-2</v>
          </cell>
          <cell r="CA15">
            <v>6.5790505336730615E-2</v>
          </cell>
        </row>
        <row r="16">
          <cell r="B16">
            <v>10</v>
          </cell>
          <cell r="C16" t="str">
            <v>Almussafes III</v>
          </cell>
          <cell r="D16">
            <v>45344</v>
          </cell>
          <cell r="E16" t="str">
            <v>BNP Paribas</v>
          </cell>
          <cell r="G16">
            <v>3</v>
          </cell>
          <cell r="H16">
            <v>4</v>
          </cell>
          <cell r="I16" t="str">
            <v>Almussafes</v>
          </cell>
          <cell r="J16" t="str">
            <v>Valencia</v>
          </cell>
          <cell r="K16" t="str">
            <v>39.30591013447266, -0.4223958577231439</v>
          </cell>
          <cell r="L16" t="str">
            <v>https://maps.app.goo.gl/f9NhRT8u2ZoDwHfP7</v>
          </cell>
          <cell r="M16">
            <v>4132</v>
          </cell>
          <cell r="N16">
            <v>0.6938528557599225</v>
          </cell>
          <cell r="O16">
            <v>2010</v>
          </cell>
          <cell r="Q16">
            <v>1</v>
          </cell>
          <cell r="S16">
            <v>0.37735849056603776</v>
          </cell>
          <cell r="T16">
            <v>0</v>
          </cell>
          <cell r="U16">
            <v>7.5</v>
          </cell>
          <cell r="V16">
            <v>0</v>
          </cell>
          <cell r="W16" t="str">
            <v>Bajo</v>
          </cell>
          <cell r="X16">
            <v>0</v>
          </cell>
          <cell r="Y16">
            <v>1</v>
          </cell>
          <cell r="Z16" t="str">
            <v>Improving Logistics</v>
          </cell>
          <cell r="AA16">
            <v>1</v>
          </cell>
          <cell r="AB16">
            <v>2867</v>
          </cell>
          <cell r="AC16">
            <v>7.5688873386815486E-2</v>
          </cell>
          <cell r="AD16">
            <v>2867</v>
          </cell>
          <cell r="AE16">
            <v>7.5688873386815486E-2</v>
          </cell>
          <cell r="AF16">
            <v>127230</v>
          </cell>
          <cell r="AG16">
            <v>44.377397976979424</v>
          </cell>
          <cell r="AH16">
            <v>3.6981164980816188</v>
          </cell>
          <cell r="AI16">
            <v>2.6083333333333334</v>
          </cell>
          <cell r="AJ16">
            <v>2.6083333333333334</v>
          </cell>
          <cell r="AK16">
            <v>1.2500000000000001E-2</v>
          </cell>
          <cell r="AL16">
            <v>4000</v>
          </cell>
          <cell r="AM16">
            <v>25000</v>
          </cell>
          <cell r="AN16">
            <v>4000</v>
          </cell>
          <cell r="AO16">
            <v>0</v>
          </cell>
          <cell r="AP16">
            <v>0</v>
          </cell>
          <cell r="AQ16">
            <v>0</v>
          </cell>
          <cell r="AR16">
            <v>4000</v>
          </cell>
          <cell r="AS16">
            <v>123230</v>
          </cell>
          <cell r="AT16">
            <v>1.2500000000000001E-2</v>
          </cell>
          <cell r="AU16">
            <v>4000</v>
          </cell>
          <cell r="AV16">
            <v>25000</v>
          </cell>
          <cell r="AW16">
            <v>4000</v>
          </cell>
          <cell r="AX16">
            <v>0</v>
          </cell>
          <cell r="AY16">
            <v>0</v>
          </cell>
          <cell r="AZ16">
            <v>0</v>
          </cell>
          <cell r="BA16">
            <v>4000</v>
          </cell>
          <cell r="BB16">
            <v>137616</v>
          </cell>
          <cell r="BC16">
            <v>48</v>
          </cell>
          <cell r="BD16">
            <v>4</v>
          </cell>
          <cell r="BE16">
            <v>-7.5470875479595301E-2</v>
          </cell>
          <cell r="BF16">
            <v>133616</v>
          </cell>
          <cell r="BG16">
            <v>0</v>
          </cell>
          <cell r="BH16">
            <v>0</v>
          </cell>
          <cell r="BI16">
            <v>0</v>
          </cell>
          <cell r="BJ16">
            <v>0</v>
          </cell>
          <cell r="BK16">
            <v>71675</v>
          </cell>
          <cell r="BL16">
            <v>25</v>
          </cell>
          <cell r="BM16">
            <v>1792512.476438008</v>
          </cell>
          <cell r="BN16">
            <v>625.22234964702056</v>
          </cell>
          <cell r="BO16">
            <v>0.02</v>
          </cell>
          <cell r="BP16">
            <v>0.02</v>
          </cell>
          <cell r="BQ16">
            <v>0.02</v>
          </cell>
          <cell r="BR16">
            <v>150000</v>
          </cell>
          <cell r="BS16">
            <v>0</v>
          </cell>
          <cell r="BT16">
            <v>257550.74858628048</v>
          </cell>
          <cell r="BU16">
            <v>2050063.2250242885</v>
          </cell>
          <cell r="BV16">
            <v>715.0551883586636</v>
          </cell>
          <cell r="BW16">
            <v>2121738.2250242885</v>
          </cell>
          <cell r="BX16">
            <v>740.0551883586636</v>
          </cell>
          <cell r="BY16">
            <v>6.0110341230349133E-2</v>
          </cell>
          <cell r="BZ16">
            <v>5.8079737899141316E-2</v>
          </cell>
          <cell r="CA16">
            <v>6.2974780971611341E-2</v>
          </cell>
        </row>
        <row r="17">
          <cell r="B17">
            <v>11</v>
          </cell>
          <cell r="C17" t="str">
            <v xml:space="preserve">Sintra </v>
          </cell>
          <cell r="D17">
            <v>45344</v>
          </cell>
          <cell r="E17" t="str">
            <v>Ombu Capital</v>
          </cell>
          <cell r="G17">
            <v>5</v>
          </cell>
          <cell r="H17">
            <v>5</v>
          </cell>
          <cell r="I17" t="str">
            <v>Sintra</v>
          </cell>
          <cell r="J17" t="str">
            <v>Lisbon</v>
          </cell>
          <cell r="K17" t="str">
            <v>38.78279, -9.35943</v>
          </cell>
          <cell r="L17" t="str">
            <v>https://maps.app.goo.gl/BSdAxsoFf7jjeewo7</v>
          </cell>
          <cell r="M17">
            <v>26658</v>
          </cell>
          <cell r="N17">
            <v>0.43161527496436342</v>
          </cell>
          <cell r="O17">
            <v>2025</v>
          </cell>
          <cell r="Q17">
            <v>0</v>
          </cell>
          <cell r="S17">
            <v>0</v>
          </cell>
          <cell r="T17">
            <v>0</v>
          </cell>
          <cell r="U17">
            <v>7.5</v>
          </cell>
          <cell r="V17">
            <v>0</v>
          </cell>
          <cell r="X17">
            <v>0</v>
          </cell>
          <cell r="Y17">
            <v>0</v>
          </cell>
          <cell r="Z17" t="str">
            <v>Vacant</v>
          </cell>
          <cell r="AA17">
            <v>0</v>
          </cell>
          <cell r="AB17">
            <v>11506</v>
          </cell>
          <cell r="AC17">
            <v>0.05</v>
          </cell>
          <cell r="AD17">
            <v>11506</v>
          </cell>
          <cell r="AE17">
            <v>0.05</v>
          </cell>
          <cell r="AF17">
            <v>0</v>
          </cell>
          <cell r="AG17">
            <v>0</v>
          </cell>
          <cell r="AH17">
            <v>0</v>
          </cell>
          <cell r="AI17">
            <v>0</v>
          </cell>
          <cell r="AJ17">
            <v>0</v>
          </cell>
          <cell r="AK17">
            <v>1.2500000000000001E-2</v>
          </cell>
          <cell r="AL17">
            <v>4000</v>
          </cell>
          <cell r="AM17">
            <v>25000</v>
          </cell>
          <cell r="AN17">
            <v>4000</v>
          </cell>
          <cell r="AO17">
            <v>0</v>
          </cell>
          <cell r="AP17">
            <v>0</v>
          </cell>
          <cell r="AQ17">
            <v>0</v>
          </cell>
          <cell r="AR17">
            <v>4000</v>
          </cell>
          <cell r="AS17">
            <v>-4000</v>
          </cell>
          <cell r="AT17">
            <v>1.2500000000000001E-2</v>
          </cell>
          <cell r="AU17">
            <v>4000</v>
          </cell>
          <cell r="AV17">
            <v>25000</v>
          </cell>
          <cell r="AW17">
            <v>10959.464999999998</v>
          </cell>
          <cell r="AX17">
            <v>0</v>
          </cell>
          <cell r="AY17">
            <v>0</v>
          </cell>
          <cell r="AZ17">
            <v>0</v>
          </cell>
          <cell r="BA17">
            <v>10959.464999999998</v>
          </cell>
          <cell r="BB17">
            <v>876757.19999999984</v>
          </cell>
          <cell r="BC17">
            <v>76.199999999999989</v>
          </cell>
          <cell r="BD17">
            <v>6.3499999999999988</v>
          </cell>
          <cell r="BE17">
            <v>0</v>
          </cell>
          <cell r="BF17">
            <v>865797.73499999987</v>
          </cell>
          <cell r="BG17">
            <v>0</v>
          </cell>
          <cell r="BH17">
            <v>0</v>
          </cell>
          <cell r="BI17">
            <v>8276305.5909914263</v>
          </cell>
          <cell r="BJ17">
            <v>719.30345828189002</v>
          </cell>
          <cell r="BK17">
            <v>0</v>
          </cell>
          <cell r="BL17">
            <v>0</v>
          </cell>
          <cell r="BM17">
            <v>4000000</v>
          </cell>
          <cell r="BN17">
            <v>347.64470710933426</v>
          </cell>
          <cell r="BO17">
            <v>0.01</v>
          </cell>
          <cell r="BP17">
            <v>0.02</v>
          </cell>
          <cell r="BQ17">
            <v>8.0000000000000002E-3</v>
          </cell>
          <cell r="BR17">
            <v>150000</v>
          </cell>
          <cell r="BS17">
            <v>0</v>
          </cell>
          <cell r="BT17">
            <v>302000</v>
          </cell>
          <cell r="BU17">
            <v>4302000</v>
          </cell>
          <cell r="BV17">
            <v>373.89188249608901</v>
          </cell>
          <cell r="BW17">
            <v>12578305.590991426</v>
          </cell>
          <cell r="BX17">
            <v>1093.195340777979</v>
          </cell>
          <cell r="BY17">
            <v>-9.2980009298000927E-4</v>
          </cell>
          <cell r="BZ17">
            <v>6.6227738622968213E-2</v>
          </cell>
          <cell r="CA17">
            <v>6.8832620477919035E-2</v>
          </cell>
        </row>
        <row r="18">
          <cell r="B18">
            <v>12</v>
          </cell>
          <cell r="C18" t="str">
            <v>Girona</v>
          </cell>
          <cell r="D18">
            <v>45363</v>
          </cell>
          <cell r="E18" t="str">
            <v>A Capital Management</v>
          </cell>
          <cell r="F18" t="str">
            <v>Carlos Raurell carlos.raurell@acapitalmanagement.es</v>
          </cell>
          <cell r="G18">
            <v>1</v>
          </cell>
          <cell r="H18">
            <v>3.5</v>
          </cell>
          <cell r="I18" t="str">
            <v>Girona</v>
          </cell>
          <cell r="J18" t="str">
            <v>Barcelona</v>
          </cell>
          <cell r="K18" t="str">
            <v>41.89873, 2.82468</v>
          </cell>
          <cell r="L18" t="str">
            <v>https://maps.app.goo.gl/BaPBKwTLqcMBSjzH8</v>
          </cell>
          <cell r="M18">
            <v>13732</v>
          </cell>
          <cell r="N18">
            <v>0.64406859889309631</v>
          </cell>
          <cell r="Q18">
            <v>7</v>
          </cell>
          <cell r="S18">
            <v>0.6566782773640184</v>
          </cell>
          <cell r="T18">
            <v>0</v>
          </cell>
          <cell r="U18">
            <v>9.5</v>
          </cell>
          <cell r="Y18">
            <v>1</v>
          </cell>
          <cell r="Z18" t="str">
            <v>Anela Fruits</v>
          </cell>
          <cell r="AA18">
            <v>1</v>
          </cell>
          <cell r="AB18">
            <v>11360.8</v>
          </cell>
          <cell r="AC18">
            <v>6.1711323146257303E-2</v>
          </cell>
          <cell r="AD18">
            <v>11360.8</v>
          </cell>
          <cell r="AE18">
            <v>6.1711323146257303E-2</v>
          </cell>
          <cell r="AF18">
            <v>313059</v>
          </cell>
          <cell r="AG18">
            <v>27.556069995070771</v>
          </cell>
          <cell r="AH18">
            <v>2.2963391662558976</v>
          </cell>
          <cell r="AI18">
            <v>6.2666666666666666</v>
          </cell>
          <cell r="AJ18">
            <v>6.2666666666666666</v>
          </cell>
          <cell r="AK18">
            <v>1.2500000000000001E-2</v>
          </cell>
          <cell r="AL18">
            <v>4000</v>
          </cell>
          <cell r="AM18">
            <v>25000</v>
          </cell>
          <cell r="AN18">
            <v>4000</v>
          </cell>
          <cell r="AO18">
            <v>0</v>
          </cell>
          <cell r="AP18">
            <v>0</v>
          </cell>
          <cell r="AQ18">
            <v>0</v>
          </cell>
          <cell r="AR18">
            <v>4000</v>
          </cell>
          <cell r="AS18">
            <v>309059</v>
          </cell>
          <cell r="AT18">
            <v>1.2500000000000001E-2</v>
          </cell>
          <cell r="AU18">
            <v>4000</v>
          </cell>
          <cell r="AV18">
            <v>25000</v>
          </cell>
          <cell r="AW18">
            <v>7838.9519999999993</v>
          </cell>
          <cell r="AX18">
            <v>0</v>
          </cell>
          <cell r="AY18">
            <v>0</v>
          </cell>
          <cell r="AZ18">
            <v>0</v>
          </cell>
          <cell r="BA18">
            <v>7838.9519999999993</v>
          </cell>
          <cell r="BB18">
            <v>627116.15999999992</v>
          </cell>
          <cell r="BC18">
            <v>55.199999999999996</v>
          </cell>
          <cell r="BD18">
            <v>4.5999999999999996</v>
          </cell>
          <cell r="BE18">
            <v>-0.5007958334226309</v>
          </cell>
          <cell r="BF18">
            <v>619277.20799999987</v>
          </cell>
          <cell r="BG18">
            <v>0</v>
          </cell>
          <cell r="BH18">
            <v>0</v>
          </cell>
          <cell r="BI18">
            <v>0</v>
          </cell>
          <cell r="BJ18">
            <v>0</v>
          </cell>
          <cell r="BK18">
            <v>0</v>
          </cell>
          <cell r="BL18">
            <v>0</v>
          </cell>
          <cell r="BM18">
            <v>5000000</v>
          </cell>
          <cell r="BN18">
            <v>440.10985141891416</v>
          </cell>
          <cell r="BO18">
            <v>0.03</v>
          </cell>
          <cell r="BP18">
            <v>0.02</v>
          </cell>
          <cell r="BQ18">
            <v>2.5000000000000001E-2</v>
          </cell>
          <cell r="BR18">
            <v>150000</v>
          </cell>
          <cell r="BS18">
            <v>0</v>
          </cell>
          <cell r="BT18">
            <v>525000</v>
          </cell>
          <cell r="BU18">
            <v>5525000</v>
          </cell>
          <cell r="BV18">
            <v>486.32138581790019</v>
          </cell>
          <cell r="BW18">
            <v>5525000</v>
          </cell>
          <cell r="BX18">
            <v>486.32138581790019</v>
          </cell>
          <cell r="BY18">
            <v>5.5938280542986427E-2</v>
          </cell>
          <cell r="BZ18">
            <v>5.5938280542986427E-2</v>
          </cell>
          <cell r="CA18">
            <v>0.11208637248868776</v>
          </cell>
        </row>
        <row r="19">
          <cell r="B19">
            <v>13</v>
          </cell>
          <cell r="C19" t="str">
            <v>La Isla</v>
          </cell>
          <cell r="D19">
            <v>45363</v>
          </cell>
          <cell r="E19" t="str">
            <v xml:space="preserve">CBRE </v>
          </cell>
          <cell r="G19">
            <v>3.5</v>
          </cell>
          <cell r="H19">
            <v>3.5</v>
          </cell>
          <cell r="I19" t="str">
            <v>Dos Hermanas</v>
          </cell>
          <cell r="J19" t="str">
            <v>Sevilla</v>
          </cell>
          <cell r="K19" t="str">
            <v>37.28855320558099, -5.992664689777361</v>
          </cell>
          <cell r="L19" t="str">
            <v>https://maps.app.goo.gl/xKKqaqGWDjawRjZM6</v>
          </cell>
          <cell r="M19">
            <v>7951</v>
          </cell>
          <cell r="N19">
            <v>0.70319330901773369</v>
          </cell>
          <cell r="Q19">
            <v>7</v>
          </cell>
          <cell r="S19">
            <v>1.3681762210972772</v>
          </cell>
          <cell r="T19">
            <v>0</v>
          </cell>
          <cell r="U19">
            <v>0</v>
          </cell>
          <cell r="V19">
            <v>0</v>
          </cell>
          <cell r="W19">
            <v>0</v>
          </cell>
          <cell r="X19">
            <v>0</v>
          </cell>
          <cell r="Z19" t="str">
            <v>Suardiaz</v>
          </cell>
          <cell r="AA19">
            <v>1</v>
          </cell>
          <cell r="AB19">
            <v>5591.09</v>
          </cell>
          <cell r="AC19">
            <v>8.4919040831036532E-2</v>
          </cell>
          <cell r="AD19">
            <v>5591.09</v>
          </cell>
          <cell r="AE19">
            <v>8.4919040831036532E-2</v>
          </cell>
          <cell r="AF19">
            <v>268372.32</v>
          </cell>
          <cell r="AG19">
            <v>48</v>
          </cell>
          <cell r="AH19">
            <v>4</v>
          </cell>
          <cell r="AI19">
            <v>2.0249999999999999</v>
          </cell>
          <cell r="AJ19">
            <v>2.0249999999999999</v>
          </cell>
          <cell r="AK19">
            <v>1.2500000000000001E-2</v>
          </cell>
          <cell r="AL19">
            <v>4000</v>
          </cell>
          <cell r="AM19">
            <v>25000</v>
          </cell>
          <cell r="AN19">
            <v>4000</v>
          </cell>
          <cell r="AO19">
            <v>0</v>
          </cell>
          <cell r="AP19">
            <v>0</v>
          </cell>
          <cell r="AQ19">
            <v>0</v>
          </cell>
          <cell r="AR19">
            <v>4000</v>
          </cell>
          <cell r="AS19">
            <v>264372.32</v>
          </cell>
          <cell r="AT19">
            <v>1.2500000000000001E-2</v>
          </cell>
          <cell r="AU19">
            <v>4000</v>
          </cell>
          <cell r="AV19">
            <v>25000</v>
          </cell>
          <cell r="AW19">
            <v>4000</v>
          </cell>
          <cell r="AX19">
            <v>0</v>
          </cell>
          <cell r="AY19">
            <v>0</v>
          </cell>
          <cell r="AZ19">
            <v>0</v>
          </cell>
          <cell r="BA19">
            <v>4000</v>
          </cell>
          <cell r="BB19">
            <v>318692.13000000006</v>
          </cell>
          <cell r="BC19">
            <v>57.000000000000007</v>
          </cell>
          <cell r="BD19">
            <v>4.7500000000000009</v>
          </cell>
          <cell r="BE19">
            <v>-0.15789473684210542</v>
          </cell>
          <cell r="BF19">
            <v>314692.13000000006</v>
          </cell>
          <cell r="BG19">
            <v>0</v>
          </cell>
          <cell r="BH19">
            <v>0</v>
          </cell>
          <cell r="BI19">
            <v>0</v>
          </cell>
          <cell r="BJ19">
            <v>0</v>
          </cell>
          <cell r="BK19">
            <v>139777.25</v>
          </cell>
          <cell r="BL19">
            <v>25</v>
          </cell>
          <cell r="BM19">
            <v>3354654</v>
          </cell>
          <cell r="BN19">
            <v>600</v>
          </cell>
          <cell r="BO19">
            <v>0</v>
          </cell>
          <cell r="BP19">
            <v>0.02</v>
          </cell>
          <cell r="BQ19">
            <v>1.4999999999999999E-2</v>
          </cell>
          <cell r="BR19">
            <v>150000</v>
          </cell>
          <cell r="BS19">
            <v>0</v>
          </cell>
          <cell r="BT19">
            <v>267412.89</v>
          </cell>
          <cell r="BU19">
            <v>3622066.89</v>
          </cell>
          <cell r="BV19">
            <v>647.82840018672562</v>
          </cell>
          <cell r="BW19">
            <v>3761844.14</v>
          </cell>
          <cell r="BX19">
            <v>672.82840018672562</v>
          </cell>
          <cell r="BY19">
            <v>7.29893533247256E-2</v>
          </cell>
          <cell r="BZ19">
            <v>7.0277318825867144E-2</v>
          </cell>
          <cell r="CA19">
            <v>8.3653686407114153E-2</v>
          </cell>
        </row>
        <row r="20">
          <cell r="B20">
            <v>14</v>
          </cell>
          <cell r="C20" t="str">
            <v>La Isla II</v>
          </cell>
          <cell r="D20">
            <v>45363</v>
          </cell>
          <cell r="E20" t="str">
            <v xml:space="preserve">CBRE </v>
          </cell>
          <cell r="G20">
            <v>4</v>
          </cell>
          <cell r="H20">
            <v>4.5</v>
          </cell>
          <cell r="I20" t="str">
            <v>Dos Hermanas</v>
          </cell>
          <cell r="J20" t="str">
            <v>Sevilla</v>
          </cell>
          <cell r="N20">
            <v>0</v>
          </cell>
          <cell r="S20">
            <v>0</v>
          </cell>
          <cell r="T20">
            <v>0</v>
          </cell>
          <cell r="U20">
            <v>0</v>
          </cell>
          <cell r="V20">
            <v>0</v>
          </cell>
          <cell r="W20">
            <v>0</v>
          </cell>
          <cell r="X20">
            <v>0</v>
          </cell>
          <cell r="Z20" t="str">
            <v>ALDI</v>
          </cell>
          <cell r="AA20">
            <v>1</v>
          </cell>
          <cell r="AB20">
            <v>3860.34</v>
          </cell>
          <cell r="AC20">
            <v>0.17869669510975716</v>
          </cell>
          <cell r="AD20">
            <v>3860.34</v>
          </cell>
          <cell r="AE20">
            <v>0.17869669510975716</v>
          </cell>
          <cell r="AF20">
            <v>231620.40000000002</v>
          </cell>
          <cell r="AG20">
            <v>60.000000000000007</v>
          </cell>
          <cell r="AH20">
            <v>5.0000000000000009</v>
          </cell>
          <cell r="AI20">
            <v>10.025</v>
          </cell>
          <cell r="AJ20">
            <v>10.025</v>
          </cell>
          <cell r="AK20">
            <v>1.2500000000000001E-2</v>
          </cell>
          <cell r="AL20">
            <v>4000</v>
          </cell>
          <cell r="AM20">
            <v>25000</v>
          </cell>
          <cell r="AN20">
            <v>4000</v>
          </cell>
          <cell r="AO20">
            <v>0</v>
          </cell>
          <cell r="AP20">
            <v>0</v>
          </cell>
          <cell r="AQ20">
            <v>0</v>
          </cell>
          <cell r="AR20">
            <v>4000</v>
          </cell>
          <cell r="AS20">
            <v>227620.40000000002</v>
          </cell>
          <cell r="AT20">
            <v>1.2500000000000001E-2</v>
          </cell>
          <cell r="AU20">
            <v>4000</v>
          </cell>
          <cell r="AV20">
            <v>25000</v>
          </cell>
          <cell r="AW20">
            <v>4000</v>
          </cell>
          <cell r="AX20">
            <v>0</v>
          </cell>
          <cell r="AY20">
            <v>0</v>
          </cell>
          <cell r="AZ20">
            <v>0</v>
          </cell>
          <cell r="BA20">
            <v>4000</v>
          </cell>
          <cell r="BB20">
            <v>231620.40000000002</v>
          </cell>
          <cell r="BC20">
            <v>60.000000000000007</v>
          </cell>
          <cell r="BD20">
            <v>5.0000000000000009</v>
          </cell>
          <cell r="BE20">
            <v>0</v>
          </cell>
          <cell r="BF20">
            <v>227620.40000000002</v>
          </cell>
          <cell r="BG20">
            <v>0</v>
          </cell>
          <cell r="BH20">
            <v>0</v>
          </cell>
          <cell r="BI20">
            <v>0</v>
          </cell>
          <cell r="BJ20">
            <v>0</v>
          </cell>
          <cell r="BK20">
            <v>0</v>
          </cell>
          <cell r="BL20">
            <v>0</v>
          </cell>
          <cell r="BM20">
            <v>2972089.2</v>
          </cell>
          <cell r="BN20">
            <v>769.90348000435199</v>
          </cell>
          <cell r="BO20">
            <v>0</v>
          </cell>
          <cell r="BP20">
            <v>0.02</v>
          </cell>
          <cell r="BQ20">
            <v>1.4999999999999999E-2</v>
          </cell>
          <cell r="BR20">
            <v>150000</v>
          </cell>
          <cell r="BS20">
            <v>0</v>
          </cell>
          <cell r="BT20">
            <v>254023.12200000003</v>
          </cell>
          <cell r="BU20">
            <v>3226112.3220000002</v>
          </cell>
          <cell r="BV20">
            <v>835.70678282223844</v>
          </cell>
          <cell r="BW20">
            <v>3226112.3220000002</v>
          </cell>
          <cell r="BX20">
            <v>835.70678282223844</v>
          </cell>
          <cell r="BY20">
            <v>7.0555633927491007E-2</v>
          </cell>
          <cell r="BZ20">
            <v>7.0555633927491007E-2</v>
          </cell>
          <cell r="CA20">
            <v>7.0555633927491007E-2</v>
          </cell>
        </row>
        <row r="21">
          <cell r="B21">
            <v>15</v>
          </cell>
          <cell r="C21" t="str">
            <v>Mallorca</v>
          </cell>
          <cell r="D21">
            <v>45363</v>
          </cell>
          <cell r="E21" t="str">
            <v>n/a Pro a Pro</v>
          </cell>
          <cell r="G21">
            <v>5</v>
          </cell>
          <cell r="H21">
            <v>5</v>
          </cell>
          <cell r="I21" t="str">
            <v>Mallorca</v>
          </cell>
          <cell r="J21" t="str">
            <v>Baleares</v>
          </cell>
          <cell r="K21" t="str">
            <v>39.57406, 2.69326</v>
          </cell>
          <cell r="L21" t="str">
            <v>https://maps.app.goo.gl/6iJXjC5pjXAM3yBv8</v>
          </cell>
          <cell r="M21">
            <v>15184</v>
          </cell>
          <cell r="N21">
            <v>0.63</v>
          </cell>
          <cell r="O21">
            <v>2025</v>
          </cell>
          <cell r="S21">
            <v>0</v>
          </cell>
          <cell r="T21">
            <v>0</v>
          </cell>
          <cell r="U21">
            <v>0</v>
          </cell>
          <cell r="V21">
            <v>0</v>
          </cell>
          <cell r="W21">
            <v>0</v>
          </cell>
          <cell r="X21">
            <v>0</v>
          </cell>
          <cell r="Z21" t="str">
            <v>ProaPro</v>
          </cell>
          <cell r="AA21">
            <v>1</v>
          </cell>
          <cell r="AB21">
            <v>9565.92</v>
          </cell>
          <cell r="AC21">
            <v>4.7619047619047616E-2</v>
          </cell>
          <cell r="AD21">
            <v>9565.92</v>
          </cell>
          <cell r="AE21">
            <v>4.7619047619047616E-2</v>
          </cell>
          <cell r="AF21">
            <v>0</v>
          </cell>
          <cell r="AG21">
            <v>0</v>
          </cell>
          <cell r="AH21">
            <v>0</v>
          </cell>
          <cell r="AI21">
            <v>0</v>
          </cell>
          <cell r="AJ21">
            <v>0</v>
          </cell>
          <cell r="AK21">
            <v>1.2500000000000001E-2</v>
          </cell>
          <cell r="AL21">
            <v>4000</v>
          </cell>
          <cell r="AM21">
            <v>25000</v>
          </cell>
          <cell r="AN21">
            <v>4000</v>
          </cell>
          <cell r="AO21">
            <v>0</v>
          </cell>
          <cell r="AP21">
            <v>0</v>
          </cell>
          <cell r="AQ21">
            <v>0</v>
          </cell>
          <cell r="AR21">
            <v>4000</v>
          </cell>
          <cell r="AS21">
            <v>-4000</v>
          </cell>
          <cell r="AT21">
            <v>1.2500000000000001E-2</v>
          </cell>
          <cell r="AU21">
            <v>4000</v>
          </cell>
          <cell r="AV21">
            <v>25000</v>
          </cell>
          <cell r="AW21">
            <v>14348.88</v>
          </cell>
          <cell r="AX21">
            <v>0</v>
          </cell>
          <cell r="AY21">
            <v>0</v>
          </cell>
          <cell r="AZ21">
            <v>0</v>
          </cell>
          <cell r="BA21">
            <v>14348.88</v>
          </cell>
          <cell r="BB21">
            <v>1147910.3999999999</v>
          </cell>
          <cell r="BC21">
            <v>119.99999999999999</v>
          </cell>
          <cell r="BD21">
            <v>9.9999999999999982</v>
          </cell>
          <cell r="BE21">
            <v>0</v>
          </cell>
          <cell r="BF21">
            <v>1133561.52</v>
          </cell>
          <cell r="BG21">
            <v>0</v>
          </cell>
          <cell r="BH21">
            <v>0</v>
          </cell>
          <cell r="BI21">
            <v>11982749.688000001</v>
          </cell>
          <cell r="BJ21">
            <v>1252.6500000000001</v>
          </cell>
          <cell r="BK21">
            <v>0</v>
          </cell>
          <cell r="BL21">
            <v>0</v>
          </cell>
          <cell r="BM21">
            <v>3492320</v>
          </cell>
          <cell r="BN21">
            <v>365.07936507936506</v>
          </cell>
          <cell r="BO21">
            <v>1.4999999999999999E-2</v>
          </cell>
          <cell r="BP21">
            <v>0.02</v>
          </cell>
          <cell r="BQ21">
            <v>0.02</v>
          </cell>
          <cell r="BR21">
            <v>150000</v>
          </cell>
          <cell r="BS21">
            <v>0</v>
          </cell>
          <cell r="BT21">
            <v>342077.60000000003</v>
          </cell>
          <cell r="BU21">
            <v>3834397.6</v>
          </cell>
          <cell r="BV21">
            <v>400.83939652432804</v>
          </cell>
          <cell r="BW21">
            <v>15817147.288000001</v>
          </cell>
          <cell r="BX21">
            <v>1653.4893965243282</v>
          </cell>
          <cell r="BY21">
            <v>-1.0431886354195505E-3</v>
          </cell>
          <cell r="BZ21">
            <v>-2.5289010256828554E-4</v>
          </cell>
          <cell r="CA21">
            <v>7.1666622265065427E-2</v>
          </cell>
        </row>
        <row r="22">
          <cell r="B22">
            <v>16</v>
          </cell>
          <cell r="C22" t="str">
            <v>Spec Sevilla</v>
          </cell>
          <cell r="D22">
            <v>45363</v>
          </cell>
          <cell r="E22" t="str">
            <v>n/a Pro a Pro</v>
          </cell>
          <cell r="G22">
            <v>5</v>
          </cell>
          <cell r="H22">
            <v>5</v>
          </cell>
          <cell r="I22" t="str">
            <v>Dos Hermanas</v>
          </cell>
          <cell r="J22" t="str">
            <v>Sevilla</v>
          </cell>
          <cell r="K22" t="str">
            <v>39.57406, 2.69326</v>
          </cell>
          <cell r="M22">
            <v>15184</v>
          </cell>
          <cell r="N22">
            <v>0.80347734457323494</v>
          </cell>
          <cell r="O22">
            <v>2025</v>
          </cell>
          <cell r="S22">
            <v>0</v>
          </cell>
          <cell r="T22">
            <v>0</v>
          </cell>
          <cell r="U22">
            <v>0</v>
          </cell>
          <cell r="V22">
            <v>0</v>
          </cell>
          <cell r="W22">
            <v>0</v>
          </cell>
          <cell r="X22">
            <v>0</v>
          </cell>
          <cell r="Z22" t="str">
            <v>Vacant</v>
          </cell>
          <cell r="AA22">
            <v>0</v>
          </cell>
          <cell r="AB22">
            <v>13200</v>
          </cell>
          <cell r="AC22">
            <v>9.0909090909090912E-2</v>
          </cell>
          <cell r="AD22">
            <v>13200</v>
          </cell>
          <cell r="AE22">
            <v>9.0909090909090912E-2</v>
          </cell>
          <cell r="AF22">
            <v>0</v>
          </cell>
          <cell r="AG22">
            <v>0</v>
          </cell>
          <cell r="AH22">
            <v>0</v>
          </cell>
          <cell r="AI22">
            <v>0</v>
          </cell>
          <cell r="AJ22">
            <v>0</v>
          </cell>
          <cell r="AK22">
            <v>1.2500000000000001E-2</v>
          </cell>
          <cell r="AL22">
            <v>4000</v>
          </cell>
          <cell r="AM22">
            <v>25000</v>
          </cell>
          <cell r="AN22">
            <v>4000</v>
          </cell>
          <cell r="AO22">
            <v>0</v>
          </cell>
          <cell r="AP22">
            <v>0</v>
          </cell>
          <cell r="AQ22">
            <v>0</v>
          </cell>
          <cell r="AR22">
            <v>4000</v>
          </cell>
          <cell r="AS22">
            <v>-4000</v>
          </cell>
          <cell r="AT22">
            <v>1.2500000000000001E-2</v>
          </cell>
          <cell r="AU22">
            <v>4000</v>
          </cell>
          <cell r="AV22">
            <v>25000</v>
          </cell>
          <cell r="AW22">
            <v>9405</v>
          </cell>
          <cell r="AX22">
            <v>0</v>
          </cell>
          <cell r="AY22">
            <v>0</v>
          </cell>
          <cell r="AZ22">
            <v>0</v>
          </cell>
          <cell r="BA22">
            <v>9405</v>
          </cell>
          <cell r="BB22">
            <v>752400</v>
          </cell>
          <cell r="BC22">
            <v>57</v>
          </cell>
          <cell r="BD22">
            <v>4.75</v>
          </cell>
          <cell r="BE22">
            <v>0</v>
          </cell>
          <cell r="BF22">
            <v>742995</v>
          </cell>
          <cell r="BG22">
            <v>0</v>
          </cell>
          <cell r="BH22">
            <v>0</v>
          </cell>
          <cell r="BI22">
            <v>8316000</v>
          </cell>
          <cell r="BJ22">
            <v>630</v>
          </cell>
          <cell r="BK22">
            <v>0</v>
          </cell>
          <cell r="BL22">
            <v>0</v>
          </cell>
          <cell r="BM22">
            <v>924000</v>
          </cell>
          <cell r="BN22">
            <v>70</v>
          </cell>
          <cell r="BO22">
            <v>0</v>
          </cell>
          <cell r="BP22">
            <v>0.02</v>
          </cell>
          <cell r="BQ22">
            <v>1.4999999999999999E-2</v>
          </cell>
          <cell r="BR22">
            <v>150000</v>
          </cell>
          <cell r="BS22">
            <v>0</v>
          </cell>
          <cell r="BT22">
            <v>182340</v>
          </cell>
          <cell r="BU22">
            <v>1106340</v>
          </cell>
          <cell r="BV22">
            <v>83.813636363636363</v>
          </cell>
          <cell r="BW22">
            <v>9422340</v>
          </cell>
          <cell r="BX22">
            <v>713.81363636363642</v>
          </cell>
          <cell r="BY22">
            <v>-3.6155250646275105E-3</v>
          </cell>
          <cell r="BZ22">
            <v>7.4927778025416197E-2</v>
          </cell>
          <cell r="CA22">
            <v>7.8854615732397687E-2</v>
          </cell>
        </row>
        <row r="23">
          <cell r="B23">
            <v>17</v>
          </cell>
          <cell r="C23" t="str">
            <v>Llica d'Amunt</v>
          </cell>
          <cell r="D23">
            <v>45363</v>
          </cell>
          <cell r="E23" t="str">
            <v>n/a Pro a Pro</v>
          </cell>
          <cell r="G23">
            <v>5</v>
          </cell>
          <cell r="H23">
            <v>5</v>
          </cell>
          <cell r="I23" t="str">
            <v>Barcelona</v>
          </cell>
          <cell r="J23" t="str">
            <v>Barcelona</v>
          </cell>
          <cell r="K23" t="str">
            <v>39.57406, 2.69326</v>
          </cell>
          <cell r="M23">
            <v>15184</v>
          </cell>
          <cell r="N23">
            <v>1.0673735511064277</v>
          </cell>
          <cell r="O23">
            <v>2025</v>
          </cell>
          <cell r="S23">
            <v>0</v>
          </cell>
          <cell r="T23">
            <v>0</v>
          </cell>
          <cell r="U23">
            <v>0</v>
          </cell>
          <cell r="V23">
            <v>0</v>
          </cell>
          <cell r="W23">
            <v>0</v>
          </cell>
          <cell r="X23">
            <v>0</v>
          </cell>
          <cell r="Z23" t="str">
            <v>Vacant</v>
          </cell>
          <cell r="AA23">
            <v>0</v>
          </cell>
          <cell r="AB23">
            <v>16992</v>
          </cell>
          <cell r="AC23">
            <v>3.8253295668549903E-2</v>
          </cell>
          <cell r="AD23">
            <v>16992</v>
          </cell>
          <cell r="AE23">
            <v>3.8253295668549903E-2</v>
          </cell>
          <cell r="AF23">
            <v>0</v>
          </cell>
          <cell r="AG23">
            <v>0</v>
          </cell>
          <cell r="AH23">
            <v>0</v>
          </cell>
          <cell r="AI23">
            <v>0</v>
          </cell>
          <cell r="AJ23">
            <v>0</v>
          </cell>
          <cell r="AK23">
            <v>1.2500000000000001E-2</v>
          </cell>
          <cell r="AL23">
            <v>4000</v>
          </cell>
          <cell r="AM23">
            <v>25000</v>
          </cell>
          <cell r="AN23">
            <v>4000</v>
          </cell>
          <cell r="AO23">
            <v>0</v>
          </cell>
          <cell r="AP23">
            <v>0</v>
          </cell>
          <cell r="AQ23">
            <v>0</v>
          </cell>
          <cell r="AR23">
            <v>4000</v>
          </cell>
          <cell r="AS23">
            <v>-4000</v>
          </cell>
          <cell r="AT23">
            <v>1.2500000000000001E-2</v>
          </cell>
          <cell r="AU23">
            <v>4000</v>
          </cell>
          <cell r="AV23">
            <v>25000</v>
          </cell>
          <cell r="AW23">
            <v>17204.400000000001</v>
          </cell>
          <cell r="AX23">
            <v>0</v>
          </cell>
          <cell r="AY23">
            <v>0</v>
          </cell>
          <cell r="AZ23">
            <v>0</v>
          </cell>
          <cell r="BA23">
            <v>17204.400000000001</v>
          </cell>
          <cell r="BB23">
            <v>1376352</v>
          </cell>
          <cell r="BC23">
            <v>81</v>
          </cell>
          <cell r="BD23">
            <v>6.75</v>
          </cell>
          <cell r="BE23">
            <v>-1</v>
          </cell>
          <cell r="BF23">
            <v>1359147.6</v>
          </cell>
          <cell r="BG23">
            <v>0</v>
          </cell>
          <cell r="BH23">
            <v>0</v>
          </cell>
          <cell r="BI23">
            <v>0</v>
          </cell>
          <cell r="BJ23">
            <v>0</v>
          </cell>
          <cell r="BK23">
            <v>0</v>
          </cell>
          <cell r="BL23">
            <v>0</v>
          </cell>
          <cell r="BM23">
            <v>19000000</v>
          </cell>
          <cell r="BN23">
            <v>1118.1732580037665</v>
          </cell>
          <cell r="BO23">
            <v>1.4999999999999999E-2</v>
          </cell>
          <cell r="BP23">
            <v>0.02</v>
          </cell>
          <cell r="BQ23">
            <v>2.5000000000000001E-2</v>
          </cell>
          <cell r="BR23">
            <v>15000</v>
          </cell>
          <cell r="BS23">
            <v>0</v>
          </cell>
          <cell r="BT23">
            <v>1155000</v>
          </cell>
          <cell r="BU23">
            <v>20155000</v>
          </cell>
          <cell r="BV23">
            <v>1186.1464218455744</v>
          </cell>
          <cell r="BW23">
            <v>20155000</v>
          </cell>
          <cell r="BX23">
            <v>1186.1464218455744</v>
          </cell>
          <cell r="BY23">
            <v>-1.9846192011907716E-4</v>
          </cell>
          <cell r="BZ23">
            <v>6.5128633093525179E-2</v>
          </cell>
          <cell r="CA23">
            <v>6.7434760605308855E-2</v>
          </cell>
        </row>
        <row r="24">
          <cell r="B24">
            <v>18</v>
          </cell>
          <cell r="C24" t="str">
            <v>Sevilla II</v>
          </cell>
          <cell r="D24">
            <v>45392</v>
          </cell>
          <cell r="E24" t="str">
            <v>CBRE / Ontime</v>
          </cell>
          <cell r="F24" t="str">
            <v>Miguel</v>
          </cell>
          <cell r="G24">
            <v>4</v>
          </cell>
          <cell r="H24">
            <v>3</v>
          </cell>
          <cell r="I24" t="str">
            <v>Dos Hermanas</v>
          </cell>
          <cell r="J24" t="str">
            <v>Sevilla</v>
          </cell>
          <cell r="M24">
            <v>21319</v>
          </cell>
          <cell r="N24">
            <v>0.60978469909470423</v>
          </cell>
          <cell r="Q24">
            <v>0</v>
          </cell>
          <cell r="R24">
            <v>0</v>
          </cell>
          <cell r="S24">
            <v>0</v>
          </cell>
          <cell r="T24">
            <v>0</v>
          </cell>
          <cell r="U24">
            <v>0</v>
          </cell>
          <cell r="V24">
            <v>0</v>
          </cell>
          <cell r="X24">
            <v>0</v>
          </cell>
          <cell r="Y24">
            <v>1</v>
          </cell>
          <cell r="Z24" t="str">
            <v>Ontime</v>
          </cell>
          <cell r="AA24">
            <v>1</v>
          </cell>
          <cell r="AB24">
            <v>13000</v>
          </cell>
          <cell r="AC24">
            <v>0</v>
          </cell>
          <cell r="AD24">
            <v>13000</v>
          </cell>
          <cell r="AE24">
            <v>0</v>
          </cell>
          <cell r="AF24">
            <v>858000</v>
          </cell>
          <cell r="AG24">
            <v>66</v>
          </cell>
          <cell r="AH24">
            <v>5.5</v>
          </cell>
          <cell r="AI24">
            <v>9.6888888888888882</v>
          </cell>
          <cell r="AJ24">
            <v>9.6888888888888882</v>
          </cell>
          <cell r="AK24">
            <v>1.2500000000000001E-2</v>
          </cell>
          <cell r="AL24">
            <v>4000</v>
          </cell>
          <cell r="AM24">
            <v>25000</v>
          </cell>
          <cell r="AN24">
            <v>10725</v>
          </cell>
          <cell r="AO24">
            <v>0</v>
          </cell>
          <cell r="AP24">
            <v>0</v>
          </cell>
          <cell r="AQ24">
            <v>0</v>
          </cell>
          <cell r="AR24">
            <v>10725</v>
          </cell>
          <cell r="AS24">
            <v>847275</v>
          </cell>
          <cell r="AT24">
            <v>1.2500000000000001E-2</v>
          </cell>
          <cell r="AU24">
            <v>4000</v>
          </cell>
          <cell r="AV24">
            <v>25000</v>
          </cell>
          <cell r="AW24">
            <v>10725</v>
          </cell>
          <cell r="AX24">
            <v>0</v>
          </cell>
          <cell r="AY24">
            <v>0</v>
          </cell>
          <cell r="AZ24">
            <v>0</v>
          </cell>
          <cell r="BA24">
            <v>10725</v>
          </cell>
          <cell r="BB24">
            <v>858000</v>
          </cell>
          <cell r="BC24">
            <v>66</v>
          </cell>
          <cell r="BD24">
            <v>5.5</v>
          </cell>
          <cell r="BE24">
            <v>0</v>
          </cell>
          <cell r="BF24">
            <v>847275</v>
          </cell>
          <cell r="BG24">
            <v>0</v>
          </cell>
          <cell r="BH24">
            <v>0</v>
          </cell>
          <cell r="BI24">
            <v>0</v>
          </cell>
          <cell r="BJ24">
            <v>0</v>
          </cell>
          <cell r="BK24">
            <v>0</v>
          </cell>
          <cell r="BL24">
            <v>0</v>
          </cell>
          <cell r="BM24">
            <v>11000000</v>
          </cell>
          <cell r="BN24">
            <v>846.15384615384619</v>
          </cell>
          <cell r="BO24">
            <v>0</v>
          </cell>
          <cell r="BP24">
            <v>0.02</v>
          </cell>
          <cell r="BQ24">
            <v>1.4999999999999999E-2</v>
          </cell>
          <cell r="BR24">
            <v>150000</v>
          </cell>
          <cell r="BS24">
            <v>0</v>
          </cell>
          <cell r="BT24">
            <v>535000</v>
          </cell>
          <cell r="BU24">
            <v>11535000</v>
          </cell>
          <cell r="BV24">
            <v>887.30769230769226</v>
          </cell>
          <cell r="BW24">
            <v>11535000</v>
          </cell>
          <cell r="BX24">
            <v>887.30769230769226</v>
          </cell>
          <cell r="BY24">
            <v>7.3452535760728216E-2</v>
          </cell>
          <cell r="BZ24">
            <v>7.3452535760728216E-2</v>
          </cell>
          <cell r="CA24">
            <v>7.3452535760728216E-2</v>
          </cell>
        </row>
        <row r="25">
          <cell r="B25">
            <v>19</v>
          </cell>
          <cell r="C25" t="str">
            <v>Castellon</v>
          </cell>
          <cell r="D25">
            <v>45392</v>
          </cell>
          <cell r="E25" t="str">
            <v>CBRE / Ontime</v>
          </cell>
          <cell r="F25" t="str">
            <v>Miguel</v>
          </cell>
          <cell r="G25">
            <v>2</v>
          </cell>
          <cell r="H25">
            <v>2</v>
          </cell>
          <cell r="I25" t="str">
            <v>Castellon</v>
          </cell>
          <cell r="J25" t="str">
            <v>Valencia</v>
          </cell>
          <cell r="M25">
            <v>17072.5</v>
          </cell>
          <cell r="N25">
            <v>0.8</v>
          </cell>
          <cell r="Q25">
            <v>0</v>
          </cell>
          <cell r="R25">
            <v>0</v>
          </cell>
          <cell r="S25">
            <v>0</v>
          </cell>
          <cell r="T25">
            <v>0</v>
          </cell>
          <cell r="U25">
            <v>0</v>
          </cell>
          <cell r="V25">
            <v>0</v>
          </cell>
          <cell r="X25">
            <v>0</v>
          </cell>
          <cell r="Y25">
            <v>1</v>
          </cell>
          <cell r="Z25" t="str">
            <v>Ontime</v>
          </cell>
          <cell r="AA25">
            <v>1</v>
          </cell>
          <cell r="AB25">
            <v>13658</v>
          </cell>
          <cell r="AC25">
            <v>0</v>
          </cell>
          <cell r="AD25">
            <v>13658</v>
          </cell>
          <cell r="AE25">
            <v>0</v>
          </cell>
          <cell r="AF25">
            <v>778506</v>
          </cell>
          <cell r="AG25">
            <v>57</v>
          </cell>
          <cell r="AH25">
            <v>4.75</v>
          </cell>
          <cell r="AI25">
            <v>9.6888888888888882</v>
          </cell>
          <cell r="AJ25">
            <v>9.6888888888888882</v>
          </cell>
          <cell r="AK25">
            <v>1.2500000000000001E-2</v>
          </cell>
          <cell r="AL25">
            <v>4000</v>
          </cell>
          <cell r="AM25">
            <v>25000</v>
          </cell>
          <cell r="AN25">
            <v>9731.3250000000007</v>
          </cell>
          <cell r="AO25">
            <v>0</v>
          </cell>
          <cell r="AP25">
            <v>0</v>
          </cell>
          <cell r="AQ25">
            <v>0</v>
          </cell>
          <cell r="AR25">
            <v>9731.3250000000007</v>
          </cell>
          <cell r="AS25">
            <v>768774.67500000005</v>
          </cell>
          <cell r="AT25">
            <v>1.2500000000000001E-2</v>
          </cell>
          <cell r="AU25">
            <v>4000</v>
          </cell>
          <cell r="AV25">
            <v>25000</v>
          </cell>
          <cell r="AW25">
            <v>9731.3250000000007</v>
          </cell>
          <cell r="AX25">
            <v>0</v>
          </cell>
          <cell r="AY25">
            <v>0</v>
          </cell>
          <cell r="AZ25">
            <v>0</v>
          </cell>
          <cell r="BA25">
            <v>9731.3250000000007</v>
          </cell>
          <cell r="BB25">
            <v>778506</v>
          </cell>
          <cell r="BC25">
            <v>57</v>
          </cell>
          <cell r="BD25">
            <v>4.75</v>
          </cell>
          <cell r="BE25">
            <v>0</v>
          </cell>
          <cell r="BF25">
            <v>768774.67500000005</v>
          </cell>
          <cell r="BG25">
            <v>0</v>
          </cell>
          <cell r="BH25">
            <v>0</v>
          </cell>
          <cell r="BI25">
            <v>0</v>
          </cell>
          <cell r="BJ25">
            <v>0</v>
          </cell>
          <cell r="BK25">
            <v>0</v>
          </cell>
          <cell r="BL25">
            <v>0</v>
          </cell>
          <cell r="BM25">
            <v>8600000</v>
          </cell>
          <cell r="BN25">
            <v>629.66759408405335</v>
          </cell>
          <cell r="BO25">
            <v>0</v>
          </cell>
          <cell r="BP25">
            <v>0.02</v>
          </cell>
          <cell r="BQ25">
            <v>0.02</v>
          </cell>
          <cell r="BR25">
            <v>150000</v>
          </cell>
          <cell r="BS25">
            <v>0</v>
          </cell>
          <cell r="BT25">
            <v>494000</v>
          </cell>
          <cell r="BU25">
            <v>9094000</v>
          </cell>
          <cell r="BV25">
            <v>665.83687216283499</v>
          </cell>
          <cell r="BW25">
            <v>9094000</v>
          </cell>
          <cell r="BX25">
            <v>665.83687216283499</v>
          </cell>
          <cell r="BY25">
            <v>8.4536471849571151E-2</v>
          </cell>
          <cell r="BZ25">
            <v>8.4536471849571151E-2</v>
          </cell>
          <cell r="CA25">
            <v>8.4536471849571151E-2</v>
          </cell>
        </row>
        <row r="26">
          <cell r="B26">
            <v>20</v>
          </cell>
          <cell r="C26" t="str">
            <v>Valencia</v>
          </cell>
          <cell r="D26">
            <v>45392</v>
          </cell>
          <cell r="E26" t="str">
            <v>CBRE / Ontime</v>
          </cell>
          <cell r="F26" t="str">
            <v>Miguel</v>
          </cell>
          <cell r="G26">
            <v>4</v>
          </cell>
          <cell r="H26">
            <v>5</v>
          </cell>
          <cell r="I26" t="str">
            <v>Ribarroja</v>
          </cell>
          <cell r="J26" t="str">
            <v>Valencia</v>
          </cell>
          <cell r="M26">
            <v>0</v>
          </cell>
          <cell r="N26">
            <v>0</v>
          </cell>
          <cell r="Q26">
            <v>0</v>
          </cell>
          <cell r="R26">
            <v>0</v>
          </cell>
          <cell r="S26">
            <v>0</v>
          </cell>
          <cell r="T26">
            <v>0</v>
          </cell>
          <cell r="U26">
            <v>0</v>
          </cell>
          <cell r="V26">
            <v>0</v>
          </cell>
          <cell r="X26">
            <v>0</v>
          </cell>
          <cell r="Y26">
            <v>0</v>
          </cell>
          <cell r="Z26" t="str">
            <v>Ontime</v>
          </cell>
          <cell r="AA26">
            <v>0</v>
          </cell>
          <cell r="AB26">
            <v>16500</v>
          </cell>
          <cell r="AC26">
            <v>0</v>
          </cell>
          <cell r="AD26">
            <v>16500</v>
          </cell>
          <cell r="AE26">
            <v>0</v>
          </cell>
          <cell r="AF26">
            <v>0</v>
          </cell>
          <cell r="AG26">
            <v>0</v>
          </cell>
          <cell r="AH26">
            <v>0</v>
          </cell>
          <cell r="AI26">
            <v>0</v>
          </cell>
          <cell r="AJ26">
            <v>0</v>
          </cell>
          <cell r="AK26">
            <v>1.2500000000000001E-2</v>
          </cell>
          <cell r="AL26">
            <v>4000</v>
          </cell>
          <cell r="AM26">
            <v>25000</v>
          </cell>
          <cell r="AN26">
            <v>4000</v>
          </cell>
          <cell r="AO26">
            <v>0</v>
          </cell>
          <cell r="AP26">
            <v>0</v>
          </cell>
          <cell r="AQ26">
            <v>0</v>
          </cell>
          <cell r="AR26">
            <v>4000</v>
          </cell>
          <cell r="AS26">
            <v>-4000</v>
          </cell>
          <cell r="AT26">
            <v>1.2500000000000001E-2</v>
          </cell>
          <cell r="AU26">
            <v>4000</v>
          </cell>
          <cell r="AV26">
            <v>25000</v>
          </cell>
          <cell r="AW26">
            <v>22893.75</v>
          </cell>
          <cell r="AX26">
            <v>0</v>
          </cell>
          <cell r="AY26">
            <v>0</v>
          </cell>
          <cell r="AZ26">
            <v>0</v>
          </cell>
          <cell r="BA26">
            <v>22893.75</v>
          </cell>
          <cell r="BB26">
            <v>1831500</v>
          </cell>
          <cell r="BC26">
            <v>111</v>
          </cell>
          <cell r="BD26">
            <v>9.25</v>
          </cell>
          <cell r="BE26">
            <v>-1</v>
          </cell>
          <cell r="BF26">
            <v>1808606.25</v>
          </cell>
          <cell r="BG26">
            <v>0</v>
          </cell>
          <cell r="BH26">
            <v>0</v>
          </cell>
          <cell r="BI26">
            <v>20400000</v>
          </cell>
          <cell r="BJ26">
            <v>0</v>
          </cell>
          <cell r="BK26">
            <v>0</v>
          </cell>
          <cell r="BL26">
            <v>0</v>
          </cell>
          <cell r="BM26">
            <v>5100000</v>
          </cell>
          <cell r="BN26">
            <v>309.09090909090907</v>
          </cell>
          <cell r="BO26">
            <v>0</v>
          </cell>
          <cell r="BP26">
            <v>0.02</v>
          </cell>
          <cell r="BQ26">
            <v>1.2E-2</v>
          </cell>
          <cell r="BR26">
            <v>150000</v>
          </cell>
          <cell r="BS26">
            <v>0</v>
          </cell>
          <cell r="BT26">
            <v>313200</v>
          </cell>
          <cell r="BU26">
            <v>5413200</v>
          </cell>
          <cell r="BV26">
            <v>328.07272727272726</v>
          </cell>
          <cell r="BW26">
            <v>25813200</v>
          </cell>
          <cell r="BX26">
            <v>1564.4363636363637</v>
          </cell>
          <cell r="BY26">
            <v>-7.3893445651370727E-4</v>
          </cell>
          <cell r="BZ26">
            <v>6.8312191049540547E-2</v>
          </cell>
          <cell r="CA26">
            <v>7.006517014550695E-2</v>
          </cell>
        </row>
        <row r="27">
          <cell r="B27">
            <v>21</v>
          </cell>
          <cell r="C27" t="str">
            <v>Coslada</v>
          </cell>
          <cell r="D27">
            <v>45392</v>
          </cell>
          <cell r="E27" t="str">
            <v xml:space="preserve">CBRE </v>
          </cell>
          <cell r="F27" t="str">
            <v>Perreau</v>
          </cell>
          <cell r="G27">
            <v>4</v>
          </cell>
          <cell r="H27">
            <v>4</v>
          </cell>
          <cell r="I27" t="str">
            <v>Coslada</v>
          </cell>
          <cell r="J27" t="str">
            <v>Madrid</v>
          </cell>
          <cell r="M27">
            <v>3421</v>
          </cell>
          <cell r="N27">
            <v>0.77375036539023678</v>
          </cell>
          <cell r="O27">
            <v>1990</v>
          </cell>
          <cell r="Q27">
            <v>6</v>
          </cell>
          <cell r="R27">
            <v>2</v>
          </cell>
          <cell r="S27">
            <v>2.2598870056497176</v>
          </cell>
          <cell r="T27">
            <v>16</v>
          </cell>
          <cell r="U27">
            <v>10</v>
          </cell>
          <cell r="V27">
            <v>0</v>
          </cell>
          <cell r="X27">
            <v>0</v>
          </cell>
          <cell r="Y27">
            <v>1</v>
          </cell>
          <cell r="Z27" t="str">
            <v>Moldtrans</v>
          </cell>
          <cell r="AA27">
            <v>1</v>
          </cell>
          <cell r="AB27">
            <v>3225</v>
          </cell>
          <cell r="AC27">
            <v>0.17674418604651163</v>
          </cell>
          <cell r="AD27">
            <v>3225</v>
          </cell>
          <cell r="AE27">
            <v>0.17674418604651163</v>
          </cell>
          <cell r="AF27">
            <v>197370</v>
          </cell>
          <cell r="AG27">
            <v>61.2</v>
          </cell>
          <cell r="AH27">
            <v>5.1000000000000005</v>
          </cell>
          <cell r="AI27">
            <v>2.5222222222222221</v>
          </cell>
          <cell r="AJ27">
            <v>2.5222222222222221</v>
          </cell>
          <cell r="AK27">
            <v>1.2500000000000001E-2</v>
          </cell>
          <cell r="AL27">
            <v>4000</v>
          </cell>
          <cell r="AM27">
            <v>25000</v>
          </cell>
          <cell r="AN27">
            <v>4000</v>
          </cell>
          <cell r="AO27">
            <v>0</v>
          </cell>
          <cell r="AP27">
            <v>0</v>
          </cell>
          <cell r="AQ27">
            <v>0</v>
          </cell>
          <cell r="AR27">
            <v>4000</v>
          </cell>
          <cell r="AS27">
            <v>193370</v>
          </cell>
          <cell r="AT27">
            <v>1.2500000000000001E-2</v>
          </cell>
          <cell r="AU27">
            <v>4000</v>
          </cell>
          <cell r="AV27">
            <v>25000</v>
          </cell>
          <cell r="AW27">
            <v>4000</v>
          </cell>
          <cell r="AX27">
            <v>0</v>
          </cell>
          <cell r="AY27">
            <v>0</v>
          </cell>
          <cell r="AZ27">
            <v>0</v>
          </cell>
          <cell r="BA27">
            <v>4000</v>
          </cell>
          <cell r="BB27">
            <v>212850</v>
          </cell>
          <cell r="BC27">
            <v>66</v>
          </cell>
          <cell r="BD27">
            <v>5.5</v>
          </cell>
          <cell r="BE27">
            <v>-7.272727272727264E-2</v>
          </cell>
          <cell r="BF27">
            <v>208850</v>
          </cell>
          <cell r="BG27">
            <v>0</v>
          </cell>
          <cell r="BH27">
            <v>0</v>
          </cell>
          <cell r="BI27">
            <v>0</v>
          </cell>
          <cell r="BJ27">
            <v>0</v>
          </cell>
          <cell r="BK27">
            <v>161250</v>
          </cell>
          <cell r="BL27">
            <v>50</v>
          </cell>
          <cell r="BM27">
            <v>3000000</v>
          </cell>
          <cell r="BN27">
            <v>930.23255813953483</v>
          </cell>
          <cell r="BO27">
            <v>0.03</v>
          </cell>
          <cell r="BP27">
            <v>0.02</v>
          </cell>
          <cell r="BQ27">
            <v>1.4999999999999999E-2</v>
          </cell>
          <cell r="BR27">
            <v>150000</v>
          </cell>
          <cell r="BS27">
            <v>0</v>
          </cell>
          <cell r="BT27">
            <v>345000</v>
          </cell>
          <cell r="BU27">
            <v>3345000</v>
          </cell>
          <cell r="BV27">
            <v>1037.2093023255813</v>
          </cell>
          <cell r="BW27">
            <v>3506250</v>
          </cell>
          <cell r="BX27">
            <v>1087.2093023255813</v>
          </cell>
          <cell r="BY27">
            <v>5.7808669656203286E-2</v>
          </cell>
          <cell r="BZ27">
            <v>5.5150089126559713E-2</v>
          </cell>
          <cell r="CA27">
            <v>5.95650623885918E-2</v>
          </cell>
        </row>
        <row r="28">
          <cell r="B28">
            <v>22</v>
          </cell>
          <cell r="C28" t="str">
            <v>Ribarroja II</v>
          </cell>
          <cell r="D28">
            <v>45392</v>
          </cell>
          <cell r="E28" t="str">
            <v xml:space="preserve">CBRE </v>
          </cell>
          <cell r="F28" t="str">
            <v>Perreau</v>
          </cell>
          <cell r="G28">
            <v>4</v>
          </cell>
          <cell r="H28">
            <v>3</v>
          </cell>
          <cell r="I28" t="str">
            <v>Ribarroja</v>
          </cell>
          <cell r="J28" t="str">
            <v>Valencia</v>
          </cell>
          <cell r="M28">
            <v>7383.5</v>
          </cell>
          <cell r="N28">
            <v>0.67718561657750387</v>
          </cell>
          <cell r="O28">
            <v>2003</v>
          </cell>
          <cell r="Q28">
            <v>0</v>
          </cell>
          <cell r="R28">
            <v>0</v>
          </cell>
          <cell r="S28">
            <v>0</v>
          </cell>
          <cell r="T28">
            <v>0</v>
          </cell>
          <cell r="U28">
            <v>0</v>
          </cell>
          <cell r="V28">
            <v>0</v>
          </cell>
          <cell r="X28">
            <v>0</v>
          </cell>
          <cell r="Y28">
            <v>1</v>
          </cell>
          <cell r="Z28" t="str">
            <v>Sugarland</v>
          </cell>
          <cell r="AA28">
            <v>1</v>
          </cell>
          <cell r="AB28">
            <v>5750</v>
          </cell>
          <cell r="AC28">
            <v>0.13043478260869565</v>
          </cell>
          <cell r="AD28">
            <v>5750</v>
          </cell>
          <cell r="AE28">
            <v>0.13043478260869565</v>
          </cell>
          <cell r="AF28">
            <v>234599.99999999997</v>
          </cell>
          <cell r="AG28">
            <v>40.799999999999997</v>
          </cell>
          <cell r="AH28">
            <v>3.4</v>
          </cell>
          <cell r="AI28">
            <v>0.19166666666666668</v>
          </cell>
          <cell r="AJ28">
            <v>0.19166666666666668</v>
          </cell>
          <cell r="AK28">
            <v>1.2500000000000001E-2</v>
          </cell>
          <cell r="AL28">
            <v>4000</v>
          </cell>
          <cell r="AM28">
            <v>25000</v>
          </cell>
          <cell r="AN28">
            <v>4000</v>
          </cell>
          <cell r="AO28">
            <v>0</v>
          </cell>
          <cell r="AP28">
            <v>0</v>
          </cell>
          <cell r="AQ28">
            <v>0</v>
          </cell>
          <cell r="AR28">
            <v>4000</v>
          </cell>
          <cell r="AS28">
            <v>230599.99999999997</v>
          </cell>
          <cell r="AT28">
            <v>1.2500000000000001E-2</v>
          </cell>
          <cell r="AU28">
            <v>4000</v>
          </cell>
          <cell r="AV28">
            <v>25000</v>
          </cell>
          <cell r="AW28">
            <v>4000</v>
          </cell>
          <cell r="AX28">
            <v>0</v>
          </cell>
          <cell r="AY28">
            <v>0</v>
          </cell>
          <cell r="AZ28">
            <v>0</v>
          </cell>
          <cell r="BA28">
            <v>4000</v>
          </cell>
          <cell r="BB28">
            <v>310500</v>
          </cell>
          <cell r="BC28">
            <v>54</v>
          </cell>
          <cell r="BD28">
            <v>4.5</v>
          </cell>
          <cell r="BE28">
            <v>-0.24444444444444446</v>
          </cell>
          <cell r="BF28">
            <v>306500</v>
          </cell>
          <cell r="BG28">
            <v>0</v>
          </cell>
          <cell r="BH28">
            <v>0</v>
          </cell>
          <cell r="BI28">
            <v>0</v>
          </cell>
          <cell r="BJ28">
            <v>0</v>
          </cell>
          <cell r="BK28">
            <v>805000</v>
          </cell>
          <cell r="BL28">
            <v>140</v>
          </cell>
          <cell r="BM28">
            <v>3500000</v>
          </cell>
          <cell r="BN28">
            <v>608.695652173913</v>
          </cell>
          <cell r="BO28">
            <v>0</v>
          </cell>
          <cell r="BP28">
            <v>0.02</v>
          </cell>
          <cell r="BQ28">
            <v>0.02</v>
          </cell>
          <cell r="BR28">
            <v>150000</v>
          </cell>
          <cell r="BS28">
            <v>0</v>
          </cell>
          <cell r="BT28">
            <v>290000</v>
          </cell>
          <cell r="BU28">
            <v>3790000</v>
          </cell>
          <cell r="BV28">
            <v>659.13043478260875</v>
          </cell>
          <cell r="BW28">
            <v>4595000</v>
          </cell>
          <cell r="BX28">
            <v>799.13043478260875</v>
          </cell>
          <cell r="BY28">
            <v>6.0844327176780996E-2</v>
          </cell>
          <cell r="BZ28">
            <v>5.0184983677910765E-2</v>
          </cell>
          <cell r="CA28">
            <v>6.670293797606093E-2</v>
          </cell>
        </row>
        <row r="29">
          <cell r="B29">
            <v>23</v>
          </cell>
          <cell r="C29" t="str">
            <v>Alacala de Henares</v>
          </cell>
          <cell r="D29">
            <v>45432</v>
          </cell>
          <cell r="E29" t="str">
            <v>Colliers</v>
          </cell>
          <cell r="F29" t="str">
            <v>miguel.cobreros@colliers.com</v>
          </cell>
          <cell r="G29">
            <v>4</v>
          </cell>
          <cell r="H29">
            <v>3</v>
          </cell>
          <cell r="I29" t="str">
            <v>Alcala de Henares</v>
          </cell>
          <cell r="J29" t="str">
            <v>Madrid</v>
          </cell>
          <cell r="K29" t="str">
            <v>40.514725876410374, -3.4087588615536446</v>
          </cell>
          <cell r="L29" t="str">
            <v>https://maps.app.goo.gl/qEnAUXvSgN3VyjNE6</v>
          </cell>
          <cell r="M29">
            <v>11969</v>
          </cell>
          <cell r="N29">
            <v>0.51850614086389846</v>
          </cell>
          <cell r="O29">
            <v>2001</v>
          </cell>
          <cell r="Q29">
            <v>6</v>
          </cell>
          <cell r="R29">
            <v>4</v>
          </cell>
          <cell r="S29">
            <v>1</v>
          </cell>
          <cell r="T29">
            <v>0</v>
          </cell>
          <cell r="U29">
            <v>12</v>
          </cell>
          <cell r="V29">
            <v>0</v>
          </cell>
          <cell r="X29">
            <v>0</v>
          </cell>
          <cell r="Y29">
            <v>0</v>
          </cell>
          <cell r="Z29" t="str">
            <v>Vacant</v>
          </cell>
          <cell r="AA29">
            <v>0</v>
          </cell>
          <cell r="AB29">
            <v>6206</v>
          </cell>
          <cell r="AC29">
            <v>3.319368353206574E-2</v>
          </cell>
          <cell r="AD29">
            <v>6206</v>
          </cell>
          <cell r="AE29">
            <v>3.319368353206574E-2</v>
          </cell>
          <cell r="AF29">
            <v>0</v>
          </cell>
          <cell r="AG29">
            <v>0</v>
          </cell>
          <cell r="AH29">
            <v>0</v>
          </cell>
          <cell r="AI29">
            <v>0</v>
          </cell>
          <cell r="AJ29">
            <v>0</v>
          </cell>
          <cell r="AK29">
            <v>1.2500000000000001E-2</v>
          </cell>
          <cell r="AL29">
            <v>4000</v>
          </cell>
          <cell r="AM29">
            <v>25000</v>
          </cell>
          <cell r="AN29">
            <v>4000</v>
          </cell>
          <cell r="AO29">
            <v>0</v>
          </cell>
          <cell r="AP29">
            <v>0</v>
          </cell>
          <cell r="AQ29">
            <v>0</v>
          </cell>
          <cell r="AR29">
            <v>4000</v>
          </cell>
          <cell r="AS29">
            <v>-4000</v>
          </cell>
          <cell r="AT29">
            <v>1.2500000000000001E-2</v>
          </cell>
          <cell r="AU29">
            <v>4000</v>
          </cell>
          <cell r="AV29">
            <v>25000</v>
          </cell>
          <cell r="AW29">
            <v>4000</v>
          </cell>
          <cell r="AX29">
            <v>0</v>
          </cell>
          <cell r="AY29">
            <v>0</v>
          </cell>
          <cell r="AZ29">
            <v>0</v>
          </cell>
          <cell r="BA29">
            <v>4000</v>
          </cell>
          <cell r="BB29">
            <v>316506</v>
          </cell>
          <cell r="BC29">
            <v>51</v>
          </cell>
          <cell r="BD29">
            <v>4.25</v>
          </cell>
          <cell r="BE29">
            <v>-1</v>
          </cell>
          <cell r="BF29">
            <v>312506</v>
          </cell>
          <cell r="BG29">
            <v>0</v>
          </cell>
          <cell r="BH29">
            <v>0</v>
          </cell>
          <cell r="BI29">
            <v>0</v>
          </cell>
          <cell r="BJ29">
            <v>0</v>
          </cell>
          <cell r="BK29">
            <v>310300</v>
          </cell>
          <cell r="BL29">
            <v>50</v>
          </cell>
          <cell r="BM29">
            <v>4344200</v>
          </cell>
          <cell r="BN29">
            <v>700</v>
          </cell>
          <cell r="BO29">
            <v>2.5000000000000001E-2</v>
          </cell>
          <cell r="BP29">
            <v>0.02</v>
          </cell>
          <cell r="BQ29">
            <v>1.4999999999999999E-2</v>
          </cell>
          <cell r="BR29">
            <v>100000</v>
          </cell>
          <cell r="BS29">
            <v>0</v>
          </cell>
          <cell r="BT29">
            <v>360652</v>
          </cell>
          <cell r="BU29">
            <v>4704852</v>
          </cell>
          <cell r="BV29">
            <v>758.11343860779891</v>
          </cell>
          <cell r="BW29">
            <v>5015152</v>
          </cell>
          <cell r="BX29">
            <v>808.11343860779891</v>
          </cell>
          <cell r="BY29">
            <v>-8.5018614825716095E-4</v>
          </cell>
          <cell r="BZ29">
            <v>5.8421160515174812E-2</v>
          </cell>
          <cell r="CA29">
            <v>6.2312368598200017E-2</v>
          </cell>
        </row>
        <row r="30">
          <cell r="B30" t="str">
            <v>do not delete</v>
          </cell>
          <cell r="M30">
            <v>0</v>
          </cell>
          <cell r="N30">
            <v>0</v>
          </cell>
          <cell r="Q30">
            <v>0</v>
          </cell>
          <cell r="R30">
            <v>0</v>
          </cell>
          <cell r="S30">
            <v>0</v>
          </cell>
          <cell r="T30">
            <v>0</v>
          </cell>
          <cell r="U30">
            <v>0</v>
          </cell>
          <cell r="V30">
            <v>0</v>
          </cell>
          <cell r="X30">
            <v>0</v>
          </cell>
          <cell r="Y30">
            <v>0</v>
          </cell>
          <cell r="AA30" t="e">
            <v>#DIV/0!</v>
          </cell>
          <cell r="AB30">
            <v>0</v>
          </cell>
          <cell r="AC30" t="e">
            <v>#DIV/0!</v>
          </cell>
          <cell r="AD30">
            <v>0</v>
          </cell>
          <cell r="AE30" t="e">
            <v>#DIV/0!</v>
          </cell>
          <cell r="AF30">
            <v>0</v>
          </cell>
          <cell r="AG30">
            <v>0</v>
          </cell>
          <cell r="AH30">
            <v>0</v>
          </cell>
          <cell r="AI30">
            <v>0</v>
          </cell>
          <cell r="AJ30">
            <v>0</v>
          </cell>
          <cell r="AK30">
            <v>1.2500000000000001E-2</v>
          </cell>
          <cell r="AL30">
            <v>4000</v>
          </cell>
          <cell r="AM30">
            <v>25000</v>
          </cell>
          <cell r="AN30">
            <v>4000</v>
          </cell>
          <cell r="AO30">
            <v>0</v>
          </cell>
          <cell r="AP30">
            <v>0</v>
          </cell>
          <cell r="AQ30">
            <v>0</v>
          </cell>
          <cell r="AR30">
            <v>4000</v>
          </cell>
          <cell r="AS30">
            <v>-4000</v>
          </cell>
          <cell r="AT30">
            <v>1.2500000000000001E-2</v>
          </cell>
          <cell r="AU30">
            <v>4000</v>
          </cell>
          <cell r="AV30">
            <v>25000</v>
          </cell>
          <cell r="AW30">
            <v>4000</v>
          </cell>
          <cell r="AX30">
            <v>0</v>
          </cell>
          <cell r="AY30">
            <v>0</v>
          </cell>
          <cell r="AZ30">
            <v>0</v>
          </cell>
          <cell r="BA30">
            <v>4000</v>
          </cell>
          <cell r="BB30">
            <v>0</v>
          </cell>
          <cell r="BC30" t="e">
            <v>#DIV/0!</v>
          </cell>
          <cell r="BD30" t="e">
            <v>#DIV/0!</v>
          </cell>
          <cell r="BE30">
            <v>0</v>
          </cell>
          <cell r="BF30">
            <v>-4000</v>
          </cell>
          <cell r="BG30">
            <v>0</v>
          </cell>
          <cell r="BH30">
            <v>0</v>
          </cell>
          <cell r="BI30">
            <v>0</v>
          </cell>
          <cell r="BJ30">
            <v>0</v>
          </cell>
          <cell r="BK30">
            <v>0</v>
          </cell>
          <cell r="BL30" t="e">
            <v>#DIV/0!</v>
          </cell>
          <cell r="BM30">
            <v>0</v>
          </cell>
          <cell r="BN30" t="e">
            <v>#DIV/0!</v>
          </cell>
          <cell r="BO30">
            <v>0</v>
          </cell>
          <cell r="BP30">
            <v>0</v>
          </cell>
          <cell r="BQ30">
            <v>0</v>
          </cell>
          <cell r="BR30">
            <v>0</v>
          </cell>
          <cell r="BS30">
            <v>0</v>
          </cell>
          <cell r="BT30">
            <v>0</v>
          </cell>
          <cell r="BU30">
            <v>0</v>
          </cell>
          <cell r="BV30" t="e">
            <v>#DIV/0!</v>
          </cell>
          <cell r="BW30">
            <v>0</v>
          </cell>
          <cell r="BX30" t="e">
            <v>#DIV/0!</v>
          </cell>
          <cell r="BY30" t="e">
            <v>#DIV/0!</v>
          </cell>
          <cell r="BZ30" t="e">
            <v>#DIV/0!</v>
          </cell>
          <cell r="CA30" t="e">
            <v>#DIV/0!</v>
          </cell>
        </row>
        <row r="31">
          <cell r="B31" t="str">
            <v>Keep blank</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port1262779624005127882"/>
    </sheetNames>
    <sheetDataSet>
      <sheetData sheetId="0">
        <row r="2">
          <cell r="B2" t="str">
            <v>Schenker Logistics Nederland B.V.</v>
          </cell>
          <cell r="C2" t="str">
            <v>Hekven 6 A-B</v>
          </cell>
          <cell r="E2" t="str">
            <v>Breda</v>
          </cell>
          <cell r="H2">
            <v>20481</v>
          </cell>
          <cell r="K2">
            <v>0</v>
          </cell>
          <cell r="N2">
            <v>60.889998863331002</v>
          </cell>
          <cell r="P2">
            <v>45108</v>
          </cell>
          <cell r="Q2">
            <v>45838</v>
          </cell>
          <cell r="T2">
            <v>2009</v>
          </cell>
          <cell r="V2">
            <v>1285.00000004905</v>
          </cell>
          <cell r="Y2">
            <v>20</v>
          </cell>
          <cell r="AA2">
            <v>10.8</v>
          </cell>
          <cell r="AL2" t="str">
            <v>Silent renewal due to not exercised break option</v>
          </cell>
        </row>
        <row r="3">
          <cell r="B3" t="str">
            <v>Schenker Logistics Nederland B.V.</v>
          </cell>
          <cell r="C3" t="str">
            <v>Hekven 6 C-D</v>
          </cell>
          <cell r="E3" t="str">
            <v>Breda</v>
          </cell>
          <cell r="H3">
            <v>8990</v>
          </cell>
          <cell r="K3">
            <v>0</v>
          </cell>
          <cell r="N3">
            <v>71.489996452214996</v>
          </cell>
          <cell r="P3">
            <v>45017</v>
          </cell>
          <cell r="Q3">
            <v>45838</v>
          </cell>
          <cell r="T3">
            <v>2009</v>
          </cell>
          <cell r="V3">
            <v>544.99999999007798</v>
          </cell>
          <cell r="Y3">
            <v>10</v>
          </cell>
          <cell r="AA3">
            <v>10.8</v>
          </cell>
          <cell r="AL3" t="str">
            <v>Lease unit C</v>
          </cell>
        </row>
        <row r="4">
          <cell r="B4" t="str">
            <v>CEVA Logistics eServices B.V.</v>
          </cell>
          <cell r="C4" t="str">
            <v>Veerweg 16</v>
          </cell>
          <cell r="E4" t="str">
            <v>Waalwijk</v>
          </cell>
          <cell r="H4">
            <v>14793</v>
          </cell>
          <cell r="K4">
            <v>0</v>
          </cell>
          <cell r="N4">
            <v>53.150004563898001</v>
          </cell>
          <cell r="P4">
            <v>44652</v>
          </cell>
          <cell r="Q4">
            <v>45747</v>
          </cell>
          <cell r="T4">
            <v>2014</v>
          </cell>
          <cell r="V4">
            <v>373.00000005270101</v>
          </cell>
          <cell r="Y4">
            <v>19</v>
          </cell>
          <cell r="AA4">
            <v>9.6999999999999993</v>
          </cell>
          <cell r="AL4" t="str">
            <v>as a result of not exercised break option</v>
          </cell>
        </row>
        <row r="5">
          <cell r="B5" t="str">
            <v>Neele-Vat Logistics Solutions B.V.</v>
          </cell>
          <cell r="C5" t="str">
            <v>Willem Barentzstraat 27-33</v>
          </cell>
          <cell r="E5" t="str">
            <v>Rotterdam</v>
          </cell>
          <cell r="H5">
            <v>4661</v>
          </cell>
          <cell r="K5">
            <v>0</v>
          </cell>
          <cell r="N5">
            <v>56.589999638332998</v>
          </cell>
          <cell r="P5">
            <v>45017</v>
          </cell>
          <cell r="Q5">
            <v>46843</v>
          </cell>
          <cell r="T5">
            <v>1998</v>
          </cell>
          <cell r="V5">
            <v>367.69999997917398</v>
          </cell>
          <cell r="Y5">
            <v>7</v>
          </cell>
          <cell r="AA5">
            <v>10</v>
          </cell>
          <cell r="AL5" t="str">
            <v>Created by exercising a Renewal Option</v>
          </cell>
        </row>
        <row r="6">
          <cell r="B6" t="str">
            <v>Bleckmann Solutions B.V.</v>
          </cell>
          <cell r="C6" t="str">
            <v>Piri Reisweg 21 and 23</v>
          </cell>
          <cell r="E6" t="str">
            <v>Sevenum</v>
          </cell>
          <cell r="H6">
            <v>36318</v>
          </cell>
          <cell r="K6">
            <v>0</v>
          </cell>
          <cell r="N6">
            <v>55.900000688890003</v>
          </cell>
          <cell r="P6">
            <v>45047</v>
          </cell>
          <cell r="Q6">
            <v>46873</v>
          </cell>
          <cell r="T6">
            <v>2015</v>
          </cell>
          <cell r="V6">
            <v>929.29996402345205</v>
          </cell>
          <cell r="Y6">
            <v>36</v>
          </cell>
          <cell r="AA6">
            <v>12</v>
          </cell>
          <cell r="AL6" t="str">
            <v>N/A</v>
          </cell>
        </row>
        <row r="7">
          <cell r="B7" t="str">
            <v>Morrison Express Netherlands B.V.</v>
          </cell>
          <cell r="C7" t="str">
            <v>Achtseweg Noord 4A</v>
          </cell>
          <cell r="E7" t="str">
            <v>Eindhoven</v>
          </cell>
          <cell r="H7">
            <v>12761</v>
          </cell>
          <cell r="K7">
            <v>0</v>
          </cell>
          <cell r="N7">
            <v>84.989996021658996</v>
          </cell>
          <cell r="P7">
            <v>45108</v>
          </cell>
          <cell r="Q7">
            <v>46934</v>
          </cell>
          <cell r="T7">
            <v>2023</v>
          </cell>
          <cell r="V7">
            <v>539.99997909465606</v>
          </cell>
          <cell r="Y7">
            <v>11</v>
          </cell>
          <cell r="AL7" t="str">
            <v>N/A</v>
          </cell>
        </row>
        <row r="8">
          <cell r="B8" t="str">
            <v>Schenker Logistics Nederland B.V.</v>
          </cell>
          <cell r="C8" t="str">
            <v>Fokkerweg 300</v>
          </cell>
          <cell r="E8" t="str">
            <v>Oude Meer</v>
          </cell>
          <cell r="H8">
            <v>10283</v>
          </cell>
          <cell r="K8">
            <v>0</v>
          </cell>
          <cell r="N8">
            <v>105.089994902212</v>
          </cell>
          <cell r="P8">
            <v>44835</v>
          </cell>
          <cell r="Q8">
            <v>45565</v>
          </cell>
          <cell r="T8">
            <v>2007</v>
          </cell>
          <cell r="V8">
            <v>1790.9100000567</v>
          </cell>
          <cell r="Y8">
            <v>15</v>
          </cell>
          <cell r="AA8">
            <v>12.2</v>
          </cell>
          <cell r="AL8" t="str">
            <v>as a result of expired break option</v>
          </cell>
        </row>
        <row r="9">
          <cell r="B9" t="str">
            <v>GXO LOGISTICS SERVICES NETHERLANDS B.V.</v>
          </cell>
          <cell r="C9" t="str">
            <v>Fokkerweg 300</v>
          </cell>
          <cell r="E9" t="str">
            <v>Oude Meer</v>
          </cell>
          <cell r="H9">
            <v>3086</v>
          </cell>
          <cell r="K9">
            <v>0</v>
          </cell>
          <cell r="N9">
            <v>97.449997330550005</v>
          </cell>
          <cell r="P9">
            <v>44713</v>
          </cell>
          <cell r="Q9">
            <v>45077</v>
          </cell>
          <cell r="T9">
            <v>2005</v>
          </cell>
          <cell r="V9">
            <v>0</v>
          </cell>
          <cell r="Y9">
            <v>5</v>
          </cell>
          <cell r="AA9">
            <v>11.6</v>
          </cell>
          <cell r="AL9" t="str">
            <v>Created by exercising a Renewal Option</v>
          </cell>
        </row>
        <row r="10">
          <cell r="B10" t="str">
            <v>GXO LOGISTICS SERVICES NETHERLANDS B.V.</v>
          </cell>
          <cell r="C10" t="str">
            <v>Fokkerweg 300</v>
          </cell>
          <cell r="E10" t="str">
            <v>Oude Meer</v>
          </cell>
          <cell r="H10">
            <v>945</v>
          </cell>
          <cell r="K10">
            <v>0</v>
          </cell>
          <cell r="N10">
            <v>146.83999576332499</v>
          </cell>
          <cell r="P10">
            <v>44713</v>
          </cell>
          <cell r="Q10">
            <v>45077</v>
          </cell>
          <cell r="T10">
            <v>2005</v>
          </cell>
          <cell r="V10">
            <v>945.99996337693403</v>
          </cell>
          <cell r="Y10">
            <v>0</v>
          </cell>
          <cell r="AA10">
            <v>3.34</v>
          </cell>
          <cell r="AL10" t="str">
            <v>Created by exercising a Renewal Option</v>
          </cell>
        </row>
        <row r="11">
          <cell r="B11" t="str">
            <v>GXO LOGISTICS SERVICES NETHERLANDS B.V.</v>
          </cell>
          <cell r="C11" t="str">
            <v>Fokkerweg 300</v>
          </cell>
          <cell r="E11" t="str">
            <v>Oude Meer</v>
          </cell>
          <cell r="H11">
            <v>474</v>
          </cell>
          <cell r="K11">
            <v>0</v>
          </cell>
          <cell r="N11">
            <v>97.449997330550005</v>
          </cell>
          <cell r="P11">
            <v>44713</v>
          </cell>
          <cell r="Q11">
            <v>45077</v>
          </cell>
          <cell r="T11">
            <v>2005</v>
          </cell>
          <cell r="V11">
            <v>474.00000004455597</v>
          </cell>
          <cell r="Y11">
            <v>0</v>
          </cell>
          <cell r="AA11">
            <v>3.34</v>
          </cell>
          <cell r="AL11" t="str">
            <v>Created by exercising a Renewal Option</v>
          </cell>
        </row>
        <row r="12">
          <cell r="B12" t="str">
            <v>GXO LOGISTICS SERVICES NETHERLANDS B.V.</v>
          </cell>
          <cell r="C12" t="str">
            <v>Fokkerweg 300</v>
          </cell>
          <cell r="E12" t="str">
            <v>Oude Meer</v>
          </cell>
          <cell r="H12">
            <v>6420</v>
          </cell>
          <cell r="K12">
            <v>0</v>
          </cell>
          <cell r="N12">
            <v>97.449997330550005</v>
          </cell>
          <cell r="P12">
            <v>44713</v>
          </cell>
          <cell r="Q12">
            <v>45077</v>
          </cell>
          <cell r="T12">
            <v>2005</v>
          </cell>
          <cell r="V12">
            <v>473.99998164975398</v>
          </cell>
          <cell r="Y12">
            <v>13</v>
          </cell>
          <cell r="AA12">
            <v>11.6</v>
          </cell>
          <cell r="AL12" t="str">
            <v>Created by exercising a Renewal Option</v>
          </cell>
        </row>
        <row r="13">
          <cell r="B13" t="str">
            <v>CEVA Logistics Netherlands B.V.</v>
          </cell>
          <cell r="C13" t="str">
            <v>Rietschotten 2</v>
          </cell>
          <cell r="E13" t="str">
            <v>Oud Gastel</v>
          </cell>
          <cell r="H13">
            <v>32631</v>
          </cell>
          <cell r="K13">
            <v>0</v>
          </cell>
          <cell r="N13">
            <v>65.360003289451001</v>
          </cell>
          <cell r="P13">
            <v>45047</v>
          </cell>
          <cell r="Q13">
            <v>46142</v>
          </cell>
          <cell r="T13">
            <v>2009</v>
          </cell>
          <cell r="V13">
            <v>1029.9999601249899</v>
          </cell>
          <cell r="Y13">
            <v>14</v>
          </cell>
          <cell r="AA13">
            <v>11.07</v>
          </cell>
          <cell r="AL13" t="str">
            <v>N/A</v>
          </cell>
        </row>
        <row r="14">
          <cell r="B14" t="str">
            <v>Geodis CL Netherlands B.V.</v>
          </cell>
          <cell r="C14" t="str">
            <v>Columbusweg 33a</v>
          </cell>
          <cell r="E14" t="str">
            <v>Venlo</v>
          </cell>
          <cell r="H14">
            <v>36609</v>
          </cell>
          <cell r="K14">
            <v>0</v>
          </cell>
          <cell r="N14">
            <v>80.949999052775993</v>
          </cell>
          <cell r="P14">
            <v>45658</v>
          </cell>
          <cell r="Q14">
            <v>46203</v>
          </cell>
          <cell r="T14">
            <v>2007</v>
          </cell>
          <cell r="V14">
            <v>1062.0000000422001</v>
          </cell>
          <cell r="Y14">
            <v>32</v>
          </cell>
          <cell r="AA14">
            <v>11.68</v>
          </cell>
          <cell r="AL14" t="str">
            <v>N/A</v>
          </cell>
        </row>
        <row r="15">
          <cell r="B15" t="str">
            <v>WISAG Logistics Solutions GmbH &amp; Co. KG</v>
          </cell>
          <cell r="C15" t="str">
            <v>Kimplerstrasse 336</v>
          </cell>
          <cell r="E15" t="str">
            <v>Krefeld</v>
          </cell>
          <cell r="H15">
            <v>11378</v>
          </cell>
          <cell r="K15">
            <v>0</v>
          </cell>
          <cell r="N15">
            <v>67.509997519994997</v>
          </cell>
          <cell r="P15">
            <v>44682</v>
          </cell>
          <cell r="Q15">
            <v>45230</v>
          </cell>
          <cell r="T15">
            <v>2003</v>
          </cell>
          <cell r="V15">
            <v>860.00000005849495</v>
          </cell>
          <cell r="Y15">
            <v>20</v>
          </cell>
          <cell r="AA15">
            <v>12</v>
          </cell>
          <cell r="AL15" t="str">
            <v>Created by exercising a Renewal Option</v>
          </cell>
        </row>
        <row r="16">
          <cell r="B16" t="str">
            <v xml:space="preserve"> </v>
          </cell>
          <cell r="C16" t="str">
            <v>Stammerdijk 7</v>
          </cell>
          <cell r="E16" t="str">
            <v>Amsterdam</v>
          </cell>
          <cell r="H16">
            <v>4822</v>
          </cell>
          <cell r="K16">
            <v>0</v>
          </cell>
          <cell r="N16">
            <v>66.199997330550005</v>
          </cell>
          <cell r="P16">
            <v>45459</v>
          </cell>
          <cell r="Q16">
            <v>47299</v>
          </cell>
          <cell r="T16">
            <v>1988</v>
          </cell>
          <cell r="V16">
            <v>2857.9998893565298</v>
          </cell>
          <cell r="Y16">
            <v>0</v>
          </cell>
          <cell r="AA16">
            <v>0</v>
          </cell>
          <cell r="AL16" t="str">
            <v>N/A</v>
          </cell>
        </row>
        <row r="17">
          <cell r="B17" t="str">
            <v>Mimaki Europe B.V.</v>
          </cell>
          <cell r="C17" t="str">
            <v>Stammerdijk 7</v>
          </cell>
          <cell r="E17" t="str">
            <v>Amsterdam</v>
          </cell>
          <cell r="H17">
            <v>4818</v>
          </cell>
          <cell r="K17">
            <v>0</v>
          </cell>
          <cell r="N17">
            <v>92.499997847217998</v>
          </cell>
          <cell r="P17">
            <v>45459</v>
          </cell>
          <cell r="Q17">
            <v>47299</v>
          </cell>
          <cell r="T17">
            <v>1988</v>
          </cell>
          <cell r="V17">
            <v>240.99999067002199</v>
          </cell>
          <cell r="Y17">
            <v>2</v>
          </cell>
          <cell r="AA17">
            <v>8.6</v>
          </cell>
          <cell r="AL17" t="str">
            <v>N/A</v>
          </cell>
        </row>
        <row r="18">
          <cell r="B18" t="str">
            <v>ISRINGHAUSEN GmbH &amp; Co. KG</v>
          </cell>
          <cell r="C18" t="str">
            <v>Zum Gut Heiligendonk 50-52</v>
          </cell>
          <cell r="E18" t="str">
            <v>Duesseldorf</v>
          </cell>
          <cell r="H18">
            <v>8311</v>
          </cell>
          <cell r="N18">
            <v>0</v>
          </cell>
          <cell r="P18">
            <v>45245</v>
          </cell>
          <cell r="Q18">
            <v>45245</v>
          </cell>
          <cell r="T18">
            <v>2007</v>
          </cell>
          <cell r="V18">
            <v>1357.68994744822</v>
          </cell>
          <cell r="Y18">
            <v>18</v>
          </cell>
          <cell r="AA18">
            <v>12.15</v>
          </cell>
          <cell r="AL18" t="str">
            <v>Change to Clear Lease - old lease (tg4712)</v>
          </cell>
        </row>
        <row r="19">
          <cell r="B19" t="str">
            <v>Humby B.V.</v>
          </cell>
          <cell r="C19" t="str">
            <v>Dirk Hartogweg 14</v>
          </cell>
          <cell r="E19" t="str">
            <v>Venlo</v>
          </cell>
          <cell r="H19">
            <v>4039</v>
          </cell>
          <cell r="N19">
            <v>50.399997674994999</v>
          </cell>
          <cell r="P19">
            <v>45231</v>
          </cell>
          <cell r="Q19">
            <v>46389</v>
          </cell>
          <cell r="T19">
            <v>1999</v>
          </cell>
          <cell r="V19">
            <v>0</v>
          </cell>
          <cell r="Y19">
            <v>7</v>
          </cell>
          <cell r="AL19" t="str">
            <v>N/A</v>
          </cell>
        </row>
        <row r="20">
          <cell r="B20" t="str">
            <v>BLG Handelslogistik GmbH &amp; Co. KG</v>
          </cell>
          <cell r="C20" t="str">
            <v>Budberger Str. 2</v>
          </cell>
          <cell r="E20" t="str">
            <v>Emmerich</v>
          </cell>
          <cell r="H20">
            <v>84680</v>
          </cell>
          <cell r="K20">
            <v>0</v>
          </cell>
          <cell r="N20">
            <v>38.639994988322997</v>
          </cell>
          <cell r="P20">
            <v>45566</v>
          </cell>
          <cell r="Q20">
            <v>46295</v>
          </cell>
          <cell r="T20">
            <v>2008</v>
          </cell>
          <cell r="V20">
            <v>1549.2499400694001</v>
          </cell>
          <cell r="Y20">
            <v>71</v>
          </cell>
          <cell r="AA20">
            <v>10.35</v>
          </cell>
          <cell r="AL20" t="str">
            <v>Silent Renewal</v>
          </cell>
        </row>
        <row r="21">
          <cell r="B21" t="str">
            <v>GXO LOGISTICS SERVICES NETHERLANDS B.V.</v>
          </cell>
          <cell r="C21" t="str">
            <v>Fokkerweg 300</v>
          </cell>
          <cell r="E21" t="str">
            <v>Oude Meer</v>
          </cell>
          <cell r="H21">
            <v>6420</v>
          </cell>
          <cell r="K21">
            <v>0</v>
          </cell>
          <cell r="N21">
            <v>108.550000086111</v>
          </cell>
          <cell r="P21">
            <v>45078</v>
          </cell>
          <cell r="Q21">
            <v>45443</v>
          </cell>
          <cell r="T21">
            <v>2005</v>
          </cell>
          <cell r="V21">
            <v>473.99998164975398</v>
          </cell>
          <cell r="Y21">
            <v>13</v>
          </cell>
          <cell r="AA21">
            <v>11.6</v>
          </cell>
          <cell r="AL21" t="str">
            <v>Created by exercising a Renewal Option._x000D_
_x000D_
NER to be updated after indexation is run.</v>
          </cell>
        </row>
        <row r="22">
          <cell r="B22" t="str">
            <v>GXO LOGISTICS SERVICES NETHERLANDS B.V.</v>
          </cell>
          <cell r="C22" t="str">
            <v>Fokkerweg 300</v>
          </cell>
          <cell r="E22" t="str">
            <v>Oude Meer</v>
          </cell>
          <cell r="H22">
            <v>474</v>
          </cell>
          <cell r="K22">
            <v>0</v>
          </cell>
          <cell r="N22">
            <v>108.550000086111</v>
          </cell>
          <cell r="P22">
            <v>45078</v>
          </cell>
          <cell r="Q22">
            <v>45443</v>
          </cell>
          <cell r="T22">
            <v>2005</v>
          </cell>
          <cell r="V22">
            <v>474.00000004455597</v>
          </cell>
          <cell r="Y22">
            <v>0</v>
          </cell>
          <cell r="AA22">
            <v>3.34</v>
          </cell>
          <cell r="AL22" t="str">
            <v>Created by exercising a Renewal Option._x000D_
_x000D_
NER to be updated after indexation is run.</v>
          </cell>
        </row>
        <row r="23">
          <cell r="B23" t="str">
            <v>GXO LOGISTICS SERVICES NETHERLANDS B.V.</v>
          </cell>
          <cell r="C23" t="str">
            <v>Fokkerweg 300</v>
          </cell>
          <cell r="E23" t="str">
            <v>Oude Meer</v>
          </cell>
          <cell r="H23">
            <v>3086</v>
          </cell>
          <cell r="K23">
            <v>0</v>
          </cell>
          <cell r="N23">
            <v>108.550000086111</v>
          </cell>
          <cell r="P23">
            <v>45078</v>
          </cell>
          <cell r="Q23">
            <v>45443</v>
          </cell>
          <cell r="T23">
            <v>2005</v>
          </cell>
          <cell r="V23">
            <v>0</v>
          </cell>
          <cell r="Y23">
            <v>5</v>
          </cell>
          <cell r="AA23">
            <v>11.6</v>
          </cell>
          <cell r="AL23" t="str">
            <v>Created by exercising a Renewal Option._x000D_
_x000D_
NER to be updated after indexation is run.</v>
          </cell>
        </row>
        <row r="24">
          <cell r="B24" t="str">
            <v>GXO LOGISTICS SERVICES NETHERLANDS B.V.</v>
          </cell>
          <cell r="C24" t="str">
            <v>Fokkerweg 300</v>
          </cell>
          <cell r="E24" t="str">
            <v>Oude Meer</v>
          </cell>
          <cell r="H24">
            <v>3086</v>
          </cell>
          <cell r="K24">
            <v>0</v>
          </cell>
          <cell r="N24">
            <v>112.28999610776999</v>
          </cell>
          <cell r="P24">
            <v>45444</v>
          </cell>
          <cell r="Q24">
            <v>45808</v>
          </cell>
          <cell r="T24">
            <v>2005</v>
          </cell>
          <cell r="V24">
            <v>0</v>
          </cell>
          <cell r="Y24">
            <v>5</v>
          </cell>
          <cell r="AA24">
            <v>11.6</v>
          </cell>
          <cell r="AL24" t="str">
            <v>Created by exercising a Renewal Option</v>
          </cell>
        </row>
        <row r="25">
          <cell r="B25" t="str">
            <v>GXO LOGISTICS SERVICES NETHERLANDS B.V.</v>
          </cell>
          <cell r="C25" t="str">
            <v>Fokkerweg 300</v>
          </cell>
          <cell r="E25" t="str">
            <v>Oude Meer</v>
          </cell>
          <cell r="H25">
            <v>945</v>
          </cell>
          <cell r="K25">
            <v>0</v>
          </cell>
          <cell r="N25">
            <v>165.60999510887899</v>
          </cell>
          <cell r="P25">
            <v>45444</v>
          </cell>
          <cell r="Q25">
            <v>45808</v>
          </cell>
          <cell r="T25">
            <v>2005</v>
          </cell>
          <cell r="V25">
            <v>945.99996337693403</v>
          </cell>
          <cell r="Y25">
            <v>0</v>
          </cell>
          <cell r="AA25">
            <v>3.34</v>
          </cell>
          <cell r="AL25" t="str">
            <v>Created by exercising a Renewal Option</v>
          </cell>
        </row>
        <row r="26">
          <cell r="B26" t="str">
            <v>GXO LOGISTICS SERVICES NETHERLANDS B.V.</v>
          </cell>
          <cell r="C26" t="str">
            <v>Fokkerweg 300</v>
          </cell>
          <cell r="E26" t="str">
            <v>Oude Meer</v>
          </cell>
          <cell r="H26">
            <v>6420</v>
          </cell>
          <cell r="K26">
            <v>0</v>
          </cell>
          <cell r="N26">
            <v>112.28999610776999</v>
          </cell>
          <cell r="P26">
            <v>45444</v>
          </cell>
          <cell r="Q26">
            <v>45808</v>
          </cell>
          <cell r="T26">
            <v>2005</v>
          </cell>
          <cell r="V26">
            <v>473.99998164975398</v>
          </cell>
          <cell r="Y26">
            <v>13</v>
          </cell>
          <cell r="AA26">
            <v>11.6</v>
          </cell>
          <cell r="AL26" t="str">
            <v>Created by exercising a Renewal Option</v>
          </cell>
        </row>
        <row r="27">
          <cell r="B27" t="str">
            <v>GXO LOGISTICS SERVICES NETHERLANDS B.V.</v>
          </cell>
          <cell r="C27" t="str">
            <v>Fokkerweg 300</v>
          </cell>
          <cell r="E27" t="str">
            <v>Oude Meer</v>
          </cell>
          <cell r="H27">
            <v>474</v>
          </cell>
          <cell r="K27">
            <v>0</v>
          </cell>
          <cell r="N27">
            <v>112.28999610776999</v>
          </cell>
          <cell r="P27">
            <v>45444</v>
          </cell>
          <cell r="Q27">
            <v>45808</v>
          </cell>
          <cell r="T27">
            <v>2005</v>
          </cell>
          <cell r="V27">
            <v>474.00000004455597</v>
          </cell>
          <cell r="Y27">
            <v>0</v>
          </cell>
          <cell r="AA27">
            <v>3.34</v>
          </cell>
          <cell r="AL27" t="str">
            <v>Created by exercising a Renewal Option</v>
          </cell>
        </row>
        <row r="28">
          <cell r="B28" t="str">
            <v>AD NL B.V.</v>
          </cell>
          <cell r="C28" t="str">
            <v>Dirk Hartogweg 14</v>
          </cell>
          <cell r="E28" t="str">
            <v>Venlo</v>
          </cell>
          <cell r="H28">
            <v>4332</v>
          </cell>
          <cell r="N28">
            <v>54.989998174440998</v>
          </cell>
          <cell r="P28">
            <v>45231</v>
          </cell>
          <cell r="Q28">
            <v>46387</v>
          </cell>
          <cell r="T28">
            <v>1999</v>
          </cell>
          <cell r="V28">
            <v>447.239982648568</v>
          </cell>
          <cell r="Y28">
            <v>5</v>
          </cell>
          <cell r="AL28" t="str">
            <v>N/A</v>
          </cell>
        </row>
        <row r="29">
          <cell r="B29" t="str">
            <v>Cabooter Container Services B.V.</v>
          </cell>
          <cell r="C29" t="str">
            <v>Dirk Hartogweg 14</v>
          </cell>
          <cell r="E29" t="str">
            <v>Venlo</v>
          </cell>
          <cell r="H29">
            <v>9596</v>
          </cell>
          <cell r="N29">
            <v>62.420002617782998</v>
          </cell>
          <cell r="P29">
            <v>45231</v>
          </cell>
          <cell r="Q29">
            <v>46507</v>
          </cell>
          <cell r="T29">
            <v>1999</v>
          </cell>
          <cell r="V29">
            <v>1858.76992806819</v>
          </cell>
          <cell r="Y29">
            <v>13</v>
          </cell>
          <cell r="AL29" t="str">
            <v>Due to delay in construction works_x000D_
Switch to monthly billing + DD per 01/10/2022 based on the Amendment No.2</v>
          </cell>
        </row>
        <row r="30">
          <cell r="B30" t="str">
            <v>DHL Supply Chain (Netherlands) B.V.</v>
          </cell>
          <cell r="C30" t="str">
            <v>Bolwerkdok 2</v>
          </cell>
          <cell r="E30" t="str">
            <v>Nieuwegein</v>
          </cell>
          <cell r="H30">
            <v>23957</v>
          </cell>
          <cell r="N30">
            <v>57.120003823341001</v>
          </cell>
          <cell r="P30">
            <v>44927</v>
          </cell>
          <cell r="Q30">
            <v>45412</v>
          </cell>
          <cell r="T30">
            <v>2017</v>
          </cell>
          <cell r="V30">
            <v>1131.1999562071701</v>
          </cell>
          <cell r="Y30">
            <v>20</v>
          </cell>
          <cell r="AA30">
            <v>12.2</v>
          </cell>
          <cell r="AL30" t="str">
            <v>Remeasurment never done since 2018, wrong occupancy reported</v>
          </cell>
        </row>
        <row r="31">
          <cell r="B31" t="str">
            <v>Stamhuis Retail Services  B.V.</v>
          </cell>
          <cell r="C31" t="str">
            <v>Rutherfordweg 50</v>
          </cell>
          <cell r="E31" t="str">
            <v>Utrecht</v>
          </cell>
          <cell r="H31">
            <v>15082</v>
          </cell>
          <cell r="K31">
            <v>2</v>
          </cell>
          <cell r="N31">
            <v>85.269997623329004</v>
          </cell>
          <cell r="P31">
            <v>45078</v>
          </cell>
          <cell r="Q31">
            <v>46904</v>
          </cell>
          <cell r="T31">
            <v>1993</v>
          </cell>
          <cell r="V31">
            <v>608.98997643309497</v>
          </cell>
          <cell r="Y31">
            <v>13</v>
          </cell>
          <cell r="AA31">
            <v>8</v>
          </cell>
          <cell r="AL31" t="str">
            <v>N/A</v>
          </cell>
        </row>
        <row r="32">
          <cell r="B32" t="str">
            <v>VVE GreenParc</v>
          </cell>
          <cell r="C32" t="str">
            <v>Hollandweg 4</v>
          </cell>
          <cell r="E32" t="str">
            <v>Bleiswijk</v>
          </cell>
          <cell r="H32">
            <v>63</v>
          </cell>
          <cell r="N32">
            <v>44.149997674994999</v>
          </cell>
          <cell r="P32">
            <v>44693</v>
          </cell>
          <cell r="Q32">
            <v>45107</v>
          </cell>
          <cell r="T32">
            <v>1998</v>
          </cell>
          <cell r="V32">
            <v>63.969997551361999</v>
          </cell>
          <cell r="Y32">
            <v>0</v>
          </cell>
          <cell r="AL32" t="str">
            <v>rent invoiced by previous owner till Dec. 2022</v>
          </cell>
        </row>
        <row r="33">
          <cell r="B33" t="str">
            <v>VVE GreenParc</v>
          </cell>
          <cell r="C33" t="str">
            <v>Hollandweg 4</v>
          </cell>
          <cell r="E33" t="str">
            <v>Bleiswijk</v>
          </cell>
          <cell r="H33">
            <v>63</v>
          </cell>
          <cell r="K33">
            <v>0</v>
          </cell>
          <cell r="N33">
            <v>45.179996262769997</v>
          </cell>
          <cell r="P33">
            <v>45474</v>
          </cell>
          <cell r="Q33">
            <v>45838</v>
          </cell>
          <cell r="T33">
            <v>1998</v>
          </cell>
          <cell r="V33">
            <v>63.969997551361999</v>
          </cell>
          <cell r="Y33">
            <v>0</v>
          </cell>
          <cell r="AL33" t="str">
            <v>Created by exercising a Renewal Option</v>
          </cell>
        </row>
        <row r="34">
          <cell r="B34" t="str">
            <v>Brightfiber Textiles B.V.</v>
          </cell>
          <cell r="C34" t="str">
            <v>Gyroscoopweg 4a</v>
          </cell>
          <cell r="E34" t="str">
            <v>Amsterdam</v>
          </cell>
          <cell r="H34">
            <v>5429</v>
          </cell>
          <cell r="K34">
            <v>4</v>
          </cell>
          <cell r="N34">
            <v>112.820000292778</v>
          </cell>
          <cell r="P34">
            <v>45261</v>
          </cell>
          <cell r="Q34">
            <v>47817</v>
          </cell>
          <cell r="T34">
            <v>1988</v>
          </cell>
          <cell r="V34">
            <v>228.09999116942799</v>
          </cell>
          <cell r="Y34">
            <v>23</v>
          </cell>
          <cell r="AA34">
            <v>7.5</v>
          </cell>
          <cell r="AL34" t="str">
            <v>N/A</v>
          </cell>
        </row>
        <row r="35">
          <cell r="B35" t="str">
            <v>Logistics Solutions B.V.</v>
          </cell>
          <cell r="C35" t="str">
            <v>Marco Polostraat 22</v>
          </cell>
          <cell r="E35" t="str">
            <v>Rotterdam</v>
          </cell>
          <cell r="H35">
            <v>6340</v>
          </cell>
          <cell r="K35">
            <v>0</v>
          </cell>
          <cell r="N35">
            <v>82.890000154999996</v>
          </cell>
          <cell r="P35">
            <v>45444</v>
          </cell>
          <cell r="Q35">
            <v>47269</v>
          </cell>
          <cell r="T35">
            <v>1990</v>
          </cell>
          <cell r="V35">
            <v>98.999996167353999</v>
          </cell>
          <cell r="Y35">
            <v>15</v>
          </cell>
          <cell r="AA35">
            <v>0</v>
          </cell>
          <cell r="AL35" t="str">
            <v>Renewal clear lease, old lease code tn1604</v>
          </cell>
        </row>
        <row r="36">
          <cell r="B36" t="str">
            <v>Logistics Solutions B.V.</v>
          </cell>
          <cell r="C36" t="str">
            <v>Marco Polostraat 22</v>
          </cell>
          <cell r="E36" t="str">
            <v>Rotterdam</v>
          </cell>
          <cell r="H36">
            <v>6340</v>
          </cell>
          <cell r="N36">
            <v>9.9996727770000002E-3</v>
          </cell>
          <cell r="P36">
            <v>45444</v>
          </cell>
          <cell r="Q36">
            <v>45444</v>
          </cell>
          <cell r="T36">
            <v>1990</v>
          </cell>
          <cell r="V36">
            <v>98.999996167353999</v>
          </cell>
          <cell r="Y36">
            <v>15</v>
          </cell>
          <cell r="AA36">
            <v>0</v>
          </cell>
          <cell r="AL36" t="str">
            <v>N/A</v>
          </cell>
        </row>
        <row r="37">
          <cell r="B37" t="str">
            <v>JCL Logistics Benelux B.V.</v>
          </cell>
          <cell r="C37" t="str">
            <v>Rucphensebaan 11</v>
          </cell>
          <cell r="E37" t="str">
            <v>Roosendaal</v>
          </cell>
          <cell r="H37">
            <v>10166</v>
          </cell>
          <cell r="N37">
            <v>54.780005046120998</v>
          </cell>
          <cell r="P37">
            <v>44712</v>
          </cell>
          <cell r="Q37">
            <v>46387</v>
          </cell>
          <cell r="T37">
            <v>2021</v>
          </cell>
          <cell r="V37">
            <v>778.999969842106</v>
          </cell>
          <cell r="Y37">
            <v>10</v>
          </cell>
          <cell r="AL37" t="str">
            <v>Tristar acquisition</v>
          </cell>
        </row>
        <row r="38">
          <cell r="B38" t="str">
            <v>Flower Trade Consult B.V.</v>
          </cell>
          <cell r="C38" t="str">
            <v>Hollandweg 4</v>
          </cell>
          <cell r="E38" t="str">
            <v>Bleiswijk</v>
          </cell>
          <cell r="H38">
            <v>127</v>
          </cell>
          <cell r="K38">
            <v>0</v>
          </cell>
          <cell r="N38">
            <v>109.699994747212</v>
          </cell>
          <cell r="P38">
            <v>44927</v>
          </cell>
          <cell r="Q38">
            <v>45291</v>
          </cell>
          <cell r="T38">
            <v>1998</v>
          </cell>
          <cell r="V38">
            <v>127.97999506401401</v>
          </cell>
          <cell r="Y38">
            <v>0</v>
          </cell>
          <cell r="AL38" t="str">
            <v>Created by exercising a Renewal Option</v>
          </cell>
        </row>
        <row r="39">
          <cell r="B39" t="str">
            <v>GXO LOGISTICS SERVICES NETHERLANDS B.V.</v>
          </cell>
          <cell r="C39" t="str">
            <v>Fokkerweg 300</v>
          </cell>
          <cell r="E39" t="str">
            <v>Oude Meer</v>
          </cell>
          <cell r="H39">
            <v>2029</v>
          </cell>
          <cell r="K39">
            <v>0</v>
          </cell>
          <cell r="N39">
            <v>95.849995866658006</v>
          </cell>
          <cell r="P39">
            <v>45413</v>
          </cell>
          <cell r="Q39">
            <v>45777</v>
          </cell>
          <cell r="T39">
            <v>2005</v>
          </cell>
          <cell r="V39">
            <v>0</v>
          </cell>
          <cell r="Y39">
            <v>9</v>
          </cell>
          <cell r="AA39">
            <v>11.6</v>
          </cell>
          <cell r="AL39" t="str">
            <v>N/A</v>
          </cell>
        </row>
        <row r="40">
          <cell r="B40" t="str">
            <v>DHL Supply Chain (Netherlands) B.V.</v>
          </cell>
          <cell r="C40" t="str">
            <v>Bolwerkdok 2</v>
          </cell>
          <cell r="E40" t="str">
            <v>Nieuwegein</v>
          </cell>
          <cell r="H40">
            <v>23957</v>
          </cell>
          <cell r="K40">
            <v>0</v>
          </cell>
          <cell r="N40">
            <v>85.470001842781002</v>
          </cell>
          <cell r="P40">
            <v>45413</v>
          </cell>
          <cell r="Q40">
            <v>46507</v>
          </cell>
          <cell r="T40">
            <v>2017</v>
          </cell>
          <cell r="V40">
            <v>1131.1999562071701</v>
          </cell>
          <cell r="Y40">
            <v>20</v>
          </cell>
          <cell r="AA40">
            <v>12.2</v>
          </cell>
          <cell r="AL40" t="str">
            <v>Modification amendment needed to solve error explained in INC0314092.</v>
          </cell>
        </row>
        <row r="41">
          <cell r="B41" t="str">
            <v>QTRADO Logistics GmbH &amp; Co. KG</v>
          </cell>
          <cell r="C41" t="str">
            <v>Kimplerstrasse 340</v>
          </cell>
          <cell r="E41" t="str">
            <v>Krefeld</v>
          </cell>
          <cell r="H41">
            <v>8567</v>
          </cell>
          <cell r="N41">
            <v>82.800003100005995</v>
          </cell>
          <cell r="P41">
            <v>45505</v>
          </cell>
          <cell r="Q41">
            <v>45565</v>
          </cell>
          <cell r="T41">
            <v>2002</v>
          </cell>
          <cell r="V41">
            <v>604.05997665182394</v>
          </cell>
          <cell r="Y41">
            <v>12</v>
          </cell>
          <cell r="AA41">
            <v>11.42</v>
          </cell>
          <cell r="AL41" t="str">
            <v>Renewal 2nd amendment, 2,5% MgFee in Service Charge starting 01/08/2024</v>
          </cell>
        </row>
        <row r="42">
          <cell r="B42" t="str">
            <v>Apex Global Logistics (NL) B.V.</v>
          </cell>
          <cell r="C42" t="str">
            <v>Nieuwesluisweg 100</v>
          </cell>
          <cell r="E42" t="str">
            <v>Rotterdam</v>
          </cell>
          <cell r="H42">
            <v>8720</v>
          </cell>
          <cell r="N42">
            <v>80.739995160546002</v>
          </cell>
          <cell r="P42">
            <v>45200</v>
          </cell>
          <cell r="Q42">
            <v>46507</v>
          </cell>
          <cell r="T42">
            <v>2021</v>
          </cell>
          <cell r="V42">
            <v>463.69998204850401</v>
          </cell>
          <cell r="Y42">
            <v>10</v>
          </cell>
          <cell r="AL42" t="str">
            <v>lease Take-over from t0019433</v>
          </cell>
        </row>
        <row r="43">
          <cell r="B43" t="str">
            <v>Schenker Logistics Nederland B.V.</v>
          </cell>
          <cell r="C43" t="str">
            <v>Fokkerweg 300</v>
          </cell>
          <cell r="E43" t="str">
            <v>Oude Meer</v>
          </cell>
          <cell r="H43">
            <v>10319</v>
          </cell>
          <cell r="K43">
            <v>3</v>
          </cell>
          <cell r="N43">
            <v>92.519997192771996</v>
          </cell>
          <cell r="P43">
            <v>44958</v>
          </cell>
          <cell r="Q43">
            <v>46783</v>
          </cell>
          <cell r="T43">
            <v>2023</v>
          </cell>
          <cell r="V43">
            <v>599.99997677184001</v>
          </cell>
          <cell r="Y43">
            <v>16</v>
          </cell>
          <cell r="AL43" t="str">
            <v>Cam/SC Recoveries = Park management costs._x000D_
_x000D_
Amendment II additional rent for external truck space. Ner updated</v>
          </cell>
        </row>
        <row r="44">
          <cell r="B44" t="str">
            <v>CBS Fire Safety &amp; Technology GmbH</v>
          </cell>
          <cell r="C44" t="str">
            <v>Brandenburger Straße 40, 42, 44,</v>
          </cell>
          <cell r="E44" t="str">
            <v>Ratingen</v>
          </cell>
          <cell r="H44">
            <v>560</v>
          </cell>
          <cell r="K44">
            <v>13</v>
          </cell>
          <cell r="N44">
            <v>82.780003754451997</v>
          </cell>
          <cell r="P44">
            <v>45281</v>
          </cell>
          <cell r="Q44">
            <v>47170</v>
          </cell>
          <cell r="T44">
            <v>1982</v>
          </cell>
          <cell r="V44">
            <v>560.67997831263904</v>
          </cell>
          <cell r="AL44" t="str">
            <v>Capping for max 10% of the net rent for Maintenance, repair and renewal.</v>
          </cell>
        </row>
        <row r="45">
          <cell r="B45" t="str">
            <v>Riviera Groothandel B.V.</v>
          </cell>
          <cell r="C45" t="str">
            <v>Beiraweg 11-15</v>
          </cell>
          <cell r="E45" t="str">
            <v>Amsterdam</v>
          </cell>
          <cell r="H45">
            <v>5271</v>
          </cell>
          <cell r="N45">
            <v>56.900000258334003</v>
          </cell>
          <cell r="P45">
            <v>44818</v>
          </cell>
          <cell r="Q45">
            <v>46112</v>
          </cell>
          <cell r="T45">
            <v>2009</v>
          </cell>
          <cell r="V45">
            <v>5271.9497959502796</v>
          </cell>
          <cell r="Y45">
            <v>0</v>
          </cell>
          <cell r="AL45" t="str">
            <v>SARL, Addendum to be checked with RECX</v>
          </cell>
        </row>
        <row r="46">
          <cell r="B46" t="str">
            <v>DHL Global Forwarding (Netherlands) B.V</v>
          </cell>
          <cell r="C46" t="str">
            <v>Prestwickweg 1</v>
          </cell>
          <cell r="E46" t="str">
            <v>Schiphol-Zuidoost</v>
          </cell>
          <cell r="H46">
            <v>19490</v>
          </cell>
          <cell r="N46">
            <v>0</v>
          </cell>
          <cell r="P46">
            <v>45352</v>
          </cell>
          <cell r="Q46">
            <v>45443</v>
          </cell>
          <cell r="T46">
            <v>1999</v>
          </cell>
          <cell r="V46">
            <v>4377.6998305234702</v>
          </cell>
          <cell r="Y46">
            <v>32</v>
          </cell>
          <cell r="AL46" t="str">
            <v>N/A</v>
          </cell>
        </row>
        <row r="47">
          <cell r="B47" t="str">
            <v>Röhlig Deutschland GmbH &amp; Co. KG</v>
          </cell>
          <cell r="C47" t="str">
            <v>Brandenburger Straße 40, 42, 44,</v>
          </cell>
          <cell r="E47" t="str">
            <v>Ratingen</v>
          </cell>
          <cell r="H47">
            <v>416</v>
          </cell>
          <cell r="N47">
            <v>113.40000284167201</v>
          </cell>
          <cell r="P47">
            <v>45292</v>
          </cell>
          <cell r="Q47">
            <v>45473</v>
          </cell>
          <cell r="T47">
            <v>1982</v>
          </cell>
          <cell r="V47">
            <v>416.37998389901202</v>
          </cell>
          <cell r="Y47">
            <v>0</v>
          </cell>
          <cell r="AL47" t="str">
            <v>renewal 6 month (short term lease)</v>
          </cell>
        </row>
        <row r="48">
          <cell r="B48" t="str">
            <v>Impressive Worldwide Logistics GmbH</v>
          </cell>
          <cell r="C48" t="str">
            <v>Brandenburger Straße 40, 42, 44,</v>
          </cell>
          <cell r="E48" t="str">
            <v>Ratingen</v>
          </cell>
          <cell r="H48">
            <v>166</v>
          </cell>
          <cell r="K48">
            <v>-60</v>
          </cell>
          <cell r="N48">
            <v>101.90000241111601</v>
          </cell>
          <cell r="P48">
            <v>44818</v>
          </cell>
          <cell r="Q48">
            <v>46630</v>
          </cell>
          <cell r="T48">
            <v>1982</v>
          </cell>
          <cell r="V48">
            <v>166.83999350386199</v>
          </cell>
          <cell r="Y48">
            <v>0</v>
          </cell>
          <cell r="AL48" t="str">
            <v>Indexation should be January 2024 Vs July 2022</v>
          </cell>
        </row>
        <row r="49">
          <cell r="B49" t="str">
            <v>UPS SCS (Nederland) B.V.</v>
          </cell>
          <cell r="C49" t="str">
            <v>Marco Poloweg 26-28</v>
          </cell>
          <cell r="E49" t="str">
            <v>Venlo</v>
          </cell>
          <cell r="H49">
            <v>8640</v>
          </cell>
          <cell r="K49">
            <v>0</v>
          </cell>
          <cell r="N49">
            <v>88.380003496117993</v>
          </cell>
          <cell r="P49">
            <v>45658</v>
          </cell>
          <cell r="Q49">
            <v>47483</v>
          </cell>
          <cell r="T49">
            <v>2006</v>
          </cell>
          <cell r="V49">
            <v>219.99999148300799</v>
          </cell>
          <cell r="Y49">
            <v>8</v>
          </cell>
          <cell r="AA49">
            <v>10.8</v>
          </cell>
          <cell r="AL49" t="str">
            <v>N/A</v>
          </cell>
        </row>
        <row r="50">
          <cell r="B50" t="str">
            <v>Athlon Car Lease Nederland B.V.</v>
          </cell>
          <cell r="C50" t="str">
            <v>Meer en Duin 1</v>
          </cell>
          <cell r="E50" t="str">
            <v>Lisse</v>
          </cell>
          <cell r="H50">
            <v>599</v>
          </cell>
          <cell r="N50">
            <v>74.000000430556</v>
          </cell>
          <cell r="P50">
            <v>45261</v>
          </cell>
          <cell r="T50">
            <v>1995</v>
          </cell>
          <cell r="V50">
            <v>0</v>
          </cell>
          <cell r="Y50">
            <v>0</v>
          </cell>
          <cell r="AL50" t="str">
            <v>N/A</v>
          </cell>
        </row>
        <row r="51">
          <cell r="B51" t="str">
            <v>Intel International B.V.</v>
          </cell>
          <cell r="C51" t="str">
            <v>Capronilaan 37-53</v>
          </cell>
          <cell r="E51" t="str">
            <v>Schiphol-Rijk</v>
          </cell>
          <cell r="H51">
            <v>17083</v>
          </cell>
          <cell r="K51">
            <v>0</v>
          </cell>
          <cell r="N51">
            <v>122.92000347889601</v>
          </cell>
          <cell r="P51">
            <v>45444</v>
          </cell>
          <cell r="Q51">
            <v>46173</v>
          </cell>
          <cell r="T51">
            <v>2004</v>
          </cell>
          <cell r="V51">
            <v>3028.8000000807801</v>
          </cell>
          <cell r="Y51">
            <v>26</v>
          </cell>
          <cell r="AA51">
            <v>10.8</v>
          </cell>
          <cell r="AL51" t="str">
            <v>N/A</v>
          </cell>
        </row>
        <row r="52">
          <cell r="B52" t="str">
            <v>Lime Network B.V.</v>
          </cell>
          <cell r="C52" t="str">
            <v>Columbusstraat 2-10</v>
          </cell>
          <cell r="E52" t="str">
            <v>Rotterdam</v>
          </cell>
          <cell r="H52">
            <v>2873</v>
          </cell>
          <cell r="N52">
            <v>54.67999755444</v>
          </cell>
          <cell r="P52">
            <v>45627</v>
          </cell>
          <cell r="Q52">
            <v>45627</v>
          </cell>
          <cell r="T52">
            <v>1999</v>
          </cell>
          <cell r="V52">
            <v>660.899974414182</v>
          </cell>
          <cell r="Y52">
            <v>4</v>
          </cell>
          <cell r="AA52">
            <v>9.1</v>
          </cell>
          <cell r="AL52" t="str">
            <v>N/A</v>
          </cell>
        </row>
        <row r="53">
          <cell r="B53" t="str">
            <v>Nu Skin Netherlands B.V.</v>
          </cell>
          <cell r="C53" t="str">
            <v>Amundsendweg 2</v>
          </cell>
          <cell r="E53" t="str">
            <v>Venlo</v>
          </cell>
          <cell r="H53">
            <v>11998</v>
          </cell>
          <cell r="K53">
            <v>0</v>
          </cell>
          <cell r="N53">
            <v>93.209996142215005</v>
          </cell>
          <cell r="P53">
            <v>45658</v>
          </cell>
          <cell r="Q53">
            <v>47483</v>
          </cell>
          <cell r="T53">
            <v>2007</v>
          </cell>
          <cell r="V53">
            <v>456.39998233111299</v>
          </cell>
          <cell r="Y53">
            <v>10</v>
          </cell>
          <cell r="AA53">
            <v>11</v>
          </cell>
          <cell r="AL53" t="str">
            <v>N/A</v>
          </cell>
        </row>
        <row r="54">
          <cell r="B54" t="str">
            <v>BCC (Elektro - Speciaalzaken) B.V.</v>
          </cell>
          <cell r="C54" t="str">
            <v>Bellsingel 61</v>
          </cell>
          <cell r="E54" t="str">
            <v>Schiphol-Rijk</v>
          </cell>
          <cell r="H54">
            <v>22655</v>
          </cell>
          <cell r="N54">
            <v>74.059998467219003</v>
          </cell>
          <cell r="P54">
            <v>44818</v>
          </cell>
          <cell r="Q54">
            <v>47811</v>
          </cell>
          <cell r="T54">
            <v>2000</v>
          </cell>
          <cell r="V54">
            <v>3490.9998648508199</v>
          </cell>
          <cell r="Y54">
            <v>26</v>
          </cell>
          <cell r="AL54" t="str">
            <v>SARL, blended rent incl. 270 parking spots, CPI - index table to be validated with Crossbay</v>
          </cell>
        </row>
        <row r="55">
          <cell r="B55" t="str">
            <v>Stichting Probiblio</v>
          </cell>
          <cell r="C55" t="str">
            <v>Lireweg 15-17</v>
          </cell>
          <cell r="E55" t="str">
            <v>Nieuw-Vennep</v>
          </cell>
          <cell r="H55">
            <v>2775</v>
          </cell>
          <cell r="N55">
            <v>54.079995659990999</v>
          </cell>
          <cell r="P55">
            <v>44818</v>
          </cell>
          <cell r="Q55">
            <v>46934</v>
          </cell>
          <cell r="T55">
            <v>2003</v>
          </cell>
          <cell r="V55">
            <v>51.999997986893</v>
          </cell>
          <cell r="Y55">
            <v>8</v>
          </cell>
          <cell r="AL55" t="str">
            <v>SARL, blended rent, 5% admin fee, Park Management fee - to be checked with RECX</v>
          </cell>
        </row>
        <row r="56">
          <cell r="B56" t="str">
            <v>Probiblio Service Center Administraties B.V.</v>
          </cell>
          <cell r="C56" t="str">
            <v>Lireweg 15-17</v>
          </cell>
          <cell r="E56" t="str">
            <v>Nieuw-Vennep</v>
          </cell>
          <cell r="H56">
            <v>397</v>
          </cell>
          <cell r="N56">
            <v>93.559995453324007</v>
          </cell>
          <cell r="P56">
            <v>44818</v>
          </cell>
          <cell r="Q56">
            <v>46053</v>
          </cell>
          <cell r="T56">
            <v>2003</v>
          </cell>
          <cell r="V56">
            <v>397.64998465198801</v>
          </cell>
          <cell r="Y56">
            <v>0</v>
          </cell>
          <cell r="AL56" t="str">
            <v>SARL, blended rent incl. 21 parking sport, 5% admin fee to be checked with RECX</v>
          </cell>
        </row>
        <row r="57">
          <cell r="B57" t="str">
            <v>Zorgboodschap B.V</v>
          </cell>
          <cell r="C57" t="str">
            <v>Jagtlustkade 8, 10, 10a, 10b</v>
          </cell>
          <cell r="E57" t="str">
            <v>Sassenheim</v>
          </cell>
          <cell r="H57">
            <v>5708</v>
          </cell>
          <cell r="N57">
            <v>60.319995987214</v>
          </cell>
          <cell r="P57">
            <v>44818</v>
          </cell>
          <cell r="Q57">
            <v>46022</v>
          </cell>
          <cell r="T57">
            <v>1980</v>
          </cell>
          <cell r="V57">
            <v>806.44996882586895</v>
          </cell>
          <cell r="Y57">
            <v>4</v>
          </cell>
          <cell r="AL57" t="str">
            <v>end date to be determined_x000D_
Acquisition from Crossbay</v>
          </cell>
        </row>
        <row r="58">
          <cell r="B58" t="str">
            <v>SIM International B.V.</v>
          </cell>
          <cell r="C58" t="str">
            <v>Wattstraat 7 &amp; 7a</v>
          </cell>
          <cell r="E58" t="str">
            <v>Sassenheim</v>
          </cell>
          <cell r="H58">
            <v>3393</v>
          </cell>
          <cell r="N58">
            <v>57.329996951661002</v>
          </cell>
          <cell r="P58">
            <v>45156</v>
          </cell>
          <cell r="Q58">
            <v>46203</v>
          </cell>
          <cell r="T58">
            <v>2001</v>
          </cell>
          <cell r="V58">
            <v>516.99997998506899</v>
          </cell>
          <cell r="Y58">
            <v>7</v>
          </cell>
          <cell r="AL58" t="str">
            <v>N/A</v>
          </cell>
        </row>
        <row r="59">
          <cell r="B59" t="str">
            <v>Beter Bed B.V.</v>
          </cell>
          <cell r="C59" t="str">
            <v>Lireweg 122</v>
          </cell>
          <cell r="E59" t="str">
            <v>Nieuw-Vennep</v>
          </cell>
          <cell r="H59">
            <v>7662</v>
          </cell>
          <cell r="K59">
            <v>6</v>
          </cell>
          <cell r="N59">
            <v>43.930004873899001</v>
          </cell>
          <cell r="P59">
            <v>45266</v>
          </cell>
          <cell r="Q59">
            <v>47092</v>
          </cell>
          <cell r="T59">
            <v>2005</v>
          </cell>
          <cell r="V59">
            <v>333.999987069658</v>
          </cell>
          <cell r="Y59">
            <v>10</v>
          </cell>
          <cell r="AL59" t="str">
            <v>Created by exercising a Renewal Option</v>
          </cell>
        </row>
        <row r="60">
          <cell r="B60" t="str">
            <v>Beagley Copperman B.V.</v>
          </cell>
          <cell r="C60" t="str">
            <v>Antonie van Leeuwenhoekweg 39-41</v>
          </cell>
          <cell r="E60" t="str">
            <v>Alphen aan den Rijn</v>
          </cell>
          <cell r="H60">
            <v>9091</v>
          </cell>
          <cell r="N60">
            <v>62.750002583338997</v>
          </cell>
          <cell r="P60">
            <v>44818</v>
          </cell>
          <cell r="Q60">
            <v>46356</v>
          </cell>
          <cell r="T60">
            <v>2001</v>
          </cell>
          <cell r="V60">
            <v>1346.99994785278</v>
          </cell>
          <cell r="Y60">
            <v>7</v>
          </cell>
          <cell r="AL60" t="str">
            <v>Auto Renewal if not terminated 12 months before lease end</v>
          </cell>
        </row>
        <row r="61">
          <cell r="B61" t="str">
            <v>Nu Skin Netherlands B.V.</v>
          </cell>
          <cell r="C61" t="str">
            <v>Amundsendweg 2</v>
          </cell>
          <cell r="E61" t="str">
            <v>Venlo</v>
          </cell>
          <cell r="H61">
            <v>11998</v>
          </cell>
          <cell r="N61">
            <v>48.330000826667998</v>
          </cell>
          <cell r="P61">
            <v>45139</v>
          </cell>
          <cell r="Q61">
            <v>45657</v>
          </cell>
          <cell r="T61">
            <v>2007</v>
          </cell>
          <cell r="V61">
            <v>456.39998233111299</v>
          </cell>
          <cell r="Y61">
            <v>10</v>
          </cell>
          <cell r="AA61">
            <v>11</v>
          </cell>
          <cell r="AL61" t="str">
            <v>Indexation method changed to fixed for the 2024 charge, as per Amendment I</v>
          </cell>
        </row>
        <row r="62">
          <cell r="B62" t="str">
            <v>Global IT Trade Group B.V.</v>
          </cell>
          <cell r="C62" t="str">
            <v>Radonstraat 300</v>
          </cell>
          <cell r="E62" t="str">
            <v>Zoetermeer</v>
          </cell>
          <cell r="H62">
            <v>4789</v>
          </cell>
          <cell r="N62">
            <v>51.920001756669997</v>
          </cell>
          <cell r="P62">
            <v>44818</v>
          </cell>
          <cell r="Q62">
            <v>45777</v>
          </cell>
          <cell r="T62">
            <v>1991</v>
          </cell>
          <cell r="V62">
            <v>591.99997708154899</v>
          </cell>
          <cell r="Y62">
            <v>3</v>
          </cell>
          <cell r="AL62" t="str">
            <v>Acquisition from Crossbay</v>
          </cell>
        </row>
        <row r="63">
          <cell r="B63" t="str">
            <v>J. A. Meeder B.V.</v>
          </cell>
          <cell r="C63" t="str">
            <v>Donk 13/15</v>
          </cell>
          <cell r="E63" t="str">
            <v>Barendrecht</v>
          </cell>
          <cell r="H63">
            <v>7491</v>
          </cell>
          <cell r="N63">
            <v>82.629997898884994</v>
          </cell>
          <cell r="P63">
            <v>44818</v>
          </cell>
          <cell r="Q63">
            <v>48188</v>
          </cell>
          <cell r="T63">
            <v>2004</v>
          </cell>
          <cell r="V63">
            <v>1465.19994327683</v>
          </cell>
          <cell r="Y63">
            <v>12</v>
          </cell>
          <cell r="AL63" t="str">
            <v>SARL, blended rent incl. 40 parking spots, VAT number to be provided</v>
          </cell>
        </row>
        <row r="64">
          <cell r="B64" t="str">
            <v>Greetz B.V.</v>
          </cell>
          <cell r="C64" t="str">
            <v>Koningsbeltweg 42</v>
          </cell>
          <cell r="E64" t="str">
            <v>Almere</v>
          </cell>
          <cell r="H64">
            <v>8597</v>
          </cell>
          <cell r="K64">
            <v>-123</v>
          </cell>
          <cell r="N64">
            <v>59.999995694436002</v>
          </cell>
          <cell r="P64">
            <v>44818</v>
          </cell>
          <cell r="Q64">
            <v>48548</v>
          </cell>
          <cell r="T64">
            <v>2009</v>
          </cell>
          <cell r="V64">
            <v>732.84997167518998</v>
          </cell>
          <cell r="Y64">
            <v>8</v>
          </cell>
          <cell r="AL64" t="str">
            <v>Acquisition from crossbay_x000D_
_x000D_
Cash contribution - a one time fit out incentive of 50,000 Eur once office works are done_x000D_
Email from Nienke Jansen 23/01/2023:_x000D_
Parking space are 67, tenant agreed to pay for 50 parking spaces 250euros per year. Free rent amount corrected.</v>
          </cell>
        </row>
        <row r="65">
          <cell r="B65" t="str">
            <v>Van Straalen de Vries Beheer B.V.</v>
          </cell>
          <cell r="C65" t="str">
            <v>Beiraweg 5</v>
          </cell>
          <cell r="E65" t="str">
            <v>Amsterdam</v>
          </cell>
          <cell r="H65">
            <v>5351</v>
          </cell>
          <cell r="N65">
            <v>111.879998759998</v>
          </cell>
          <cell r="P65">
            <v>44818</v>
          </cell>
          <cell r="Q65">
            <v>49643</v>
          </cell>
          <cell r="T65">
            <v>2018</v>
          </cell>
          <cell r="V65">
            <v>278.23998919116701</v>
          </cell>
          <cell r="Y65">
            <v>39</v>
          </cell>
          <cell r="AL65" t="str">
            <v>SARL</v>
          </cell>
        </row>
        <row r="66">
          <cell r="B66" t="str">
            <v>NBK B.V.</v>
          </cell>
          <cell r="C66" t="str">
            <v>Lorentzweg 6</v>
          </cell>
          <cell r="E66" t="str">
            <v>Spijkenisse</v>
          </cell>
          <cell r="H66">
            <v>10382</v>
          </cell>
          <cell r="N66">
            <v>72.739998604996998</v>
          </cell>
          <cell r="P66">
            <v>44818</v>
          </cell>
          <cell r="Q66">
            <v>48213</v>
          </cell>
          <cell r="T66">
            <v>1998</v>
          </cell>
          <cell r="V66">
            <v>361.519985985679</v>
          </cell>
          <cell r="Y66">
            <v>16</v>
          </cell>
          <cell r="AL66" t="str">
            <v>additional rent - outdoor area</v>
          </cell>
        </row>
        <row r="67">
          <cell r="B67" t="str">
            <v>Respect Textiles  B.V.</v>
          </cell>
          <cell r="C67" t="str">
            <v>Verschuurweg 6</v>
          </cell>
          <cell r="E67" t="str">
            <v>Etten-Leur</v>
          </cell>
          <cell r="H67">
            <v>5275</v>
          </cell>
          <cell r="N67">
            <v>62.919997020549999</v>
          </cell>
          <cell r="P67">
            <v>44818</v>
          </cell>
          <cell r="Q67">
            <v>48090</v>
          </cell>
          <cell r="T67">
            <v>2019</v>
          </cell>
          <cell r="V67">
            <v>334.999987030944</v>
          </cell>
          <cell r="Y67">
            <v>2</v>
          </cell>
          <cell r="AL67" t="str">
            <v>Acquisition from crossbay</v>
          </cell>
        </row>
        <row r="68">
          <cell r="B68" t="str">
            <v>Vespo B.V.</v>
          </cell>
          <cell r="C68" t="str">
            <v>Adriaan Mulderweg 4-10</v>
          </cell>
          <cell r="E68" t="str">
            <v>Eindhoven</v>
          </cell>
          <cell r="H68">
            <v>11169</v>
          </cell>
          <cell r="N68">
            <v>61.050004391675003</v>
          </cell>
          <cell r="P68">
            <v>44818</v>
          </cell>
          <cell r="Q68">
            <v>47483</v>
          </cell>
          <cell r="T68">
            <v>1990</v>
          </cell>
          <cell r="V68">
            <v>1991.9999228825</v>
          </cell>
          <cell r="Y68">
            <v>4</v>
          </cell>
          <cell r="AL68" t="str">
            <v>Rolling renewal options for 5 years from 01.01.2035_x000D_
_x000D_
Acquisition from Crossbay</v>
          </cell>
        </row>
        <row r="69">
          <cell r="B69" t="str">
            <v>Groenland B.V.</v>
          </cell>
          <cell r="C69" t="str">
            <v>Japanlaan 5-7</v>
          </cell>
          <cell r="E69" t="str">
            <v>Aalsmeer</v>
          </cell>
          <cell r="H69">
            <v>12164</v>
          </cell>
          <cell r="K69">
            <v>-106</v>
          </cell>
          <cell r="N69">
            <v>74.719998398330006</v>
          </cell>
          <cell r="P69">
            <v>44818</v>
          </cell>
          <cell r="Q69">
            <v>48057</v>
          </cell>
          <cell r="T69">
            <v>2018</v>
          </cell>
          <cell r="V69">
            <v>1972.9999236180599</v>
          </cell>
          <cell r="Y69">
            <v>14</v>
          </cell>
          <cell r="AL69" t="str">
            <v>blended rent incl. 86 parking spots, rent review/huurprijsherziening - for the first time possible 15 years after the lease start date_x000D_
solar panels present on the roof</v>
          </cell>
        </row>
        <row r="70">
          <cell r="B70" t="str">
            <v>Enjoy Company</v>
          </cell>
          <cell r="C70" t="str">
            <v>Mispelhoefstraat 21</v>
          </cell>
          <cell r="E70" t="str">
            <v>Eindhoven</v>
          </cell>
          <cell r="H70">
            <v>1259</v>
          </cell>
          <cell r="K70">
            <v>-14</v>
          </cell>
          <cell r="N70">
            <v>70.739999466110007</v>
          </cell>
          <cell r="P70">
            <v>44818</v>
          </cell>
          <cell r="Q70">
            <v>45230</v>
          </cell>
          <cell r="T70">
            <v>2004</v>
          </cell>
          <cell r="V70">
            <v>1330.79994847994</v>
          </cell>
          <cell r="Y70">
            <v>5</v>
          </cell>
          <cell r="AL70" t="str">
            <v>blended rent incl. 11 parking spots incl. rent free 1st year 29.500 EUR 2nd year 14.750 EUR annually, 0% renewal probability, tenant vacating at lease expiry</v>
          </cell>
        </row>
        <row r="71">
          <cell r="B71" t="str">
            <v>Groenland B.V.</v>
          </cell>
          <cell r="C71" t="str">
            <v>Japanlaan 15-17</v>
          </cell>
          <cell r="E71" t="str">
            <v>Aalsmeer</v>
          </cell>
          <cell r="H71">
            <v>10923</v>
          </cell>
          <cell r="N71">
            <v>83.889999724443996</v>
          </cell>
          <cell r="P71">
            <v>44818</v>
          </cell>
          <cell r="Q71">
            <v>49884</v>
          </cell>
          <cell r="T71">
            <v>2014</v>
          </cell>
          <cell r="V71">
            <v>1129.99995625363</v>
          </cell>
          <cell r="Y71">
            <v>16</v>
          </cell>
          <cell r="AL71" t="str">
            <v>SARL, blended rent incl. 79 parking spots, rent review/huurprijsherziening - for the first time possible 15 years after the lease start date_x000D_
solar panels present on the roof</v>
          </cell>
        </row>
        <row r="72">
          <cell r="B72" t="str">
            <v>Bluestar Europe Distribution B.V.</v>
          </cell>
          <cell r="C72" t="str">
            <v>Weijerbeemd 12</v>
          </cell>
          <cell r="E72" t="str">
            <v>EINDHOVEN</v>
          </cell>
          <cell r="H72">
            <v>8129</v>
          </cell>
          <cell r="K72">
            <v>0</v>
          </cell>
          <cell r="N72">
            <v>58.110003720007001</v>
          </cell>
          <cell r="P72">
            <v>45352</v>
          </cell>
          <cell r="Q72">
            <v>46629</v>
          </cell>
          <cell r="T72">
            <v>2019</v>
          </cell>
          <cell r="V72">
            <v>396.09998466554299</v>
          </cell>
          <cell r="Y72">
            <v>8</v>
          </cell>
          <cell r="AA72">
            <v>12</v>
          </cell>
          <cell r="AL72" t="str">
            <v>N/A</v>
          </cell>
        </row>
        <row r="73">
          <cell r="B73" t="str">
            <v>BDP International GmbH</v>
          </cell>
          <cell r="C73" t="str">
            <v>Brandenburger Straße 40, 42, 44,</v>
          </cell>
          <cell r="E73" t="str">
            <v>Ratingen</v>
          </cell>
          <cell r="H73">
            <v>376</v>
          </cell>
          <cell r="N73">
            <v>99.310001050558</v>
          </cell>
          <cell r="P73">
            <v>44818</v>
          </cell>
          <cell r="Q73">
            <v>45260</v>
          </cell>
          <cell r="T73">
            <v>1982</v>
          </cell>
          <cell r="V73">
            <v>376.52998539529699</v>
          </cell>
          <cell r="Y73">
            <v>2</v>
          </cell>
          <cell r="AL73" t="str">
            <v>N/A</v>
          </cell>
        </row>
        <row r="74">
          <cell r="B74" t="str">
            <v>BDP International GmbH</v>
          </cell>
          <cell r="C74" t="str">
            <v>Brandenburger Straße 40, 42, 44,</v>
          </cell>
          <cell r="E74" t="str">
            <v>Ratingen</v>
          </cell>
          <cell r="H74">
            <v>376</v>
          </cell>
          <cell r="K74">
            <v>0</v>
          </cell>
          <cell r="N74">
            <v>112.060003633896</v>
          </cell>
          <cell r="P74">
            <v>45261</v>
          </cell>
          <cell r="Q74">
            <v>46356</v>
          </cell>
          <cell r="T74">
            <v>1982</v>
          </cell>
          <cell r="V74">
            <v>376.52998539529699</v>
          </cell>
          <cell r="Y74">
            <v>2</v>
          </cell>
          <cell r="AL74" t="str">
            <v>N/A</v>
          </cell>
        </row>
        <row r="75">
          <cell r="B75" t="str">
            <v>BLS Logistic Services GmbH</v>
          </cell>
          <cell r="C75" t="str">
            <v>Brandenburger Straße 40, 42, 44,</v>
          </cell>
          <cell r="E75" t="str">
            <v>Ratingen</v>
          </cell>
          <cell r="H75">
            <v>3089</v>
          </cell>
          <cell r="N75">
            <v>68.050001377781001</v>
          </cell>
          <cell r="P75">
            <v>44818</v>
          </cell>
          <cell r="Q75">
            <v>46843</v>
          </cell>
          <cell r="T75">
            <v>1982</v>
          </cell>
          <cell r="V75">
            <v>354.48998628570598</v>
          </cell>
          <cell r="Y75">
            <v>4</v>
          </cell>
          <cell r="AL75" t="str">
            <v>N/A</v>
          </cell>
        </row>
        <row r="76">
          <cell r="B76" t="str">
            <v>BLS Logistic Services GmbH</v>
          </cell>
          <cell r="C76" t="str">
            <v>Brandenburger Straße 40, 42, 44,</v>
          </cell>
          <cell r="E76" t="str">
            <v>Ratingen</v>
          </cell>
          <cell r="H76">
            <v>190</v>
          </cell>
          <cell r="K76">
            <v>9</v>
          </cell>
          <cell r="N76">
            <v>76.250002152782002</v>
          </cell>
          <cell r="P76">
            <v>45275</v>
          </cell>
          <cell r="Q76">
            <v>46843</v>
          </cell>
          <cell r="T76">
            <v>1982</v>
          </cell>
          <cell r="V76">
            <v>190.559992659898</v>
          </cell>
          <cell r="AL76" t="str">
            <v>N/A</v>
          </cell>
        </row>
        <row r="77">
          <cell r="B77" t="str">
            <v>Thetford B.V.</v>
          </cell>
          <cell r="C77" t="str">
            <v>Nijverheidsweg 9-11</v>
          </cell>
          <cell r="E77" t="str">
            <v>Etten Leur</v>
          </cell>
          <cell r="H77">
            <v>11236</v>
          </cell>
          <cell r="K77">
            <v>0</v>
          </cell>
          <cell r="N77">
            <v>65.080001687781007</v>
          </cell>
          <cell r="P77">
            <v>45078</v>
          </cell>
          <cell r="Q77">
            <v>46173</v>
          </cell>
          <cell r="T77">
            <v>2008</v>
          </cell>
          <cell r="V77">
            <v>351.999986372813</v>
          </cell>
          <cell r="Y77">
            <v>10</v>
          </cell>
          <cell r="AA77">
            <v>10</v>
          </cell>
          <cell r="AL77" t="str">
            <v>N/A</v>
          </cell>
        </row>
        <row r="78">
          <cell r="B78" t="str">
            <v>Apex Global Logistics (NL) B.V.</v>
          </cell>
          <cell r="C78" t="str">
            <v>Industrieweg</v>
          </cell>
          <cell r="E78" t="str">
            <v>Waalwijk</v>
          </cell>
          <cell r="H78">
            <v>37799</v>
          </cell>
          <cell r="K78">
            <v>0</v>
          </cell>
          <cell r="N78">
            <v>82.560000189445006</v>
          </cell>
          <cell r="P78">
            <v>45054</v>
          </cell>
          <cell r="Q78">
            <v>46873</v>
          </cell>
          <cell r="T78">
            <v>2023</v>
          </cell>
          <cell r="V78">
            <v>639.99997522329602</v>
          </cell>
          <cell r="Y78">
            <v>40</v>
          </cell>
          <cell r="AL78" t="str">
            <v>start date changed with amendment 1</v>
          </cell>
        </row>
        <row r="79">
          <cell r="B79" t="str">
            <v>Syncreon Netherlands B.V.</v>
          </cell>
          <cell r="C79" t="str">
            <v>Athenastraat 4</v>
          </cell>
          <cell r="E79" t="str">
            <v>Tilburg</v>
          </cell>
          <cell r="H79">
            <v>37101</v>
          </cell>
          <cell r="K79">
            <v>0</v>
          </cell>
          <cell r="N79">
            <v>66.569995987214</v>
          </cell>
          <cell r="P79">
            <v>44986</v>
          </cell>
          <cell r="Q79">
            <v>46812</v>
          </cell>
          <cell r="T79">
            <v>2007</v>
          </cell>
          <cell r="V79">
            <v>3792.9998531593101</v>
          </cell>
          <cell r="Y79">
            <v>30</v>
          </cell>
          <cell r="AA79">
            <v>10.8</v>
          </cell>
          <cell r="AL79" t="str">
            <v>N/A</v>
          </cell>
        </row>
        <row r="80">
          <cell r="B80" t="str">
            <v>Syncreon Netherlands B.V.</v>
          </cell>
          <cell r="C80" t="str">
            <v>Athenastraat 6-8</v>
          </cell>
          <cell r="E80" t="str">
            <v>Tilburg</v>
          </cell>
          <cell r="H80">
            <v>15841</v>
          </cell>
          <cell r="K80">
            <v>0</v>
          </cell>
          <cell r="N80">
            <v>62.380003926675002</v>
          </cell>
          <cell r="P80">
            <v>44986</v>
          </cell>
          <cell r="Q80">
            <v>46812</v>
          </cell>
          <cell r="T80">
            <v>2007</v>
          </cell>
          <cell r="V80">
            <v>0</v>
          </cell>
          <cell r="Y80">
            <v>15</v>
          </cell>
          <cell r="AA80">
            <v>10.8</v>
          </cell>
          <cell r="AL80" t="str">
            <v>N/A</v>
          </cell>
        </row>
        <row r="81">
          <cell r="B81" t="str">
            <v>Syncreon Netherlands B.V.</v>
          </cell>
          <cell r="C81" t="str">
            <v>Athenastraat 10</v>
          </cell>
          <cell r="E81" t="str">
            <v>Tilburg</v>
          </cell>
          <cell r="H81">
            <v>12027</v>
          </cell>
          <cell r="K81">
            <v>0</v>
          </cell>
          <cell r="N81">
            <v>64.889997141104999</v>
          </cell>
          <cell r="P81">
            <v>44986</v>
          </cell>
          <cell r="Q81">
            <v>46812</v>
          </cell>
          <cell r="T81">
            <v>2007</v>
          </cell>
          <cell r="V81">
            <v>323.20000002967498</v>
          </cell>
          <cell r="Y81">
            <v>13</v>
          </cell>
          <cell r="AA81">
            <v>10.8</v>
          </cell>
          <cell r="AL81" t="str">
            <v>N/A</v>
          </cell>
        </row>
        <row r="82">
          <cell r="B82" t="str">
            <v>Syncreon Netherlands B.V.</v>
          </cell>
          <cell r="C82" t="str">
            <v>Athenastraat 6-8</v>
          </cell>
          <cell r="E82" t="str">
            <v>Tilburg</v>
          </cell>
          <cell r="H82">
            <v>15841</v>
          </cell>
          <cell r="N82">
            <v>44.650002841671999</v>
          </cell>
          <cell r="P82">
            <v>44986</v>
          </cell>
          <cell r="Q82">
            <v>44986</v>
          </cell>
          <cell r="T82">
            <v>2007</v>
          </cell>
          <cell r="V82">
            <v>0</v>
          </cell>
          <cell r="Y82">
            <v>15</v>
          </cell>
          <cell r="AA82">
            <v>10.8</v>
          </cell>
          <cell r="AL82" t="str">
            <v>N/A</v>
          </cell>
        </row>
        <row r="83">
          <cell r="B83" t="str">
            <v>Syncreon Netherlands B.V.</v>
          </cell>
          <cell r="C83" t="str">
            <v>Athenastraat 10</v>
          </cell>
          <cell r="E83" t="str">
            <v>Tilburg</v>
          </cell>
          <cell r="H83">
            <v>12027</v>
          </cell>
          <cell r="N83">
            <v>46.409999069998001</v>
          </cell>
          <cell r="P83">
            <v>44986</v>
          </cell>
          <cell r="Q83">
            <v>44986</v>
          </cell>
          <cell r="T83">
            <v>2007</v>
          </cell>
          <cell r="V83">
            <v>323.20000002967498</v>
          </cell>
          <cell r="Y83">
            <v>13</v>
          </cell>
          <cell r="AA83">
            <v>10.8</v>
          </cell>
          <cell r="AL83" t="str">
            <v>N/A</v>
          </cell>
        </row>
        <row r="84">
          <cell r="B84" t="str">
            <v>Syncreon Netherlands B.V.</v>
          </cell>
          <cell r="C84" t="str">
            <v>Athenastraat 4</v>
          </cell>
          <cell r="E84" t="str">
            <v>Tilburg</v>
          </cell>
          <cell r="H84">
            <v>37101</v>
          </cell>
          <cell r="N84">
            <v>50.300000947224</v>
          </cell>
          <cell r="P84">
            <v>44986</v>
          </cell>
          <cell r="Q84">
            <v>44986</v>
          </cell>
          <cell r="T84">
            <v>2007</v>
          </cell>
          <cell r="V84">
            <v>3792.9998531593101</v>
          </cell>
          <cell r="Y84">
            <v>30</v>
          </cell>
          <cell r="AA84">
            <v>10.8</v>
          </cell>
          <cell r="AL84" t="str">
            <v>N/A</v>
          </cell>
        </row>
        <row r="85">
          <cell r="B85" t="str">
            <v>DP World Logistics Netherlands B.V.</v>
          </cell>
          <cell r="C85" t="str">
            <v>Athenastraat 10</v>
          </cell>
          <cell r="E85" t="str">
            <v>Tilburg</v>
          </cell>
          <cell r="H85">
            <v>12027</v>
          </cell>
          <cell r="N85">
            <v>65.000004305564005</v>
          </cell>
          <cell r="P85">
            <v>44986</v>
          </cell>
          <cell r="Q85">
            <v>46812</v>
          </cell>
          <cell r="T85">
            <v>2007</v>
          </cell>
          <cell r="V85">
            <v>323.20000002967498</v>
          </cell>
          <cell r="Y85">
            <v>13</v>
          </cell>
          <cell r="AA85">
            <v>10.8</v>
          </cell>
          <cell r="AL85" t="str">
            <v>N/A</v>
          </cell>
        </row>
        <row r="86">
          <cell r="B86" t="str">
            <v>CEVA Logistics eServices B.V.</v>
          </cell>
          <cell r="C86" t="str">
            <v>Veerweg 16</v>
          </cell>
          <cell r="E86" t="str">
            <v>Waalwijk</v>
          </cell>
          <cell r="H86">
            <v>12705</v>
          </cell>
          <cell r="K86">
            <v>0</v>
          </cell>
          <cell r="N86">
            <v>56.530001601670001</v>
          </cell>
          <cell r="P86">
            <v>44652</v>
          </cell>
          <cell r="Q86">
            <v>45747</v>
          </cell>
          <cell r="T86">
            <v>2011</v>
          </cell>
          <cell r="V86">
            <v>549.99999998231601</v>
          </cell>
          <cell r="Y86">
            <v>16</v>
          </cell>
          <cell r="AA86">
            <v>9.6999999999999993</v>
          </cell>
          <cell r="AL86" t="str">
            <v>as a result of not exercised break option</v>
          </cell>
        </row>
        <row r="87">
          <cell r="B87" t="str">
            <v>Samsung SDS Global SCL Netherlands Coöperatief U.A.</v>
          </cell>
          <cell r="C87" t="str">
            <v>Theseusstraat 11-19</v>
          </cell>
          <cell r="E87" t="str">
            <v>Tilburg</v>
          </cell>
          <cell r="H87">
            <v>28577</v>
          </cell>
          <cell r="K87">
            <v>2</v>
          </cell>
          <cell r="N87">
            <v>49.399998105552001</v>
          </cell>
          <cell r="P87">
            <v>44562</v>
          </cell>
          <cell r="Q87">
            <v>45657</v>
          </cell>
          <cell r="T87">
            <v>2001</v>
          </cell>
          <cell r="V87">
            <v>1607.9999377485301</v>
          </cell>
          <cell r="Y87">
            <v>25</v>
          </cell>
          <cell r="AL87" t="str">
            <v>N/A</v>
          </cell>
        </row>
        <row r="88">
          <cell r="B88" t="str">
            <v>CEVA Logistics Benelux B.V.</v>
          </cell>
          <cell r="C88" t="str">
            <v>Industrieweg 98</v>
          </cell>
          <cell r="E88" t="str">
            <v>Waalwijk</v>
          </cell>
          <cell r="H88">
            <v>18912</v>
          </cell>
          <cell r="N88">
            <v>52.240002049448997</v>
          </cell>
          <cell r="P88">
            <v>45200</v>
          </cell>
          <cell r="Q88">
            <v>45565</v>
          </cell>
          <cell r="T88">
            <v>2019</v>
          </cell>
          <cell r="V88">
            <v>545.99997886237395</v>
          </cell>
          <cell r="Y88">
            <v>23</v>
          </cell>
          <cell r="AA88">
            <v>12.2</v>
          </cell>
          <cell r="AL88" t="str">
            <v>NEN 205</v>
          </cell>
        </row>
        <row r="89">
          <cell r="B89" t="str">
            <v>Ingram Micro B.V</v>
          </cell>
          <cell r="C89" t="str">
            <v>Gesworenhoekseweg 9-11</v>
          </cell>
          <cell r="E89" t="str">
            <v>Tilburg</v>
          </cell>
          <cell r="H89">
            <v>38694</v>
          </cell>
          <cell r="K89">
            <v>0</v>
          </cell>
          <cell r="N89">
            <v>94.260004839453998</v>
          </cell>
          <cell r="P89">
            <v>45689</v>
          </cell>
          <cell r="Q89">
            <v>47514</v>
          </cell>
          <cell r="T89">
            <v>1999</v>
          </cell>
          <cell r="V89">
            <v>1419.2599450924899</v>
          </cell>
          <cell r="Y89">
            <v>34</v>
          </cell>
          <cell r="AA89">
            <v>12.2</v>
          </cell>
          <cell r="AL89" t="str">
            <v>from tn7606</v>
          </cell>
        </row>
        <row r="90">
          <cell r="B90" t="str">
            <v>LX Pantos Netherlands B.V.</v>
          </cell>
          <cell r="C90" t="str">
            <v>Polluxstraat 20-22</v>
          </cell>
          <cell r="E90" t="str">
            <v>Tilburg</v>
          </cell>
          <cell r="H90">
            <v>30175</v>
          </cell>
          <cell r="K90">
            <v>0</v>
          </cell>
          <cell r="N90">
            <v>54.890001446669999</v>
          </cell>
          <cell r="P90">
            <v>45550</v>
          </cell>
          <cell r="Q90">
            <v>47375</v>
          </cell>
          <cell r="T90">
            <v>2019</v>
          </cell>
          <cell r="V90">
            <v>316.99998772778901</v>
          </cell>
          <cell r="Y90">
            <v>27</v>
          </cell>
          <cell r="AA90">
            <v>12.3</v>
          </cell>
          <cell r="AL90" t="str">
            <v>N/A</v>
          </cell>
        </row>
        <row r="91">
          <cell r="B91" t="str">
            <v>DP World Logistics Netherlands B.V.</v>
          </cell>
          <cell r="C91" t="str">
            <v>Athenastraat 6-8</v>
          </cell>
          <cell r="E91" t="str">
            <v>Tilburg</v>
          </cell>
          <cell r="H91">
            <v>15841</v>
          </cell>
          <cell r="N91">
            <v>62.380003926675002</v>
          </cell>
          <cell r="P91">
            <v>44986</v>
          </cell>
          <cell r="Q91">
            <v>46812</v>
          </cell>
          <cell r="T91">
            <v>2007</v>
          </cell>
          <cell r="V91">
            <v>0</v>
          </cell>
          <cell r="Y91">
            <v>15</v>
          </cell>
          <cell r="AA91">
            <v>10.8</v>
          </cell>
          <cell r="AL91" t="str">
            <v>N/A</v>
          </cell>
        </row>
        <row r="92">
          <cell r="B92" t="str">
            <v>Schenker Logistics Nederland B.V.</v>
          </cell>
          <cell r="C92" t="str">
            <v>Hekven 6 C-D</v>
          </cell>
          <cell r="E92" t="str">
            <v>Breda</v>
          </cell>
          <cell r="H92">
            <v>338</v>
          </cell>
          <cell r="K92">
            <v>0</v>
          </cell>
          <cell r="N92">
            <v>61.929997123882998</v>
          </cell>
          <cell r="P92">
            <v>45108</v>
          </cell>
          <cell r="Q92">
            <v>45838</v>
          </cell>
          <cell r="T92">
            <v>2009</v>
          </cell>
          <cell r="V92">
            <v>0</v>
          </cell>
          <cell r="Y92">
            <v>0</v>
          </cell>
          <cell r="AA92">
            <v>4.4000000000000004</v>
          </cell>
          <cell r="AL92" t="str">
            <v>as per 01/01/2021 no CAM/SC - tenant responsible for maintenance._x000D_
_x000D_
Isn't this a grossfix?</v>
          </cell>
        </row>
        <row r="93">
          <cell r="B93" t="str">
            <v>Schenker Logistics Nederland B.V.</v>
          </cell>
          <cell r="C93" t="str">
            <v>Hekven 6 C-D</v>
          </cell>
          <cell r="E93" t="str">
            <v>Breda</v>
          </cell>
          <cell r="H93">
            <v>734</v>
          </cell>
          <cell r="K93">
            <v>0</v>
          </cell>
          <cell r="N93">
            <v>61.929997123882998</v>
          </cell>
          <cell r="P93">
            <v>45108</v>
          </cell>
          <cell r="Q93">
            <v>45838</v>
          </cell>
          <cell r="T93">
            <v>2009</v>
          </cell>
          <cell r="V93">
            <v>734.99999997383395</v>
          </cell>
          <cell r="Y93">
            <v>0</v>
          </cell>
          <cell r="AA93">
            <v>3</v>
          </cell>
          <cell r="AL93" t="str">
            <v>as per 01/01/2021 no CAM/SC - tenant responsible for maintenance._x000D_
_x000D_
Isn't this a grossfix?</v>
          </cell>
        </row>
        <row r="94">
          <cell r="B94" t="str">
            <v>DP World Logistics Netherlands B.V.</v>
          </cell>
          <cell r="C94" t="str">
            <v>Athenastraat 6-8</v>
          </cell>
          <cell r="E94" t="str">
            <v>Tilburg</v>
          </cell>
          <cell r="H94">
            <v>15841</v>
          </cell>
          <cell r="N94">
            <v>62.380003926675002</v>
          </cell>
          <cell r="P94">
            <v>44986</v>
          </cell>
          <cell r="Q94">
            <v>46812</v>
          </cell>
          <cell r="T94">
            <v>2007</v>
          </cell>
          <cell r="V94">
            <v>0</v>
          </cell>
          <cell r="Y94">
            <v>15</v>
          </cell>
          <cell r="AA94">
            <v>10.8</v>
          </cell>
          <cell r="AL94" t="str">
            <v>N/A</v>
          </cell>
        </row>
        <row r="95">
          <cell r="B95" t="str">
            <v>DP World Logistics Netherlands B.V.</v>
          </cell>
          <cell r="C95" t="str">
            <v>Athenastraat 10</v>
          </cell>
          <cell r="E95" t="str">
            <v>Tilburg</v>
          </cell>
          <cell r="H95">
            <v>12027</v>
          </cell>
          <cell r="N95">
            <v>64.889997141104999</v>
          </cell>
          <cell r="P95">
            <v>44986</v>
          </cell>
          <cell r="Q95">
            <v>46812</v>
          </cell>
          <cell r="T95">
            <v>2007</v>
          </cell>
          <cell r="V95">
            <v>323.20000002967498</v>
          </cell>
          <cell r="Y95">
            <v>13</v>
          </cell>
          <cell r="AA95">
            <v>10.8</v>
          </cell>
          <cell r="AL95" t="str">
            <v>N/A</v>
          </cell>
        </row>
        <row r="96">
          <cell r="B96" t="str">
            <v>WCL B.V.</v>
          </cell>
          <cell r="C96" t="str">
            <v>Gesworenhoekseweg 9-11</v>
          </cell>
          <cell r="E96" t="str">
            <v>Tilburg</v>
          </cell>
          <cell r="H96">
            <v>13745</v>
          </cell>
          <cell r="N96">
            <v>53.900001550002997</v>
          </cell>
          <cell r="P96">
            <v>45231</v>
          </cell>
          <cell r="Q96">
            <v>45688</v>
          </cell>
          <cell r="T96">
            <v>1999</v>
          </cell>
          <cell r="V96">
            <v>451.61998249758301</v>
          </cell>
          <cell r="Y96">
            <v>12</v>
          </cell>
          <cell r="AA96">
            <v>12.2</v>
          </cell>
          <cell r="AL96" t="str">
            <v>New measurement report</v>
          </cell>
        </row>
        <row r="97">
          <cell r="B97" t="str">
            <v>MALCA-AMIT NL B.V.</v>
          </cell>
          <cell r="C97" t="str">
            <v>Fokkerweg 300</v>
          </cell>
          <cell r="E97" t="str">
            <v>Oude Meer</v>
          </cell>
          <cell r="H97">
            <v>1436</v>
          </cell>
          <cell r="K97">
            <v>0</v>
          </cell>
          <cell r="N97">
            <v>141.86999693443801</v>
          </cell>
          <cell r="P97">
            <v>45352</v>
          </cell>
          <cell r="Q97">
            <v>49003</v>
          </cell>
          <cell r="T97">
            <v>2015</v>
          </cell>
          <cell r="V97">
            <v>191.99992567679999</v>
          </cell>
          <cell r="Y97">
            <v>2</v>
          </cell>
          <cell r="AA97">
            <v>10.8</v>
          </cell>
          <cell r="AL97" t="str">
            <v>N/A</v>
          </cell>
        </row>
        <row r="98">
          <cell r="B98" t="str">
            <v>Frigo Warehousing B.V.</v>
          </cell>
          <cell r="C98" t="str">
            <v>Iabc 5257</v>
          </cell>
          <cell r="E98" t="str">
            <v>Heilaar</v>
          </cell>
          <cell r="H98">
            <v>6329</v>
          </cell>
          <cell r="N98">
            <v>46.769998053884997</v>
          </cell>
          <cell r="P98">
            <v>44818</v>
          </cell>
          <cell r="Q98">
            <v>46691</v>
          </cell>
          <cell r="T98">
            <v>2003</v>
          </cell>
          <cell r="V98">
            <v>749.99997096480001</v>
          </cell>
          <cell r="Y98">
            <v>7</v>
          </cell>
          <cell r="AL98" t="str">
            <v>Acquisition from Crossbay</v>
          </cell>
        </row>
        <row r="99">
          <cell r="B99" t="str">
            <v>CEVA Logistics eServices B.V.</v>
          </cell>
          <cell r="C99" t="str">
            <v>Veerweg 16</v>
          </cell>
          <cell r="E99" t="str">
            <v>Waalwijk</v>
          </cell>
          <cell r="H99">
            <v>14793</v>
          </cell>
          <cell r="K99">
            <v>0</v>
          </cell>
          <cell r="N99">
            <v>64.310005356122005</v>
          </cell>
          <cell r="P99">
            <v>45748</v>
          </cell>
          <cell r="Q99">
            <v>47208</v>
          </cell>
          <cell r="T99">
            <v>2014</v>
          </cell>
          <cell r="V99">
            <v>373.00000005270101</v>
          </cell>
          <cell r="Y99">
            <v>19</v>
          </cell>
          <cell r="AA99">
            <v>9.6999999999999993</v>
          </cell>
          <cell r="AL99" t="str">
            <v>N/A</v>
          </cell>
        </row>
        <row r="100">
          <cell r="B100" t="str">
            <v>CEVA Logistics eServices B.V.</v>
          </cell>
          <cell r="C100" t="str">
            <v>Veerweg 16</v>
          </cell>
          <cell r="E100" t="str">
            <v>Waalwijk</v>
          </cell>
          <cell r="H100">
            <v>12705</v>
          </cell>
          <cell r="K100">
            <v>0</v>
          </cell>
          <cell r="N100">
            <v>66.110000275556004</v>
          </cell>
          <cell r="P100">
            <v>45748</v>
          </cell>
          <cell r="Q100">
            <v>47208</v>
          </cell>
          <cell r="T100">
            <v>2011</v>
          </cell>
          <cell r="V100">
            <v>549.99999998231601</v>
          </cell>
          <cell r="Y100">
            <v>16</v>
          </cell>
          <cell r="AA100">
            <v>9.6999999999999993</v>
          </cell>
          <cell r="AL100" t="str">
            <v>N/A</v>
          </cell>
        </row>
        <row r="101">
          <cell r="B101" t="str">
            <v>CEVA Logistics eServices B.V.</v>
          </cell>
          <cell r="C101" t="str">
            <v>Veerweg 16</v>
          </cell>
          <cell r="E101" t="str">
            <v>Waalwijk</v>
          </cell>
          <cell r="H101">
            <v>28252</v>
          </cell>
          <cell r="K101">
            <v>0</v>
          </cell>
          <cell r="N101">
            <v>67.499997847217998</v>
          </cell>
          <cell r="P101">
            <v>45383</v>
          </cell>
          <cell r="Q101">
            <v>47208</v>
          </cell>
          <cell r="T101">
            <v>2011</v>
          </cell>
          <cell r="V101">
            <v>2177.9999156817698</v>
          </cell>
          <cell r="Y101">
            <v>23</v>
          </cell>
          <cell r="AA101">
            <v>9.6999999999999993</v>
          </cell>
          <cell r="AL101" t="str">
            <v>N/A</v>
          </cell>
        </row>
        <row r="102">
          <cell r="B102" t="str">
            <v>Tesla Motors Netherlands B.V.</v>
          </cell>
          <cell r="C102" t="str">
            <v>Keienbergweg 16, 18 &amp; 20</v>
          </cell>
          <cell r="E102" t="str">
            <v>Amsterdam ZO</v>
          </cell>
          <cell r="H102">
            <v>1499</v>
          </cell>
          <cell r="K102">
            <v>0</v>
          </cell>
          <cell r="N102">
            <v>115.84999801943999</v>
          </cell>
          <cell r="P102">
            <v>45627</v>
          </cell>
          <cell r="Q102">
            <v>47452</v>
          </cell>
          <cell r="T102">
            <v>1986</v>
          </cell>
          <cell r="V102">
            <v>1759.99993186406</v>
          </cell>
          <cell r="Y102">
            <v>0</v>
          </cell>
          <cell r="AA102">
            <v>10.8</v>
          </cell>
          <cell r="AL102" t="str">
            <v>Art 3.2/3.3; Lessee had the sole right to execute the renewal options, from next renewal option, the lease can be extended or terminated by both parties</v>
          </cell>
        </row>
        <row r="103">
          <cell r="B103" t="str">
            <v>Lime Network B.V.</v>
          </cell>
          <cell r="C103" t="str">
            <v>Columbusstraat 2-10</v>
          </cell>
          <cell r="E103" t="str">
            <v>Rotterdam</v>
          </cell>
          <cell r="H103">
            <v>2873</v>
          </cell>
          <cell r="K103">
            <v>0</v>
          </cell>
          <cell r="N103">
            <v>83.309997175549995</v>
          </cell>
          <cell r="P103">
            <v>45627</v>
          </cell>
          <cell r="Q103">
            <v>47452</v>
          </cell>
          <cell r="T103">
            <v>1999</v>
          </cell>
          <cell r="V103">
            <v>660.899974414182</v>
          </cell>
          <cell r="Y103">
            <v>4</v>
          </cell>
          <cell r="AA103">
            <v>9.1</v>
          </cell>
          <cell r="AL103" t="str">
            <v>transition to clear lease from tenant ID tn6906</v>
          </cell>
        </row>
        <row r="104">
          <cell r="B104" t="str">
            <v>EDEKA Rhein-Ruhr Stiftung &amp; Co. KG</v>
          </cell>
          <cell r="C104" t="str">
            <v>Chemnitzer Strasse 24</v>
          </cell>
          <cell r="E104" t="str">
            <v>Moers</v>
          </cell>
          <cell r="H104">
            <v>34163</v>
          </cell>
          <cell r="N104">
            <v>50.669999603888002</v>
          </cell>
          <cell r="P104">
            <v>44713</v>
          </cell>
          <cell r="Q104">
            <v>45107</v>
          </cell>
          <cell r="T104">
            <v>1971</v>
          </cell>
          <cell r="V104">
            <v>6831.9997355086798</v>
          </cell>
          <cell r="AL104" t="str">
            <v>Indexation should be based on: 01/10/2016 101,20_x000D_
_x000D_
triple net agreement, No settlement, costs for the tenant are passed on within the framework of pass-on invoices</v>
          </cell>
        </row>
        <row r="105">
          <cell r="B105" t="str">
            <v>EDEKA Rhein-Ruhr Stiftung &amp; Co. KG</v>
          </cell>
          <cell r="C105" t="str">
            <v>Chemnitzer Strasse 24</v>
          </cell>
          <cell r="E105" t="str">
            <v>Moers</v>
          </cell>
          <cell r="H105">
            <v>7999</v>
          </cell>
          <cell r="N105">
            <v>56.570000292777998</v>
          </cell>
          <cell r="P105">
            <v>44713</v>
          </cell>
          <cell r="Q105">
            <v>45107</v>
          </cell>
          <cell r="T105">
            <v>1971</v>
          </cell>
          <cell r="V105">
            <v>0</v>
          </cell>
          <cell r="AL105" t="str">
            <v>Indexation should be based on: 01/10/2016 101,20_x000D_
  triple net agreement, No settlement, costs for the tenant are passed on within the framework of pass-on invoices</v>
          </cell>
        </row>
        <row r="106">
          <cell r="B106" t="str">
            <v>FEDEX EXPRESS NETHERLANDS B.V.</v>
          </cell>
          <cell r="C106" t="str">
            <v>Prestwickweg 1</v>
          </cell>
          <cell r="E106" t="str">
            <v>Schiphol-Zuidoost</v>
          </cell>
          <cell r="H106">
            <v>19490</v>
          </cell>
          <cell r="K106">
            <v>0</v>
          </cell>
          <cell r="N106">
            <v>106.31999770944</v>
          </cell>
          <cell r="P106">
            <v>45444</v>
          </cell>
          <cell r="Q106">
            <v>49095</v>
          </cell>
          <cell r="T106">
            <v>1999</v>
          </cell>
          <cell r="V106">
            <v>4377.6998305234702</v>
          </cell>
          <cell r="Y106">
            <v>32</v>
          </cell>
          <cell r="AL106" t="str">
            <v>N/A</v>
          </cell>
        </row>
        <row r="107">
          <cell r="B107" t="str">
            <v>Expeditie- en Transportbedrijf Dollevoet B.V.</v>
          </cell>
          <cell r="C107" t="str">
            <v>Theseusstraat 44/Letostraat 19</v>
          </cell>
          <cell r="E107" t="str">
            <v>Tilburg</v>
          </cell>
          <cell r="H107">
            <v>11466</v>
          </cell>
          <cell r="N107">
            <v>54.1300047877873</v>
          </cell>
          <cell r="P107">
            <v>44621</v>
          </cell>
          <cell r="Q107">
            <v>44712</v>
          </cell>
          <cell r="T107">
            <v>2020</v>
          </cell>
          <cell r="V107">
            <v>531.99997940436401</v>
          </cell>
          <cell r="AL107" t="str">
            <v>N/A</v>
          </cell>
        </row>
        <row r="108">
          <cell r="B108" t="str">
            <v>Design Warehousing B.V.</v>
          </cell>
          <cell r="C108" t="str">
            <v>Willem Barentzstraat 41-49</v>
          </cell>
          <cell r="E108" t="str">
            <v>Rotterdam</v>
          </cell>
          <cell r="H108">
            <v>79</v>
          </cell>
          <cell r="K108">
            <v>0</v>
          </cell>
          <cell r="N108">
            <v>72.819995987214199</v>
          </cell>
          <cell r="P108">
            <v>44986</v>
          </cell>
          <cell r="Q108">
            <v>46081</v>
          </cell>
          <cell r="T108">
            <v>1992</v>
          </cell>
          <cell r="V108">
            <v>0</v>
          </cell>
          <cell r="Y108">
            <v>0</v>
          </cell>
          <cell r="AA108">
            <v>0</v>
          </cell>
          <cell r="AL108" t="str">
            <v>N/A</v>
          </cell>
        </row>
        <row r="109">
          <cell r="B109" t="str">
            <v>Coolblue B.V.</v>
          </cell>
          <cell r="C109" t="str">
            <v>Asteriastraat 4a</v>
          </cell>
          <cell r="E109" t="str">
            <v>Tilburg</v>
          </cell>
          <cell r="H109">
            <v>11880</v>
          </cell>
          <cell r="N109">
            <v>47.670000895557301</v>
          </cell>
          <cell r="P109">
            <v>46721</v>
          </cell>
          <cell r="Q109">
            <v>46721</v>
          </cell>
          <cell r="T109">
            <v>2017</v>
          </cell>
          <cell r="V109">
            <v>0</v>
          </cell>
          <cell r="Y109">
            <v>10</v>
          </cell>
          <cell r="AA109">
            <v>12.2</v>
          </cell>
          <cell r="AL109" t="str">
            <v>Created by exercising a Renewal Option</v>
          </cell>
        </row>
        <row r="110">
          <cell r="B110" t="str">
            <v>Humby B.V.</v>
          </cell>
          <cell r="C110" t="str">
            <v>Dirk Hartogweg 14</v>
          </cell>
          <cell r="E110" t="str">
            <v>Venlo</v>
          </cell>
          <cell r="H110">
            <v>4360</v>
          </cell>
          <cell r="K110">
            <v>0</v>
          </cell>
          <cell r="N110">
            <v>85.770002790006004</v>
          </cell>
          <cell r="P110">
            <v>45250</v>
          </cell>
          <cell r="Q110">
            <v>46389</v>
          </cell>
          <cell r="T110">
            <v>1999</v>
          </cell>
          <cell r="V110">
            <v>387.03998497912698</v>
          </cell>
          <cell r="Y110">
            <v>5</v>
          </cell>
          <cell r="AA110">
            <v>11.12</v>
          </cell>
          <cell r="AL110" t="str">
            <v>Amendment 2 and 3</v>
          </cell>
        </row>
        <row r="111">
          <cell r="B111" t="str">
            <v>Cabooter Container Services B.V.</v>
          </cell>
          <cell r="C111" t="str">
            <v>Dirk Hartogweg 14</v>
          </cell>
          <cell r="E111" t="str">
            <v>Venlo</v>
          </cell>
          <cell r="H111">
            <v>4039</v>
          </cell>
          <cell r="K111">
            <v>0</v>
          </cell>
          <cell r="N111">
            <v>62.420002617782998</v>
          </cell>
          <cell r="P111">
            <v>44682</v>
          </cell>
          <cell r="Q111">
            <v>46507</v>
          </cell>
          <cell r="T111">
            <v>1999</v>
          </cell>
          <cell r="V111">
            <v>0</v>
          </cell>
          <cell r="Y111">
            <v>7</v>
          </cell>
          <cell r="AL111" t="str">
            <v>Due to delay in construction works_x000D_
Switch to monthly billing + DD per 01/10/2022 based on the Amendment No.2</v>
          </cell>
        </row>
        <row r="112">
          <cell r="B112" t="str">
            <v>Humby B.V.</v>
          </cell>
          <cell r="C112" t="str">
            <v>Dirk Hartogweg 14</v>
          </cell>
          <cell r="E112" t="str">
            <v>Venlo</v>
          </cell>
          <cell r="H112">
            <v>4073</v>
          </cell>
          <cell r="K112">
            <v>2</v>
          </cell>
          <cell r="N112">
            <v>50.399997674994999</v>
          </cell>
          <cell r="P112">
            <v>44564</v>
          </cell>
          <cell r="Q112">
            <v>46389</v>
          </cell>
          <cell r="T112">
            <v>1999</v>
          </cell>
          <cell r="V112">
            <v>0</v>
          </cell>
          <cell r="Y112">
            <v>7</v>
          </cell>
          <cell r="AL112" t="str">
            <v>N/A</v>
          </cell>
        </row>
        <row r="113">
          <cell r="B113" t="str">
            <v>AD NL B.V.</v>
          </cell>
          <cell r="C113" t="str">
            <v>Dirk Hartogweg 14</v>
          </cell>
          <cell r="E113" t="str">
            <v>Venlo</v>
          </cell>
          <cell r="H113">
            <v>4360</v>
          </cell>
          <cell r="K113">
            <v>2</v>
          </cell>
          <cell r="N113">
            <v>54.989998174440998</v>
          </cell>
          <cell r="P113">
            <v>44564</v>
          </cell>
          <cell r="Q113">
            <v>46387</v>
          </cell>
          <cell r="T113">
            <v>1999</v>
          </cell>
          <cell r="V113">
            <v>387.03998497912698</v>
          </cell>
          <cell r="Y113">
            <v>5</v>
          </cell>
          <cell r="AA113">
            <v>11.12</v>
          </cell>
          <cell r="AL113" t="str">
            <v>N/A</v>
          </cell>
        </row>
        <row r="114">
          <cell r="B114" t="str">
            <v>Schenker Logistics Nederland B.V.</v>
          </cell>
          <cell r="C114" t="str">
            <v>Fokkerweg 300</v>
          </cell>
          <cell r="E114" t="str">
            <v>Oude Meer</v>
          </cell>
          <cell r="H114">
            <v>10283</v>
          </cell>
          <cell r="K114">
            <v>0</v>
          </cell>
          <cell r="N114">
            <v>120.30000310000599</v>
          </cell>
          <cell r="P114">
            <v>45566</v>
          </cell>
          <cell r="Q114">
            <v>46783</v>
          </cell>
          <cell r="T114">
            <v>2007</v>
          </cell>
          <cell r="V114">
            <v>1790.9100000567</v>
          </cell>
          <cell r="Y114">
            <v>15</v>
          </cell>
          <cell r="AA114">
            <v>12.2</v>
          </cell>
          <cell r="AL114" t="str">
            <v>N/A</v>
          </cell>
        </row>
        <row r="115">
          <cell r="B115" t="str">
            <v>Marken Limited</v>
          </cell>
          <cell r="C115" t="str">
            <v>Contour Avenue 71</v>
          </cell>
          <cell r="E115" t="str">
            <v>Hoofdorp</v>
          </cell>
          <cell r="H115">
            <v>9074</v>
          </cell>
          <cell r="K115">
            <v>0</v>
          </cell>
          <cell r="N115">
            <v>111.28999653832599</v>
          </cell>
          <cell r="P115">
            <v>45078</v>
          </cell>
          <cell r="Q115">
            <v>47634</v>
          </cell>
          <cell r="T115">
            <v>2022</v>
          </cell>
          <cell r="V115">
            <v>755.32997073058596</v>
          </cell>
          <cell r="Y115">
            <v>7</v>
          </cell>
          <cell r="AL115" t="str">
            <v>N/A</v>
          </cell>
        </row>
        <row r="116">
          <cell r="B116" t="str">
            <v>Dynalogic Benelux B.V.</v>
          </cell>
          <cell r="C116" t="str">
            <v>Laan van Mathenesse</v>
          </cell>
          <cell r="E116" t="str">
            <v>Bleiswijk</v>
          </cell>
          <cell r="H116">
            <v>26560</v>
          </cell>
          <cell r="K116">
            <v>-115</v>
          </cell>
          <cell r="N116">
            <v>71.409999069997994</v>
          </cell>
          <cell r="P116">
            <v>44712</v>
          </cell>
          <cell r="Q116">
            <v>48213</v>
          </cell>
          <cell r="T116">
            <v>2021</v>
          </cell>
          <cell r="V116">
            <v>1266.99995094986</v>
          </cell>
          <cell r="Y116">
            <v>27</v>
          </cell>
          <cell r="AL116" t="str">
            <v>N/A</v>
          </cell>
        </row>
        <row r="117">
          <cell r="B117" t="str">
            <v>Customs Support Holland B.V.</v>
          </cell>
          <cell r="C117" t="str">
            <v>Willem Barentszstraat 11 - 19</v>
          </cell>
          <cell r="E117" t="str">
            <v>Rotterdam</v>
          </cell>
          <cell r="H117">
            <v>170</v>
          </cell>
          <cell r="K117">
            <v>0</v>
          </cell>
          <cell r="N117">
            <v>85.969996245548003</v>
          </cell>
          <cell r="P117">
            <v>45413</v>
          </cell>
          <cell r="Q117">
            <v>47238</v>
          </cell>
          <cell r="T117">
            <v>1995</v>
          </cell>
          <cell r="V117">
            <v>170.19999341094501</v>
          </cell>
          <cell r="Y117">
            <v>0</v>
          </cell>
          <cell r="AA117">
            <v>0</v>
          </cell>
          <cell r="AL117" t="str">
            <v>Created by exercising a Renewal Option</v>
          </cell>
        </row>
        <row r="118">
          <cell r="B118" t="str">
            <v>Customs Support Holland B.V.</v>
          </cell>
          <cell r="C118" t="str">
            <v>Willem Barentszstraat 11 - 19</v>
          </cell>
          <cell r="E118" t="str">
            <v>Rotterdam</v>
          </cell>
          <cell r="H118">
            <v>470</v>
          </cell>
          <cell r="K118">
            <v>0</v>
          </cell>
          <cell r="N118">
            <v>122.00000129166899</v>
          </cell>
          <cell r="P118">
            <v>45413</v>
          </cell>
          <cell r="Q118">
            <v>47238</v>
          </cell>
          <cell r="T118">
            <v>1995</v>
          </cell>
          <cell r="V118">
            <v>1141.9999557890601</v>
          </cell>
          <cell r="Y118">
            <v>0</v>
          </cell>
          <cell r="AA118">
            <v>0</v>
          </cell>
          <cell r="AL118" t="str">
            <v>Created by exercising a Renewal Option</v>
          </cell>
        </row>
        <row r="119">
          <cell r="B119" t="str">
            <v>FedEx Express Netherlands B.V.</v>
          </cell>
          <cell r="C119" t="str">
            <v>Fokkerweg 300</v>
          </cell>
          <cell r="E119" t="str">
            <v>Oude Meer</v>
          </cell>
          <cell r="H119">
            <v>2954</v>
          </cell>
          <cell r="K119">
            <v>0</v>
          </cell>
          <cell r="N119">
            <v>119.340002221671</v>
          </cell>
          <cell r="P119">
            <v>45627</v>
          </cell>
          <cell r="Q119">
            <v>48548</v>
          </cell>
          <cell r="T119">
            <v>2007</v>
          </cell>
          <cell r="V119">
            <v>475.000000005841</v>
          </cell>
          <cell r="Y119">
            <v>9</v>
          </cell>
          <cell r="AA119">
            <v>11.6</v>
          </cell>
          <cell r="AL119" t="str">
            <v>N/A</v>
          </cell>
        </row>
        <row r="120">
          <cell r="B120" t="str">
            <v>CAE Center Amsterdam B.V.</v>
          </cell>
          <cell r="C120" t="str">
            <v>Fokkerweg 300</v>
          </cell>
          <cell r="E120" t="str">
            <v>Oude Meer</v>
          </cell>
          <cell r="H120">
            <v>4979</v>
          </cell>
          <cell r="K120">
            <v>-134</v>
          </cell>
          <cell r="N120">
            <v>106.409994764434</v>
          </cell>
          <cell r="P120">
            <v>44652</v>
          </cell>
          <cell r="Q120">
            <v>48730</v>
          </cell>
          <cell r="T120">
            <v>2005</v>
          </cell>
          <cell r="V120">
            <v>474.99930806399999</v>
          </cell>
          <cell r="Y120">
            <v>9</v>
          </cell>
          <cell r="AA120">
            <v>11.6</v>
          </cell>
          <cell r="AL120" t="str">
            <v>Previous tenant code tn6002</v>
          </cell>
        </row>
        <row r="121">
          <cell r="B121" t="str">
            <v>CEVA Logistics Benelux B.V.</v>
          </cell>
          <cell r="C121" t="str">
            <v>Industrieweg 98</v>
          </cell>
          <cell r="E121" t="str">
            <v>Waalwijk</v>
          </cell>
          <cell r="H121">
            <v>18912</v>
          </cell>
          <cell r="N121">
            <v>0</v>
          </cell>
          <cell r="P121">
            <v>45566</v>
          </cell>
          <cell r="Q121">
            <v>45566</v>
          </cell>
          <cell r="T121">
            <v>2019</v>
          </cell>
          <cell r="V121">
            <v>545.99997886237395</v>
          </cell>
          <cell r="Y121">
            <v>23</v>
          </cell>
          <cell r="AA121">
            <v>12.2</v>
          </cell>
          <cell r="AL121" t="str">
            <v>N/A</v>
          </cell>
        </row>
        <row r="122">
          <cell r="B122" t="str">
            <v>Ingram Micro B.V</v>
          </cell>
          <cell r="C122" t="str">
            <v>Gesworenhoekseweg 9-11</v>
          </cell>
          <cell r="E122" t="str">
            <v>Tilburg</v>
          </cell>
          <cell r="H122">
            <v>38694</v>
          </cell>
          <cell r="N122">
            <v>94.799997933328996</v>
          </cell>
          <cell r="P122">
            <v>45689</v>
          </cell>
          <cell r="Q122">
            <v>45689</v>
          </cell>
          <cell r="T122">
            <v>1999</v>
          </cell>
          <cell r="V122">
            <v>1419.2599450924899</v>
          </cell>
          <cell r="Y122">
            <v>34</v>
          </cell>
          <cell r="AA122">
            <v>12.2</v>
          </cell>
          <cell r="AL122" t="str">
            <v>N/A</v>
          </cell>
        </row>
        <row r="123">
          <cell r="B123" t="str">
            <v>CEVA Logistics Benelux B.V.</v>
          </cell>
          <cell r="C123" t="str">
            <v>Industrieweg 98</v>
          </cell>
          <cell r="E123" t="str">
            <v>Waalwijk</v>
          </cell>
          <cell r="H123">
            <v>18912</v>
          </cell>
          <cell r="K123">
            <v>0</v>
          </cell>
          <cell r="N123">
            <v>85.659995625546998</v>
          </cell>
          <cell r="P123">
            <v>45566</v>
          </cell>
          <cell r="Q123">
            <v>47391</v>
          </cell>
          <cell r="T123">
            <v>2019</v>
          </cell>
          <cell r="V123">
            <v>545.99997886237395</v>
          </cell>
          <cell r="Y123">
            <v>23</v>
          </cell>
          <cell r="AA123">
            <v>12.2</v>
          </cell>
          <cell r="AL123" t="str">
            <v>N/A</v>
          </cell>
        </row>
        <row r="124">
          <cell r="B124" t="str">
            <v>DSV Air &amp; Sea Nederland B.V.</v>
          </cell>
          <cell r="C124" t="str">
            <v>Fokkerweg 300</v>
          </cell>
          <cell r="E124" t="str">
            <v>Oude Meer</v>
          </cell>
          <cell r="H124">
            <v>4000</v>
          </cell>
          <cell r="N124">
            <v>110.85000017222301</v>
          </cell>
          <cell r="P124">
            <v>44562</v>
          </cell>
          <cell r="Q124">
            <v>46568</v>
          </cell>
          <cell r="T124">
            <v>2007</v>
          </cell>
          <cell r="V124">
            <v>0</v>
          </cell>
          <cell r="Y124">
            <v>8</v>
          </cell>
          <cell r="AA124">
            <v>11.6</v>
          </cell>
          <cell r="AL124" t="str">
            <v>takeover from tn6101 Agility BV</v>
          </cell>
        </row>
        <row r="125">
          <cell r="B125" t="str">
            <v>Peelen Logistik GmbH</v>
          </cell>
          <cell r="C125" t="str">
            <v>Nordring 3</v>
          </cell>
          <cell r="E125" t="str">
            <v>Rheinberg</v>
          </cell>
          <cell r="H125">
            <v>5285</v>
          </cell>
          <cell r="K125">
            <v>6</v>
          </cell>
          <cell r="N125">
            <v>60.319995987214</v>
          </cell>
          <cell r="P125">
            <v>45200</v>
          </cell>
          <cell r="Q125">
            <v>47026</v>
          </cell>
          <cell r="T125">
            <v>1997</v>
          </cell>
          <cell r="V125">
            <v>845.99996724829396</v>
          </cell>
          <cell r="AL125" t="str">
            <v>2% MgFee</v>
          </cell>
        </row>
        <row r="126">
          <cell r="B126" t="str">
            <v>Steengoed BMA B.V.</v>
          </cell>
          <cell r="C126" t="str">
            <v>Stammerdijk 7</v>
          </cell>
          <cell r="E126" t="str">
            <v>Amsterdam</v>
          </cell>
          <cell r="H126">
            <v>5260</v>
          </cell>
          <cell r="K126">
            <v>1</v>
          </cell>
          <cell r="N126">
            <v>93.499997416661003</v>
          </cell>
          <cell r="P126">
            <v>44713</v>
          </cell>
          <cell r="Q126">
            <v>48334</v>
          </cell>
          <cell r="T126">
            <v>1988</v>
          </cell>
          <cell r="V126">
            <v>777.99996988081898</v>
          </cell>
          <cell r="AL126" t="str">
            <v>N/A</v>
          </cell>
        </row>
        <row r="127">
          <cell r="B127" t="str">
            <v>ISRINGHAUSEN GmbH &amp; Co. KG</v>
          </cell>
          <cell r="C127" t="str">
            <v>Zum Gut Heiligendonk 50-52</v>
          </cell>
          <cell r="E127" t="str">
            <v>Duesseldorf</v>
          </cell>
          <cell r="H127">
            <v>8311</v>
          </cell>
          <cell r="K127">
            <v>0</v>
          </cell>
          <cell r="N127">
            <v>102.920001326114</v>
          </cell>
          <cell r="P127">
            <v>45245</v>
          </cell>
          <cell r="Q127">
            <v>49795</v>
          </cell>
          <cell r="T127">
            <v>2007</v>
          </cell>
          <cell r="V127">
            <v>1357.68994744822</v>
          </cell>
          <cell r="Y127">
            <v>18</v>
          </cell>
          <cell r="AA127">
            <v>12.15</v>
          </cell>
          <cell r="AL127" t="str">
            <v>Change to Clear Lease - old lease (tg4712)_x000D_
2% MgeFee</v>
          </cell>
        </row>
        <row r="128">
          <cell r="B128" t="str">
            <v>SHINEMART GmbH</v>
          </cell>
          <cell r="C128" t="str">
            <v>Brandenburger Straße 40, 42, 44,</v>
          </cell>
          <cell r="E128" t="str">
            <v>Ratingen</v>
          </cell>
          <cell r="H128">
            <v>3130</v>
          </cell>
          <cell r="N128">
            <v>67.380001773892005</v>
          </cell>
          <cell r="P128">
            <v>44818</v>
          </cell>
          <cell r="Q128">
            <v>46081</v>
          </cell>
          <cell r="T128">
            <v>1982</v>
          </cell>
          <cell r="V128">
            <v>356.30998619666701</v>
          </cell>
          <cell r="AL128" t="str">
            <v>In the event of exercise of the renewal option pursuant to§ 2.2, the rent shall be increased by 2%, so that the monthly basic rent from the beginning of the option term shall be € 17,933.13 plus ancillary costs and VAT at the statutory rate.</v>
          </cell>
        </row>
        <row r="129">
          <cell r="B129" t="str">
            <v>Schenker Logistics Nederland B.V.</v>
          </cell>
          <cell r="C129" t="str">
            <v>Hekven 6 C-D</v>
          </cell>
          <cell r="E129" t="str">
            <v>Breda</v>
          </cell>
          <cell r="H129">
            <v>7508</v>
          </cell>
          <cell r="K129">
            <v>0</v>
          </cell>
          <cell r="N129">
            <v>61.929997123882998</v>
          </cell>
          <cell r="P129">
            <v>45108</v>
          </cell>
          <cell r="Q129">
            <v>45838</v>
          </cell>
          <cell r="T129">
            <v>2009</v>
          </cell>
          <cell r="V129">
            <v>0</v>
          </cell>
          <cell r="Y129">
            <v>8</v>
          </cell>
          <cell r="AA129">
            <v>10.8</v>
          </cell>
          <cell r="AL129" t="str">
            <v>as per 01/01/2021 no CAM/SC - tenant responsible for maintenance._x000D_
_x000D_
Isn't this a grossfix?</v>
          </cell>
        </row>
        <row r="130">
          <cell r="B130" t="str">
            <v>UPS SCS (Nederland) B.V.</v>
          </cell>
          <cell r="C130" t="str">
            <v>Marco Poloweg 26-28</v>
          </cell>
          <cell r="E130" t="str">
            <v>Venlo</v>
          </cell>
          <cell r="H130">
            <v>9054</v>
          </cell>
          <cell r="K130">
            <v>0</v>
          </cell>
          <cell r="N130">
            <v>48.779996865549002</v>
          </cell>
          <cell r="P130">
            <v>44910</v>
          </cell>
          <cell r="Q130">
            <v>46735</v>
          </cell>
          <cell r="T130">
            <v>2006</v>
          </cell>
          <cell r="V130">
            <v>413.89998397644098</v>
          </cell>
          <cell r="Y130">
            <v>8</v>
          </cell>
          <cell r="AA130">
            <v>10.8</v>
          </cell>
          <cell r="AL130" t="str">
            <v>N/A</v>
          </cell>
        </row>
        <row r="131">
          <cell r="B131" t="str">
            <v>Seabourne  Express  Couriers  B.V.</v>
          </cell>
          <cell r="C131" t="str">
            <v>Contour Avenue 71</v>
          </cell>
          <cell r="E131" t="str">
            <v>Hoofdorp</v>
          </cell>
          <cell r="H131">
            <v>8334</v>
          </cell>
          <cell r="K131">
            <v>2</v>
          </cell>
          <cell r="N131">
            <v>106.95999829499701</v>
          </cell>
          <cell r="P131">
            <v>44896</v>
          </cell>
          <cell r="Q131">
            <v>46721</v>
          </cell>
          <cell r="T131">
            <v>2022</v>
          </cell>
          <cell r="V131">
            <v>685.66997348311702</v>
          </cell>
          <cell r="AL131" t="str">
            <v>N/A</v>
          </cell>
        </row>
        <row r="132">
          <cell r="B132" t="str">
            <v>DP World Logistics Netherlands B.V.</v>
          </cell>
          <cell r="C132" t="str">
            <v>Athenastraat 4</v>
          </cell>
          <cell r="E132" t="str">
            <v>Tilburg</v>
          </cell>
          <cell r="H132">
            <v>37101</v>
          </cell>
          <cell r="N132">
            <v>66.569995987214</v>
          </cell>
          <cell r="P132">
            <v>44986</v>
          </cell>
          <cell r="Q132">
            <v>46812</v>
          </cell>
          <cell r="T132">
            <v>2007</v>
          </cell>
          <cell r="V132">
            <v>3792.9998531593101</v>
          </cell>
          <cell r="Y132">
            <v>30</v>
          </cell>
          <cell r="AA132">
            <v>10.8</v>
          </cell>
          <cell r="AL132" t="str">
            <v>N/A</v>
          </cell>
        </row>
        <row r="133">
          <cell r="B133" t="str">
            <v>OWIM GmbH &amp; Co. KG</v>
          </cell>
          <cell r="C133" t="str">
            <v>Orionweg 9</v>
          </cell>
          <cell r="E133" t="str">
            <v>Moerdijk</v>
          </cell>
          <cell r="H133">
            <v>19328</v>
          </cell>
          <cell r="K133">
            <v>0</v>
          </cell>
          <cell r="N133">
            <v>53.619999948333003</v>
          </cell>
          <cell r="P133">
            <v>45048</v>
          </cell>
          <cell r="Q133">
            <v>46721</v>
          </cell>
          <cell r="T133">
            <v>2005</v>
          </cell>
          <cell r="V133">
            <v>599.99997677184001</v>
          </cell>
          <cell r="Y133">
            <v>16</v>
          </cell>
          <cell r="AA133">
            <v>11</v>
          </cell>
          <cell r="AL133" t="str">
            <v>Silent renewal due to not exercised break option</v>
          </cell>
        </row>
        <row r="134">
          <cell r="B134" t="str">
            <v>OWIM GmbH &amp; Co. KG</v>
          </cell>
          <cell r="C134" t="str">
            <v>Orionweg 9</v>
          </cell>
          <cell r="E134" t="str">
            <v>Moerdijk</v>
          </cell>
          <cell r="H134">
            <v>19246</v>
          </cell>
          <cell r="K134">
            <v>0</v>
          </cell>
          <cell r="N134">
            <v>53.619999948333003</v>
          </cell>
          <cell r="P134">
            <v>45048</v>
          </cell>
          <cell r="Q134">
            <v>46721</v>
          </cell>
          <cell r="T134">
            <v>2005</v>
          </cell>
          <cell r="V134">
            <v>599.99997677184001</v>
          </cell>
          <cell r="Y134">
            <v>16</v>
          </cell>
          <cell r="AA134">
            <v>11</v>
          </cell>
          <cell r="AL134" t="str">
            <v>Silent renewal due to not exercised break option</v>
          </cell>
        </row>
        <row r="135">
          <cell r="B135" t="str">
            <v>Eurotown B.V.</v>
          </cell>
          <cell r="C135" t="str">
            <v>Rondebeltweg 42</v>
          </cell>
          <cell r="E135" t="str">
            <v>Almere</v>
          </cell>
          <cell r="H135">
            <v>6997</v>
          </cell>
          <cell r="N135">
            <v>33.019995901103002</v>
          </cell>
          <cell r="P135">
            <v>44818</v>
          </cell>
          <cell r="Q135">
            <v>45016</v>
          </cell>
          <cell r="T135">
            <v>2004</v>
          </cell>
          <cell r="V135">
            <v>1158.7699551677099</v>
          </cell>
          <cell r="AL135" t="str">
            <v>Acqusition from Crossbay</v>
          </cell>
        </row>
        <row r="136">
          <cell r="B136" t="str">
            <v>Flower Trade Consult B.V.</v>
          </cell>
          <cell r="C136" t="str">
            <v>Hollandweg 4</v>
          </cell>
          <cell r="E136" t="str">
            <v>Bleiswijk</v>
          </cell>
          <cell r="H136">
            <v>127</v>
          </cell>
          <cell r="N136">
            <v>97.360000275556004</v>
          </cell>
          <cell r="P136">
            <v>44693</v>
          </cell>
          <cell r="Q136">
            <v>44926</v>
          </cell>
          <cell r="T136">
            <v>1998</v>
          </cell>
          <cell r="V136">
            <v>127.97999506401401</v>
          </cell>
          <cell r="Y136">
            <v>0</v>
          </cell>
          <cell r="AL136" t="str">
            <v>N/A</v>
          </cell>
        </row>
        <row r="137">
          <cell r="B137" t="str">
            <v>CEVA Logistics eServices B.V.</v>
          </cell>
          <cell r="C137" t="str">
            <v>Veerweg 16</v>
          </cell>
          <cell r="E137" t="str">
            <v>Waalwijk</v>
          </cell>
          <cell r="H137">
            <v>5957</v>
          </cell>
          <cell r="K137">
            <v>0</v>
          </cell>
          <cell r="N137">
            <v>67.499997847217998</v>
          </cell>
          <cell r="P137">
            <v>45383</v>
          </cell>
          <cell r="Q137">
            <v>47208</v>
          </cell>
          <cell r="T137">
            <v>2011</v>
          </cell>
          <cell r="V137">
            <v>381.99999998298802</v>
          </cell>
          <cell r="Y137">
            <v>5</v>
          </cell>
          <cell r="AA137">
            <v>9.6999999999999993</v>
          </cell>
          <cell r="AL137" t="str">
            <v>N/A</v>
          </cell>
        </row>
        <row r="138">
          <cell r="B138" t="str">
            <v>SMARTKAS B.V.</v>
          </cell>
          <cell r="C138" t="str">
            <v>Fokker Logistics Park</v>
          </cell>
          <cell r="E138" t="str">
            <v>Oude Meer</v>
          </cell>
          <cell r="H138">
            <v>5775</v>
          </cell>
          <cell r="N138">
            <v>85.599997588883994</v>
          </cell>
          <cell r="P138">
            <v>44743</v>
          </cell>
          <cell r="Q138">
            <v>46203</v>
          </cell>
          <cell r="T138">
            <v>2019</v>
          </cell>
          <cell r="V138">
            <v>666.99997417802899</v>
          </cell>
          <cell r="Y138">
            <v>7</v>
          </cell>
          <cell r="AA138">
            <v>11</v>
          </cell>
          <cell r="AL138" t="str">
            <v>Lease transfer from SMARTKAS Project Finance B.V. t0017648</v>
          </cell>
        </row>
        <row r="139">
          <cell r="B139" t="str">
            <v>Beter Bed B.V.</v>
          </cell>
          <cell r="C139" t="str">
            <v>Lireweg 122</v>
          </cell>
          <cell r="E139" t="str">
            <v>Nieuw-Vennep</v>
          </cell>
          <cell r="H139">
            <v>7662</v>
          </cell>
          <cell r="N139">
            <v>30.450004650008999</v>
          </cell>
          <cell r="P139">
            <v>44818</v>
          </cell>
          <cell r="Q139">
            <v>45265</v>
          </cell>
          <cell r="T139">
            <v>2005</v>
          </cell>
          <cell r="V139">
            <v>333.999987069658</v>
          </cell>
          <cell r="Y139">
            <v>10</v>
          </cell>
          <cell r="AL139" t="str">
            <v>SARL</v>
          </cell>
        </row>
        <row r="140">
          <cell r="B140" t="str">
            <v>Pentrade B.V.</v>
          </cell>
          <cell r="C140" t="str">
            <v>Nieuwesluisweg 100</v>
          </cell>
          <cell r="E140" t="str">
            <v>Rotterdam</v>
          </cell>
          <cell r="H140">
            <v>10579</v>
          </cell>
          <cell r="K140">
            <v>0</v>
          </cell>
          <cell r="N140">
            <v>81.389995418880005</v>
          </cell>
          <cell r="P140">
            <v>44835</v>
          </cell>
          <cell r="Q140">
            <v>48487</v>
          </cell>
          <cell r="T140">
            <v>2021</v>
          </cell>
          <cell r="V140">
            <v>616.29997614080798</v>
          </cell>
          <cell r="AL140" t="str">
            <v>N/A</v>
          </cell>
        </row>
        <row r="141">
          <cell r="B141" t="str">
            <v>Oasis Data &amp; Document Management Netherlands B.V.</v>
          </cell>
          <cell r="C141" t="str">
            <v>Marinus van Meelweg 19</v>
          </cell>
          <cell r="E141" t="str">
            <v>Eindhoven</v>
          </cell>
          <cell r="H141">
            <v>7854</v>
          </cell>
          <cell r="N141">
            <v>54.160003806119001</v>
          </cell>
          <cell r="P141">
            <v>44818</v>
          </cell>
          <cell r="Q141">
            <v>45535</v>
          </cell>
          <cell r="T141">
            <v>2001</v>
          </cell>
          <cell r="V141">
            <v>1627.99993697425</v>
          </cell>
          <cell r="AL141" t="str">
            <v>SARL, blended rent incl. 60 parking spots, BG n/a</v>
          </cell>
        </row>
        <row r="142">
          <cell r="B142" t="str">
            <v>Lily Maas B.V.</v>
          </cell>
          <cell r="C142" t="str">
            <v>Hercules 1</v>
          </cell>
          <cell r="E142" t="str">
            <v>Gilze en Rijen</v>
          </cell>
          <cell r="H142">
            <v>7841</v>
          </cell>
          <cell r="N142">
            <v>70.139997571661993</v>
          </cell>
          <cell r="P142">
            <v>44869</v>
          </cell>
          <cell r="Q142">
            <v>50347</v>
          </cell>
          <cell r="T142">
            <v>2022</v>
          </cell>
          <cell r="V142">
            <v>1482.9999425877299</v>
          </cell>
          <cell r="AL142" t="str">
            <v>Acqusition from Crossbay</v>
          </cell>
        </row>
        <row r="143">
          <cell r="B143" t="str">
            <v>Burger Warehousing B.V.</v>
          </cell>
          <cell r="C143" t="str">
            <v>Columbusstraat 12-14</v>
          </cell>
          <cell r="E143" t="str">
            <v>Rotterdam</v>
          </cell>
          <cell r="H143">
            <v>8411</v>
          </cell>
          <cell r="K143">
            <v>1</v>
          </cell>
          <cell r="N143">
            <v>76.890002738339007</v>
          </cell>
          <cell r="P143">
            <v>44652</v>
          </cell>
          <cell r="Q143">
            <v>46477</v>
          </cell>
          <cell r="T143">
            <v>2000</v>
          </cell>
          <cell r="V143">
            <v>436.00000002922297</v>
          </cell>
          <cell r="Y143">
            <v>10</v>
          </cell>
          <cell r="AA143">
            <v>10.95</v>
          </cell>
          <cell r="AL143" t="str">
            <v>billing frequency changed to Monthly per 01/01/2023 as per Amendment No. 1 signed 19/10/2022</v>
          </cell>
        </row>
        <row r="144">
          <cell r="B144" t="str">
            <v>VDL Enabling Technologies Group Eindhoven B.V.</v>
          </cell>
          <cell r="C144" t="str">
            <v>Mispelhoefstraat 21</v>
          </cell>
          <cell r="E144" t="str">
            <v>Eindhoven</v>
          </cell>
          <cell r="H144">
            <v>1259</v>
          </cell>
          <cell r="K144">
            <v>0</v>
          </cell>
          <cell r="N144">
            <v>80.979998071107005</v>
          </cell>
          <cell r="P144">
            <v>45231</v>
          </cell>
          <cell r="Q144">
            <v>47057</v>
          </cell>
          <cell r="T144">
            <v>2004</v>
          </cell>
          <cell r="V144">
            <v>1330.79994847994</v>
          </cell>
          <cell r="Y144">
            <v>5</v>
          </cell>
          <cell r="AL144" t="str">
            <v>First billing needs to be verified. Already experienced with Allonga in Veghel DC1._x000D_
When the lease starts in November, and the invoicing period is quarterly, the system creates a wrong invoice for the all quarter._x000D_
IT does not have a solution and recommended to review by single case.</v>
          </cell>
        </row>
        <row r="145">
          <cell r="B145" t="str">
            <v>Netwerk VSP B.V.</v>
          </cell>
          <cell r="C145" t="str">
            <v>Industrieweg 15</v>
          </cell>
          <cell r="E145" t="str">
            <v>Eindhoven</v>
          </cell>
          <cell r="H145">
            <v>4307</v>
          </cell>
          <cell r="N145">
            <v>63.869998226108002</v>
          </cell>
          <cell r="P145">
            <v>44818</v>
          </cell>
          <cell r="Q145">
            <v>45930</v>
          </cell>
          <cell r="T145">
            <v>2003</v>
          </cell>
          <cell r="V145">
            <v>933.29996386859705</v>
          </cell>
          <cell r="AL145" t="str">
            <v>SARL, sqm discrepancy between RR-Crossbay and (LA 6634 sqm)</v>
          </cell>
        </row>
        <row r="146">
          <cell r="B146" t="str">
            <v>Bleckmann Nederland B.V.</v>
          </cell>
          <cell r="C146" t="str">
            <v>Beiraweg 11-15</v>
          </cell>
          <cell r="E146" t="str">
            <v>Amsterdam</v>
          </cell>
          <cell r="H146">
            <v>15964</v>
          </cell>
          <cell r="K146">
            <v>-46</v>
          </cell>
          <cell r="N146">
            <v>60.219999259443</v>
          </cell>
          <cell r="P146">
            <v>44818</v>
          </cell>
          <cell r="Q146">
            <v>47848</v>
          </cell>
          <cell r="T146">
            <v>2009</v>
          </cell>
          <cell r="V146">
            <v>637.529975291048</v>
          </cell>
          <cell r="AL146" t="str">
            <v>SARL, blended rent incl. 20 parking spots, rent review/huurherziening - clause 4.1 and 4.2, stepped indexation as of the sixth year of the lease duration, capping MF and insurance contribution</v>
          </cell>
        </row>
        <row r="147">
          <cell r="B147" t="str">
            <v>Alloga (Nederland) B.V.</v>
          </cell>
          <cell r="C147" t="str">
            <v>De Amert 603</v>
          </cell>
          <cell r="E147" t="str">
            <v>Veghel</v>
          </cell>
          <cell r="H147">
            <v>20162</v>
          </cell>
          <cell r="N147">
            <v>64.420001756670004</v>
          </cell>
          <cell r="P147">
            <v>44562</v>
          </cell>
          <cell r="Q147">
            <v>44834</v>
          </cell>
          <cell r="T147">
            <v>2000</v>
          </cell>
          <cell r="V147">
            <v>1532.9999406520501</v>
          </cell>
          <cell r="Y147">
            <v>20</v>
          </cell>
          <cell r="AA147">
            <v>9.5</v>
          </cell>
          <cell r="AL147" t="str">
            <v>incl. annual stepped indexation of 2% on Jan. 2022</v>
          </cell>
        </row>
        <row r="148">
          <cell r="B148" t="str">
            <v>Nippon Express (Nederland) B.V.</v>
          </cell>
          <cell r="C148" t="str">
            <v>Nieuwesluisweg 100</v>
          </cell>
          <cell r="E148" t="str">
            <v>Rotterdam</v>
          </cell>
          <cell r="H148">
            <v>10462</v>
          </cell>
          <cell r="K148">
            <v>0</v>
          </cell>
          <cell r="N148">
            <v>84.120002962228</v>
          </cell>
          <cell r="P148">
            <v>44743</v>
          </cell>
          <cell r="Q148">
            <v>46568</v>
          </cell>
          <cell r="T148">
            <v>2021</v>
          </cell>
          <cell r="V148">
            <v>677.59997376766501</v>
          </cell>
          <cell r="AL148" t="str">
            <v>N/A</v>
          </cell>
        </row>
        <row r="149">
          <cell r="B149" t="str">
            <v>DSV Air &amp; Sea Nederland B.V.</v>
          </cell>
          <cell r="C149" t="str">
            <v>Fokkerweg 300</v>
          </cell>
          <cell r="E149" t="str">
            <v>Oude Meer</v>
          </cell>
          <cell r="H149">
            <v>1418</v>
          </cell>
          <cell r="N149">
            <v>110.85000017222301</v>
          </cell>
          <cell r="P149">
            <v>44562</v>
          </cell>
          <cell r="Q149">
            <v>46568</v>
          </cell>
          <cell r="T149">
            <v>2007</v>
          </cell>
          <cell r="V149">
            <v>1418.99000007367</v>
          </cell>
          <cell r="Y149">
            <v>0</v>
          </cell>
          <cell r="AA149">
            <v>3.34</v>
          </cell>
          <cell r="AL149" t="str">
            <v>takeover from tn6101 Agility BV</v>
          </cell>
        </row>
        <row r="150">
          <cell r="B150" t="str">
            <v>Rexel Nederland B.V.</v>
          </cell>
          <cell r="C150" t="str">
            <v>Brandpuntlaan 3 - 5</v>
          </cell>
          <cell r="E150" t="str">
            <v>Bleiswijk</v>
          </cell>
          <cell r="H150">
            <v>12691</v>
          </cell>
          <cell r="N150">
            <v>69.000002583338997</v>
          </cell>
          <cell r="P150">
            <v>44866</v>
          </cell>
          <cell r="Q150">
            <v>46660</v>
          </cell>
          <cell r="T150">
            <v>2009</v>
          </cell>
          <cell r="V150">
            <v>0</v>
          </cell>
          <cell r="Y150">
            <v>16</v>
          </cell>
          <cell r="AA150">
            <v>10.6</v>
          </cell>
          <cell r="AL150" t="str">
            <v>Silent Renewal</v>
          </cell>
        </row>
        <row r="151">
          <cell r="B151" t="str">
            <v>Rexel Nederland B.V.</v>
          </cell>
          <cell r="C151" t="str">
            <v>Brandpuntlaan 3 - 5</v>
          </cell>
          <cell r="E151" t="str">
            <v>Bleiswijk</v>
          </cell>
          <cell r="H151">
            <v>7863</v>
          </cell>
          <cell r="N151">
            <v>69.000002583338997</v>
          </cell>
          <cell r="P151">
            <v>44866</v>
          </cell>
          <cell r="Q151">
            <v>46660</v>
          </cell>
          <cell r="T151">
            <v>2009</v>
          </cell>
          <cell r="V151">
            <v>621.99999998202804</v>
          </cell>
          <cell r="Y151">
            <v>10</v>
          </cell>
          <cell r="AA151">
            <v>10.6</v>
          </cell>
          <cell r="AL151" t="str">
            <v>Silent Renewal</v>
          </cell>
        </row>
        <row r="152">
          <cell r="B152" t="str">
            <v>Rexel Nederland B.V.</v>
          </cell>
          <cell r="C152" t="str">
            <v>Brandpuntlaan 3 - 5</v>
          </cell>
          <cell r="E152" t="str">
            <v>Bleiswijk</v>
          </cell>
          <cell r="H152">
            <v>10276</v>
          </cell>
          <cell r="K152">
            <v>0</v>
          </cell>
          <cell r="N152">
            <v>68.690001963336996</v>
          </cell>
          <cell r="P152">
            <v>44866</v>
          </cell>
          <cell r="Q152">
            <v>46660</v>
          </cell>
          <cell r="T152">
            <v>2009</v>
          </cell>
          <cell r="V152">
            <v>621.94000004009297</v>
          </cell>
          <cell r="Y152">
            <v>12</v>
          </cell>
          <cell r="AA152">
            <v>10.6</v>
          </cell>
          <cell r="AL152" t="str">
            <v>Silent Renewal</v>
          </cell>
        </row>
        <row r="153">
          <cell r="B153" t="str">
            <v>Design Warehousing B.V.</v>
          </cell>
          <cell r="C153" t="str">
            <v>Willem Barentzstraat 41-49</v>
          </cell>
          <cell r="E153" t="str">
            <v>Rotterdam</v>
          </cell>
          <cell r="H153">
            <v>3968</v>
          </cell>
          <cell r="K153">
            <v>0</v>
          </cell>
          <cell r="N153">
            <v>72.819995987214</v>
          </cell>
          <cell r="P153">
            <v>44986</v>
          </cell>
          <cell r="Q153">
            <v>46081</v>
          </cell>
          <cell r="T153">
            <v>1992</v>
          </cell>
          <cell r="V153">
            <v>46.2999982075603</v>
          </cell>
          <cell r="Y153">
            <v>6</v>
          </cell>
          <cell r="AA153">
            <v>8</v>
          </cell>
          <cell r="AL153" t="str">
            <v>N/A</v>
          </cell>
        </row>
        <row r="154">
          <cell r="B154" t="str">
            <v>Nippon Express (Nederland) B.V.</v>
          </cell>
          <cell r="C154" t="str">
            <v>Willem Barentzstraat 27-33</v>
          </cell>
          <cell r="E154" t="str">
            <v>Rotterdam</v>
          </cell>
          <cell r="H154">
            <v>4231</v>
          </cell>
          <cell r="K154">
            <v>0</v>
          </cell>
          <cell r="N154">
            <v>85.510000533889993</v>
          </cell>
          <cell r="P154">
            <v>45323</v>
          </cell>
          <cell r="Q154">
            <v>47149</v>
          </cell>
          <cell r="T154">
            <v>1998</v>
          </cell>
          <cell r="V154">
            <v>367.69999997917398</v>
          </cell>
          <cell r="Y154">
            <v>6</v>
          </cell>
          <cell r="AA154">
            <v>10</v>
          </cell>
          <cell r="AL154" t="str">
            <v>N/A</v>
          </cell>
        </row>
        <row r="155">
          <cell r="B155" t="str">
            <v>Geodis CL Netherlands B.V.</v>
          </cell>
          <cell r="C155" t="str">
            <v>Columbusweg 33a</v>
          </cell>
          <cell r="E155" t="str">
            <v>Venlo</v>
          </cell>
          <cell r="H155">
            <v>36609</v>
          </cell>
          <cell r="K155">
            <v>0</v>
          </cell>
          <cell r="N155">
            <v>54.019997623328997</v>
          </cell>
          <cell r="P155">
            <v>45108</v>
          </cell>
          <cell r="Q155">
            <v>45657</v>
          </cell>
          <cell r="T155">
            <v>2007</v>
          </cell>
          <cell r="V155">
            <v>1062.0000000422001</v>
          </cell>
          <cell r="Y155">
            <v>32</v>
          </cell>
          <cell r="AA155">
            <v>11.68</v>
          </cell>
          <cell r="AL155" t="str">
            <v>N/A</v>
          </cell>
        </row>
        <row r="156">
          <cell r="B156" t="str">
            <v>Aramex Nederland B.V.</v>
          </cell>
          <cell r="C156" t="str">
            <v>Fokkerweg 300</v>
          </cell>
          <cell r="E156" t="str">
            <v>Oude Meer</v>
          </cell>
          <cell r="H156">
            <v>590</v>
          </cell>
          <cell r="K156">
            <v>0</v>
          </cell>
          <cell r="N156">
            <v>150.42999669332701</v>
          </cell>
          <cell r="P156">
            <v>45017</v>
          </cell>
          <cell r="Q156">
            <v>48121</v>
          </cell>
          <cell r="T156">
            <v>2009</v>
          </cell>
          <cell r="V156">
            <v>590.99999997441</v>
          </cell>
          <cell r="Y156">
            <v>0</v>
          </cell>
          <cell r="AA156">
            <v>3.7</v>
          </cell>
          <cell r="AL156" t="str">
            <v>The Park costs are €5,99 per m2 per year, included in the SC</v>
          </cell>
        </row>
        <row r="157">
          <cell r="B157" t="str">
            <v>GXO Logistics Netherlands III BV</v>
          </cell>
          <cell r="C157" t="str">
            <v>Achtseweg Noord 4A</v>
          </cell>
          <cell r="E157" t="str">
            <v>Eindhoven</v>
          </cell>
          <cell r="H157">
            <v>15242</v>
          </cell>
          <cell r="K157">
            <v>0</v>
          </cell>
          <cell r="N157">
            <v>67.980003668340999</v>
          </cell>
          <cell r="P157">
            <v>45078</v>
          </cell>
          <cell r="Q157">
            <v>46904</v>
          </cell>
          <cell r="T157">
            <v>2023</v>
          </cell>
          <cell r="V157">
            <v>0</v>
          </cell>
          <cell r="Y157">
            <v>15</v>
          </cell>
          <cell r="AL157" t="str">
            <v>N/A</v>
          </cell>
        </row>
        <row r="158">
          <cell r="B158" t="str">
            <v>Bleckmann Solutions B.V.</v>
          </cell>
          <cell r="C158" t="str">
            <v>Maarten de Vriesstraat 18, 20, 22</v>
          </cell>
          <cell r="E158" t="str">
            <v>Sevenum</v>
          </cell>
          <cell r="H158">
            <v>30249</v>
          </cell>
          <cell r="K158">
            <v>7</v>
          </cell>
          <cell r="N158">
            <v>53.820004167786003</v>
          </cell>
          <cell r="P158">
            <v>44641</v>
          </cell>
          <cell r="Q158">
            <v>50119</v>
          </cell>
          <cell r="T158">
            <v>2022</v>
          </cell>
          <cell r="V158">
            <v>549.99997870751997</v>
          </cell>
          <cell r="Y158">
            <v>30</v>
          </cell>
          <cell r="AL158" t="str">
            <v>N/A</v>
          </cell>
        </row>
        <row r="159">
          <cell r="B159" t="str">
            <v>Wapax B.V.</v>
          </cell>
          <cell r="C159" t="str">
            <v>Maarten de Vriesstraat 18, 20, 22</v>
          </cell>
          <cell r="E159" t="str">
            <v>Sevenum</v>
          </cell>
          <cell r="H159">
            <v>18149</v>
          </cell>
          <cell r="K159">
            <v>2</v>
          </cell>
          <cell r="N159">
            <v>56.689996366103998</v>
          </cell>
          <cell r="P159">
            <v>44562</v>
          </cell>
          <cell r="Q159">
            <v>48213</v>
          </cell>
          <cell r="T159">
            <v>2022</v>
          </cell>
          <cell r="V159">
            <v>549.99997870751997</v>
          </cell>
          <cell r="Y159">
            <v>17</v>
          </cell>
          <cell r="AA159">
            <v>-1</v>
          </cell>
          <cell r="AL159" t="str">
            <v>BTS lease</v>
          </cell>
        </row>
        <row r="160">
          <cell r="B160" t="str">
            <v>Rahi Systems Europe B.V.</v>
          </cell>
          <cell r="C160" t="str">
            <v>Gyroscoopweg 4a</v>
          </cell>
          <cell r="E160" t="str">
            <v>Amsterdam</v>
          </cell>
          <cell r="H160">
            <v>5163</v>
          </cell>
          <cell r="K160">
            <v>1</v>
          </cell>
          <cell r="N160">
            <v>106.820002876117</v>
          </cell>
          <cell r="P160">
            <v>44866</v>
          </cell>
          <cell r="Q160">
            <v>46691</v>
          </cell>
          <cell r="T160">
            <v>1988</v>
          </cell>
          <cell r="V160">
            <v>402.69998441003298</v>
          </cell>
          <cell r="AL160" t="str">
            <v>N/A</v>
          </cell>
        </row>
        <row r="161">
          <cell r="B161" t="str">
            <v>Sandvik Mining and Construction Logistics Ltd</v>
          </cell>
          <cell r="C161" t="str">
            <v>De Schakel 40-50</v>
          </cell>
          <cell r="E161" t="str">
            <v>Eindhoven</v>
          </cell>
          <cell r="H161">
            <v>52659</v>
          </cell>
          <cell r="K161">
            <v>4</v>
          </cell>
          <cell r="N161">
            <v>63.879997898885001</v>
          </cell>
          <cell r="P161">
            <v>45108</v>
          </cell>
          <cell r="Q161">
            <v>48760</v>
          </cell>
          <cell r="T161">
            <v>2001</v>
          </cell>
          <cell r="V161">
            <v>3278.09987309294</v>
          </cell>
          <cell r="Y161">
            <v>21</v>
          </cell>
          <cell r="AA161">
            <v>-1</v>
          </cell>
          <cell r="AL161" t="str">
            <v>N/A</v>
          </cell>
        </row>
        <row r="162">
          <cell r="B162" t="str">
            <v>Drie Wilgen Development B.V.</v>
          </cell>
          <cell r="C162" t="str">
            <v>Hollandweg 4</v>
          </cell>
          <cell r="E162" t="str">
            <v>Bleiswijk</v>
          </cell>
          <cell r="H162">
            <v>64</v>
          </cell>
          <cell r="N162">
            <v>101.240002480005</v>
          </cell>
          <cell r="P162">
            <v>44693</v>
          </cell>
          <cell r="Q162">
            <v>44926</v>
          </cell>
          <cell r="T162">
            <v>1998</v>
          </cell>
          <cell r="V162">
            <v>64.019997502975002</v>
          </cell>
          <cell r="Y162">
            <v>0</v>
          </cell>
          <cell r="AL162" t="str">
            <v>N/A</v>
          </cell>
        </row>
        <row r="163">
          <cell r="B163" t="str">
            <v>Marie Angela Abdul Hameed</v>
          </cell>
          <cell r="C163" t="str">
            <v>Brandenburger Straße 40, 42, 44,</v>
          </cell>
          <cell r="E163" t="str">
            <v>Ratingen</v>
          </cell>
          <cell r="H163">
            <v>4588</v>
          </cell>
          <cell r="N163">
            <v>65.700002927783999</v>
          </cell>
          <cell r="P163">
            <v>44818</v>
          </cell>
          <cell r="Q163">
            <v>46934</v>
          </cell>
          <cell r="T163">
            <v>1982</v>
          </cell>
          <cell r="V163">
            <v>283.31998901308202</v>
          </cell>
          <cell r="AL163" t="str">
            <v>N/A</v>
          </cell>
        </row>
        <row r="164">
          <cell r="B164" t="str">
            <v>UPS SCS (Nederland) B.V.</v>
          </cell>
          <cell r="C164" t="str">
            <v>Stanleyweg 8-10</v>
          </cell>
          <cell r="E164" t="str">
            <v>Venlo</v>
          </cell>
          <cell r="H164">
            <v>20829</v>
          </cell>
          <cell r="K164">
            <v>0</v>
          </cell>
          <cell r="N164">
            <v>55.920000034445003</v>
          </cell>
          <cell r="P164">
            <v>45017</v>
          </cell>
          <cell r="Q164">
            <v>46843</v>
          </cell>
          <cell r="T164">
            <v>2003</v>
          </cell>
          <cell r="V164">
            <v>1397.0000000795701</v>
          </cell>
          <cell r="Y164">
            <v>48</v>
          </cell>
          <cell r="AA164">
            <v>10.8</v>
          </cell>
          <cell r="AL164" t="str">
            <v>N/A</v>
          </cell>
        </row>
        <row r="165">
          <cell r="B165" t="str">
            <v>Geodis FF Netherlands B.V.</v>
          </cell>
          <cell r="C165" t="str">
            <v>Douglassingel 1-3</v>
          </cell>
          <cell r="E165" t="str">
            <v>Schiphol-Rijk</v>
          </cell>
          <cell r="H165">
            <v>6899</v>
          </cell>
          <cell r="K165">
            <v>4</v>
          </cell>
          <cell r="N165">
            <v>103.319999001109</v>
          </cell>
          <cell r="P165">
            <v>44835</v>
          </cell>
          <cell r="Q165">
            <v>46660</v>
          </cell>
          <cell r="T165">
            <v>2006</v>
          </cell>
          <cell r="V165">
            <v>1399.9400000214901</v>
          </cell>
          <cell r="Y165">
            <v>7</v>
          </cell>
          <cell r="AA165">
            <v>10.42</v>
          </cell>
          <cell r="AL165" t="str">
            <v>This transaction reflects the reality and should be included in reporting.</v>
          </cell>
        </row>
        <row r="166">
          <cell r="B166" t="str">
            <v>Rhenus High Tech GmbH</v>
          </cell>
          <cell r="C166" t="str">
            <v>Kimplerstrasse 340</v>
          </cell>
          <cell r="E166" t="str">
            <v>Krefeld</v>
          </cell>
          <cell r="H166">
            <v>8193</v>
          </cell>
          <cell r="K166">
            <v>0</v>
          </cell>
          <cell r="N166">
            <v>62.5</v>
          </cell>
          <cell r="P166">
            <v>44743</v>
          </cell>
          <cell r="Q166">
            <v>45565</v>
          </cell>
          <cell r="T166">
            <v>2002</v>
          </cell>
          <cell r="V166">
            <v>599.99999999759996</v>
          </cell>
          <cell r="Y166">
            <v>16</v>
          </cell>
          <cell r="AA166">
            <v>11.42</v>
          </cell>
          <cell r="AL166" t="str">
            <v>Created by exercising a Renewal Option</v>
          </cell>
        </row>
        <row r="167">
          <cell r="B167" t="str">
            <v>GEODIS CL Netherlands B.V.</v>
          </cell>
          <cell r="C167" t="str">
            <v>Columbusstraat 25</v>
          </cell>
          <cell r="E167" t="str">
            <v>Rotterdam</v>
          </cell>
          <cell r="H167">
            <v>4653</v>
          </cell>
          <cell r="K167">
            <v>5</v>
          </cell>
          <cell r="N167">
            <v>63.909996917215999</v>
          </cell>
          <cell r="P167">
            <v>44652</v>
          </cell>
          <cell r="Q167">
            <v>46477</v>
          </cell>
          <cell r="T167">
            <v>1990</v>
          </cell>
          <cell r="V167">
            <v>0</v>
          </cell>
          <cell r="Y167">
            <v>4</v>
          </cell>
          <cell r="AA167">
            <v>9.3000000000000007</v>
          </cell>
          <cell r="AL167" t="str">
            <v>N/A</v>
          </cell>
        </row>
        <row r="168">
          <cell r="B168" t="str">
            <v>CEVA LOGISTICS NETHERLANDS B.V.</v>
          </cell>
          <cell r="C168" t="str">
            <v>Inundatiedok 10-12</v>
          </cell>
          <cell r="E168" t="str">
            <v>Nieuwegein</v>
          </cell>
          <cell r="H168">
            <v>33670</v>
          </cell>
          <cell r="N168">
            <v>66.970004426119999</v>
          </cell>
          <cell r="P168">
            <v>44621</v>
          </cell>
          <cell r="Q168">
            <v>47542</v>
          </cell>
          <cell r="T168">
            <v>2020</v>
          </cell>
          <cell r="V168">
            <v>1499.9999419296</v>
          </cell>
          <cell r="Y168">
            <v>28</v>
          </cell>
          <cell r="AA168">
            <v>12</v>
          </cell>
          <cell r="AL168" t="str">
            <v>Lease takeover Hema tn1013</v>
          </cell>
        </row>
        <row r="169">
          <cell r="B169" t="str">
            <v>GXO LOGISTICS SERVICES NETHERLANDS B.V.</v>
          </cell>
          <cell r="C169" t="str">
            <v>Bellsingel 20-26</v>
          </cell>
          <cell r="E169" t="str">
            <v>Schiphol-Rijk</v>
          </cell>
          <cell r="H169">
            <v>13184</v>
          </cell>
          <cell r="N169">
            <v>85.460002170004003</v>
          </cell>
          <cell r="P169">
            <v>44850</v>
          </cell>
          <cell r="Q169">
            <v>45077</v>
          </cell>
          <cell r="T169">
            <v>2000</v>
          </cell>
          <cell r="V169">
            <v>479.99998141747199</v>
          </cell>
          <cell r="Y169">
            <v>18</v>
          </cell>
          <cell r="AA169">
            <v>8.641</v>
          </cell>
          <cell r="AL169" t="str">
            <v>N/A</v>
          </cell>
        </row>
        <row r="170">
          <cell r="B170" t="str">
            <v>Geodis FF Netherlands B.V.</v>
          </cell>
          <cell r="C170" t="str">
            <v>Douglassingel 1-3</v>
          </cell>
          <cell r="E170" t="str">
            <v>Schiphol-Rijk</v>
          </cell>
          <cell r="H170">
            <v>6899</v>
          </cell>
          <cell r="N170">
            <v>101.160005097788</v>
          </cell>
          <cell r="P170">
            <v>44835</v>
          </cell>
          <cell r="Q170">
            <v>46660</v>
          </cell>
          <cell r="T170">
            <v>2006</v>
          </cell>
          <cell r="V170">
            <v>1399.9400000214901</v>
          </cell>
          <cell r="Y170">
            <v>7</v>
          </cell>
          <cell r="AA170">
            <v>10.42</v>
          </cell>
          <cell r="AL170" t="str">
            <v>N/A</v>
          </cell>
        </row>
        <row r="171">
          <cell r="B171" t="str">
            <v>Pentagon International B.V.</v>
          </cell>
          <cell r="C171" t="str">
            <v>Nieuwesluisweg 100</v>
          </cell>
          <cell r="E171" t="str">
            <v>Rotterdam</v>
          </cell>
          <cell r="H171">
            <v>5236</v>
          </cell>
          <cell r="K171">
            <v>1</v>
          </cell>
          <cell r="N171">
            <v>85.969996245548003</v>
          </cell>
          <cell r="P171">
            <v>44652</v>
          </cell>
          <cell r="Q171">
            <v>46477</v>
          </cell>
          <cell r="T171">
            <v>2021</v>
          </cell>
          <cell r="V171">
            <v>344.39998666703599</v>
          </cell>
          <cell r="AL171" t="str">
            <v>N/A</v>
          </cell>
        </row>
        <row r="172">
          <cell r="B172" t="str">
            <v>SIM International B.V.</v>
          </cell>
          <cell r="C172" t="str">
            <v>Wattstraat 7 &amp; 7a</v>
          </cell>
          <cell r="E172" t="str">
            <v>Sassenheim</v>
          </cell>
          <cell r="H172">
            <v>1179</v>
          </cell>
          <cell r="N172">
            <v>80.709996142215005</v>
          </cell>
          <cell r="P172">
            <v>44818</v>
          </cell>
          <cell r="Q172">
            <v>46783</v>
          </cell>
          <cell r="T172">
            <v>2001</v>
          </cell>
          <cell r="V172">
            <v>119.999995354368</v>
          </cell>
          <cell r="AL172" t="str">
            <v>SARL, rent incl. 25 parking spots billed separately</v>
          </cell>
        </row>
        <row r="173">
          <cell r="B173" t="str">
            <v>GEODIS CL Netherlands B.V.</v>
          </cell>
          <cell r="C173" t="str">
            <v>Seattleweg 5</v>
          </cell>
          <cell r="E173" t="str">
            <v>Rotterdam</v>
          </cell>
          <cell r="H173">
            <v>10575</v>
          </cell>
          <cell r="K173">
            <v>5</v>
          </cell>
          <cell r="N173">
            <v>65.780000310001</v>
          </cell>
          <cell r="P173">
            <v>44593</v>
          </cell>
          <cell r="Q173">
            <v>46418</v>
          </cell>
          <cell r="T173">
            <v>2009</v>
          </cell>
          <cell r="V173">
            <v>597.999976849267</v>
          </cell>
          <cell r="Y173">
            <v>16</v>
          </cell>
          <cell r="AA173">
            <v>12.5</v>
          </cell>
          <cell r="AL173" t="str">
            <v>N/A</v>
          </cell>
        </row>
        <row r="174">
          <cell r="B174" t="str">
            <v>INTERNET FUSION B.V.</v>
          </cell>
          <cell r="C174" t="str">
            <v>Dirk Hartogweg 14</v>
          </cell>
          <cell r="E174" t="str">
            <v>Venlo</v>
          </cell>
          <cell r="H174">
            <v>22379</v>
          </cell>
          <cell r="K174">
            <v>6</v>
          </cell>
          <cell r="N174">
            <v>52.920001326113997</v>
          </cell>
          <cell r="P174">
            <v>44565</v>
          </cell>
          <cell r="Q174">
            <v>48216</v>
          </cell>
          <cell r="T174">
            <v>1999</v>
          </cell>
          <cell r="V174">
            <v>361.99998598567601</v>
          </cell>
          <cell r="Y174">
            <v>29</v>
          </cell>
          <cell r="AA174">
            <v>11.12</v>
          </cell>
          <cell r="AL174" t="str">
            <v>N/A</v>
          </cell>
        </row>
        <row r="175">
          <cell r="B175" t="str">
            <v>Oasis Data &amp; Document Management Netherlands B.V.</v>
          </cell>
          <cell r="C175" t="str">
            <v>Marinus van Meelweg 19</v>
          </cell>
          <cell r="E175" t="str">
            <v>Eindhoven</v>
          </cell>
          <cell r="H175">
            <v>7854</v>
          </cell>
          <cell r="K175">
            <v>0</v>
          </cell>
          <cell r="N175">
            <v>68.559995453324007</v>
          </cell>
          <cell r="P175">
            <v>45323</v>
          </cell>
          <cell r="Q175">
            <v>47149</v>
          </cell>
          <cell r="T175">
            <v>2001</v>
          </cell>
          <cell r="V175">
            <v>1627.99993697425</v>
          </cell>
          <cell r="AL175" t="str">
            <v>N/A</v>
          </cell>
        </row>
        <row r="176">
          <cell r="B176" t="str">
            <v>H.M.G. BEDTEXTIEL B.V.</v>
          </cell>
          <cell r="C176" t="str">
            <v>Mispelhoefstraat 21</v>
          </cell>
          <cell r="E176" t="str">
            <v>Eindhoven</v>
          </cell>
          <cell r="H176">
            <v>6530</v>
          </cell>
          <cell r="K176">
            <v>-14</v>
          </cell>
          <cell r="N176">
            <v>62.750002583338997</v>
          </cell>
          <cell r="P176">
            <v>44818</v>
          </cell>
          <cell r="Q176">
            <v>45230</v>
          </cell>
          <cell r="T176">
            <v>2004</v>
          </cell>
          <cell r="V176">
            <v>0</v>
          </cell>
          <cell r="AL176" t="str">
            <v>N/A</v>
          </cell>
        </row>
        <row r="177">
          <cell r="B177" t="str">
            <v>AD NL B.V.</v>
          </cell>
          <cell r="C177" t="str">
            <v>Dirk Hartogweg 14</v>
          </cell>
          <cell r="E177" t="str">
            <v>Venlo</v>
          </cell>
          <cell r="H177">
            <v>4332</v>
          </cell>
          <cell r="K177">
            <v>2</v>
          </cell>
          <cell r="N177">
            <v>54.989998174440998</v>
          </cell>
          <cell r="P177">
            <v>44564</v>
          </cell>
          <cell r="Q177">
            <v>46387</v>
          </cell>
          <cell r="T177">
            <v>1999</v>
          </cell>
          <cell r="V177">
            <v>447.239982648568</v>
          </cell>
          <cell r="Y177">
            <v>5</v>
          </cell>
          <cell r="AL177" t="str">
            <v>N/A</v>
          </cell>
        </row>
        <row r="178">
          <cell r="B178" t="str">
            <v>Humby B.V.</v>
          </cell>
          <cell r="C178" t="str">
            <v>Dirk Hartogweg 14</v>
          </cell>
          <cell r="E178" t="str">
            <v>Venlo</v>
          </cell>
          <cell r="H178">
            <v>4039</v>
          </cell>
          <cell r="K178">
            <v>2</v>
          </cell>
          <cell r="N178">
            <v>50.399997674994999</v>
          </cell>
          <cell r="P178">
            <v>44564</v>
          </cell>
          <cell r="Q178">
            <v>46389</v>
          </cell>
          <cell r="T178">
            <v>1999</v>
          </cell>
          <cell r="V178">
            <v>0</v>
          </cell>
          <cell r="Y178">
            <v>7</v>
          </cell>
          <cell r="AL178" t="str">
            <v>N/A</v>
          </cell>
        </row>
        <row r="179">
          <cell r="B179" t="str">
            <v>Nu Skin Netherlands B.V.</v>
          </cell>
          <cell r="C179" t="str">
            <v>Amundsendweg 2</v>
          </cell>
          <cell r="E179" t="str">
            <v>Venlo</v>
          </cell>
          <cell r="H179">
            <v>11998</v>
          </cell>
          <cell r="N179">
            <v>0</v>
          </cell>
          <cell r="P179">
            <v>45658</v>
          </cell>
          <cell r="Q179">
            <v>47483</v>
          </cell>
          <cell r="T179">
            <v>2007</v>
          </cell>
          <cell r="V179">
            <v>456.39998233111299</v>
          </cell>
          <cell r="Y179">
            <v>10</v>
          </cell>
          <cell r="AA179">
            <v>11</v>
          </cell>
          <cell r="AL179" t="str">
            <v>Superseded due to re-measurement started in a past date</v>
          </cell>
        </row>
        <row r="180">
          <cell r="B180" t="str">
            <v>Berlin Packaging Netherlands B.V.</v>
          </cell>
          <cell r="C180" t="str">
            <v>Protonweg 2</v>
          </cell>
          <cell r="E180" t="str">
            <v>Rosendaal</v>
          </cell>
          <cell r="H180">
            <v>33315</v>
          </cell>
          <cell r="N180">
            <v>50.910002514448998</v>
          </cell>
          <cell r="P180">
            <v>44712</v>
          </cell>
          <cell r="Q180">
            <v>48213</v>
          </cell>
          <cell r="T180">
            <v>2021</v>
          </cell>
          <cell r="V180">
            <v>1522.9999410391799</v>
          </cell>
          <cell r="AL180" t="str">
            <v>N/A</v>
          </cell>
        </row>
        <row r="181">
          <cell r="B181" t="str">
            <v>GXO LOGISTICS SERVICES NETHERLANDS B.V.</v>
          </cell>
          <cell r="C181" t="str">
            <v>Bellsingel 20-26</v>
          </cell>
          <cell r="E181" t="str">
            <v>Schiphol-Rijk</v>
          </cell>
          <cell r="H181">
            <v>13184</v>
          </cell>
          <cell r="N181">
            <v>87.959995711657996</v>
          </cell>
          <cell r="P181">
            <v>45078</v>
          </cell>
          <cell r="Q181">
            <v>45443</v>
          </cell>
          <cell r="T181">
            <v>2000</v>
          </cell>
          <cell r="V181">
            <v>479.99998141747199</v>
          </cell>
          <cell r="Y181">
            <v>18</v>
          </cell>
          <cell r="AA181">
            <v>8.641</v>
          </cell>
          <cell r="AL181" t="str">
            <v>N/A</v>
          </cell>
        </row>
        <row r="182">
          <cell r="B182" t="str">
            <v>Baosen Suntop Europe B.V.</v>
          </cell>
          <cell r="C182" t="str">
            <v>Seattleweg 1-3</v>
          </cell>
          <cell r="E182" t="str">
            <v>Rotterdam</v>
          </cell>
          <cell r="H182">
            <v>5406</v>
          </cell>
          <cell r="K182">
            <v>0</v>
          </cell>
          <cell r="N182">
            <v>86.730003668340999</v>
          </cell>
          <cell r="P182">
            <v>45017</v>
          </cell>
          <cell r="Q182">
            <v>46843</v>
          </cell>
          <cell r="T182">
            <v>2009</v>
          </cell>
          <cell r="V182">
            <v>237.99999078616301</v>
          </cell>
          <cell r="Y182">
            <v>0</v>
          </cell>
          <cell r="AA182">
            <v>12.5</v>
          </cell>
          <cell r="AL182" t="str">
            <v>Service charge amount can be renegotiated every 5 years</v>
          </cell>
        </row>
        <row r="183">
          <cell r="B183" t="str">
            <v>Koninklijke Lemkes Groep B.V.</v>
          </cell>
          <cell r="C183" t="str">
            <v>Hollandweg 4</v>
          </cell>
          <cell r="E183" t="str">
            <v>Bleiswijk</v>
          </cell>
          <cell r="H183">
            <v>36243</v>
          </cell>
          <cell r="N183">
            <v>64.839998777220003</v>
          </cell>
          <cell r="P183">
            <v>44693</v>
          </cell>
          <cell r="Q183">
            <v>47118</v>
          </cell>
          <cell r="T183">
            <v>1998</v>
          </cell>
          <cell r="V183">
            <v>3595.9698608149201</v>
          </cell>
          <cell r="AL183" t="str">
            <v>N/A</v>
          </cell>
        </row>
        <row r="184">
          <cell r="B184" t="str">
            <v>VBI FILIPPO B.V.</v>
          </cell>
          <cell r="C184" t="str">
            <v>Hollandweg 4</v>
          </cell>
          <cell r="E184" t="str">
            <v>Bleiswijk</v>
          </cell>
          <cell r="H184">
            <v>226</v>
          </cell>
          <cell r="N184">
            <v>40.919995728879996</v>
          </cell>
          <cell r="P184">
            <v>44693</v>
          </cell>
          <cell r="Q184">
            <v>44985</v>
          </cell>
          <cell r="T184">
            <v>1998</v>
          </cell>
          <cell r="V184">
            <v>226.80999121007801</v>
          </cell>
          <cell r="Y184">
            <v>0</v>
          </cell>
          <cell r="AL184" t="str">
            <v>N/A</v>
          </cell>
        </row>
        <row r="185">
          <cell r="B185" t="str">
            <v>NBK B.V.</v>
          </cell>
          <cell r="C185" t="str">
            <v>Hofweg 22-24</v>
          </cell>
          <cell r="E185" t="str">
            <v>Spijkenisse</v>
          </cell>
          <cell r="H185">
            <v>7643</v>
          </cell>
          <cell r="N185">
            <v>49.250003013894997</v>
          </cell>
          <cell r="P185">
            <v>44818</v>
          </cell>
          <cell r="Q185">
            <v>47269</v>
          </cell>
          <cell r="T185">
            <v>1979</v>
          </cell>
          <cell r="V185">
            <v>1116.01995677626</v>
          </cell>
          <cell r="AL185" t="str">
            <v>SARL, total sqm stated in LA is 7314</v>
          </cell>
        </row>
        <row r="186">
          <cell r="B186" t="str">
            <v>Export Packing B.V.</v>
          </cell>
          <cell r="C186" t="str">
            <v>Hyperonenweg 2</v>
          </cell>
          <cell r="E186" t="str">
            <v>Utrecht</v>
          </cell>
          <cell r="H186">
            <v>9927</v>
          </cell>
          <cell r="N186">
            <v>84.629997037772</v>
          </cell>
          <cell r="P186">
            <v>44727</v>
          </cell>
          <cell r="Q186">
            <v>48379</v>
          </cell>
          <cell r="T186">
            <v>2018</v>
          </cell>
          <cell r="V186">
            <v>753.99997080994603</v>
          </cell>
          <cell r="AL186" t="str">
            <v>N/A</v>
          </cell>
        </row>
        <row r="187">
          <cell r="B187" t="str">
            <v>DHL Global Forwarding (Netherlands) B.V</v>
          </cell>
          <cell r="C187" t="str">
            <v>Prestwickweg 1</v>
          </cell>
          <cell r="E187" t="str">
            <v>Schiphol-Zuidoost</v>
          </cell>
          <cell r="H187">
            <v>19490</v>
          </cell>
          <cell r="N187">
            <v>112.959995711658</v>
          </cell>
          <cell r="P187">
            <v>45352</v>
          </cell>
          <cell r="Q187">
            <v>45443</v>
          </cell>
          <cell r="T187">
            <v>1999</v>
          </cell>
          <cell r="V187">
            <v>4377.6998305234702</v>
          </cell>
          <cell r="Y187">
            <v>32</v>
          </cell>
          <cell r="AL187" t="str">
            <v>N/A</v>
          </cell>
        </row>
        <row r="188">
          <cell r="B188" t="str">
            <v>GXO LOGISTICS SERVICES NETHERLANDS B.V.</v>
          </cell>
          <cell r="C188" t="str">
            <v>Fokkerweg 300</v>
          </cell>
          <cell r="E188" t="str">
            <v>Oude Meer</v>
          </cell>
          <cell r="H188">
            <v>2029</v>
          </cell>
          <cell r="K188">
            <v>0</v>
          </cell>
          <cell r="N188">
            <v>93.330002979450001</v>
          </cell>
          <cell r="P188">
            <v>45047</v>
          </cell>
          <cell r="Q188">
            <v>45412</v>
          </cell>
          <cell r="T188">
            <v>2005</v>
          </cell>
          <cell r="V188">
            <v>0</v>
          </cell>
          <cell r="Y188">
            <v>9</v>
          </cell>
          <cell r="AA188">
            <v>11.6</v>
          </cell>
          <cell r="AL188" t="str">
            <v>Created by exercising a Renewal Option</v>
          </cell>
        </row>
        <row r="189">
          <cell r="B189" t="str">
            <v>Heli-One Netherlands BV</v>
          </cell>
          <cell r="C189" t="str">
            <v>Fokkerweg 300</v>
          </cell>
          <cell r="E189" t="str">
            <v>Oude Meer</v>
          </cell>
          <cell r="H189">
            <v>2877</v>
          </cell>
          <cell r="K189">
            <v>4</v>
          </cell>
          <cell r="N189">
            <v>100.779996004436</v>
          </cell>
          <cell r="P189">
            <v>44562</v>
          </cell>
          <cell r="Q189">
            <v>46752</v>
          </cell>
          <cell r="T189">
            <v>2013</v>
          </cell>
          <cell r="V189">
            <v>383.96998516300903</v>
          </cell>
          <cell r="Y189">
            <v>4</v>
          </cell>
          <cell r="AA189">
            <v>7.7</v>
          </cell>
          <cell r="AL189" t="str">
            <v>BG - Amendment no. 1 to be provided by July 2022</v>
          </cell>
        </row>
        <row r="190">
          <cell r="B190" t="str">
            <v>Neele-Vat Logistics Solutions B.V.</v>
          </cell>
          <cell r="C190" t="str">
            <v>Willem Barentzstraat 27-33</v>
          </cell>
          <cell r="E190" t="str">
            <v>Rotterdam</v>
          </cell>
          <cell r="H190">
            <v>4661</v>
          </cell>
          <cell r="K190">
            <v>0</v>
          </cell>
          <cell r="N190">
            <v>51.999999138886999</v>
          </cell>
          <cell r="P190">
            <v>45017</v>
          </cell>
          <cell r="Q190">
            <v>46843</v>
          </cell>
          <cell r="T190">
            <v>1998</v>
          </cell>
          <cell r="V190">
            <v>367.89999997143201</v>
          </cell>
          <cell r="Y190">
            <v>7</v>
          </cell>
          <cell r="AA190">
            <v>10</v>
          </cell>
          <cell r="AL190" t="str">
            <v>Created by exercising a Renewal Option</v>
          </cell>
        </row>
        <row r="191">
          <cell r="B191" t="str">
            <v>The Fox Box B.V.</v>
          </cell>
          <cell r="C191" t="str">
            <v>Laan van Mathenesse</v>
          </cell>
          <cell r="E191" t="str">
            <v>Bleiswijk</v>
          </cell>
          <cell r="H191">
            <v>21936</v>
          </cell>
          <cell r="N191">
            <v>68.070000723334999</v>
          </cell>
          <cell r="P191">
            <v>44712</v>
          </cell>
          <cell r="Q191">
            <v>48043</v>
          </cell>
          <cell r="T191">
            <v>2021</v>
          </cell>
          <cell r="V191">
            <v>1110.99995698919</v>
          </cell>
          <cell r="AL191" t="str">
            <v>Billing frequency changed from Quarterly to Monthly as per Second Amendment to the lease agreement of 11/1/2023</v>
          </cell>
        </row>
        <row r="192">
          <cell r="B192" t="str">
            <v>Neele-VAT Logistics Solutions B.V.</v>
          </cell>
          <cell r="C192" t="str">
            <v>Seattleweg 1-3</v>
          </cell>
          <cell r="E192" t="str">
            <v>Rotterdam</v>
          </cell>
          <cell r="H192">
            <v>7563</v>
          </cell>
          <cell r="K192">
            <v>0</v>
          </cell>
          <cell r="N192">
            <v>98.039999552221005</v>
          </cell>
          <cell r="P192">
            <v>45078</v>
          </cell>
          <cell r="Q192">
            <v>46173</v>
          </cell>
          <cell r="T192">
            <v>2009</v>
          </cell>
          <cell r="V192">
            <v>1248.7999516544501</v>
          </cell>
          <cell r="Y192">
            <v>14</v>
          </cell>
          <cell r="AA192">
            <v>12.5</v>
          </cell>
          <cell r="AL192" t="str">
            <v>N/A</v>
          </cell>
        </row>
        <row r="193">
          <cell r="B193" t="str">
            <v>WISAG Logistics Solutions GmbH &amp; Co. KG</v>
          </cell>
          <cell r="C193" t="str">
            <v>Kimplerstrasse 336</v>
          </cell>
          <cell r="E193" t="str">
            <v>Krefeld</v>
          </cell>
          <cell r="H193">
            <v>11378</v>
          </cell>
          <cell r="K193">
            <v>0</v>
          </cell>
          <cell r="N193">
            <v>84.050005252787997</v>
          </cell>
          <cell r="P193">
            <v>45231</v>
          </cell>
          <cell r="Q193">
            <v>47057</v>
          </cell>
          <cell r="T193">
            <v>2003</v>
          </cell>
          <cell r="V193">
            <v>860.00000005849495</v>
          </cell>
          <cell r="Y193">
            <v>20</v>
          </cell>
          <cell r="AA193">
            <v>12</v>
          </cell>
          <cell r="AL193" t="str">
            <v>2% MgFee_x000D_
_x000D_
Amendment to existing Clear lease_x000D_
_x000D_
Wisag wants to extend the contract with the customer Covestro for additional 5 yrs._x000D_
_x000D_
Tenant has been offered an allowance of 15.000 EUR for lawn improvement, once works have been completed - tenant has to send invoice to Prologis</v>
          </cell>
        </row>
        <row r="194">
          <cell r="B194" t="str">
            <v>Netwerk VSP B.V.</v>
          </cell>
          <cell r="C194" t="str">
            <v>Rutherfordweg 102</v>
          </cell>
          <cell r="E194" t="str">
            <v>Utrecht</v>
          </cell>
          <cell r="H194">
            <v>10520</v>
          </cell>
          <cell r="K194">
            <v>0</v>
          </cell>
          <cell r="N194">
            <v>65.909996056102997</v>
          </cell>
          <cell r="P194">
            <v>44774</v>
          </cell>
          <cell r="Q194">
            <v>46599</v>
          </cell>
          <cell r="T194">
            <v>1989</v>
          </cell>
          <cell r="V194">
            <v>1138.0000000728601</v>
          </cell>
          <cell r="Y194">
            <v>28</v>
          </cell>
          <cell r="AA194">
            <v>8</v>
          </cell>
          <cell r="AL194" t="str">
            <v>Created by exercising a Renewal Option</v>
          </cell>
        </row>
        <row r="195">
          <cell r="B195" t="str">
            <v>Netwerk VSP B.V.</v>
          </cell>
          <cell r="C195" t="str">
            <v>Rutherfordweg 102</v>
          </cell>
          <cell r="E195" t="str">
            <v>Utrecht</v>
          </cell>
          <cell r="H195">
            <v>10934</v>
          </cell>
          <cell r="K195">
            <v>0</v>
          </cell>
          <cell r="N195">
            <v>65.909996056102997</v>
          </cell>
          <cell r="P195">
            <v>44774</v>
          </cell>
          <cell r="Q195">
            <v>46599</v>
          </cell>
          <cell r="T195">
            <v>1989</v>
          </cell>
          <cell r="V195">
            <v>1134.00000004191</v>
          </cell>
          <cell r="Y195">
            <v>23</v>
          </cell>
          <cell r="AA195">
            <v>8</v>
          </cell>
          <cell r="AL195" t="str">
            <v>Created by exercising a Renewal Option</v>
          </cell>
        </row>
        <row r="196">
          <cell r="B196" t="str">
            <v>FedEx Express Netherlands B.V.</v>
          </cell>
          <cell r="C196" t="str">
            <v>Fokkerweg 300</v>
          </cell>
          <cell r="E196" t="str">
            <v>Oude Meer</v>
          </cell>
          <cell r="H196">
            <v>4000</v>
          </cell>
          <cell r="K196">
            <v>0</v>
          </cell>
          <cell r="N196">
            <v>123.739998174441</v>
          </cell>
          <cell r="P196">
            <v>44896</v>
          </cell>
          <cell r="Q196">
            <v>48548</v>
          </cell>
          <cell r="T196">
            <v>2007</v>
          </cell>
          <cell r="V196">
            <v>0</v>
          </cell>
          <cell r="Y196">
            <v>8</v>
          </cell>
          <cell r="AA196">
            <v>11.6</v>
          </cell>
          <cell r="AL196" t="str">
            <v>N/A</v>
          </cell>
        </row>
        <row r="197">
          <cell r="B197" t="str">
            <v>Ümit Bicycle Netherlands B.V.</v>
          </cell>
          <cell r="C197" t="str">
            <v>Abel Tasmanstraat 11</v>
          </cell>
          <cell r="E197" t="str">
            <v>Rotterdam</v>
          </cell>
          <cell r="H197">
            <v>4160</v>
          </cell>
          <cell r="K197">
            <v>0</v>
          </cell>
          <cell r="N197">
            <v>91.760000533889993</v>
          </cell>
          <cell r="P197">
            <v>45231</v>
          </cell>
          <cell r="Q197">
            <v>47057</v>
          </cell>
          <cell r="T197">
            <v>1996</v>
          </cell>
          <cell r="V197">
            <v>845.99996724829396</v>
          </cell>
          <cell r="Y197">
            <v>10</v>
          </cell>
          <cell r="AA197">
            <v>9.6</v>
          </cell>
          <cell r="AL197" t="str">
            <v>customer is responsible for operational costs</v>
          </cell>
        </row>
        <row r="198">
          <cell r="B198" t="str">
            <v>UPS SCS (Nederland) B.V.</v>
          </cell>
          <cell r="C198" t="str">
            <v>Marco Poloweg 22-24</v>
          </cell>
          <cell r="E198" t="str">
            <v>Venlo</v>
          </cell>
          <cell r="H198">
            <v>25359</v>
          </cell>
          <cell r="K198">
            <v>0</v>
          </cell>
          <cell r="N198">
            <v>52.099995866657999</v>
          </cell>
          <cell r="P198">
            <v>46082</v>
          </cell>
          <cell r="Q198">
            <v>48213</v>
          </cell>
          <cell r="T198">
            <v>2008</v>
          </cell>
          <cell r="V198">
            <v>1112.9999569117599</v>
          </cell>
          <cell r="Y198">
            <v>16</v>
          </cell>
          <cell r="AA198">
            <v>10.8</v>
          </cell>
          <cell r="AL198" t="str">
            <v>Indexation increase of 2,3% as of 01/03/2022</v>
          </cell>
        </row>
        <row r="199">
          <cell r="B199" t="str">
            <v>Logicall SCS GmbH</v>
          </cell>
          <cell r="C199" t="str">
            <v>Zum Gut Heiligendonk 16-20</v>
          </cell>
          <cell r="E199" t="str">
            <v>Duesseldorf</v>
          </cell>
          <cell r="H199">
            <v>13781</v>
          </cell>
          <cell r="K199">
            <v>0</v>
          </cell>
          <cell r="N199">
            <v>96.290002996672996</v>
          </cell>
          <cell r="P199">
            <v>44927</v>
          </cell>
          <cell r="Q199">
            <v>46022</v>
          </cell>
          <cell r="T199">
            <v>2007</v>
          </cell>
          <cell r="V199">
            <v>2300.0000000527298</v>
          </cell>
          <cell r="Y199">
            <v>19</v>
          </cell>
          <cell r="AA199">
            <v>12</v>
          </cell>
          <cell r="AL199" t="str">
            <v>Original lease tg4403</v>
          </cell>
        </row>
        <row r="200">
          <cell r="B200" t="str">
            <v>Bentvelzen Transport B.V.</v>
          </cell>
          <cell r="C200" t="str">
            <v>Hollandweg 4</v>
          </cell>
          <cell r="E200" t="str">
            <v>Bleiswijk</v>
          </cell>
          <cell r="H200">
            <v>319</v>
          </cell>
          <cell r="N200">
            <v>124.10999683110499</v>
          </cell>
          <cell r="P200">
            <v>44693</v>
          </cell>
          <cell r="Q200">
            <v>45716</v>
          </cell>
          <cell r="T200">
            <v>1998</v>
          </cell>
          <cell r="V200">
            <v>319.13998760777997</v>
          </cell>
          <cell r="AL200" t="str">
            <v>N/A</v>
          </cell>
        </row>
        <row r="201">
          <cell r="B201" t="str">
            <v>Röhlig Deutschland GmbH &amp; Co. KG</v>
          </cell>
          <cell r="C201" t="str">
            <v>Brandenburger Straße 40, 42, 44,</v>
          </cell>
          <cell r="E201" t="str">
            <v>Ratingen</v>
          </cell>
          <cell r="H201">
            <v>416</v>
          </cell>
          <cell r="N201">
            <v>63.609995969991999</v>
          </cell>
          <cell r="P201">
            <v>44818</v>
          </cell>
          <cell r="Q201">
            <v>45291</v>
          </cell>
          <cell r="T201">
            <v>1982</v>
          </cell>
          <cell r="V201">
            <v>416.37998389901202</v>
          </cell>
          <cell r="Y201">
            <v>0</v>
          </cell>
          <cell r="AL201" t="str">
            <v>N/A</v>
          </cell>
        </row>
        <row r="202">
          <cell r="B202" t="str">
            <v>CAE Center Amsterdam B.V.</v>
          </cell>
          <cell r="C202" t="str">
            <v>Fokkerweg 300</v>
          </cell>
          <cell r="E202" t="str">
            <v>Oude Meer</v>
          </cell>
          <cell r="H202">
            <v>5961</v>
          </cell>
          <cell r="K202">
            <v>-134</v>
          </cell>
          <cell r="N202">
            <v>106.409994764434</v>
          </cell>
          <cell r="P202">
            <v>44652</v>
          </cell>
          <cell r="Q202">
            <v>48730</v>
          </cell>
          <cell r="T202">
            <v>2005</v>
          </cell>
          <cell r="V202">
            <v>1860.00000008546</v>
          </cell>
          <cell r="Y202">
            <v>9</v>
          </cell>
          <cell r="AA202">
            <v>11.6</v>
          </cell>
          <cell r="AL202" t="str">
            <v>Previous tenant code tn6002</v>
          </cell>
        </row>
        <row r="203">
          <cell r="B203" t="str">
            <v>Toshiba Global Commerce Solutions (Benelux) N.V.</v>
          </cell>
          <cell r="C203" t="str">
            <v>Rondebeltweg 42</v>
          </cell>
          <cell r="E203" t="str">
            <v>Almere</v>
          </cell>
          <cell r="H203">
            <v>6997</v>
          </cell>
          <cell r="K203">
            <v>0</v>
          </cell>
          <cell r="N203">
            <v>63.859998553330001</v>
          </cell>
          <cell r="P203">
            <v>45017</v>
          </cell>
          <cell r="Q203">
            <v>46843</v>
          </cell>
          <cell r="T203">
            <v>2004</v>
          </cell>
          <cell r="V203">
            <v>1158.7699551677099</v>
          </cell>
          <cell r="AL203" t="str">
            <v>N/A</v>
          </cell>
        </row>
        <row r="204">
          <cell r="B204" t="str">
            <v>GXO Logistics Services Netherlands B.V.</v>
          </cell>
          <cell r="C204" t="str">
            <v>Fokkerweg 300</v>
          </cell>
          <cell r="E204" t="str">
            <v>Oude Meer</v>
          </cell>
          <cell r="H204">
            <v>10285</v>
          </cell>
          <cell r="K204">
            <v>0</v>
          </cell>
          <cell r="N204">
            <v>112.62999574610301</v>
          </cell>
          <cell r="P204">
            <v>45139</v>
          </cell>
          <cell r="Q204">
            <v>46234</v>
          </cell>
          <cell r="T204">
            <v>2007</v>
          </cell>
          <cell r="V204">
            <v>1791.48000006251</v>
          </cell>
          <cell r="Y204">
            <v>15</v>
          </cell>
          <cell r="AA204">
            <v>12.09</v>
          </cell>
          <cell r="AL204" t="str">
            <v>man fee 1,5% of rent missed n the original setup</v>
          </cell>
        </row>
        <row r="205">
          <cell r="B205" t="str">
            <v>GXO LOGISTICS SERVICES NETHERLANDS B.V.</v>
          </cell>
          <cell r="C205" t="str">
            <v>Fokkerweg 300</v>
          </cell>
          <cell r="E205" t="str">
            <v>Oude Meer</v>
          </cell>
          <cell r="H205">
            <v>945</v>
          </cell>
          <cell r="K205">
            <v>0</v>
          </cell>
          <cell r="N205">
            <v>157.99999655554899</v>
          </cell>
          <cell r="P205">
            <v>45078</v>
          </cell>
          <cell r="Q205">
            <v>45443</v>
          </cell>
          <cell r="T205">
            <v>2005</v>
          </cell>
          <cell r="V205">
            <v>945.99996337693403</v>
          </cell>
          <cell r="Y205">
            <v>0</v>
          </cell>
          <cell r="AA205">
            <v>3.34</v>
          </cell>
          <cell r="AL205" t="str">
            <v>Created by exercising a Renewal Option_x000D_
_x000D_
NER to be updated after indexation is run</v>
          </cell>
        </row>
        <row r="206">
          <cell r="B206" t="str">
            <v>GXO Logistics Services Netherlands B.V.</v>
          </cell>
          <cell r="C206" t="str">
            <v>Fokkerweg 300</v>
          </cell>
          <cell r="E206" t="str">
            <v>Oude Meer</v>
          </cell>
          <cell r="H206">
            <v>10283</v>
          </cell>
          <cell r="K206">
            <v>0</v>
          </cell>
          <cell r="N206">
            <v>109.029995143324</v>
          </cell>
          <cell r="P206">
            <v>45139</v>
          </cell>
          <cell r="Q206">
            <v>46234</v>
          </cell>
          <cell r="T206">
            <v>2007</v>
          </cell>
          <cell r="V206">
            <v>1790.9100000567</v>
          </cell>
          <cell r="Y206">
            <v>15</v>
          </cell>
          <cell r="AA206">
            <v>12.2</v>
          </cell>
          <cell r="AL206" t="str">
            <v>management fee missed in the original setting</v>
          </cell>
        </row>
        <row r="207">
          <cell r="B207" t="str">
            <v>Apex Global Logistics (NL) B.V.</v>
          </cell>
          <cell r="C207" t="str">
            <v>De Amert 603</v>
          </cell>
          <cell r="E207" t="str">
            <v>Veghel</v>
          </cell>
          <cell r="H207">
            <v>20162</v>
          </cell>
          <cell r="K207">
            <v>-3</v>
          </cell>
          <cell r="N207">
            <v>74.689999379998994</v>
          </cell>
          <cell r="P207">
            <v>44991</v>
          </cell>
          <cell r="Q207">
            <v>45068</v>
          </cell>
          <cell r="T207">
            <v>2000</v>
          </cell>
          <cell r="V207">
            <v>1532.9999406520501</v>
          </cell>
          <cell r="Y207">
            <v>20</v>
          </cell>
          <cell r="AA207">
            <v>9.5</v>
          </cell>
          <cell r="AL207" t="str">
            <v>4.10 For the avoidance of doubt, the Tenant will not pay on a monthly basis, but for the entire Lease Term in advance in one (1) lump sum._x000D_
_x000D_
3.3_x000D_
In case the Tenant has not – in whole or in part – vacated and redelivered the Leased Area to the Landlord in accordance with the terms and conditions of this Agreement on 15 May 2023, the Tenant will forfeit to the Landlord by operation of law an immediately due and payable penalty of EUR 50,000 in a lump sum, plus EUR 5,000 for each calendar day during which th</v>
          </cell>
        </row>
        <row r="208">
          <cell r="B208" t="str">
            <v>Flower Trade Consult B.V.</v>
          </cell>
          <cell r="C208" t="str">
            <v>Hollandweg 4</v>
          </cell>
          <cell r="E208" t="str">
            <v>Bleiswijk</v>
          </cell>
          <cell r="H208">
            <v>127</v>
          </cell>
          <cell r="N208">
            <v>109.699994747212</v>
          </cell>
          <cell r="P208">
            <v>45292</v>
          </cell>
          <cell r="T208">
            <v>1998</v>
          </cell>
          <cell r="V208">
            <v>127.97999506401401</v>
          </cell>
          <cell r="Y208">
            <v>0</v>
          </cell>
          <cell r="AL208" t="str">
            <v>Lease for an Indefinite period of time</v>
          </cell>
        </row>
        <row r="209">
          <cell r="B209" t="str">
            <v>VVE GreenParc</v>
          </cell>
          <cell r="C209" t="str">
            <v>Hollandweg 4</v>
          </cell>
          <cell r="E209" t="str">
            <v>Bleiswijk</v>
          </cell>
          <cell r="H209">
            <v>63</v>
          </cell>
          <cell r="K209">
            <v>0</v>
          </cell>
          <cell r="N209">
            <v>48.759997519994997</v>
          </cell>
          <cell r="P209">
            <v>45108</v>
          </cell>
          <cell r="Q209">
            <v>45473</v>
          </cell>
          <cell r="T209">
            <v>1998</v>
          </cell>
          <cell r="V209">
            <v>63.969997551361999</v>
          </cell>
          <cell r="Y209">
            <v>0</v>
          </cell>
          <cell r="AL209" t="str">
            <v>Invoice period changed to Half Yearly as per request of mconie@prologis.com on 04/05/2023</v>
          </cell>
        </row>
        <row r="210">
          <cell r="B210" t="str">
            <v>Pentagon International B.V.</v>
          </cell>
          <cell r="C210" t="str">
            <v>Nieuwesluisweg 100</v>
          </cell>
          <cell r="E210" t="str">
            <v>Rotterdam</v>
          </cell>
          <cell r="H210">
            <v>5236</v>
          </cell>
          <cell r="K210">
            <v>1</v>
          </cell>
          <cell r="N210">
            <v>89.899996813883007</v>
          </cell>
          <cell r="P210">
            <v>44682</v>
          </cell>
          <cell r="Q210">
            <v>46477</v>
          </cell>
          <cell r="T210">
            <v>2021</v>
          </cell>
          <cell r="V210">
            <v>344.39998666703599</v>
          </cell>
          <cell r="AL210" t="str">
            <v>N/A</v>
          </cell>
        </row>
        <row r="211">
          <cell r="B211" t="str">
            <v>Nippon Express (Nederland) B.V.</v>
          </cell>
          <cell r="C211" t="str">
            <v>Nieuwesluisweg 100</v>
          </cell>
          <cell r="E211" t="str">
            <v>Rotterdam</v>
          </cell>
          <cell r="H211">
            <v>10462</v>
          </cell>
          <cell r="K211">
            <v>-60</v>
          </cell>
          <cell r="N211">
            <v>84.120002962228</v>
          </cell>
          <cell r="P211">
            <v>44743</v>
          </cell>
          <cell r="Q211">
            <v>46568</v>
          </cell>
          <cell r="T211">
            <v>2021</v>
          </cell>
          <cell r="V211">
            <v>677.59997376766501</v>
          </cell>
          <cell r="AL211" t="str">
            <v>as a result of a remeasure report_x000D_
switch to DD 13/10/2022 KCH</v>
          </cell>
        </row>
        <row r="212">
          <cell r="B212" t="str">
            <v>PieterPot B.V</v>
          </cell>
          <cell r="C212" t="str">
            <v>Nieuwesluisweg 100</v>
          </cell>
          <cell r="E212" t="str">
            <v>Rotterdam</v>
          </cell>
          <cell r="H212">
            <v>8720</v>
          </cell>
          <cell r="K212">
            <v>0</v>
          </cell>
          <cell r="N212">
            <v>80.739995160546002</v>
          </cell>
          <cell r="P212">
            <v>44682</v>
          </cell>
          <cell r="Q212">
            <v>46507</v>
          </cell>
          <cell r="T212">
            <v>2021</v>
          </cell>
          <cell r="V212">
            <v>463.69998204850401</v>
          </cell>
          <cell r="Y212">
            <v>10</v>
          </cell>
          <cell r="AL212" t="str">
            <v>N/A</v>
          </cell>
        </row>
        <row r="213">
          <cell r="B213" t="str">
            <v>Logicall SCS GmbH</v>
          </cell>
          <cell r="C213" t="str">
            <v>Zum Gut Heiligendonk 16-20</v>
          </cell>
          <cell r="E213" t="str">
            <v>Duesseldorf</v>
          </cell>
          <cell r="H213">
            <v>13781</v>
          </cell>
          <cell r="N213">
            <v>68.519996762215996</v>
          </cell>
          <cell r="P213">
            <v>44927</v>
          </cell>
          <cell r="Q213">
            <v>46022</v>
          </cell>
          <cell r="T213">
            <v>2007</v>
          </cell>
          <cell r="V213">
            <v>2300.0000000527298</v>
          </cell>
          <cell r="Y213">
            <v>19</v>
          </cell>
          <cell r="AA213">
            <v>12</v>
          </cell>
          <cell r="AL213" t="str">
            <v>Original lease tg4403</v>
          </cell>
        </row>
        <row r="214">
          <cell r="B214" t="str">
            <v>Internationaal Transportbedrijf De Vries &amp; Zn. B.V.</v>
          </cell>
          <cell r="C214" t="str">
            <v>De Amert 603</v>
          </cell>
          <cell r="E214" t="str">
            <v>Veghel</v>
          </cell>
          <cell r="H214">
            <v>20162</v>
          </cell>
          <cell r="K214">
            <v>0</v>
          </cell>
          <cell r="N214">
            <v>76.930001429447003</v>
          </cell>
          <cell r="P214">
            <v>45078</v>
          </cell>
          <cell r="Q214">
            <v>47057</v>
          </cell>
          <cell r="T214">
            <v>2000</v>
          </cell>
          <cell r="V214">
            <v>1532.9999406520501</v>
          </cell>
          <cell r="Y214">
            <v>20</v>
          </cell>
          <cell r="AA214">
            <v>9.5</v>
          </cell>
          <cell r="AL214" t="str">
            <v>N/A</v>
          </cell>
        </row>
        <row r="215">
          <cell r="B215" t="str">
            <v>VDH NEXT B.V.</v>
          </cell>
          <cell r="C215" t="str">
            <v>Contour Avenue 71</v>
          </cell>
          <cell r="E215" t="str">
            <v>Hoofdorp</v>
          </cell>
          <cell r="H215">
            <v>17099</v>
          </cell>
          <cell r="N215">
            <v>93.849996727771</v>
          </cell>
          <cell r="P215">
            <v>44712</v>
          </cell>
          <cell r="Q215">
            <v>46418</v>
          </cell>
          <cell r="T215">
            <v>2022</v>
          </cell>
          <cell r="V215">
            <v>1771.9999313994999</v>
          </cell>
          <cell r="AL215" t="str">
            <v>N/A</v>
          </cell>
        </row>
        <row r="216">
          <cell r="B216" t="str">
            <v>Neele-VAT Logistics Solutions B.V.</v>
          </cell>
          <cell r="C216" t="str">
            <v>Seattleweg 1-3</v>
          </cell>
          <cell r="E216" t="str">
            <v>Rotterdam</v>
          </cell>
          <cell r="H216">
            <v>7563</v>
          </cell>
          <cell r="N216">
            <v>67.559995883881001</v>
          </cell>
          <cell r="P216">
            <v>45078</v>
          </cell>
          <cell r="Q216">
            <v>45078</v>
          </cell>
          <cell r="T216">
            <v>2009</v>
          </cell>
          <cell r="V216">
            <v>1248.7999516544501</v>
          </cell>
          <cell r="Y216">
            <v>14</v>
          </cell>
          <cell r="AA216">
            <v>12.5</v>
          </cell>
          <cell r="AL216" t="str">
            <v>N/A</v>
          </cell>
        </row>
        <row r="217">
          <cell r="B217" t="str">
            <v>Alloga (Nederland) B.V.</v>
          </cell>
          <cell r="C217" t="str">
            <v>De Amert 603</v>
          </cell>
          <cell r="E217" t="str">
            <v>Veghel</v>
          </cell>
          <cell r="H217">
            <v>20162</v>
          </cell>
          <cell r="N217">
            <v>64.420001756670004</v>
          </cell>
          <cell r="P217">
            <v>44835</v>
          </cell>
          <cell r="Q217">
            <v>44895</v>
          </cell>
          <cell r="T217">
            <v>2000</v>
          </cell>
          <cell r="V217">
            <v>1532.9999406520501</v>
          </cell>
          <cell r="Y217">
            <v>20</v>
          </cell>
          <cell r="AA217">
            <v>9.5</v>
          </cell>
          <cell r="AL217" t="str">
            <v>The teanant requested to stay in 2 months longer in the building.</v>
          </cell>
        </row>
        <row r="218">
          <cell r="B218" t="str">
            <v>IKEA Beheer BV</v>
          </cell>
          <cell r="C218" t="str">
            <v>Keienbergweg 16, 18 &amp; 20</v>
          </cell>
          <cell r="E218" t="str">
            <v>Amsterdam ZO</v>
          </cell>
          <cell r="H218">
            <v>7371</v>
          </cell>
          <cell r="N218">
            <v>104.989998174441</v>
          </cell>
          <cell r="P218">
            <v>45200</v>
          </cell>
          <cell r="Q218">
            <v>45382</v>
          </cell>
          <cell r="T218">
            <v>1986</v>
          </cell>
          <cell r="V218">
            <v>547.99997878494696</v>
          </cell>
          <cell r="Y218">
            <v>0</v>
          </cell>
          <cell r="AA218">
            <v>10.8</v>
          </cell>
          <cell r="AL218" t="str">
            <v>based on amendment II</v>
          </cell>
        </row>
        <row r="219">
          <cell r="B219" t="str">
            <v>Coolblue B.V.</v>
          </cell>
          <cell r="C219" t="str">
            <v>Asteriastraat 4a</v>
          </cell>
          <cell r="E219" t="str">
            <v>Tilburg</v>
          </cell>
          <cell r="H219">
            <v>12022</v>
          </cell>
          <cell r="K219">
            <v>0</v>
          </cell>
          <cell r="N219">
            <v>47.670000895557003</v>
          </cell>
          <cell r="P219">
            <v>44896</v>
          </cell>
          <cell r="Q219">
            <v>46721</v>
          </cell>
          <cell r="T219">
            <v>2017</v>
          </cell>
          <cell r="V219">
            <v>47.999998141747</v>
          </cell>
          <cell r="Y219">
            <v>10</v>
          </cell>
          <cell r="AA219">
            <v>12.2</v>
          </cell>
          <cell r="AL219" t="str">
            <v>Created by exercising a Renewal Option</v>
          </cell>
        </row>
        <row r="220">
          <cell r="B220" t="str">
            <v>Coolblue B.V.</v>
          </cell>
          <cell r="C220" t="str">
            <v>Asteriastraat 4a</v>
          </cell>
          <cell r="E220" t="str">
            <v>Tilburg</v>
          </cell>
          <cell r="H220">
            <v>12767</v>
          </cell>
          <cell r="K220">
            <v>0</v>
          </cell>
          <cell r="N220">
            <v>51.679998846109001</v>
          </cell>
          <cell r="P220">
            <v>44896</v>
          </cell>
          <cell r="Q220">
            <v>46721</v>
          </cell>
          <cell r="T220">
            <v>2017</v>
          </cell>
          <cell r="V220">
            <v>809.99996864198397</v>
          </cell>
          <cell r="Y220">
            <v>10</v>
          </cell>
          <cell r="AA220">
            <v>12.2</v>
          </cell>
          <cell r="AL220" t="str">
            <v>Created by exercising a Renewal Option</v>
          </cell>
        </row>
        <row r="221">
          <cell r="B221" t="str">
            <v>Coolblue B.V.</v>
          </cell>
          <cell r="C221" t="str">
            <v>Asteriastraat 4a</v>
          </cell>
          <cell r="E221" t="str">
            <v>Tilburg</v>
          </cell>
          <cell r="H221">
            <v>11880</v>
          </cell>
          <cell r="K221">
            <v>0</v>
          </cell>
          <cell r="N221">
            <v>47.509995367213001</v>
          </cell>
          <cell r="P221">
            <v>44896</v>
          </cell>
          <cell r="Q221">
            <v>46721</v>
          </cell>
          <cell r="T221">
            <v>2017</v>
          </cell>
          <cell r="V221">
            <v>0</v>
          </cell>
          <cell r="Y221">
            <v>10</v>
          </cell>
          <cell r="AA221">
            <v>12.2</v>
          </cell>
          <cell r="AL221" t="str">
            <v>Created by exercising a Renewal Option</v>
          </cell>
        </row>
        <row r="222">
          <cell r="B222" t="str">
            <v>Expeditie- en Transportbedrijf Dollevoet B.V.</v>
          </cell>
          <cell r="C222" t="str">
            <v>Theseusstraat 44/Letostraat 19</v>
          </cell>
          <cell r="E222" t="str">
            <v>Tilburg</v>
          </cell>
          <cell r="H222">
            <v>11466</v>
          </cell>
          <cell r="K222">
            <v>5</v>
          </cell>
          <cell r="N222">
            <v>59.830001257225</v>
          </cell>
          <cell r="P222">
            <v>44713</v>
          </cell>
          <cell r="Q222">
            <v>46538</v>
          </cell>
          <cell r="T222">
            <v>2020</v>
          </cell>
          <cell r="V222">
            <v>531.99997940436401</v>
          </cell>
          <cell r="AL222" t="str">
            <v>N/A</v>
          </cell>
        </row>
        <row r="223">
          <cell r="B223" t="str">
            <v>Rivian Netherlands B.V.</v>
          </cell>
          <cell r="C223" t="str">
            <v>Mechie Trommelenweg 5</v>
          </cell>
          <cell r="E223" t="str">
            <v>Waalwijk</v>
          </cell>
          <cell r="H223">
            <v>13057</v>
          </cell>
          <cell r="K223">
            <v>3</v>
          </cell>
          <cell r="N223">
            <v>54.689997227216999</v>
          </cell>
          <cell r="P223">
            <v>44621</v>
          </cell>
          <cell r="Q223">
            <v>46446</v>
          </cell>
          <cell r="T223">
            <v>2020</v>
          </cell>
          <cell r="V223">
            <v>571.79997786356398</v>
          </cell>
          <cell r="Y223">
            <v>11</v>
          </cell>
          <cell r="AA223">
            <v>12</v>
          </cell>
          <cell r="AL223" t="str">
            <v>N/A</v>
          </cell>
        </row>
        <row r="224">
          <cell r="B224" t="str">
            <v>Nippon Express (Nederland) B.V.</v>
          </cell>
          <cell r="C224" t="str">
            <v>Willem Barentzstraat 27-33</v>
          </cell>
          <cell r="E224" t="str">
            <v>Rotterdam</v>
          </cell>
          <cell r="H224">
            <v>4231</v>
          </cell>
          <cell r="K224">
            <v>0</v>
          </cell>
          <cell r="N224">
            <v>74.679999707221995</v>
          </cell>
          <cell r="P224">
            <v>44593</v>
          </cell>
          <cell r="Q224">
            <v>45322</v>
          </cell>
          <cell r="T224">
            <v>1998</v>
          </cell>
          <cell r="V224">
            <v>367.69999997917398</v>
          </cell>
          <cell r="Y224">
            <v>6</v>
          </cell>
          <cell r="AA224">
            <v>10</v>
          </cell>
          <cell r="AL224" t="str">
            <v>as a result of a expired break option</v>
          </cell>
        </row>
        <row r="225">
          <cell r="B225" t="str">
            <v>MTDE GmbH</v>
          </cell>
          <cell r="C225" t="str">
            <v>Kimpler Strasse 330 - 336</v>
          </cell>
          <cell r="E225" t="str">
            <v>Krefeld</v>
          </cell>
          <cell r="H225">
            <v>8731</v>
          </cell>
          <cell r="K225">
            <v>0</v>
          </cell>
          <cell r="N225">
            <v>61.450002066670997</v>
          </cell>
          <cell r="P225">
            <v>44652</v>
          </cell>
          <cell r="Q225">
            <v>45747</v>
          </cell>
          <cell r="T225">
            <v>2017</v>
          </cell>
          <cell r="V225">
            <v>0</v>
          </cell>
          <cell r="Y225">
            <v>11</v>
          </cell>
          <cell r="AA225">
            <v>12</v>
          </cell>
          <cell r="AL225" t="str">
            <v>Created by exercising a Renewal Option</v>
          </cell>
        </row>
        <row r="226">
          <cell r="B226" t="str">
            <v>MTDE GmbH</v>
          </cell>
          <cell r="C226" t="str">
            <v>Kimpler Strasse 330 - 336</v>
          </cell>
          <cell r="E226" t="str">
            <v>Krefeld</v>
          </cell>
          <cell r="H226">
            <v>502</v>
          </cell>
          <cell r="K226">
            <v>0</v>
          </cell>
          <cell r="N226">
            <v>61.450002066670997</v>
          </cell>
          <cell r="P226">
            <v>44652</v>
          </cell>
          <cell r="Q226">
            <v>45747</v>
          </cell>
          <cell r="T226">
            <v>2017</v>
          </cell>
          <cell r="V226">
            <v>502.90000004056799</v>
          </cell>
          <cell r="Y226">
            <v>0</v>
          </cell>
          <cell r="AA226">
            <v>12</v>
          </cell>
          <cell r="AL226" t="str">
            <v>Created by exercising a Renewal Option</v>
          </cell>
        </row>
        <row r="227">
          <cell r="B227" t="str">
            <v>MTDE GmbH</v>
          </cell>
          <cell r="C227" t="str">
            <v>Kimpler Strasse 330 - 336</v>
          </cell>
          <cell r="E227" t="str">
            <v>Krefeld</v>
          </cell>
          <cell r="H227">
            <v>47</v>
          </cell>
          <cell r="K227">
            <v>0</v>
          </cell>
          <cell r="N227">
            <v>61.450002066670997</v>
          </cell>
          <cell r="P227">
            <v>44652</v>
          </cell>
          <cell r="Q227">
            <v>45747</v>
          </cell>
          <cell r="T227">
            <v>2017</v>
          </cell>
          <cell r="V227">
            <v>47.900000003679303</v>
          </cell>
          <cell r="Y227">
            <v>0</v>
          </cell>
          <cell r="AA227">
            <v>12</v>
          </cell>
          <cell r="AL227" t="str">
            <v>Created by exercising a Renewal Option</v>
          </cell>
        </row>
        <row r="228">
          <cell r="B228" t="str">
            <v>GXO LOGISTICS SERVICES NETHERLANDS B.V.</v>
          </cell>
          <cell r="C228" t="str">
            <v>Fokkerweg 300</v>
          </cell>
          <cell r="E228" t="str">
            <v>Oude Meer</v>
          </cell>
          <cell r="H228">
            <v>2029</v>
          </cell>
          <cell r="K228">
            <v>0</v>
          </cell>
          <cell r="N228">
            <v>97.109997692218002</v>
          </cell>
          <cell r="P228">
            <v>44682</v>
          </cell>
          <cell r="Q228">
            <v>45046</v>
          </cell>
          <cell r="T228">
            <v>2005</v>
          </cell>
          <cell r="V228">
            <v>0</v>
          </cell>
          <cell r="Y228">
            <v>9</v>
          </cell>
          <cell r="AA228">
            <v>11.6</v>
          </cell>
          <cell r="AL228" t="str">
            <v>Created by exercising a Renewal Option</v>
          </cell>
        </row>
        <row r="229">
          <cell r="B229" t="str">
            <v>AMST - Aviation B.V.</v>
          </cell>
          <cell r="C229" t="str">
            <v>Lireweg 15-17</v>
          </cell>
          <cell r="E229" t="str">
            <v>Nieuw-Vennep</v>
          </cell>
          <cell r="H229">
            <v>3540</v>
          </cell>
          <cell r="N229">
            <v>86.740003341117998</v>
          </cell>
          <cell r="P229">
            <v>44818</v>
          </cell>
          <cell r="Q229">
            <v>47514</v>
          </cell>
          <cell r="T229">
            <v>2003</v>
          </cell>
          <cell r="V229">
            <v>888.99996558360999</v>
          </cell>
          <cell r="AL229" t="str">
            <v>SARL, blended rent incl. 25 parking spots, billing frequency to be checked, Park Management Fee recharge is DB?_x000D_
_x000D_
Amendment 2, Invoice frequency changed to monthly</v>
          </cell>
        </row>
        <row r="230">
          <cell r="B230" t="str">
            <v>Seabourne Express Couriers B.V.</v>
          </cell>
          <cell r="C230" t="str">
            <v>Wattstraat 7 &amp; 7a</v>
          </cell>
          <cell r="E230" t="str">
            <v>Sassenheim</v>
          </cell>
          <cell r="H230">
            <v>3393</v>
          </cell>
          <cell r="N230">
            <v>57.329996951661002</v>
          </cell>
          <cell r="P230">
            <v>44818</v>
          </cell>
          <cell r="Q230">
            <v>46203</v>
          </cell>
          <cell r="T230">
            <v>2001</v>
          </cell>
          <cell r="V230">
            <v>516.99997998506899</v>
          </cell>
          <cell r="Y230">
            <v>7</v>
          </cell>
          <cell r="AL230" t="str">
            <v>SARL, blended rent incl. 25 parking spots, VAT number missing</v>
          </cell>
        </row>
        <row r="231">
          <cell r="B231" t="str">
            <v>CL Tulip Opco B.V.</v>
          </cell>
          <cell r="C231" t="str">
            <v>Meer en Duin 1</v>
          </cell>
          <cell r="E231" t="str">
            <v>Lisse</v>
          </cell>
          <cell r="H231">
            <v>28126</v>
          </cell>
          <cell r="N231">
            <v>45.240005063342998</v>
          </cell>
          <cell r="P231">
            <v>44818</v>
          </cell>
          <cell r="Q231">
            <v>44840</v>
          </cell>
          <cell r="T231">
            <v>1995</v>
          </cell>
          <cell r="V231">
            <v>0</v>
          </cell>
          <cell r="Y231">
            <v>0</v>
          </cell>
          <cell r="AL231" t="str">
            <v>tenant declared bankrupt on June 14 2022, lease terminated with 3 months written notice, tenant paid security deposit of 375k</v>
          </cell>
        </row>
        <row r="232">
          <cell r="B232" t="str">
            <v>Stol Architecten B.V.</v>
          </cell>
          <cell r="C232" t="str">
            <v>Meer en Duin 1</v>
          </cell>
          <cell r="E232" t="str">
            <v>Lisse</v>
          </cell>
          <cell r="H232">
            <v>599</v>
          </cell>
          <cell r="N232">
            <v>118.700001636114</v>
          </cell>
          <cell r="P232">
            <v>44818</v>
          </cell>
          <cell r="Q232">
            <v>44926</v>
          </cell>
          <cell r="T232">
            <v>1995</v>
          </cell>
          <cell r="V232">
            <v>0</v>
          </cell>
          <cell r="Y232">
            <v>0</v>
          </cell>
          <cell r="AL232" t="str">
            <v>SARL,</v>
          </cell>
        </row>
        <row r="233">
          <cell r="B233" t="str">
            <v>Stol Architecten B.V.</v>
          </cell>
          <cell r="C233" t="str">
            <v>Meer en Duin 1</v>
          </cell>
          <cell r="E233" t="str">
            <v>Lisse</v>
          </cell>
          <cell r="H233">
            <v>599</v>
          </cell>
          <cell r="N233">
            <v>118.700001636114</v>
          </cell>
          <cell r="P233">
            <v>44927</v>
          </cell>
          <cell r="Q233">
            <v>45016</v>
          </cell>
          <cell r="T233">
            <v>1995</v>
          </cell>
          <cell r="V233">
            <v>0</v>
          </cell>
          <cell r="Y233">
            <v>0</v>
          </cell>
          <cell r="AL233" t="str">
            <v>3 months renewal negotiated by Crossbay team</v>
          </cell>
        </row>
        <row r="234">
          <cell r="B234" t="str">
            <v>Cabooter Container Services B.V.</v>
          </cell>
          <cell r="C234" t="str">
            <v>Dirk Hartogweg 14</v>
          </cell>
          <cell r="E234" t="str">
            <v>Venlo</v>
          </cell>
          <cell r="H234">
            <v>4039</v>
          </cell>
          <cell r="K234">
            <v>0</v>
          </cell>
          <cell r="N234">
            <v>63.360004150564002</v>
          </cell>
          <cell r="P234">
            <v>44682</v>
          </cell>
          <cell r="Q234">
            <v>46507</v>
          </cell>
          <cell r="T234">
            <v>1999</v>
          </cell>
          <cell r="V234">
            <v>0</v>
          </cell>
          <cell r="Y234">
            <v>7</v>
          </cell>
          <cell r="AL234" t="str">
            <v>N/A</v>
          </cell>
        </row>
        <row r="235">
          <cell r="B235" t="str">
            <v>Agility BV</v>
          </cell>
          <cell r="C235" t="str">
            <v>Fokkerweg 300</v>
          </cell>
          <cell r="E235" t="str">
            <v>Oude Meer</v>
          </cell>
          <cell r="H235">
            <v>4000</v>
          </cell>
          <cell r="K235">
            <v>0</v>
          </cell>
          <cell r="N235">
            <v>110.85000017222301</v>
          </cell>
          <cell r="P235">
            <v>44743</v>
          </cell>
          <cell r="Q235">
            <v>46568</v>
          </cell>
          <cell r="T235">
            <v>2007</v>
          </cell>
          <cell r="V235">
            <v>0</v>
          </cell>
          <cell r="Y235">
            <v>8</v>
          </cell>
          <cell r="AA235">
            <v>11.6</v>
          </cell>
          <cell r="AL235" t="str">
            <v>Created by exercising a Renewal Option</v>
          </cell>
        </row>
        <row r="236">
          <cell r="B236" t="str">
            <v>Agility BV</v>
          </cell>
          <cell r="C236" t="str">
            <v>Fokkerweg 300</v>
          </cell>
          <cell r="E236" t="str">
            <v>Oude Meer</v>
          </cell>
          <cell r="H236">
            <v>1418</v>
          </cell>
          <cell r="K236">
            <v>0</v>
          </cell>
          <cell r="N236">
            <v>110.85000017222301</v>
          </cell>
          <cell r="P236">
            <v>44743</v>
          </cell>
          <cell r="Q236">
            <v>46568</v>
          </cell>
          <cell r="T236">
            <v>2007</v>
          </cell>
          <cell r="V236">
            <v>1418.99000007367</v>
          </cell>
          <cell r="Y236">
            <v>0</v>
          </cell>
          <cell r="AA236">
            <v>3.34</v>
          </cell>
          <cell r="AL236" t="str">
            <v>Created by exercising a Renewal Option</v>
          </cell>
        </row>
        <row r="237">
          <cell r="B237" t="str">
            <v>Antalis B.V.</v>
          </cell>
          <cell r="C237" t="str">
            <v>Wittevrouwen 15</v>
          </cell>
          <cell r="E237" t="str">
            <v>Almere</v>
          </cell>
          <cell r="H237">
            <v>2439</v>
          </cell>
          <cell r="K237">
            <v>2</v>
          </cell>
          <cell r="N237">
            <v>71.079999104443004</v>
          </cell>
          <cell r="P237">
            <v>45078</v>
          </cell>
          <cell r="Q237">
            <v>46904</v>
          </cell>
          <cell r="T237">
            <v>2009</v>
          </cell>
          <cell r="V237">
            <v>2439.6000000366898</v>
          </cell>
          <cell r="Y237">
            <v>0</v>
          </cell>
          <cell r="AA237">
            <v>3</v>
          </cell>
          <cell r="AL237" t="str">
            <v>N/A</v>
          </cell>
        </row>
        <row r="238">
          <cell r="B238" t="str">
            <v>Antalis B.V.</v>
          </cell>
          <cell r="C238" t="str">
            <v>Wittevrouwen 15</v>
          </cell>
          <cell r="E238" t="str">
            <v>Almere</v>
          </cell>
          <cell r="H238">
            <v>1338</v>
          </cell>
          <cell r="K238">
            <v>2</v>
          </cell>
          <cell r="N238">
            <v>71.079999104443004</v>
          </cell>
          <cell r="P238">
            <v>45078</v>
          </cell>
          <cell r="Q238">
            <v>46904</v>
          </cell>
          <cell r="T238">
            <v>2009</v>
          </cell>
          <cell r="V238">
            <v>1122.7000000148601</v>
          </cell>
          <cell r="Y238">
            <v>0</v>
          </cell>
          <cell r="AA238">
            <v>3</v>
          </cell>
          <cell r="AL238" t="str">
            <v>N/A</v>
          </cell>
        </row>
        <row r="239">
          <cell r="B239" t="str">
            <v>Antalis B.V.</v>
          </cell>
          <cell r="C239" t="str">
            <v>Wittevrouwen 15</v>
          </cell>
          <cell r="E239" t="str">
            <v>Almere</v>
          </cell>
          <cell r="H239">
            <v>26358</v>
          </cell>
          <cell r="K239">
            <v>2</v>
          </cell>
          <cell r="N239">
            <v>71.079999104443004</v>
          </cell>
          <cell r="P239">
            <v>45078</v>
          </cell>
          <cell r="Q239">
            <v>46904</v>
          </cell>
          <cell r="T239">
            <v>2009</v>
          </cell>
          <cell r="V239">
            <v>0</v>
          </cell>
          <cell r="Y239">
            <v>31</v>
          </cell>
          <cell r="AA239">
            <v>10.8</v>
          </cell>
          <cell r="AL239" t="str">
            <v>N/A</v>
          </cell>
        </row>
        <row r="240">
          <cell r="B240" t="str">
            <v>Samsung SDS Global SCL Netherlands Coöperatief U.A.</v>
          </cell>
          <cell r="C240" t="str">
            <v>Theseusstraat 21-29</v>
          </cell>
          <cell r="E240" t="str">
            <v>Tilburg</v>
          </cell>
          <cell r="H240">
            <v>28134</v>
          </cell>
          <cell r="K240">
            <v>2</v>
          </cell>
          <cell r="N240">
            <v>48.270002790005996</v>
          </cell>
          <cell r="P240">
            <v>44562</v>
          </cell>
          <cell r="Q240">
            <v>45657</v>
          </cell>
          <cell r="T240">
            <v>2002</v>
          </cell>
          <cell r="V240">
            <v>1088.9999578408899</v>
          </cell>
          <cell r="AL240" t="str">
            <v>N/A</v>
          </cell>
        </row>
        <row r="241">
          <cell r="B241" t="str">
            <v>GEODIS CL Netherlands B.V.</v>
          </cell>
          <cell r="C241" t="str">
            <v>Piri Reisweg 21 and 23</v>
          </cell>
          <cell r="E241" t="str">
            <v>Sevenum</v>
          </cell>
          <cell r="H241">
            <v>18074</v>
          </cell>
          <cell r="K241">
            <v>0</v>
          </cell>
          <cell r="N241">
            <v>46.960002600560998</v>
          </cell>
          <cell r="P241">
            <v>44713</v>
          </cell>
          <cell r="Q241">
            <v>46538</v>
          </cell>
          <cell r="T241">
            <v>2015</v>
          </cell>
          <cell r="V241">
            <v>460.99998215302998</v>
          </cell>
          <cell r="Y241">
            <v>18</v>
          </cell>
          <cell r="AA241">
            <v>12.2</v>
          </cell>
          <cell r="AL241" t="str">
            <v>N/A</v>
          </cell>
        </row>
        <row r="242">
          <cell r="B242" t="str">
            <v>INTERNET FUSION B.V.</v>
          </cell>
          <cell r="C242" t="str">
            <v>Dirk Hartogweg 14</v>
          </cell>
          <cell r="E242" t="str">
            <v>Venlo</v>
          </cell>
          <cell r="H242">
            <v>4360</v>
          </cell>
          <cell r="K242">
            <v>6</v>
          </cell>
          <cell r="N242">
            <v>52.920001326113997</v>
          </cell>
          <cell r="P242">
            <v>44565</v>
          </cell>
          <cell r="Q242">
            <v>48216</v>
          </cell>
          <cell r="T242">
            <v>1999</v>
          </cell>
          <cell r="V242">
            <v>387.03998497912698</v>
          </cell>
          <cell r="Y242">
            <v>5</v>
          </cell>
          <cell r="AA242">
            <v>11.12</v>
          </cell>
          <cell r="AL242" t="str">
            <v>N/A</v>
          </cell>
        </row>
        <row r="243">
          <cell r="B243" t="str">
            <v>Cabooter Container Services B.V.</v>
          </cell>
          <cell r="C243" t="str">
            <v>Dirk Hartogweg 14</v>
          </cell>
          <cell r="E243" t="str">
            <v>Venlo</v>
          </cell>
          <cell r="H243">
            <v>9596</v>
          </cell>
          <cell r="K243">
            <v>0</v>
          </cell>
          <cell r="N243">
            <v>62.420002617782998</v>
          </cell>
          <cell r="P243">
            <v>44682</v>
          </cell>
          <cell r="Q243">
            <v>46507</v>
          </cell>
          <cell r="T243">
            <v>1999</v>
          </cell>
          <cell r="V243">
            <v>1858.76992806819</v>
          </cell>
          <cell r="Y243">
            <v>13</v>
          </cell>
          <cell r="AL243" t="str">
            <v>Due to delay in construction works_x000D_
Switch to monthly billing + DD per 01/10/2022 based on the Amendment No.2</v>
          </cell>
        </row>
        <row r="244">
          <cell r="B244" t="str">
            <v>EDEKA Rhein-Ruhr Stiftung &amp; Co. KG</v>
          </cell>
          <cell r="C244" t="str">
            <v>Chemnitzer Strasse 24</v>
          </cell>
          <cell r="E244" t="str">
            <v>Moers</v>
          </cell>
          <cell r="H244">
            <v>7999</v>
          </cell>
          <cell r="N244">
            <v>56.570000292777998</v>
          </cell>
          <cell r="P244">
            <v>44713</v>
          </cell>
          <cell r="Q244">
            <v>45107</v>
          </cell>
          <cell r="T244">
            <v>1971</v>
          </cell>
          <cell r="V244">
            <v>0</v>
          </cell>
          <cell r="AL244" t="str">
            <v>Indexation should be based on: 01/10/2016 101,20_x000D_
  triple net agreement, No settlement, costs for the tenant are passed on within the framework of pass-on invoices</v>
          </cell>
        </row>
        <row r="245">
          <cell r="B245" t="str">
            <v>EDEKA Rhein-Ruhr Stiftung &amp; Co. KG</v>
          </cell>
          <cell r="C245" t="str">
            <v>Chemnitzer Strasse 24</v>
          </cell>
          <cell r="E245" t="str">
            <v>Moers</v>
          </cell>
          <cell r="H245">
            <v>34163</v>
          </cell>
          <cell r="N245">
            <v>50.669999603888002</v>
          </cell>
          <cell r="P245">
            <v>44713</v>
          </cell>
          <cell r="Q245">
            <v>45107</v>
          </cell>
          <cell r="T245">
            <v>1971</v>
          </cell>
          <cell r="V245">
            <v>6831.9997355086798</v>
          </cell>
          <cell r="AL245" t="str">
            <v>Indexation should be based on: 01/10/2016 101,20_x000D_
_x000D_
triple net agreement, No settlement, costs for the tenant are passed on within the framework of pass-on invoices</v>
          </cell>
        </row>
        <row r="246">
          <cell r="B246" t="str">
            <v>Rajapack Benelux NV</v>
          </cell>
          <cell r="C246" t="str">
            <v>Limesweg 6</v>
          </cell>
          <cell r="E246" t="str">
            <v>Tongeren</v>
          </cell>
          <cell r="H246">
            <v>12730</v>
          </cell>
          <cell r="K246">
            <v>0</v>
          </cell>
          <cell r="N246">
            <v>44.690001532780997</v>
          </cell>
          <cell r="P246">
            <v>44927</v>
          </cell>
          <cell r="Q246">
            <v>46022</v>
          </cell>
          <cell r="T246">
            <v>2000</v>
          </cell>
          <cell r="V246">
            <v>0</v>
          </cell>
          <cell r="Y246">
            <v>9</v>
          </cell>
          <cell r="AA246">
            <v>10</v>
          </cell>
          <cell r="AL246" t="str">
            <v>Silent Renewal</v>
          </cell>
        </row>
        <row r="247">
          <cell r="B247" t="str">
            <v>Schenker Logistics Nederland B.V.</v>
          </cell>
          <cell r="C247" t="str">
            <v>Hekven 6 A-B</v>
          </cell>
          <cell r="E247" t="str">
            <v>Breda</v>
          </cell>
          <cell r="H247">
            <v>20481</v>
          </cell>
          <cell r="K247">
            <v>0</v>
          </cell>
          <cell r="N247">
            <v>60.889998863331002</v>
          </cell>
          <cell r="P247">
            <v>45108</v>
          </cell>
          <cell r="Q247">
            <v>45838</v>
          </cell>
          <cell r="T247">
            <v>2009</v>
          </cell>
          <cell r="V247">
            <v>1285.00000004905</v>
          </cell>
          <cell r="Y247">
            <v>20</v>
          </cell>
          <cell r="AA247">
            <v>10.8</v>
          </cell>
          <cell r="AL247" t="str">
            <v>Silent renewal due to not exercised break option</v>
          </cell>
        </row>
        <row r="248">
          <cell r="B248" t="str">
            <v>Medista NV</v>
          </cell>
          <cell r="C248" t="str">
            <v>Hoge Wei</v>
          </cell>
          <cell r="E248" t="str">
            <v>Brussels</v>
          </cell>
          <cell r="H248">
            <v>979</v>
          </cell>
          <cell r="K248">
            <v>0</v>
          </cell>
          <cell r="N248">
            <v>72.020000637223006</v>
          </cell>
          <cell r="P248">
            <v>45383</v>
          </cell>
          <cell r="Q248">
            <v>46477</v>
          </cell>
          <cell r="T248">
            <v>1984</v>
          </cell>
          <cell r="V248">
            <v>59.999997677183998</v>
          </cell>
          <cell r="AL248" t="str">
            <v>N/A</v>
          </cell>
        </row>
        <row r="249">
          <cell r="B249" t="str">
            <v>Medista NV</v>
          </cell>
          <cell r="C249" t="str">
            <v>Hoge Wei</v>
          </cell>
          <cell r="E249" t="str">
            <v>Brussels</v>
          </cell>
          <cell r="H249">
            <v>534</v>
          </cell>
          <cell r="K249">
            <v>0</v>
          </cell>
          <cell r="N249">
            <v>88.969994953878995</v>
          </cell>
          <cell r="P249">
            <v>45383</v>
          </cell>
          <cell r="Q249">
            <v>46477</v>
          </cell>
          <cell r="T249">
            <v>1988</v>
          </cell>
          <cell r="V249">
            <v>459.99998219174398</v>
          </cell>
          <cell r="AL249" t="str">
            <v>N/A</v>
          </cell>
        </row>
        <row r="250">
          <cell r="B250" t="str">
            <v>ENGEPAR NV</v>
          </cell>
          <cell r="C250" t="str">
            <v>Hoge Wei</v>
          </cell>
          <cell r="E250" t="str">
            <v>Brussels</v>
          </cell>
          <cell r="H250">
            <v>904</v>
          </cell>
          <cell r="N250">
            <v>43.090000068888997</v>
          </cell>
          <cell r="P250">
            <v>44743</v>
          </cell>
          <cell r="Q250">
            <v>47938</v>
          </cell>
          <cell r="T250">
            <v>1988</v>
          </cell>
          <cell r="V250">
            <v>554.99997851395199</v>
          </cell>
          <cell r="AL250" t="str">
            <v>N/A</v>
          </cell>
        </row>
        <row r="251">
          <cell r="B251" t="str">
            <v>Schenker Logistics Nederland B.V.</v>
          </cell>
          <cell r="C251" t="str">
            <v>Hekven 6 C-D</v>
          </cell>
          <cell r="E251" t="str">
            <v>Breda</v>
          </cell>
          <cell r="H251">
            <v>8990</v>
          </cell>
          <cell r="K251">
            <v>0</v>
          </cell>
          <cell r="N251">
            <v>71.489996452214996</v>
          </cell>
          <cell r="P251">
            <v>45017</v>
          </cell>
          <cell r="Q251">
            <v>45838</v>
          </cell>
          <cell r="T251">
            <v>2009</v>
          </cell>
          <cell r="V251">
            <v>544.99999999007798</v>
          </cell>
          <cell r="Y251">
            <v>10</v>
          </cell>
          <cell r="AA251">
            <v>10.8</v>
          </cell>
          <cell r="AL251" t="str">
            <v>Lease unit C</v>
          </cell>
        </row>
        <row r="252">
          <cell r="B252" t="str">
            <v>CEVA Logistics eServices B.V.</v>
          </cell>
          <cell r="C252" t="str">
            <v>Veerweg 16</v>
          </cell>
          <cell r="E252" t="str">
            <v>Waalwijk</v>
          </cell>
          <cell r="H252">
            <v>14793</v>
          </cell>
          <cell r="K252">
            <v>0</v>
          </cell>
          <cell r="N252">
            <v>53.150004563898001</v>
          </cell>
          <cell r="P252">
            <v>44652</v>
          </cell>
          <cell r="Q252">
            <v>45747</v>
          </cell>
          <cell r="T252">
            <v>2014</v>
          </cell>
          <cell r="V252">
            <v>373.00000005270101</v>
          </cell>
          <cell r="Y252">
            <v>19</v>
          </cell>
          <cell r="AA252">
            <v>9.6999999999999993</v>
          </cell>
          <cell r="AL252" t="str">
            <v>as a result of not exercised break option</v>
          </cell>
        </row>
        <row r="253">
          <cell r="B253" t="str">
            <v>Ceva Logistics Netherlands B.V.</v>
          </cell>
          <cell r="C253" t="str">
            <v>Holtum-Noordweg 11</v>
          </cell>
          <cell r="E253" t="str">
            <v>Born</v>
          </cell>
          <cell r="H253">
            <v>15865</v>
          </cell>
          <cell r="K253">
            <v>0</v>
          </cell>
          <cell r="N253">
            <v>64.279995573880001</v>
          </cell>
          <cell r="P253">
            <v>45200</v>
          </cell>
          <cell r="Q253">
            <v>47026</v>
          </cell>
          <cell r="T253">
            <v>2009</v>
          </cell>
          <cell r="V253">
            <v>390.74998491911202</v>
          </cell>
          <cell r="Y253">
            <v>15</v>
          </cell>
          <cell r="AA253">
            <v>10.5</v>
          </cell>
          <cell r="AL253" t="str">
            <v>N/A</v>
          </cell>
        </row>
        <row r="254">
          <cell r="B254" t="str">
            <v>Bleckmann Solutions B.V.</v>
          </cell>
          <cell r="C254" t="str">
            <v>Piri Reisweg 21 and 23</v>
          </cell>
          <cell r="E254" t="str">
            <v>Sevenum</v>
          </cell>
          <cell r="H254">
            <v>36318</v>
          </cell>
          <cell r="K254">
            <v>0</v>
          </cell>
          <cell r="N254">
            <v>55.900000688890003</v>
          </cell>
          <cell r="P254">
            <v>45047</v>
          </cell>
          <cell r="Q254">
            <v>46873</v>
          </cell>
          <cell r="T254">
            <v>2015</v>
          </cell>
          <cell r="V254">
            <v>929.29996402345205</v>
          </cell>
          <cell r="Y254">
            <v>36</v>
          </cell>
          <cell r="AA254">
            <v>12</v>
          </cell>
          <cell r="AL254" t="str">
            <v>N/A</v>
          </cell>
        </row>
        <row r="255">
          <cell r="B255" t="str">
            <v>Morrison Express Netherlands B.V.</v>
          </cell>
          <cell r="C255" t="str">
            <v>Achtseweg Noord 4A</v>
          </cell>
          <cell r="E255" t="str">
            <v>Eindhoven</v>
          </cell>
          <cell r="H255">
            <v>12761</v>
          </cell>
          <cell r="K255">
            <v>0</v>
          </cell>
          <cell r="N255">
            <v>84.989996021658996</v>
          </cell>
          <cell r="P255">
            <v>45108</v>
          </cell>
          <cell r="Q255">
            <v>46934</v>
          </cell>
          <cell r="T255">
            <v>2023</v>
          </cell>
          <cell r="V255">
            <v>539.99997909465606</v>
          </cell>
          <cell r="Y255">
            <v>11</v>
          </cell>
          <cell r="AL255" t="str">
            <v>N/A</v>
          </cell>
        </row>
        <row r="256">
          <cell r="B256" t="str">
            <v>SRL Mercury Engineering Belgium</v>
          </cell>
          <cell r="C256" t="str">
            <v>Hoge Wei</v>
          </cell>
          <cell r="E256" t="str">
            <v>Brussels</v>
          </cell>
          <cell r="H256">
            <v>3018</v>
          </cell>
          <cell r="N256">
            <v>45.710000447779002</v>
          </cell>
          <cell r="P256">
            <v>44743</v>
          </cell>
          <cell r="Q256">
            <v>45077</v>
          </cell>
          <cell r="T256">
            <v>1983</v>
          </cell>
          <cell r="V256">
            <v>999.99996128639998</v>
          </cell>
          <cell r="AL256" t="str">
            <v>N/A</v>
          </cell>
        </row>
        <row r="257">
          <cell r="B257" t="str">
            <v>GLS BELGIUM DISTRIBUTION N.V.</v>
          </cell>
          <cell r="C257" t="str">
            <v>Schaarbeeklei 649</v>
          </cell>
          <cell r="E257" t="str">
            <v>Vilvoorde</v>
          </cell>
          <cell r="H257">
            <v>7112</v>
          </cell>
          <cell r="K257">
            <v>-2</v>
          </cell>
          <cell r="N257">
            <v>9.9996727770000002E-3</v>
          </cell>
          <cell r="P257">
            <v>45047</v>
          </cell>
          <cell r="Q257">
            <v>45107</v>
          </cell>
          <cell r="T257">
            <v>2002</v>
          </cell>
          <cell r="V257">
            <v>563.77997819262703</v>
          </cell>
          <cell r="Y257">
            <v>88</v>
          </cell>
          <cell r="AL257" t="str">
            <v>Amendment 4</v>
          </cell>
        </row>
        <row r="258">
          <cell r="B258" t="str">
            <v>GLS BELGIUM DISTRIBUTION N.V.</v>
          </cell>
          <cell r="C258" t="str">
            <v>Schaarbeeklei 649</v>
          </cell>
          <cell r="E258" t="str">
            <v>Vilvoorde</v>
          </cell>
          <cell r="H258">
            <v>7112</v>
          </cell>
          <cell r="K258">
            <v>-4</v>
          </cell>
          <cell r="N258">
            <v>9.9996727770000002E-3</v>
          </cell>
          <cell r="P258">
            <v>44927</v>
          </cell>
          <cell r="Q258">
            <v>45046</v>
          </cell>
          <cell r="T258">
            <v>2002</v>
          </cell>
          <cell r="V258">
            <v>563.77997819262703</v>
          </cell>
          <cell r="Y258">
            <v>88</v>
          </cell>
          <cell r="AL258" t="str">
            <v>Amendment 3</v>
          </cell>
        </row>
        <row r="259">
          <cell r="B259" t="str">
            <v>GLS BELGIUM DISTRIBUTION N.V.</v>
          </cell>
          <cell r="C259" t="str">
            <v>Schaarbeeklei 649</v>
          </cell>
          <cell r="E259" t="str">
            <v>Vilvoorde</v>
          </cell>
          <cell r="H259">
            <v>7112</v>
          </cell>
          <cell r="N259">
            <v>62.760002256116003</v>
          </cell>
          <cell r="P259">
            <v>44818</v>
          </cell>
          <cell r="Q259">
            <v>44837</v>
          </cell>
          <cell r="T259">
            <v>2002</v>
          </cell>
          <cell r="V259">
            <v>563.77997819262703</v>
          </cell>
          <cell r="Y259">
            <v>88</v>
          </cell>
          <cell r="AL259" t="str">
            <v>Acquisition from crossbay_x000D_
_x000D_
ASTi to be paid based on delivered invoices by customer - one time payments in the amount of 86600 Eur &amp; 9000 Eur_x000D_
_x000D_
insurance is paid as DB, but we will have CAP with indexation - indexation as of 2023 the same as for rent, but without 2% maximum</v>
          </cell>
        </row>
        <row r="260">
          <cell r="B260" t="str">
            <v>GLS BELGIUM DISTRIBUTION N.V.</v>
          </cell>
          <cell r="C260" t="str">
            <v>Schaarbeeklei 649</v>
          </cell>
          <cell r="E260" t="str">
            <v>Vilvoorde</v>
          </cell>
          <cell r="H260">
            <v>7112</v>
          </cell>
          <cell r="N260">
            <v>66.000003875008005</v>
          </cell>
          <cell r="P260">
            <v>44838</v>
          </cell>
          <cell r="Q260">
            <v>44926</v>
          </cell>
          <cell r="T260">
            <v>2002</v>
          </cell>
          <cell r="V260">
            <v>563.77997819262703</v>
          </cell>
          <cell r="Y260">
            <v>88</v>
          </cell>
          <cell r="AL260" t="str">
            <v>Amendment 2</v>
          </cell>
        </row>
        <row r="261">
          <cell r="B261" t="str">
            <v>Style Product SPRL</v>
          </cell>
          <cell r="C261" t="str">
            <v>Guido Gezellestraat 123</v>
          </cell>
          <cell r="E261" t="str">
            <v>Beersel</v>
          </cell>
          <cell r="H261">
            <v>15</v>
          </cell>
          <cell r="K261">
            <v>0</v>
          </cell>
          <cell r="N261">
            <v>208.180001429447</v>
          </cell>
          <cell r="P261">
            <v>44743</v>
          </cell>
          <cell r="Q261">
            <v>45107</v>
          </cell>
          <cell r="T261">
            <v>1972</v>
          </cell>
          <cell r="V261">
            <v>15.999999380582</v>
          </cell>
          <cell r="Y261">
            <v>0</v>
          </cell>
          <cell r="AA261">
            <v>3</v>
          </cell>
          <cell r="AL261" t="str">
            <v>N/A</v>
          </cell>
        </row>
        <row r="262">
          <cell r="B262" t="str">
            <v>ECDC Logistics SA</v>
          </cell>
          <cell r="C262" t="str">
            <v>Rue des Nouvelles Technologies 14</v>
          </cell>
          <cell r="E262" t="str">
            <v>Grace Hollogne</v>
          </cell>
          <cell r="H262">
            <v>5072</v>
          </cell>
          <cell r="N262">
            <v>69.030001601669994</v>
          </cell>
          <cell r="P262">
            <v>44818</v>
          </cell>
          <cell r="Q262">
            <v>47483</v>
          </cell>
          <cell r="T262">
            <v>2000</v>
          </cell>
          <cell r="V262">
            <v>497.80998071869197</v>
          </cell>
          <cell r="Y262">
            <v>62</v>
          </cell>
          <cell r="AL262" t="str">
            <v>Aquisition from Crossbay_x000D_
_x000D_
sc as db</v>
          </cell>
        </row>
        <row r="263">
          <cell r="B263" t="str">
            <v>Pharma Logistics NV</v>
          </cell>
          <cell r="C263" t="str">
            <v>Leuvensesteenweg 242</v>
          </cell>
          <cell r="E263" t="str">
            <v>Boortmeerbeek</v>
          </cell>
          <cell r="H263">
            <v>21951</v>
          </cell>
          <cell r="N263">
            <v>45.32000244556</v>
          </cell>
          <cell r="P263">
            <v>44818</v>
          </cell>
          <cell r="Q263">
            <v>47755</v>
          </cell>
          <cell r="T263">
            <v>2005</v>
          </cell>
          <cell r="V263">
            <v>1360.99994731079</v>
          </cell>
          <cell r="Y263">
            <v>20</v>
          </cell>
          <cell r="AL263" t="str">
            <v>Acqusition from crossbay_x000D_
_x000D_
no sc costs, only DB costs</v>
          </cell>
        </row>
        <row r="264">
          <cell r="B264" t="str">
            <v>NV Colim</v>
          </cell>
          <cell r="C264" t="str">
            <v>Jozef Huysmanslaan 53</v>
          </cell>
          <cell r="E264" t="str">
            <v>Beersel</v>
          </cell>
          <cell r="H264">
            <v>8086</v>
          </cell>
          <cell r="K264">
            <v>0</v>
          </cell>
          <cell r="N264">
            <v>39.740002049448997</v>
          </cell>
          <cell r="P264">
            <v>44751</v>
          </cell>
          <cell r="Q264">
            <v>46569</v>
          </cell>
          <cell r="T264">
            <v>1982</v>
          </cell>
          <cell r="V264">
            <v>449.99998257888001</v>
          </cell>
          <cell r="Y264">
            <v>6</v>
          </cell>
          <cell r="AA264">
            <v>9.65</v>
          </cell>
          <cell r="AL264" t="str">
            <v>Hal 1</v>
          </cell>
        </row>
        <row r="265">
          <cell r="B265" t="str">
            <v>Iron Mountain Belgium NV</v>
          </cell>
          <cell r="C265" t="str">
            <v>Verbrande Brugsesteenweg 58</v>
          </cell>
          <cell r="E265" t="str">
            <v>Grimbergen</v>
          </cell>
          <cell r="H265">
            <v>4947</v>
          </cell>
          <cell r="N265">
            <v>74.789996107769994</v>
          </cell>
          <cell r="P265">
            <v>44818</v>
          </cell>
          <cell r="Q265">
            <v>46387</v>
          </cell>
          <cell r="T265">
            <v>2007</v>
          </cell>
          <cell r="V265">
            <v>419.92998371512698</v>
          </cell>
          <cell r="Y265">
            <v>1</v>
          </cell>
          <cell r="AL265" t="str">
            <v>Acquisition from Crossbay</v>
          </cell>
        </row>
        <row r="266">
          <cell r="B266" t="str">
            <v>GLS BELGIUM DISTRIBUTION N.V.</v>
          </cell>
          <cell r="C266" t="str">
            <v>Sluisweg 10</v>
          </cell>
          <cell r="E266" t="str">
            <v>Merelbeke</v>
          </cell>
          <cell r="H266">
            <v>5795</v>
          </cell>
          <cell r="N266">
            <v>59.039994816101</v>
          </cell>
          <cell r="P266">
            <v>44818</v>
          </cell>
          <cell r="Q266">
            <v>44837</v>
          </cell>
          <cell r="T266">
            <v>1998</v>
          </cell>
          <cell r="V266">
            <v>504.90998044382599</v>
          </cell>
          <cell r="Y266">
            <v>74</v>
          </cell>
          <cell r="AL266" t="str">
            <v>Acqusition from Crossbay_x000D_
_x000D_
ASTI in the amounts of 79600 Eur and 11000 Eur paid based on Lessor approval once invoices are delivered_x000D_
_x000D_
CAP on insurance costs</v>
          </cell>
        </row>
        <row r="267">
          <cell r="B267" t="str">
            <v>GLS BELGIUM DISTRIBUTION N.V.</v>
          </cell>
          <cell r="C267" t="str">
            <v>Sluisweg 10</v>
          </cell>
          <cell r="E267" t="str">
            <v>Merelbeke</v>
          </cell>
          <cell r="H267">
            <v>5795</v>
          </cell>
          <cell r="N267">
            <v>60.239998604996998</v>
          </cell>
          <cell r="P267">
            <v>44838</v>
          </cell>
          <cell r="Q267">
            <v>44926</v>
          </cell>
          <cell r="T267">
            <v>1998</v>
          </cell>
          <cell r="V267">
            <v>504.90998044382599</v>
          </cell>
          <cell r="Y267">
            <v>74</v>
          </cell>
          <cell r="AL267" t="str">
            <v>Amendment 2</v>
          </cell>
        </row>
        <row r="268">
          <cell r="B268" t="str">
            <v>GLS BELGIUM DISTRIBUTION N.V.</v>
          </cell>
          <cell r="C268" t="str">
            <v>Sluisweg 10</v>
          </cell>
          <cell r="E268" t="str">
            <v>Merelbeke</v>
          </cell>
          <cell r="H268">
            <v>5795</v>
          </cell>
          <cell r="K268">
            <v>-4</v>
          </cell>
          <cell r="N268">
            <v>9.9996727770000002E-3</v>
          </cell>
          <cell r="P268">
            <v>44927</v>
          </cell>
          <cell r="Q268">
            <v>45046</v>
          </cell>
          <cell r="T268">
            <v>1998</v>
          </cell>
          <cell r="V268">
            <v>504.90998044382599</v>
          </cell>
          <cell r="Y268">
            <v>74</v>
          </cell>
          <cell r="AL268" t="str">
            <v>Amendment 3</v>
          </cell>
        </row>
        <row r="269">
          <cell r="B269" t="str">
            <v>CEVA Logistics Netherlands B.V.</v>
          </cell>
          <cell r="C269" t="str">
            <v>Rietschotten 2</v>
          </cell>
          <cell r="E269" t="str">
            <v>Oud Gastel</v>
          </cell>
          <cell r="H269">
            <v>32631</v>
          </cell>
          <cell r="K269">
            <v>0</v>
          </cell>
          <cell r="N269">
            <v>65.360003289451001</v>
          </cell>
          <cell r="P269">
            <v>45047</v>
          </cell>
          <cell r="Q269">
            <v>46142</v>
          </cell>
          <cell r="T269">
            <v>2009</v>
          </cell>
          <cell r="V269">
            <v>1029.9999601249899</v>
          </cell>
          <cell r="Y269">
            <v>14</v>
          </cell>
          <cell r="AA269">
            <v>11.07</v>
          </cell>
          <cell r="AL269" t="str">
            <v>N/A</v>
          </cell>
        </row>
        <row r="270">
          <cell r="B270" t="str">
            <v>Geodis CL Netherlands B.V.</v>
          </cell>
          <cell r="C270" t="str">
            <v>Columbusweg 33a</v>
          </cell>
          <cell r="E270" t="str">
            <v>Venlo</v>
          </cell>
          <cell r="H270">
            <v>36609</v>
          </cell>
          <cell r="K270">
            <v>0</v>
          </cell>
          <cell r="N270">
            <v>80.949999052775993</v>
          </cell>
          <cell r="P270">
            <v>45658</v>
          </cell>
          <cell r="Q270">
            <v>46203</v>
          </cell>
          <cell r="T270">
            <v>2007</v>
          </cell>
          <cell r="V270">
            <v>1062.0000000422001</v>
          </cell>
          <cell r="Y270">
            <v>32</v>
          </cell>
          <cell r="AA270">
            <v>11.68</v>
          </cell>
          <cell r="AL270" t="str">
            <v>N/A</v>
          </cell>
        </row>
        <row r="271">
          <cell r="B271" t="str">
            <v>GLS BELGIUM DISTRIBUTION N.V.</v>
          </cell>
          <cell r="C271" t="str">
            <v>Schaarbeeklei 649</v>
          </cell>
          <cell r="E271" t="str">
            <v>Vilvoorde</v>
          </cell>
          <cell r="H271">
            <v>7112</v>
          </cell>
          <cell r="N271">
            <v>66.919995298323997</v>
          </cell>
          <cell r="P271">
            <v>45292</v>
          </cell>
          <cell r="Q271">
            <v>48944</v>
          </cell>
          <cell r="T271">
            <v>2002</v>
          </cell>
          <cell r="V271">
            <v>563.77997819262703</v>
          </cell>
          <cell r="Y271">
            <v>88</v>
          </cell>
          <cell r="AL271" t="str">
            <v>Amendment 6</v>
          </cell>
        </row>
        <row r="272">
          <cell r="B272" t="str">
            <v>Rajapack Benelux NV</v>
          </cell>
          <cell r="C272" t="str">
            <v>Limesweg 6</v>
          </cell>
          <cell r="E272" t="str">
            <v>Tongeren</v>
          </cell>
          <cell r="H272">
            <v>8338</v>
          </cell>
          <cell r="K272">
            <v>0</v>
          </cell>
          <cell r="N272">
            <v>50.230003237783997</v>
          </cell>
          <cell r="P272">
            <v>44927</v>
          </cell>
          <cell r="Q272">
            <v>46022</v>
          </cell>
          <cell r="T272">
            <v>2000</v>
          </cell>
          <cell r="V272">
            <v>699.9993225792</v>
          </cell>
          <cell r="Y272">
            <v>6</v>
          </cell>
          <cell r="AA272">
            <v>10</v>
          </cell>
          <cell r="AL272" t="str">
            <v>Silent Renewal</v>
          </cell>
        </row>
        <row r="273">
          <cell r="B273" t="str">
            <v>ID Logistics Belgium B.V.</v>
          </cell>
          <cell r="C273" t="str">
            <v>Brielen 9</v>
          </cell>
          <cell r="E273" t="str">
            <v>Willebroek</v>
          </cell>
          <cell r="H273">
            <v>15923</v>
          </cell>
          <cell r="K273">
            <v>1</v>
          </cell>
          <cell r="N273">
            <v>56.659997347771998</v>
          </cell>
          <cell r="P273">
            <v>44927</v>
          </cell>
          <cell r="Q273">
            <v>46752</v>
          </cell>
          <cell r="T273">
            <v>2008</v>
          </cell>
          <cell r="V273">
            <v>770.43997013633305</v>
          </cell>
          <cell r="Y273">
            <v>14</v>
          </cell>
          <cell r="AA273">
            <v>10.83</v>
          </cell>
          <cell r="AL273" t="str">
            <v>Created by exercising a Renewal Option</v>
          </cell>
        </row>
        <row r="274">
          <cell r="B274" t="str">
            <v>Humby B.V.</v>
          </cell>
          <cell r="C274" t="str">
            <v>Dirk Hartogweg 14</v>
          </cell>
          <cell r="E274" t="str">
            <v>Venlo</v>
          </cell>
          <cell r="H274">
            <v>4039</v>
          </cell>
          <cell r="N274">
            <v>50.399997674994999</v>
          </cell>
          <cell r="P274">
            <v>45231</v>
          </cell>
          <cell r="Q274">
            <v>46389</v>
          </cell>
          <cell r="T274">
            <v>1999</v>
          </cell>
          <cell r="V274">
            <v>0</v>
          </cell>
          <cell r="Y274">
            <v>7</v>
          </cell>
          <cell r="AL274" t="str">
            <v>N/A</v>
          </cell>
        </row>
        <row r="275">
          <cell r="B275" t="str">
            <v>GLS BELGIUM DISTRIBUTION N.V.</v>
          </cell>
          <cell r="C275" t="str">
            <v>Sluisweg 10</v>
          </cell>
          <cell r="E275" t="str">
            <v>Merelbeke</v>
          </cell>
          <cell r="H275">
            <v>5795</v>
          </cell>
          <cell r="K275">
            <v>-6</v>
          </cell>
          <cell r="N275">
            <v>9.9996727770000002E-3</v>
          </cell>
          <cell r="P275">
            <v>45108</v>
          </cell>
          <cell r="Q275">
            <v>45291</v>
          </cell>
          <cell r="T275">
            <v>1998</v>
          </cell>
          <cell r="V275">
            <v>504.90998044382599</v>
          </cell>
          <cell r="Y275">
            <v>74</v>
          </cell>
          <cell r="AL275" t="str">
            <v>Amendment 5</v>
          </cell>
        </row>
        <row r="276">
          <cell r="B276" t="str">
            <v>GLS BELGIUM DISTRIBUTION N.V.</v>
          </cell>
          <cell r="C276" t="str">
            <v>Schaarbeeklei 649</v>
          </cell>
          <cell r="E276" t="str">
            <v>Vilvoorde</v>
          </cell>
          <cell r="H276">
            <v>7112</v>
          </cell>
          <cell r="K276">
            <v>-6</v>
          </cell>
          <cell r="N276">
            <v>48.270002790005996</v>
          </cell>
          <cell r="P276">
            <v>45108</v>
          </cell>
          <cell r="Q276">
            <v>45291</v>
          </cell>
          <cell r="T276">
            <v>2002</v>
          </cell>
          <cell r="V276">
            <v>563.77997819262703</v>
          </cell>
          <cell r="Y276">
            <v>88</v>
          </cell>
          <cell r="AL276" t="str">
            <v>Amendment 5</v>
          </cell>
        </row>
        <row r="277">
          <cell r="B277" t="str">
            <v>AD NL B.V.</v>
          </cell>
          <cell r="C277" t="str">
            <v>Dirk Hartogweg 14</v>
          </cell>
          <cell r="E277" t="str">
            <v>Venlo</v>
          </cell>
          <cell r="H277">
            <v>4332</v>
          </cell>
          <cell r="N277">
            <v>54.989998174440998</v>
          </cell>
          <cell r="P277">
            <v>45231</v>
          </cell>
          <cell r="Q277">
            <v>46387</v>
          </cell>
          <cell r="T277">
            <v>1999</v>
          </cell>
          <cell r="V277">
            <v>447.239982648568</v>
          </cell>
          <cell r="Y277">
            <v>5</v>
          </cell>
          <cell r="AL277" t="str">
            <v>N/A</v>
          </cell>
        </row>
        <row r="278">
          <cell r="B278" t="str">
            <v>Cabooter Container Services B.V.</v>
          </cell>
          <cell r="C278" t="str">
            <v>Dirk Hartogweg 14</v>
          </cell>
          <cell r="E278" t="str">
            <v>Venlo</v>
          </cell>
          <cell r="H278">
            <v>9596</v>
          </cell>
          <cell r="N278">
            <v>62.420002617782998</v>
          </cell>
          <cell r="P278">
            <v>45231</v>
          </cell>
          <cell r="Q278">
            <v>46507</v>
          </cell>
          <cell r="T278">
            <v>1999</v>
          </cell>
          <cell r="V278">
            <v>1858.76992806819</v>
          </cell>
          <cell r="Y278">
            <v>13</v>
          </cell>
          <cell r="AL278" t="str">
            <v>Due to delay in construction works_x000D_
Switch to monthly billing + DD per 01/10/2022 based on the Amendment No.2</v>
          </cell>
        </row>
        <row r="279">
          <cell r="B279" t="str">
            <v>Ceva Logistics Netherlands B.V.</v>
          </cell>
          <cell r="C279" t="str">
            <v>Holtum-Noordweg 11</v>
          </cell>
          <cell r="E279" t="str">
            <v>Born</v>
          </cell>
          <cell r="H279">
            <v>811</v>
          </cell>
          <cell r="K279">
            <v>0</v>
          </cell>
          <cell r="N279">
            <v>48.01000053389</v>
          </cell>
          <cell r="P279">
            <v>44652</v>
          </cell>
          <cell r="Q279">
            <v>45688</v>
          </cell>
          <cell r="T279">
            <v>2009</v>
          </cell>
          <cell r="V279">
            <v>0</v>
          </cell>
          <cell r="Y279">
            <v>0</v>
          </cell>
          <cell r="AA279">
            <v>10.5</v>
          </cell>
          <cell r="AL279" t="str">
            <v>lease end date aligned with unit 1</v>
          </cell>
        </row>
        <row r="280">
          <cell r="B280" t="str">
            <v>Ceva Logistics Netherlands B.V.</v>
          </cell>
          <cell r="C280" t="str">
            <v>Holtum-Noordweg 11</v>
          </cell>
          <cell r="E280" t="str">
            <v>Born</v>
          </cell>
          <cell r="H280">
            <v>811</v>
          </cell>
          <cell r="N280">
            <v>48.01000053389</v>
          </cell>
          <cell r="P280">
            <v>44991</v>
          </cell>
          <cell r="Q280">
            <v>45688</v>
          </cell>
          <cell r="T280">
            <v>2009</v>
          </cell>
          <cell r="V280">
            <v>0</v>
          </cell>
          <cell r="Y280">
            <v>0</v>
          </cell>
          <cell r="AA280">
            <v>10.5</v>
          </cell>
          <cell r="AL280" t="str">
            <v>Remeasure aligned with latest measurmt report</v>
          </cell>
        </row>
        <row r="281">
          <cell r="B281" t="str">
            <v>CEVA Logistics Netherlands B.V.</v>
          </cell>
          <cell r="C281" t="str">
            <v>Holtum-Noordweg 11</v>
          </cell>
          <cell r="E281" t="str">
            <v>Born</v>
          </cell>
          <cell r="H281">
            <v>13877</v>
          </cell>
          <cell r="K281">
            <v>1</v>
          </cell>
          <cell r="N281">
            <v>76.830004701676003</v>
          </cell>
          <cell r="P281">
            <v>45689</v>
          </cell>
          <cell r="Q281">
            <v>46752</v>
          </cell>
          <cell r="T281">
            <v>2009</v>
          </cell>
          <cell r="V281">
            <v>1005.91996103863</v>
          </cell>
          <cell r="Y281">
            <v>12</v>
          </cell>
          <cell r="AA281">
            <v>10.5</v>
          </cell>
          <cell r="AL281" t="str">
            <v>N/A</v>
          </cell>
        </row>
        <row r="282">
          <cell r="B282" t="str">
            <v>CEVA Logistics Netherlands B.V.</v>
          </cell>
          <cell r="C282" t="str">
            <v>Holtum-Noordweg 11</v>
          </cell>
          <cell r="E282" t="str">
            <v>Born</v>
          </cell>
          <cell r="H282">
            <v>13877</v>
          </cell>
          <cell r="N282">
            <v>53.659998639442001</v>
          </cell>
          <cell r="P282">
            <v>45689</v>
          </cell>
          <cell r="Q282">
            <v>45689</v>
          </cell>
          <cell r="T282">
            <v>2009</v>
          </cell>
          <cell r="V282">
            <v>1005.91996103863</v>
          </cell>
          <cell r="Y282">
            <v>12</v>
          </cell>
          <cell r="AA282">
            <v>10.5</v>
          </cell>
          <cell r="AL282" t="str">
            <v>N/A</v>
          </cell>
        </row>
        <row r="283">
          <cell r="B283" t="str">
            <v>JCL Logistics Benelux B.V.</v>
          </cell>
          <cell r="C283" t="str">
            <v>Rucphensebaan 11</v>
          </cell>
          <cell r="E283" t="str">
            <v>Roosendaal</v>
          </cell>
          <cell r="H283">
            <v>10166</v>
          </cell>
          <cell r="N283">
            <v>54.780005046120998</v>
          </cell>
          <cell r="P283">
            <v>44712</v>
          </cell>
          <cell r="Q283">
            <v>46387</v>
          </cell>
          <cell r="T283">
            <v>2021</v>
          </cell>
          <cell r="V283">
            <v>778.999969842106</v>
          </cell>
          <cell r="Y283">
            <v>10</v>
          </cell>
          <cell r="AL283" t="str">
            <v>Tristar acquisition</v>
          </cell>
        </row>
        <row r="284">
          <cell r="B284" t="str">
            <v>Gigamedia</v>
          </cell>
          <cell r="C284" t="str">
            <v>Rue des Hauts de Sainghin</v>
          </cell>
          <cell r="E284" t="str">
            <v>Lesquin</v>
          </cell>
          <cell r="H284">
            <v>9746</v>
          </cell>
          <cell r="K284">
            <v>0</v>
          </cell>
          <cell r="N284">
            <v>51.119995642768998</v>
          </cell>
          <cell r="P284">
            <v>45292</v>
          </cell>
          <cell r="Q284">
            <v>46387</v>
          </cell>
          <cell r="T284">
            <v>1999</v>
          </cell>
          <cell r="V284">
            <v>1046.0000000113</v>
          </cell>
          <cell r="Y284">
            <v>12</v>
          </cell>
          <cell r="AA284">
            <v>9.9</v>
          </cell>
          <cell r="AL284" t="str">
            <v>Silent renewal as the break option has not been exercised</v>
          </cell>
        </row>
        <row r="285">
          <cell r="B285" t="str">
            <v>CEVA Logistics Netherlands B.V.</v>
          </cell>
          <cell r="C285" t="str">
            <v>Holtum-Noordweg 11</v>
          </cell>
          <cell r="E285" t="str">
            <v>Born</v>
          </cell>
          <cell r="H285">
            <v>11859</v>
          </cell>
          <cell r="N285">
            <v>54.590000499444997</v>
          </cell>
          <cell r="P285">
            <v>44991</v>
          </cell>
          <cell r="Q285">
            <v>45657</v>
          </cell>
          <cell r="T285">
            <v>2009</v>
          </cell>
          <cell r="V285">
            <v>200.98999222824401</v>
          </cell>
          <cell r="Y285">
            <v>10</v>
          </cell>
          <cell r="AA285">
            <v>10.5</v>
          </cell>
          <cell r="AL285" t="str">
            <v>N/A</v>
          </cell>
        </row>
        <row r="286">
          <cell r="B286" t="str">
            <v>Ceva Logistics Netherlands B.V.</v>
          </cell>
          <cell r="C286" t="str">
            <v>Holtum-Noordweg 11</v>
          </cell>
          <cell r="E286" t="str">
            <v>Born</v>
          </cell>
          <cell r="H286">
            <v>13877</v>
          </cell>
          <cell r="N286">
            <v>53.659998639442001</v>
          </cell>
          <cell r="P286">
            <v>44991</v>
          </cell>
          <cell r="Q286">
            <v>45688</v>
          </cell>
          <cell r="T286">
            <v>2009</v>
          </cell>
          <cell r="V286">
            <v>1005.91996103863</v>
          </cell>
          <cell r="Y286">
            <v>12</v>
          </cell>
          <cell r="AA286">
            <v>10.5</v>
          </cell>
          <cell r="AL286" t="str">
            <v>N/A</v>
          </cell>
        </row>
        <row r="287">
          <cell r="B287" t="str">
            <v>UPS SCS (Nederland) B.V.</v>
          </cell>
          <cell r="C287" t="str">
            <v>Marco Poloweg 26-28</v>
          </cell>
          <cell r="E287" t="str">
            <v>Venlo</v>
          </cell>
          <cell r="H287">
            <v>8640</v>
          </cell>
          <cell r="K287">
            <v>0</v>
          </cell>
          <cell r="N287">
            <v>88.380003496117993</v>
          </cell>
          <cell r="P287">
            <v>45658</v>
          </cell>
          <cell r="Q287">
            <v>47483</v>
          </cell>
          <cell r="T287">
            <v>2006</v>
          </cell>
          <cell r="V287">
            <v>219.99999148300799</v>
          </cell>
          <cell r="Y287">
            <v>8</v>
          </cell>
          <cell r="AA287">
            <v>10.8</v>
          </cell>
          <cell r="AL287" t="str">
            <v>N/A</v>
          </cell>
        </row>
        <row r="288">
          <cell r="B288" t="str">
            <v>Nu Skin Netherlands B.V.</v>
          </cell>
          <cell r="C288" t="str">
            <v>Amundsendweg 2</v>
          </cell>
          <cell r="E288" t="str">
            <v>Venlo</v>
          </cell>
          <cell r="H288">
            <v>11998</v>
          </cell>
          <cell r="K288">
            <v>0</v>
          </cell>
          <cell r="N288">
            <v>93.209996142215005</v>
          </cell>
          <cell r="P288">
            <v>45658</v>
          </cell>
          <cell r="Q288">
            <v>47483</v>
          </cell>
          <cell r="T288">
            <v>2007</v>
          </cell>
          <cell r="V288">
            <v>456.39998233111299</v>
          </cell>
          <cell r="Y288">
            <v>10</v>
          </cell>
          <cell r="AA288">
            <v>11</v>
          </cell>
          <cell r="AL288" t="str">
            <v>N/A</v>
          </cell>
        </row>
        <row r="289">
          <cell r="B289" t="str">
            <v>Bose Belgium BV</v>
          </cell>
          <cell r="C289" t="str">
            <v>Heersterveldweg 14</v>
          </cell>
          <cell r="E289" t="str">
            <v>Tongeren</v>
          </cell>
          <cell r="H289">
            <v>12571</v>
          </cell>
          <cell r="N289">
            <v>56.599999311109997</v>
          </cell>
          <cell r="P289">
            <v>45030</v>
          </cell>
          <cell r="Q289">
            <v>45396</v>
          </cell>
          <cell r="T289">
            <v>2000</v>
          </cell>
          <cell r="V289">
            <v>592.99997704283498</v>
          </cell>
          <cell r="Y289">
            <v>13</v>
          </cell>
          <cell r="AA289">
            <v>10.103199999999999</v>
          </cell>
          <cell r="AL289" t="str">
            <v>N/A</v>
          </cell>
        </row>
        <row r="290">
          <cell r="B290" t="str">
            <v>Nu Skin Netherlands B.V.</v>
          </cell>
          <cell r="C290" t="str">
            <v>Amundsendweg 2</v>
          </cell>
          <cell r="E290" t="str">
            <v>Venlo</v>
          </cell>
          <cell r="H290">
            <v>11998</v>
          </cell>
          <cell r="N290">
            <v>48.330000826667998</v>
          </cell>
          <cell r="P290">
            <v>45139</v>
          </cell>
          <cell r="Q290">
            <v>45657</v>
          </cell>
          <cell r="T290">
            <v>2007</v>
          </cell>
          <cell r="V290">
            <v>456.39998233111299</v>
          </cell>
          <cell r="Y290">
            <v>10</v>
          </cell>
          <cell r="AA290">
            <v>11</v>
          </cell>
          <cell r="AL290" t="str">
            <v>Indexation method changed to fixed for the 2024 charge, as per Amendment I</v>
          </cell>
        </row>
        <row r="291">
          <cell r="B291" t="str">
            <v>Respect Textiles  B.V.</v>
          </cell>
          <cell r="C291" t="str">
            <v>Verschuurweg 6</v>
          </cell>
          <cell r="E291" t="str">
            <v>Etten-Leur</v>
          </cell>
          <cell r="H291">
            <v>5275</v>
          </cell>
          <cell r="N291">
            <v>62.919997020549999</v>
          </cell>
          <cell r="P291">
            <v>44818</v>
          </cell>
          <cell r="Q291">
            <v>48090</v>
          </cell>
          <cell r="T291">
            <v>2019</v>
          </cell>
          <cell r="V291">
            <v>334.999987030944</v>
          </cell>
          <cell r="Y291">
            <v>2</v>
          </cell>
          <cell r="AL291" t="str">
            <v>Acquisition from crossbay</v>
          </cell>
        </row>
        <row r="292">
          <cell r="B292" t="str">
            <v>Vespo B.V.</v>
          </cell>
          <cell r="C292" t="str">
            <v>Adriaan Mulderweg 4-10</v>
          </cell>
          <cell r="E292" t="str">
            <v>Eindhoven</v>
          </cell>
          <cell r="H292">
            <v>11169</v>
          </cell>
          <cell r="N292">
            <v>61.050004391675003</v>
          </cell>
          <cell r="P292">
            <v>44818</v>
          </cell>
          <cell r="Q292">
            <v>47483</v>
          </cell>
          <cell r="T292">
            <v>1990</v>
          </cell>
          <cell r="V292">
            <v>1991.9999228825</v>
          </cell>
          <cell r="Y292">
            <v>4</v>
          </cell>
          <cell r="AL292" t="str">
            <v>Rolling renewal options for 5 years from 01.01.2035_x000D_
_x000D_
Acquisition from Crossbay</v>
          </cell>
        </row>
        <row r="293">
          <cell r="B293" t="str">
            <v>Enjoy Company</v>
          </cell>
          <cell r="C293" t="str">
            <v>Mispelhoefstraat 21</v>
          </cell>
          <cell r="E293" t="str">
            <v>Eindhoven</v>
          </cell>
          <cell r="H293">
            <v>1259</v>
          </cell>
          <cell r="K293">
            <v>-14</v>
          </cell>
          <cell r="N293">
            <v>70.739999466110007</v>
          </cell>
          <cell r="P293">
            <v>44818</v>
          </cell>
          <cell r="Q293">
            <v>45230</v>
          </cell>
          <cell r="T293">
            <v>2004</v>
          </cell>
          <cell r="V293">
            <v>1330.79994847994</v>
          </cell>
          <cell r="Y293">
            <v>5</v>
          </cell>
          <cell r="AL293" t="str">
            <v>blended rent incl. 11 parking spots incl. rent free 1st year 29.500 EUR 2nd year 14.750 EUR annually, 0% renewal probability, tenant vacating at lease expiry</v>
          </cell>
        </row>
        <row r="294">
          <cell r="B294" t="str">
            <v>Bluestar Europe Distribution B.V.</v>
          </cell>
          <cell r="C294" t="str">
            <v>Weijerbeemd 12</v>
          </cell>
          <cell r="E294" t="str">
            <v>EINDHOVEN</v>
          </cell>
          <cell r="H294">
            <v>8129</v>
          </cell>
          <cell r="K294">
            <v>0</v>
          </cell>
          <cell r="N294">
            <v>58.110003720007001</v>
          </cell>
          <cell r="P294">
            <v>45352</v>
          </cell>
          <cell r="Q294">
            <v>46629</v>
          </cell>
          <cell r="T294">
            <v>2019</v>
          </cell>
          <cell r="V294">
            <v>396.09998466554299</v>
          </cell>
          <cell r="Y294">
            <v>8</v>
          </cell>
          <cell r="AA294">
            <v>12</v>
          </cell>
          <cell r="AL294" t="str">
            <v>N/A</v>
          </cell>
        </row>
        <row r="295">
          <cell r="B295" t="str">
            <v>Thetford B.V.</v>
          </cell>
          <cell r="C295" t="str">
            <v>Nijverheidsweg 9-11</v>
          </cell>
          <cell r="E295" t="str">
            <v>Etten Leur</v>
          </cell>
          <cell r="H295">
            <v>11236</v>
          </cell>
          <cell r="K295">
            <v>0</v>
          </cell>
          <cell r="N295">
            <v>65.080001687781007</v>
          </cell>
          <cell r="P295">
            <v>45078</v>
          </cell>
          <cell r="Q295">
            <v>46173</v>
          </cell>
          <cell r="T295">
            <v>2008</v>
          </cell>
          <cell r="V295">
            <v>351.999986372813</v>
          </cell>
          <cell r="Y295">
            <v>10</v>
          </cell>
          <cell r="AA295">
            <v>10</v>
          </cell>
          <cell r="AL295" t="str">
            <v>N/A</v>
          </cell>
        </row>
        <row r="296">
          <cell r="B296" t="str">
            <v>Apex Global Logistics (NL) B.V.</v>
          </cell>
          <cell r="C296" t="str">
            <v>Industrieweg</v>
          </cell>
          <cell r="E296" t="str">
            <v>Waalwijk</v>
          </cell>
          <cell r="H296">
            <v>37799</v>
          </cell>
          <cell r="K296">
            <v>0</v>
          </cell>
          <cell r="N296">
            <v>82.560000189445006</v>
          </cell>
          <cell r="P296">
            <v>45054</v>
          </cell>
          <cell r="Q296">
            <v>46873</v>
          </cell>
          <cell r="T296">
            <v>2023</v>
          </cell>
          <cell r="V296">
            <v>639.99997522329602</v>
          </cell>
          <cell r="Y296">
            <v>40</v>
          </cell>
          <cell r="AL296" t="str">
            <v>start date changed with amendment 1</v>
          </cell>
        </row>
        <row r="297">
          <cell r="B297" t="str">
            <v>Syncreon Netherlands B.V.</v>
          </cell>
          <cell r="C297" t="str">
            <v>Athenastraat 4</v>
          </cell>
          <cell r="E297" t="str">
            <v>Tilburg</v>
          </cell>
          <cell r="H297">
            <v>37101</v>
          </cell>
          <cell r="K297">
            <v>0</v>
          </cell>
          <cell r="N297">
            <v>66.569995987214</v>
          </cell>
          <cell r="P297">
            <v>44986</v>
          </cell>
          <cell r="Q297">
            <v>46812</v>
          </cell>
          <cell r="T297">
            <v>2007</v>
          </cell>
          <cell r="V297">
            <v>3792.9998531593101</v>
          </cell>
          <cell r="Y297">
            <v>30</v>
          </cell>
          <cell r="AA297">
            <v>10.8</v>
          </cell>
          <cell r="AL297" t="str">
            <v>N/A</v>
          </cell>
        </row>
        <row r="298">
          <cell r="B298" t="str">
            <v>Syncreon Netherlands B.V.</v>
          </cell>
          <cell r="C298" t="str">
            <v>Athenastraat 6-8</v>
          </cell>
          <cell r="E298" t="str">
            <v>Tilburg</v>
          </cell>
          <cell r="H298">
            <v>15841</v>
          </cell>
          <cell r="K298">
            <v>0</v>
          </cell>
          <cell r="N298">
            <v>62.380003926675002</v>
          </cell>
          <cell r="P298">
            <v>44986</v>
          </cell>
          <cell r="Q298">
            <v>46812</v>
          </cell>
          <cell r="T298">
            <v>2007</v>
          </cell>
          <cell r="V298">
            <v>0</v>
          </cell>
          <cell r="Y298">
            <v>15</v>
          </cell>
          <cell r="AA298">
            <v>10.8</v>
          </cell>
          <cell r="AL298" t="str">
            <v>N/A</v>
          </cell>
        </row>
        <row r="299">
          <cell r="B299" t="str">
            <v>Syncreon Netherlands B.V.</v>
          </cell>
          <cell r="C299" t="str">
            <v>Athenastraat 10</v>
          </cell>
          <cell r="E299" t="str">
            <v>Tilburg</v>
          </cell>
          <cell r="H299">
            <v>12027</v>
          </cell>
          <cell r="K299">
            <v>0</v>
          </cell>
          <cell r="N299">
            <v>64.889997141104999</v>
          </cell>
          <cell r="P299">
            <v>44986</v>
          </cell>
          <cell r="Q299">
            <v>46812</v>
          </cell>
          <cell r="T299">
            <v>2007</v>
          </cell>
          <cell r="V299">
            <v>323.20000002967498</v>
          </cell>
          <cell r="Y299">
            <v>13</v>
          </cell>
          <cell r="AA299">
            <v>10.8</v>
          </cell>
          <cell r="AL299" t="str">
            <v>N/A</v>
          </cell>
        </row>
        <row r="300">
          <cell r="B300" t="str">
            <v>Syncreon Netherlands B.V.</v>
          </cell>
          <cell r="C300" t="str">
            <v>Athenastraat 6-8</v>
          </cell>
          <cell r="E300" t="str">
            <v>Tilburg</v>
          </cell>
          <cell r="H300">
            <v>15841</v>
          </cell>
          <cell r="N300">
            <v>44.650002841671999</v>
          </cell>
          <cell r="P300">
            <v>44986</v>
          </cell>
          <cell r="Q300">
            <v>44986</v>
          </cell>
          <cell r="T300">
            <v>2007</v>
          </cell>
          <cell r="V300">
            <v>0</v>
          </cell>
          <cell r="Y300">
            <v>15</v>
          </cell>
          <cell r="AA300">
            <v>10.8</v>
          </cell>
          <cell r="AL300" t="str">
            <v>N/A</v>
          </cell>
        </row>
        <row r="301">
          <cell r="B301" t="str">
            <v>Syncreon Netherlands B.V.</v>
          </cell>
          <cell r="C301" t="str">
            <v>Athenastraat 10</v>
          </cell>
          <cell r="E301" t="str">
            <v>Tilburg</v>
          </cell>
          <cell r="H301">
            <v>12027</v>
          </cell>
          <cell r="N301">
            <v>46.409999069998001</v>
          </cell>
          <cell r="P301">
            <v>44986</v>
          </cell>
          <cell r="Q301">
            <v>44986</v>
          </cell>
          <cell r="T301">
            <v>2007</v>
          </cell>
          <cell r="V301">
            <v>323.20000002967498</v>
          </cell>
          <cell r="Y301">
            <v>13</v>
          </cell>
          <cell r="AA301">
            <v>10.8</v>
          </cell>
          <cell r="AL301" t="str">
            <v>N/A</v>
          </cell>
        </row>
        <row r="302">
          <cell r="B302" t="str">
            <v>Syncreon Netherlands B.V.</v>
          </cell>
          <cell r="C302" t="str">
            <v>Athenastraat 4</v>
          </cell>
          <cell r="E302" t="str">
            <v>Tilburg</v>
          </cell>
          <cell r="H302">
            <v>37101</v>
          </cell>
          <cell r="N302">
            <v>50.300000947224</v>
          </cell>
          <cell r="P302">
            <v>44986</v>
          </cell>
          <cell r="Q302">
            <v>44986</v>
          </cell>
          <cell r="T302">
            <v>2007</v>
          </cell>
          <cell r="V302">
            <v>3792.9998531593101</v>
          </cell>
          <cell r="Y302">
            <v>30</v>
          </cell>
          <cell r="AA302">
            <v>10.8</v>
          </cell>
          <cell r="AL302" t="str">
            <v>N/A</v>
          </cell>
        </row>
        <row r="303">
          <cell r="B303" t="str">
            <v>DP World Logistics Netherlands B.V.</v>
          </cell>
          <cell r="C303" t="str">
            <v>Athenastraat 10</v>
          </cell>
          <cell r="E303" t="str">
            <v>Tilburg</v>
          </cell>
          <cell r="H303">
            <v>12027</v>
          </cell>
          <cell r="N303">
            <v>65.000004305564005</v>
          </cell>
          <cell r="P303">
            <v>44986</v>
          </cell>
          <cell r="Q303">
            <v>46812</v>
          </cell>
          <cell r="T303">
            <v>2007</v>
          </cell>
          <cell r="V303">
            <v>323.20000002967498</v>
          </cell>
          <cell r="Y303">
            <v>13</v>
          </cell>
          <cell r="AA303">
            <v>10.8</v>
          </cell>
          <cell r="AL303" t="str">
            <v>N/A</v>
          </cell>
        </row>
        <row r="304">
          <cell r="B304" t="str">
            <v>CEVA Logistics eServices B.V.</v>
          </cell>
          <cell r="C304" t="str">
            <v>Veerweg 16</v>
          </cell>
          <cell r="E304" t="str">
            <v>Waalwijk</v>
          </cell>
          <cell r="H304">
            <v>12705</v>
          </cell>
          <cell r="K304">
            <v>0</v>
          </cell>
          <cell r="N304">
            <v>56.530001601670001</v>
          </cell>
          <cell r="P304">
            <v>44652</v>
          </cell>
          <cell r="Q304">
            <v>45747</v>
          </cell>
          <cell r="T304">
            <v>2011</v>
          </cell>
          <cell r="V304">
            <v>549.99999998231601</v>
          </cell>
          <cell r="Y304">
            <v>16</v>
          </cell>
          <cell r="AA304">
            <v>9.6999999999999993</v>
          </cell>
          <cell r="AL304" t="str">
            <v>as a result of not exercised break option</v>
          </cell>
        </row>
        <row r="305">
          <cell r="B305" t="str">
            <v>Samsung SDS Global SCL Netherlands Coöperatief U.A.</v>
          </cell>
          <cell r="C305" t="str">
            <v>Theseusstraat 11-19</v>
          </cell>
          <cell r="E305" t="str">
            <v>Tilburg</v>
          </cell>
          <cell r="H305">
            <v>28577</v>
          </cell>
          <cell r="K305">
            <v>2</v>
          </cell>
          <cell r="N305">
            <v>49.399998105552001</v>
          </cell>
          <cell r="P305">
            <v>44562</v>
          </cell>
          <cell r="Q305">
            <v>45657</v>
          </cell>
          <cell r="T305">
            <v>2001</v>
          </cell>
          <cell r="V305">
            <v>1607.9999377485301</v>
          </cell>
          <cell r="Y305">
            <v>25</v>
          </cell>
          <cell r="AL305" t="str">
            <v>N/A</v>
          </cell>
        </row>
        <row r="306">
          <cell r="B306" t="str">
            <v>CEVA Logistics Benelux B.V.</v>
          </cell>
          <cell r="C306" t="str">
            <v>Industrieweg 98</v>
          </cell>
          <cell r="E306" t="str">
            <v>Waalwijk</v>
          </cell>
          <cell r="H306">
            <v>18912</v>
          </cell>
          <cell r="N306">
            <v>52.240002049448997</v>
          </cell>
          <cell r="P306">
            <v>45200</v>
          </cell>
          <cell r="Q306">
            <v>45565</v>
          </cell>
          <cell r="T306">
            <v>2019</v>
          </cell>
          <cell r="V306">
            <v>545.99997886237395</v>
          </cell>
          <cell r="Y306">
            <v>23</v>
          </cell>
          <cell r="AA306">
            <v>12.2</v>
          </cell>
          <cell r="AL306" t="str">
            <v>NEN 205</v>
          </cell>
        </row>
        <row r="307">
          <cell r="B307" t="str">
            <v>Ingram Micro B.V</v>
          </cell>
          <cell r="C307" t="str">
            <v>Gesworenhoekseweg 9-11</v>
          </cell>
          <cell r="E307" t="str">
            <v>Tilburg</v>
          </cell>
          <cell r="H307">
            <v>38694</v>
          </cell>
          <cell r="K307">
            <v>0</v>
          </cell>
          <cell r="N307">
            <v>94.260004839453998</v>
          </cell>
          <cell r="P307">
            <v>45689</v>
          </cell>
          <cell r="Q307">
            <v>47514</v>
          </cell>
          <cell r="T307">
            <v>1999</v>
          </cell>
          <cell r="V307">
            <v>1419.2599450924899</v>
          </cell>
          <cell r="Y307">
            <v>34</v>
          </cell>
          <cell r="AA307">
            <v>12.2</v>
          </cell>
          <cell r="AL307" t="str">
            <v>from tn7606</v>
          </cell>
        </row>
        <row r="308">
          <cell r="B308" t="str">
            <v>LX Pantos Netherlands B.V.</v>
          </cell>
          <cell r="C308" t="str">
            <v>Polluxstraat 20-22</v>
          </cell>
          <cell r="E308" t="str">
            <v>Tilburg</v>
          </cell>
          <cell r="H308">
            <v>30175</v>
          </cell>
          <cell r="K308">
            <v>0</v>
          </cell>
          <cell r="N308">
            <v>54.890001446669999</v>
          </cell>
          <cell r="P308">
            <v>45550</v>
          </cell>
          <cell r="Q308">
            <v>47375</v>
          </cell>
          <cell r="T308">
            <v>2019</v>
          </cell>
          <cell r="V308">
            <v>316.99998772778901</v>
          </cell>
          <cell r="Y308">
            <v>27</v>
          </cell>
          <cell r="AA308">
            <v>12.3</v>
          </cell>
          <cell r="AL308" t="str">
            <v>N/A</v>
          </cell>
        </row>
        <row r="309">
          <cell r="B309" t="str">
            <v>DP World Logistics Netherlands B.V.</v>
          </cell>
          <cell r="C309" t="str">
            <v>Athenastraat 6-8</v>
          </cell>
          <cell r="E309" t="str">
            <v>Tilburg</v>
          </cell>
          <cell r="H309">
            <v>15841</v>
          </cell>
          <cell r="N309">
            <v>62.380003926675002</v>
          </cell>
          <cell r="P309">
            <v>44986</v>
          </cell>
          <cell r="Q309">
            <v>46812</v>
          </cell>
          <cell r="T309">
            <v>2007</v>
          </cell>
          <cell r="V309">
            <v>0</v>
          </cell>
          <cell r="Y309">
            <v>15</v>
          </cell>
          <cell r="AA309">
            <v>10.8</v>
          </cell>
          <cell r="AL309" t="str">
            <v>N/A</v>
          </cell>
        </row>
        <row r="310">
          <cell r="B310" t="str">
            <v>Schenker Logistics Nederland B.V.</v>
          </cell>
          <cell r="C310" t="str">
            <v>Hekven 6 C-D</v>
          </cell>
          <cell r="E310" t="str">
            <v>Breda</v>
          </cell>
          <cell r="H310">
            <v>338</v>
          </cell>
          <cell r="K310">
            <v>0</v>
          </cell>
          <cell r="N310">
            <v>61.929997123882998</v>
          </cell>
          <cell r="P310">
            <v>45108</v>
          </cell>
          <cell r="Q310">
            <v>45838</v>
          </cell>
          <cell r="T310">
            <v>2009</v>
          </cell>
          <cell r="V310">
            <v>0</v>
          </cell>
          <cell r="Y310">
            <v>0</v>
          </cell>
          <cell r="AA310">
            <v>4.4000000000000004</v>
          </cell>
          <cell r="AL310" t="str">
            <v>as per 01/01/2021 no CAM/SC - tenant responsible for maintenance._x000D_
_x000D_
Isn't this a grossfix?</v>
          </cell>
        </row>
        <row r="311">
          <cell r="B311" t="str">
            <v>Schenker Logistics Nederland B.V.</v>
          </cell>
          <cell r="C311" t="str">
            <v>Hekven 6 C-D</v>
          </cell>
          <cell r="E311" t="str">
            <v>Breda</v>
          </cell>
          <cell r="H311">
            <v>734</v>
          </cell>
          <cell r="K311">
            <v>0</v>
          </cell>
          <cell r="N311">
            <v>61.929997123882998</v>
          </cell>
          <cell r="P311">
            <v>45108</v>
          </cell>
          <cell r="Q311">
            <v>45838</v>
          </cell>
          <cell r="T311">
            <v>2009</v>
          </cell>
          <cell r="V311">
            <v>734.99999997383395</v>
          </cell>
          <cell r="Y311">
            <v>0</v>
          </cell>
          <cell r="AA311">
            <v>3</v>
          </cell>
          <cell r="AL311" t="str">
            <v>as per 01/01/2021 no CAM/SC - tenant responsible for maintenance._x000D_
_x000D_
Isn't this a grossfix?</v>
          </cell>
        </row>
        <row r="312">
          <cell r="B312" t="str">
            <v>DP World Logistics Netherlands B.V.</v>
          </cell>
          <cell r="C312" t="str">
            <v>Athenastraat 6-8</v>
          </cell>
          <cell r="E312" t="str">
            <v>Tilburg</v>
          </cell>
          <cell r="H312">
            <v>15841</v>
          </cell>
          <cell r="N312">
            <v>62.380003926675002</v>
          </cell>
          <cell r="P312">
            <v>44986</v>
          </cell>
          <cell r="Q312">
            <v>46812</v>
          </cell>
          <cell r="T312">
            <v>2007</v>
          </cell>
          <cell r="V312">
            <v>0</v>
          </cell>
          <cell r="Y312">
            <v>15</v>
          </cell>
          <cell r="AA312">
            <v>10.8</v>
          </cell>
          <cell r="AL312" t="str">
            <v>N/A</v>
          </cell>
        </row>
        <row r="313">
          <cell r="B313" t="str">
            <v>DP World Logistics Netherlands B.V.</v>
          </cell>
          <cell r="C313" t="str">
            <v>Athenastraat 10</v>
          </cell>
          <cell r="E313" t="str">
            <v>Tilburg</v>
          </cell>
          <cell r="H313">
            <v>12027</v>
          </cell>
          <cell r="N313">
            <v>64.889997141104999</v>
          </cell>
          <cell r="P313">
            <v>44986</v>
          </cell>
          <cell r="Q313">
            <v>46812</v>
          </cell>
          <cell r="T313">
            <v>2007</v>
          </cell>
          <cell r="V313">
            <v>323.20000002967498</v>
          </cell>
          <cell r="Y313">
            <v>13</v>
          </cell>
          <cell r="AA313">
            <v>10.8</v>
          </cell>
          <cell r="AL313" t="str">
            <v>N/A</v>
          </cell>
        </row>
        <row r="314">
          <cell r="B314" t="str">
            <v>WCL B.V.</v>
          </cell>
          <cell r="C314" t="str">
            <v>Gesworenhoekseweg 9-11</v>
          </cell>
          <cell r="E314" t="str">
            <v>Tilburg</v>
          </cell>
          <cell r="H314">
            <v>13745</v>
          </cell>
          <cell r="N314">
            <v>53.900001550002997</v>
          </cell>
          <cell r="P314">
            <v>45231</v>
          </cell>
          <cell r="Q314">
            <v>45688</v>
          </cell>
          <cell r="T314">
            <v>1999</v>
          </cell>
          <cell r="V314">
            <v>451.61998249758301</v>
          </cell>
          <cell r="Y314">
            <v>12</v>
          </cell>
          <cell r="AA314">
            <v>12.2</v>
          </cell>
          <cell r="AL314" t="str">
            <v>New measurement report</v>
          </cell>
        </row>
        <row r="315">
          <cell r="B315" t="str">
            <v>Frigo Warehousing B.V.</v>
          </cell>
          <cell r="C315" t="str">
            <v>Iabc 5257</v>
          </cell>
          <cell r="E315" t="str">
            <v>Heilaar</v>
          </cell>
          <cell r="H315">
            <v>6329</v>
          </cell>
          <cell r="N315">
            <v>46.769998053884997</v>
          </cell>
          <cell r="P315">
            <v>44818</v>
          </cell>
          <cell r="Q315">
            <v>46691</v>
          </cell>
          <cell r="T315">
            <v>2003</v>
          </cell>
          <cell r="V315">
            <v>749.99997096480001</v>
          </cell>
          <cell r="Y315">
            <v>7</v>
          </cell>
          <cell r="AL315" t="str">
            <v>Acquisition from Crossbay</v>
          </cell>
        </row>
        <row r="316">
          <cell r="B316" t="str">
            <v>Avnet Europe BV</v>
          </cell>
          <cell r="C316" t="str">
            <v>Heersterveldweg 14</v>
          </cell>
          <cell r="E316" t="str">
            <v>Tongeren</v>
          </cell>
          <cell r="H316">
            <v>12571</v>
          </cell>
          <cell r="K316">
            <v>0</v>
          </cell>
          <cell r="N316">
            <v>56.570000292777998</v>
          </cell>
          <cell r="P316">
            <v>45365</v>
          </cell>
          <cell r="Q316">
            <v>46094</v>
          </cell>
          <cell r="T316">
            <v>2000</v>
          </cell>
          <cell r="V316">
            <v>592.99997704283498</v>
          </cell>
          <cell r="Y316">
            <v>13</v>
          </cell>
          <cell r="AA316">
            <v>10.103199999999999</v>
          </cell>
          <cell r="AL316" t="str">
            <v>N/A</v>
          </cell>
        </row>
        <row r="317">
          <cell r="B317" t="str">
            <v>CEVA Logistics eServices B.V.</v>
          </cell>
          <cell r="C317" t="str">
            <v>Veerweg 16</v>
          </cell>
          <cell r="E317" t="str">
            <v>Waalwijk</v>
          </cell>
          <cell r="H317">
            <v>14793</v>
          </cell>
          <cell r="K317">
            <v>0</v>
          </cell>
          <cell r="N317">
            <v>64.310005356122005</v>
          </cell>
          <cell r="P317">
            <v>45748</v>
          </cell>
          <cell r="Q317">
            <v>47208</v>
          </cell>
          <cell r="T317">
            <v>2014</v>
          </cell>
          <cell r="V317">
            <v>373.00000005270101</v>
          </cell>
          <cell r="Y317">
            <v>19</v>
          </cell>
          <cell r="AA317">
            <v>9.6999999999999993</v>
          </cell>
          <cell r="AL317" t="str">
            <v>N/A</v>
          </cell>
        </row>
        <row r="318">
          <cell r="B318" t="str">
            <v>CEVA Logistics eServices B.V.</v>
          </cell>
          <cell r="C318" t="str">
            <v>Veerweg 16</v>
          </cell>
          <cell r="E318" t="str">
            <v>Waalwijk</v>
          </cell>
          <cell r="H318">
            <v>12705</v>
          </cell>
          <cell r="K318">
            <v>0</v>
          </cell>
          <cell r="N318">
            <v>66.110000275556004</v>
          </cell>
          <cell r="P318">
            <v>45748</v>
          </cell>
          <cell r="Q318">
            <v>47208</v>
          </cell>
          <cell r="T318">
            <v>2011</v>
          </cell>
          <cell r="V318">
            <v>549.99999998231601</v>
          </cell>
          <cell r="Y318">
            <v>16</v>
          </cell>
          <cell r="AA318">
            <v>9.6999999999999993</v>
          </cell>
          <cell r="AL318" t="str">
            <v>N/A</v>
          </cell>
        </row>
        <row r="319">
          <cell r="B319" t="str">
            <v>CEVA Logistics eServices B.V.</v>
          </cell>
          <cell r="C319" t="str">
            <v>Veerweg 16</v>
          </cell>
          <cell r="E319" t="str">
            <v>Waalwijk</v>
          </cell>
          <cell r="H319">
            <v>28252</v>
          </cell>
          <cell r="K319">
            <v>0</v>
          </cell>
          <cell r="N319">
            <v>67.499997847217998</v>
          </cell>
          <cell r="P319">
            <v>45383</v>
          </cell>
          <cell r="Q319">
            <v>47208</v>
          </cell>
          <cell r="T319">
            <v>2011</v>
          </cell>
          <cell r="V319">
            <v>2177.9999156817698</v>
          </cell>
          <cell r="Y319">
            <v>23</v>
          </cell>
          <cell r="AA319">
            <v>9.6999999999999993</v>
          </cell>
          <cell r="AL319" t="str">
            <v>N/A</v>
          </cell>
        </row>
        <row r="320">
          <cell r="B320" t="str">
            <v>CEVA Logistics Netherlands B.V.</v>
          </cell>
          <cell r="C320" t="str">
            <v>Holtum Noordweg 5</v>
          </cell>
          <cell r="E320" t="str">
            <v>Born</v>
          </cell>
          <cell r="H320">
            <v>1886</v>
          </cell>
          <cell r="K320">
            <v>0</v>
          </cell>
          <cell r="N320">
            <v>84.599998019439994</v>
          </cell>
          <cell r="P320">
            <v>45658</v>
          </cell>
          <cell r="Q320">
            <v>46752</v>
          </cell>
          <cell r="T320">
            <v>2002</v>
          </cell>
          <cell r="V320">
            <v>560.99997828167</v>
          </cell>
          <cell r="Y320">
            <v>0</v>
          </cell>
          <cell r="AA320">
            <v>8</v>
          </cell>
          <cell r="AL320" t="str">
            <v>N/A</v>
          </cell>
        </row>
        <row r="321">
          <cell r="B321" t="str">
            <v>Expeditie- en Transportbedrijf Dollevoet B.V.</v>
          </cell>
          <cell r="C321" t="str">
            <v>Theseusstraat 44/Letostraat 19</v>
          </cell>
          <cell r="E321" t="str">
            <v>Tilburg</v>
          </cell>
          <cell r="H321">
            <v>11466</v>
          </cell>
          <cell r="N321">
            <v>54.1300047877873</v>
          </cell>
          <cell r="P321">
            <v>44621</v>
          </cell>
          <cell r="Q321">
            <v>44712</v>
          </cell>
          <cell r="T321">
            <v>2020</v>
          </cell>
          <cell r="V321">
            <v>531.99997940436401</v>
          </cell>
          <cell r="AL321" t="str">
            <v>N/A</v>
          </cell>
        </row>
        <row r="322">
          <cell r="B322" t="str">
            <v>Coolblue B.V.</v>
          </cell>
          <cell r="C322" t="str">
            <v>Asteriastraat 4a</v>
          </cell>
          <cell r="E322" t="str">
            <v>Tilburg</v>
          </cell>
          <cell r="H322">
            <v>11880</v>
          </cell>
          <cell r="N322">
            <v>47.670000895557301</v>
          </cell>
          <cell r="P322">
            <v>46721</v>
          </cell>
          <cell r="Q322">
            <v>46721</v>
          </cell>
          <cell r="T322">
            <v>2017</v>
          </cell>
          <cell r="V322">
            <v>0</v>
          </cell>
          <cell r="Y322">
            <v>10</v>
          </cell>
          <cell r="AA322">
            <v>12.2</v>
          </cell>
          <cell r="AL322" t="str">
            <v>Created by exercising a Renewal Option</v>
          </cell>
        </row>
        <row r="323">
          <cell r="B323" t="str">
            <v>Fiege NV</v>
          </cell>
          <cell r="C323" t="str">
            <v>N/A</v>
          </cell>
          <cell r="E323" t="str">
            <v>Boom</v>
          </cell>
          <cell r="H323">
            <v>25938</v>
          </cell>
          <cell r="K323">
            <v>1</v>
          </cell>
          <cell r="N323">
            <v>68.640003599452001</v>
          </cell>
          <cell r="P323">
            <v>45383</v>
          </cell>
          <cell r="Q323">
            <v>48669</v>
          </cell>
          <cell r="T323">
            <v>2024</v>
          </cell>
          <cell r="V323">
            <v>1086.99995791831</v>
          </cell>
          <cell r="AL323" t="str">
            <v>N/A</v>
          </cell>
        </row>
        <row r="324">
          <cell r="B324" t="str">
            <v>Humby B.V.</v>
          </cell>
          <cell r="C324" t="str">
            <v>Dirk Hartogweg 14</v>
          </cell>
          <cell r="E324" t="str">
            <v>Venlo</v>
          </cell>
          <cell r="H324">
            <v>4360</v>
          </cell>
          <cell r="K324">
            <v>0</v>
          </cell>
          <cell r="N324">
            <v>85.770002790006004</v>
          </cell>
          <cell r="P324">
            <v>45250</v>
          </cell>
          <cell r="Q324">
            <v>46389</v>
          </cell>
          <cell r="T324">
            <v>1999</v>
          </cell>
          <cell r="V324">
            <v>387.03998497912698</v>
          </cell>
          <cell r="Y324">
            <v>5</v>
          </cell>
          <cell r="AA324">
            <v>11.12</v>
          </cell>
          <cell r="AL324" t="str">
            <v>Amendment 2 and 3</v>
          </cell>
        </row>
        <row r="325">
          <cell r="B325" t="str">
            <v>Cabooter Container Services B.V.</v>
          </cell>
          <cell r="C325" t="str">
            <v>Dirk Hartogweg 14</v>
          </cell>
          <cell r="E325" t="str">
            <v>Venlo</v>
          </cell>
          <cell r="H325">
            <v>4039</v>
          </cell>
          <cell r="K325">
            <v>0</v>
          </cell>
          <cell r="N325">
            <v>62.420002617782998</v>
          </cell>
          <cell r="P325">
            <v>44682</v>
          </cell>
          <cell r="Q325">
            <v>46507</v>
          </cell>
          <cell r="T325">
            <v>1999</v>
          </cell>
          <cell r="V325">
            <v>0</v>
          </cell>
          <cell r="Y325">
            <v>7</v>
          </cell>
          <cell r="AL325" t="str">
            <v>Due to delay in construction works_x000D_
Switch to monthly billing + DD per 01/10/2022 based on the Amendment No.2</v>
          </cell>
        </row>
        <row r="326">
          <cell r="B326" t="str">
            <v>Humby B.V.</v>
          </cell>
          <cell r="C326" t="str">
            <v>Dirk Hartogweg 14</v>
          </cell>
          <cell r="E326" t="str">
            <v>Venlo</v>
          </cell>
          <cell r="H326">
            <v>4073</v>
          </cell>
          <cell r="K326">
            <v>2</v>
          </cell>
          <cell r="N326">
            <v>50.399997674994999</v>
          </cell>
          <cell r="P326">
            <v>44564</v>
          </cell>
          <cell r="Q326">
            <v>46389</v>
          </cell>
          <cell r="T326">
            <v>1999</v>
          </cell>
          <cell r="V326">
            <v>0</v>
          </cell>
          <cell r="Y326">
            <v>7</v>
          </cell>
          <cell r="AL326" t="str">
            <v>N/A</v>
          </cell>
        </row>
        <row r="327">
          <cell r="B327" t="str">
            <v>AD NL B.V.</v>
          </cell>
          <cell r="C327" t="str">
            <v>Dirk Hartogweg 14</v>
          </cell>
          <cell r="E327" t="str">
            <v>Venlo</v>
          </cell>
          <cell r="H327">
            <v>4360</v>
          </cell>
          <cell r="K327">
            <v>2</v>
          </cell>
          <cell r="N327">
            <v>54.989998174440998</v>
          </cell>
          <cell r="P327">
            <v>44564</v>
          </cell>
          <cell r="Q327">
            <v>46387</v>
          </cell>
          <cell r="T327">
            <v>1999</v>
          </cell>
          <cell r="V327">
            <v>387.03998497912698</v>
          </cell>
          <cell r="Y327">
            <v>5</v>
          </cell>
          <cell r="AA327">
            <v>11.12</v>
          </cell>
          <cell r="AL327" t="str">
            <v>N/A</v>
          </cell>
        </row>
        <row r="328">
          <cell r="B328" t="str">
            <v>CEVA Logistics Benelux B.V.</v>
          </cell>
          <cell r="C328" t="str">
            <v>Industrieweg 98</v>
          </cell>
          <cell r="E328" t="str">
            <v>Waalwijk</v>
          </cell>
          <cell r="H328">
            <v>18912</v>
          </cell>
          <cell r="N328">
            <v>0</v>
          </cell>
          <cell r="P328">
            <v>45566</v>
          </cell>
          <cell r="Q328">
            <v>45566</v>
          </cell>
          <cell r="T328">
            <v>2019</v>
          </cell>
          <cell r="V328">
            <v>545.99997886237395</v>
          </cell>
          <cell r="Y328">
            <v>23</v>
          </cell>
          <cell r="AA328">
            <v>12.2</v>
          </cell>
          <cell r="AL328" t="str">
            <v>N/A</v>
          </cell>
        </row>
        <row r="329">
          <cell r="B329" t="str">
            <v>Ingram Micro B.V</v>
          </cell>
          <cell r="C329" t="str">
            <v>Gesworenhoekseweg 9-11</v>
          </cell>
          <cell r="E329" t="str">
            <v>Tilburg</v>
          </cell>
          <cell r="H329">
            <v>38694</v>
          </cell>
          <cell r="N329">
            <v>94.799997933328996</v>
          </cell>
          <cell r="P329">
            <v>45689</v>
          </cell>
          <cell r="Q329">
            <v>45689</v>
          </cell>
          <cell r="T329">
            <v>1999</v>
          </cell>
          <cell r="V329">
            <v>1419.2599450924899</v>
          </cell>
          <cell r="Y329">
            <v>34</v>
          </cell>
          <cell r="AA329">
            <v>12.2</v>
          </cell>
          <cell r="AL329" t="str">
            <v>N/A</v>
          </cell>
        </row>
        <row r="330">
          <cell r="B330" t="str">
            <v>CEVA Logistics Benelux B.V.</v>
          </cell>
          <cell r="C330" t="str">
            <v>Industrieweg 98</v>
          </cell>
          <cell r="E330" t="str">
            <v>Waalwijk</v>
          </cell>
          <cell r="H330">
            <v>18912</v>
          </cell>
          <cell r="K330">
            <v>0</v>
          </cell>
          <cell r="N330">
            <v>85.659995625546998</v>
          </cell>
          <cell r="P330">
            <v>45566</v>
          </cell>
          <cell r="Q330">
            <v>47391</v>
          </cell>
          <cell r="T330">
            <v>2019</v>
          </cell>
          <cell r="V330">
            <v>545.99997886237395</v>
          </cell>
          <cell r="Y330">
            <v>23</v>
          </cell>
          <cell r="AA330">
            <v>12.2</v>
          </cell>
          <cell r="AL330" t="str">
            <v>N/A</v>
          </cell>
        </row>
        <row r="331">
          <cell r="B331" t="str">
            <v>Schenker Logistics Nederland B.V.</v>
          </cell>
          <cell r="C331" t="str">
            <v>Hekven 6 C-D</v>
          </cell>
          <cell r="E331" t="str">
            <v>Breda</v>
          </cell>
          <cell r="H331">
            <v>7508</v>
          </cell>
          <cell r="K331">
            <v>0</v>
          </cell>
          <cell r="N331">
            <v>61.929997123882998</v>
          </cell>
          <cell r="P331">
            <v>45108</v>
          </cell>
          <cell r="Q331">
            <v>45838</v>
          </cell>
          <cell r="T331">
            <v>2009</v>
          </cell>
          <cell r="V331">
            <v>0</v>
          </cell>
          <cell r="Y331">
            <v>8</v>
          </cell>
          <cell r="AA331">
            <v>10.8</v>
          </cell>
          <cell r="AL331" t="str">
            <v>as per 01/01/2021 no CAM/SC - tenant responsible for maintenance._x000D_
_x000D_
Isn't this a grossfix?</v>
          </cell>
        </row>
        <row r="332">
          <cell r="B332" t="str">
            <v>UPS SCS (Nederland) B.V.</v>
          </cell>
          <cell r="C332" t="str">
            <v>Marco Poloweg 26-28</v>
          </cell>
          <cell r="E332" t="str">
            <v>Venlo</v>
          </cell>
          <cell r="H332">
            <v>9054</v>
          </cell>
          <cell r="K332">
            <v>0</v>
          </cell>
          <cell r="N332">
            <v>48.779996865549002</v>
          </cell>
          <cell r="P332">
            <v>44910</v>
          </cell>
          <cell r="Q332">
            <v>46735</v>
          </cell>
          <cell r="T332">
            <v>2006</v>
          </cell>
          <cell r="V332">
            <v>413.89998397644098</v>
          </cell>
          <cell r="Y332">
            <v>8</v>
          </cell>
          <cell r="AA332">
            <v>10.8</v>
          </cell>
          <cell r="AL332" t="str">
            <v>N/A</v>
          </cell>
        </row>
        <row r="333">
          <cell r="B333" t="str">
            <v>DP World Logistics Netherlands B.V.</v>
          </cell>
          <cell r="C333" t="str">
            <v>Athenastraat 4</v>
          </cell>
          <cell r="E333" t="str">
            <v>Tilburg</v>
          </cell>
          <cell r="H333">
            <v>37101</v>
          </cell>
          <cell r="N333">
            <v>66.569995987214</v>
          </cell>
          <cell r="P333">
            <v>44986</v>
          </cell>
          <cell r="Q333">
            <v>46812</v>
          </cell>
          <cell r="T333">
            <v>2007</v>
          </cell>
          <cell r="V333">
            <v>3792.9998531593101</v>
          </cell>
          <cell r="Y333">
            <v>30</v>
          </cell>
          <cell r="AA333">
            <v>10.8</v>
          </cell>
          <cell r="AL333" t="str">
            <v>N/A</v>
          </cell>
        </row>
        <row r="334">
          <cell r="B334" t="str">
            <v>OWIM GmbH &amp; Co. KG</v>
          </cell>
          <cell r="C334" t="str">
            <v>Orionweg 9</v>
          </cell>
          <cell r="E334" t="str">
            <v>Moerdijk</v>
          </cell>
          <cell r="H334">
            <v>19328</v>
          </cell>
          <cell r="K334">
            <v>0</v>
          </cell>
          <cell r="N334">
            <v>53.619999948333003</v>
          </cell>
          <cell r="P334">
            <v>45048</v>
          </cell>
          <cell r="Q334">
            <v>46721</v>
          </cell>
          <cell r="T334">
            <v>2005</v>
          </cell>
          <cell r="V334">
            <v>599.99997677184001</v>
          </cell>
          <cell r="Y334">
            <v>16</v>
          </cell>
          <cell r="AA334">
            <v>11</v>
          </cell>
          <cell r="AL334" t="str">
            <v>Silent renewal due to not exercised break option</v>
          </cell>
        </row>
        <row r="335">
          <cell r="B335" t="str">
            <v>OWIM GmbH &amp; Co. KG</v>
          </cell>
          <cell r="C335" t="str">
            <v>Orionweg 9</v>
          </cell>
          <cell r="E335" t="str">
            <v>Moerdijk</v>
          </cell>
          <cell r="H335">
            <v>19246</v>
          </cell>
          <cell r="K335">
            <v>0</v>
          </cell>
          <cell r="N335">
            <v>53.619999948333003</v>
          </cell>
          <cell r="P335">
            <v>45048</v>
          </cell>
          <cell r="Q335">
            <v>46721</v>
          </cell>
          <cell r="T335">
            <v>2005</v>
          </cell>
          <cell r="V335">
            <v>599.99997677184001</v>
          </cell>
          <cell r="Y335">
            <v>16</v>
          </cell>
          <cell r="AA335">
            <v>11</v>
          </cell>
          <cell r="AL335" t="str">
            <v>Silent renewal due to not exercised break option</v>
          </cell>
        </row>
        <row r="336">
          <cell r="B336" t="str">
            <v>CEVA Logistics eServices B.V.</v>
          </cell>
          <cell r="C336" t="str">
            <v>Veerweg 16</v>
          </cell>
          <cell r="E336" t="str">
            <v>Waalwijk</v>
          </cell>
          <cell r="H336">
            <v>5957</v>
          </cell>
          <cell r="K336">
            <v>0</v>
          </cell>
          <cell r="N336">
            <v>67.499997847217998</v>
          </cell>
          <cell r="P336">
            <v>45383</v>
          </cell>
          <cell r="Q336">
            <v>47208</v>
          </cell>
          <cell r="T336">
            <v>2011</v>
          </cell>
          <cell r="V336">
            <v>381.99999998298802</v>
          </cell>
          <cell r="Y336">
            <v>5</v>
          </cell>
          <cell r="AA336">
            <v>9.6999999999999993</v>
          </cell>
          <cell r="AL336" t="str">
            <v>N/A</v>
          </cell>
        </row>
        <row r="337">
          <cell r="B337" t="str">
            <v>Oasis Data &amp; Document Management Netherlands B.V.</v>
          </cell>
          <cell r="C337" t="str">
            <v>Marinus van Meelweg 19</v>
          </cell>
          <cell r="E337" t="str">
            <v>Eindhoven</v>
          </cell>
          <cell r="H337">
            <v>7854</v>
          </cell>
          <cell r="N337">
            <v>54.160003806119001</v>
          </cell>
          <cell r="P337">
            <v>44818</v>
          </cell>
          <cell r="Q337">
            <v>45535</v>
          </cell>
          <cell r="T337">
            <v>2001</v>
          </cell>
          <cell r="V337">
            <v>1627.99993697425</v>
          </cell>
          <cell r="AL337" t="str">
            <v>SARL, blended rent incl. 60 parking spots, BG n/a</v>
          </cell>
        </row>
        <row r="338">
          <cell r="B338" t="str">
            <v>SRL Mercury Engineering Belgium</v>
          </cell>
          <cell r="C338" t="str">
            <v>Hoge Wei</v>
          </cell>
          <cell r="E338" t="str">
            <v>Brussels</v>
          </cell>
          <cell r="H338">
            <v>3018</v>
          </cell>
          <cell r="K338">
            <v>0</v>
          </cell>
          <cell r="N338">
            <v>65.579996090547994</v>
          </cell>
          <cell r="P338">
            <v>45078</v>
          </cell>
          <cell r="Q338">
            <v>45443</v>
          </cell>
          <cell r="T338">
            <v>1983</v>
          </cell>
          <cell r="V338">
            <v>999.99996128639998</v>
          </cell>
          <cell r="AL338" t="str">
            <v>After the period referred to in article 1.1 of this First Amendment, the Lease Agreement will end by operation of law, without any notice being required.</v>
          </cell>
        </row>
        <row r="339">
          <cell r="B339" t="str">
            <v>Pfizer Service Company BVBA</v>
          </cell>
          <cell r="C339" t="str">
            <v>Hoge Wei</v>
          </cell>
          <cell r="E339" t="str">
            <v>Brussels</v>
          </cell>
          <cell r="H339">
            <v>5400</v>
          </cell>
          <cell r="N339">
            <v>67.350002755560993</v>
          </cell>
          <cell r="P339">
            <v>44743</v>
          </cell>
          <cell r="Q339">
            <v>46002</v>
          </cell>
          <cell r="T339">
            <v>1984</v>
          </cell>
          <cell r="V339">
            <v>4443.9998279567599</v>
          </cell>
          <cell r="AL339" t="str">
            <v>N/A</v>
          </cell>
        </row>
        <row r="340">
          <cell r="B340" t="str">
            <v>Louvers NV</v>
          </cell>
          <cell r="C340" t="str">
            <v>Hoge Wei</v>
          </cell>
          <cell r="E340" t="str">
            <v>Brussels</v>
          </cell>
          <cell r="H340">
            <v>4699</v>
          </cell>
          <cell r="N340">
            <v>54.790004718897997</v>
          </cell>
          <cell r="P340">
            <v>44743</v>
          </cell>
          <cell r="Q340">
            <v>46904</v>
          </cell>
          <cell r="T340">
            <v>1984</v>
          </cell>
          <cell r="V340">
            <v>699.99997290047997</v>
          </cell>
          <cell r="AL340" t="str">
            <v>N/A</v>
          </cell>
        </row>
        <row r="341">
          <cell r="B341" t="str">
            <v>Lily Maas B.V.</v>
          </cell>
          <cell r="C341" t="str">
            <v>Hercules 1</v>
          </cell>
          <cell r="E341" t="str">
            <v>Gilze en Rijen</v>
          </cell>
          <cell r="H341">
            <v>7841</v>
          </cell>
          <cell r="N341">
            <v>70.139997571661993</v>
          </cell>
          <cell r="P341">
            <v>44869</v>
          </cell>
          <cell r="Q341">
            <v>50347</v>
          </cell>
          <cell r="T341">
            <v>2022</v>
          </cell>
          <cell r="V341">
            <v>1482.9999425877299</v>
          </cell>
          <cell r="AL341" t="str">
            <v>Acqusition from Crossbay</v>
          </cell>
        </row>
        <row r="342">
          <cell r="B342" t="str">
            <v>VDL Enabling Technologies Group Eindhoven B.V.</v>
          </cell>
          <cell r="C342" t="str">
            <v>Mispelhoefstraat 21</v>
          </cell>
          <cell r="E342" t="str">
            <v>Eindhoven</v>
          </cell>
          <cell r="H342">
            <v>1259</v>
          </cell>
          <cell r="K342">
            <v>0</v>
          </cell>
          <cell r="N342">
            <v>80.979998071107005</v>
          </cell>
          <cell r="P342">
            <v>45231</v>
          </cell>
          <cell r="Q342">
            <v>47057</v>
          </cell>
          <cell r="T342">
            <v>2004</v>
          </cell>
          <cell r="V342">
            <v>1330.79994847994</v>
          </cell>
          <cell r="Y342">
            <v>5</v>
          </cell>
          <cell r="AL342" t="str">
            <v>First billing needs to be verified. Already experienced with Allonga in Veghel DC1._x000D_
When the lease starts in November, and the invoicing period is quarterly, the system creates a wrong invoice for the all quarter._x000D_
IT does not have a solution and recommended to review by single case.</v>
          </cell>
        </row>
        <row r="343">
          <cell r="B343" t="str">
            <v>Netwerk VSP B.V.</v>
          </cell>
          <cell r="C343" t="str">
            <v>Industrieweg 15</v>
          </cell>
          <cell r="E343" t="str">
            <v>Eindhoven</v>
          </cell>
          <cell r="H343">
            <v>4307</v>
          </cell>
          <cell r="N343">
            <v>63.869998226108002</v>
          </cell>
          <cell r="P343">
            <v>44818</v>
          </cell>
          <cell r="Q343">
            <v>45930</v>
          </cell>
          <cell r="T343">
            <v>2003</v>
          </cell>
          <cell r="V343">
            <v>933.29996386859705</v>
          </cell>
          <cell r="AL343" t="str">
            <v>SARL, sqm discrepancy between RR-Crossbay and (LA 6634 sqm)</v>
          </cell>
        </row>
        <row r="344">
          <cell r="B344" t="str">
            <v>CEVA Logistics Netherlands B.V.</v>
          </cell>
          <cell r="C344" t="str">
            <v>Holtum Noordweg 11</v>
          </cell>
          <cell r="E344" t="str">
            <v>Born</v>
          </cell>
          <cell r="H344">
            <v>14444</v>
          </cell>
          <cell r="K344">
            <v>0</v>
          </cell>
          <cell r="N344">
            <v>60.060004495008997</v>
          </cell>
          <cell r="P344">
            <v>44713</v>
          </cell>
          <cell r="Q344">
            <v>45777</v>
          </cell>
          <cell r="T344">
            <v>1999</v>
          </cell>
          <cell r="V344">
            <v>1001.99996120897</v>
          </cell>
          <cell r="Y344">
            <v>0</v>
          </cell>
          <cell r="AA344">
            <v>10.5</v>
          </cell>
          <cell r="AL344" t="str">
            <v>N/A</v>
          </cell>
        </row>
        <row r="345">
          <cell r="B345" t="str">
            <v>Alloga (Nederland) B.V.</v>
          </cell>
          <cell r="C345" t="str">
            <v>De Amert 603</v>
          </cell>
          <cell r="E345" t="str">
            <v>Veghel</v>
          </cell>
          <cell r="H345">
            <v>20162</v>
          </cell>
          <cell r="N345">
            <v>64.420001756670004</v>
          </cell>
          <cell r="P345">
            <v>44562</v>
          </cell>
          <cell r="Q345">
            <v>44834</v>
          </cell>
          <cell r="T345">
            <v>2000</v>
          </cell>
          <cell r="V345">
            <v>1532.9999406520501</v>
          </cell>
          <cell r="Y345">
            <v>20</v>
          </cell>
          <cell r="AA345">
            <v>9.5</v>
          </cell>
          <cell r="AL345" t="str">
            <v>incl. annual stepped indexation of 2% on Jan. 2022</v>
          </cell>
        </row>
        <row r="346">
          <cell r="B346" t="str">
            <v>Toyota Material Handling Europe Logistics AB</v>
          </cell>
          <cell r="C346" t="str">
            <v>Brielen 1-3</v>
          </cell>
          <cell r="E346" t="str">
            <v>Willebroek-Zuid (Tisselt)</v>
          </cell>
          <cell r="H346">
            <v>10146</v>
          </cell>
          <cell r="K346">
            <v>0</v>
          </cell>
          <cell r="N346">
            <v>154.47000442612</v>
          </cell>
          <cell r="P346">
            <v>45021</v>
          </cell>
          <cell r="Q346">
            <v>47057</v>
          </cell>
          <cell r="T346">
            <v>2006</v>
          </cell>
          <cell r="V346">
            <v>0</v>
          </cell>
          <cell r="Y346">
            <v>11</v>
          </cell>
          <cell r="AA346">
            <v>11</v>
          </cell>
          <cell r="AL346" t="str">
            <v>N/A</v>
          </cell>
        </row>
        <row r="347">
          <cell r="B347" t="str">
            <v>Geodis CL Netherlands B.V.</v>
          </cell>
          <cell r="C347" t="str">
            <v>Columbusweg 33a</v>
          </cell>
          <cell r="E347" t="str">
            <v>Venlo</v>
          </cell>
          <cell r="H347">
            <v>36609</v>
          </cell>
          <cell r="K347">
            <v>0</v>
          </cell>
          <cell r="N347">
            <v>54.019997623328997</v>
          </cell>
          <cell r="P347">
            <v>45108</v>
          </cell>
          <cell r="Q347">
            <v>45657</v>
          </cell>
          <cell r="T347">
            <v>2007</v>
          </cell>
          <cell r="V347">
            <v>1062.0000000422001</v>
          </cell>
          <cell r="Y347">
            <v>32</v>
          </cell>
          <cell r="AA347">
            <v>11.68</v>
          </cell>
          <cell r="AL347" t="str">
            <v>N/A</v>
          </cell>
        </row>
        <row r="348">
          <cell r="B348" t="str">
            <v>GXO Logistics Netherlands III BV</v>
          </cell>
          <cell r="C348" t="str">
            <v>Achtseweg Noord 4A</v>
          </cell>
          <cell r="E348" t="str">
            <v>Eindhoven</v>
          </cell>
          <cell r="H348">
            <v>15242</v>
          </cell>
          <cell r="K348">
            <v>0</v>
          </cell>
          <cell r="N348">
            <v>67.980003668340999</v>
          </cell>
          <cell r="P348">
            <v>45078</v>
          </cell>
          <cell r="Q348">
            <v>46904</v>
          </cell>
          <cell r="T348">
            <v>2023</v>
          </cell>
          <cell r="V348">
            <v>0</v>
          </cell>
          <cell r="Y348">
            <v>15</v>
          </cell>
          <cell r="AL348" t="str">
            <v>N/A</v>
          </cell>
        </row>
        <row r="349">
          <cell r="B349" t="str">
            <v>Bleckmann Solutions B.V.</v>
          </cell>
          <cell r="C349" t="str">
            <v>Maarten de Vriesstraat 18, 20, 22</v>
          </cell>
          <cell r="E349" t="str">
            <v>Sevenum</v>
          </cell>
          <cell r="H349">
            <v>30249</v>
          </cell>
          <cell r="K349">
            <v>7</v>
          </cell>
          <cell r="N349">
            <v>53.820004167786003</v>
          </cell>
          <cell r="P349">
            <v>44641</v>
          </cell>
          <cell r="Q349">
            <v>50119</v>
          </cell>
          <cell r="T349">
            <v>2022</v>
          </cell>
          <cell r="V349">
            <v>549.99997870751997</v>
          </cell>
          <cell r="Y349">
            <v>30</v>
          </cell>
          <cell r="AL349" t="str">
            <v>N/A</v>
          </cell>
        </row>
        <row r="350">
          <cell r="B350" t="str">
            <v>Wapax B.V.</v>
          </cell>
          <cell r="C350" t="str">
            <v>Maarten de Vriesstraat 18, 20, 22</v>
          </cell>
          <cell r="E350" t="str">
            <v>Sevenum</v>
          </cell>
          <cell r="H350">
            <v>18149</v>
          </cell>
          <cell r="K350">
            <v>2</v>
          </cell>
          <cell r="N350">
            <v>56.689996366103998</v>
          </cell>
          <cell r="P350">
            <v>44562</v>
          </cell>
          <cell r="Q350">
            <v>48213</v>
          </cell>
          <cell r="T350">
            <v>2022</v>
          </cell>
          <cell r="V350">
            <v>549.99997870751997</v>
          </cell>
          <cell r="Y350">
            <v>17</v>
          </cell>
          <cell r="AA350">
            <v>-1</v>
          </cell>
          <cell r="AL350" t="str">
            <v>BTS lease</v>
          </cell>
        </row>
        <row r="351">
          <cell r="B351" t="str">
            <v>Auchan Retail Logistique</v>
          </cell>
          <cell r="C351" t="str">
            <v>Rue du Chemin Vert</v>
          </cell>
          <cell r="E351" t="str">
            <v>Fretin</v>
          </cell>
          <cell r="H351">
            <v>16327</v>
          </cell>
          <cell r="K351">
            <v>0</v>
          </cell>
          <cell r="N351">
            <v>47.51999503999</v>
          </cell>
          <cell r="P351">
            <v>45108</v>
          </cell>
          <cell r="Q351">
            <v>46203</v>
          </cell>
          <cell r="T351">
            <v>1999</v>
          </cell>
          <cell r="V351">
            <v>664.999999989598</v>
          </cell>
          <cell r="Y351">
            <v>22</v>
          </cell>
          <cell r="AA351">
            <v>9.9350000000000005</v>
          </cell>
          <cell r="AL351" t="str">
            <v>Silent renewal as the break option has not been exercised</v>
          </cell>
        </row>
        <row r="352">
          <cell r="B352" t="str">
            <v>Sandvik Mining and Construction Logistics Ltd</v>
          </cell>
          <cell r="C352" t="str">
            <v>De Schakel 40-50</v>
          </cell>
          <cell r="E352" t="str">
            <v>Eindhoven</v>
          </cell>
          <cell r="H352">
            <v>52659</v>
          </cell>
          <cell r="K352">
            <v>4</v>
          </cell>
          <cell r="N352">
            <v>63.879997898885001</v>
          </cell>
          <cell r="P352">
            <v>45108</v>
          </cell>
          <cell r="Q352">
            <v>48760</v>
          </cell>
          <cell r="T352">
            <v>2001</v>
          </cell>
          <cell r="V352">
            <v>3278.09987309294</v>
          </cell>
          <cell r="Y352">
            <v>21</v>
          </cell>
          <cell r="AA352">
            <v>-1</v>
          </cell>
          <cell r="AL352" t="str">
            <v>N/A</v>
          </cell>
        </row>
        <row r="353">
          <cell r="B353" t="str">
            <v>Saint Gobain Abrasives B.V.</v>
          </cell>
          <cell r="C353" t="str">
            <v>Holtum Noordweg 11</v>
          </cell>
          <cell r="E353" t="str">
            <v>Born</v>
          </cell>
          <cell r="H353">
            <v>14167</v>
          </cell>
          <cell r="K353">
            <v>0</v>
          </cell>
          <cell r="N353">
            <v>65.599995436102006</v>
          </cell>
          <cell r="P353">
            <v>45078</v>
          </cell>
          <cell r="Q353">
            <v>46173</v>
          </cell>
          <cell r="T353">
            <v>1999</v>
          </cell>
          <cell r="V353">
            <v>291.99998869562899</v>
          </cell>
          <cell r="Y353">
            <v>12</v>
          </cell>
          <cell r="AA353">
            <v>10.5</v>
          </cell>
          <cell r="AL353" t="str">
            <v>N/A</v>
          </cell>
        </row>
        <row r="354">
          <cell r="B354" t="str">
            <v>CEVA Logistics Netherlands B.V.</v>
          </cell>
          <cell r="C354" t="str">
            <v>Holtum-Noordweg 11</v>
          </cell>
          <cell r="E354" t="str">
            <v>Born</v>
          </cell>
          <cell r="H354">
            <v>11859</v>
          </cell>
          <cell r="K354">
            <v>0</v>
          </cell>
          <cell r="N354">
            <v>54.590000499444997</v>
          </cell>
          <cell r="P354">
            <v>44928</v>
          </cell>
          <cell r="Q354">
            <v>45657</v>
          </cell>
          <cell r="T354">
            <v>2009</v>
          </cell>
          <cell r="V354">
            <v>200.98999222824401</v>
          </cell>
          <cell r="Y354">
            <v>10</v>
          </cell>
          <cell r="AA354">
            <v>10.5</v>
          </cell>
          <cell r="AL354" t="str">
            <v>N/A</v>
          </cell>
        </row>
        <row r="355">
          <cell r="B355" t="str">
            <v>UPS SCS (Nederland) B.V.</v>
          </cell>
          <cell r="C355" t="str">
            <v>Stanleyweg 8-10</v>
          </cell>
          <cell r="E355" t="str">
            <v>Venlo</v>
          </cell>
          <cell r="H355">
            <v>20829</v>
          </cell>
          <cell r="K355">
            <v>0</v>
          </cell>
          <cell r="N355">
            <v>55.920000034445003</v>
          </cell>
          <cell r="P355">
            <v>45017</v>
          </cell>
          <cell r="Q355">
            <v>46843</v>
          </cell>
          <cell r="T355">
            <v>2003</v>
          </cell>
          <cell r="V355">
            <v>1397.0000000795701</v>
          </cell>
          <cell r="Y355">
            <v>48</v>
          </cell>
          <cell r="AA355">
            <v>10.8</v>
          </cell>
          <cell r="AL355" t="str">
            <v>N/A</v>
          </cell>
        </row>
        <row r="356">
          <cell r="B356" t="str">
            <v>Style Product SPRL</v>
          </cell>
          <cell r="C356" t="str">
            <v>Guido Gezellestraat 123</v>
          </cell>
          <cell r="E356" t="str">
            <v>Beersel</v>
          </cell>
          <cell r="H356">
            <v>15</v>
          </cell>
          <cell r="K356">
            <v>0</v>
          </cell>
          <cell r="N356">
            <v>191.47999893222001</v>
          </cell>
          <cell r="P356">
            <v>44743</v>
          </cell>
          <cell r="Q356">
            <v>45107</v>
          </cell>
          <cell r="T356">
            <v>1972</v>
          </cell>
          <cell r="V356">
            <v>15.999999380582</v>
          </cell>
          <cell r="Y356">
            <v>0</v>
          </cell>
          <cell r="AA356">
            <v>3</v>
          </cell>
          <cell r="AL356" t="str">
            <v>Created by exercising a Renewal Option</v>
          </cell>
        </row>
        <row r="357">
          <cell r="B357" t="str">
            <v>Ivemar BVBA</v>
          </cell>
          <cell r="C357" t="str">
            <v>Jozef Huysmanslaan 53</v>
          </cell>
          <cell r="E357" t="str">
            <v>Beersel</v>
          </cell>
          <cell r="H357">
            <v>11439</v>
          </cell>
          <cell r="K357">
            <v>2</v>
          </cell>
          <cell r="N357">
            <v>51.719997537216997</v>
          </cell>
          <cell r="P357">
            <v>44562</v>
          </cell>
          <cell r="Q357">
            <v>46752</v>
          </cell>
          <cell r="T357">
            <v>1982</v>
          </cell>
          <cell r="V357">
            <v>219.99999148300799</v>
          </cell>
          <cell r="Y357">
            <v>5</v>
          </cell>
          <cell r="AA357">
            <v>9.9600000000000009</v>
          </cell>
          <cell r="AL357" t="str">
            <v>Payment frequency changed from Quarterly to Monthly. It remains quarterly for Cam/SC. see email from Van Mol Joris  17/1/2023.</v>
          </cell>
        </row>
        <row r="358">
          <cell r="B358" t="str">
            <v>Rajapack Benelux NV</v>
          </cell>
          <cell r="C358" t="str">
            <v>Heesterveldweg</v>
          </cell>
          <cell r="E358" t="str">
            <v>Tongeren</v>
          </cell>
          <cell r="H358">
            <v>18299</v>
          </cell>
          <cell r="K358">
            <v>0</v>
          </cell>
          <cell r="N358">
            <v>52.850003616674002</v>
          </cell>
          <cell r="P358">
            <v>44928</v>
          </cell>
          <cell r="Q358">
            <v>48214</v>
          </cell>
          <cell r="T358">
            <v>2022</v>
          </cell>
          <cell r="V358">
            <v>589.99997715897598</v>
          </cell>
          <cell r="AL358" t="str">
            <v>N/A</v>
          </cell>
        </row>
        <row r="359">
          <cell r="B359" t="str">
            <v>GLS BELGIUM DISTRIBUTION N.V.</v>
          </cell>
          <cell r="C359" t="str">
            <v>Sluisweg 10</v>
          </cell>
          <cell r="E359" t="str">
            <v>Merelbeke</v>
          </cell>
          <cell r="H359">
            <v>5795</v>
          </cell>
          <cell r="K359">
            <v>-2</v>
          </cell>
          <cell r="N359">
            <v>9.9996727770000002E-3</v>
          </cell>
          <cell r="P359">
            <v>45047</v>
          </cell>
          <cell r="Q359">
            <v>45107</v>
          </cell>
          <cell r="T359">
            <v>1998</v>
          </cell>
          <cell r="V359">
            <v>504.90998044382599</v>
          </cell>
          <cell r="Y359">
            <v>74</v>
          </cell>
          <cell r="AL359" t="str">
            <v>Amendment 4</v>
          </cell>
        </row>
        <row r="360">
          <cell r="B360" t="str">
            <v>Prologis Belgium Management BVBA</v>
          </cell>
          <cell r="C360" t="str">
            <v>Industrieweg 8-12</v>
          </cell>
          <cell r="E360" t="str">
            <v>Boom</v>
          </cell>
          <cell r="H360">
            <v>671</v>
          </cell>
          <cell r="N360">
            <v>29.079995659990999</v>
          </cell>
          <cell r="P360">
            <v>44713</v>
          </cell>
          <cell r="Q360">
            <v>44926</v>
          </cell>
          <cell r="T360">
            <v>2008</v>
          </cell>
          <cell r="V360">
            <v>671.00000003602497</v>
          </cell>
          <cell r="Y360">
            <v>0</v>
          </cell>
          <cell r="AA360">
            <v>2.6</v>
          </cell>
          <cell r="AL360" t="str">
            <v>N/A</v>
          </cell>
        </row>
        <row r="361">
          <cell r="B361" t="str">
            <v>Internationaal Transport Gilbert De Clercq NV</v>
          </cell>
          <cell r="C361" t="str">
            <v>Industrieweg 28</v>
          </cell>
          <cell r="E361" t="str">
            <v>Bornem</v>
          </cell>
          <cell r="H361">
            <v>11088</v>
          </cell>
          <cell r="K361">
            <v>0</v>
          </cell>
          <cell r="N361">
            <v>46.179995832213997</v>
          </cell>
          <cell r="P361">
            <v>44866</v>
          </cell>
          <cell r="Q361">
            <v>47057</v>
          </cell>
          <cell r="T361">
            <v>2009</v>
          </cell>
          <cell r="V361">
            <v>255.50000004930001</v>
          </cell>
          <cell r="Y361">
            <v>11</v>
          </cell>
          <cell r="AA361">
            <v>10.6</v>
          </cell>
          <cell r="AL361" t="str">
            <v>N/A</v>
          </cell>
        </row>
        <row r="362">
          <cell r="B362" t="str">
            <v>INTERNET FUSION B.V.</v>
          </cell>
          <cell r="C362" t="str">
            <v>Dirk Hartogweg 14</v>
          </cell>
          <cell r="E362" t="str">
            <v>Venlo</v>
          </cell>
          <cell r="H362">
            <v>22379</v>
          </cell>
          <cell r="K362">
            <v>6</v>
          </cell>
          <cell r="N362">
            <v>52.920001326113997</v>
          </cell>
          <cell r="P362">
            <v>44565</v>
          </cell>
          <cell r="Q362">
            <v>48216</v>
          </cell>
          <cell r="T362">
            <v>1999</v>
          </cell>
          <cell r="V362">
            <v>361.99998598567601</v>
          </cell>
          <cell r="Y362">
            <v>29</v>
          </cell>
          <cell r="AA362">
            <v>11.12</v>
          </cell>
          <cell r="AL362" t="str">
            <v>N/A</v>
          </cell>
        </row>
        <row r="363">
          <cell r="B363" t="str">
            <v>Staci Belgium NV</v>
          </cell>
          <cell r="C363" t="str">
            <v>Industrieweg 8-12</v>
          </cell>
          <cell r="E363" t="str">
            <v>Boom</v>
          </cell>
          <cell r="H363">
            <v>20148</v>
          </cell>
          <cell r="K363">
            <v>0</v>
          </cell>
          <cell r="N363">
            <v>53.309999328331998</v>
          </cell>
          <cell r="P363">
            <v>45689</v>
          </cell>
          <cell r="Q363">
            <v>46783</v>
          </cell>
          <cell r="T363">
            <v>2008</v>
          </cell>
          <cell r="V363">
            <v>863.99996655145003</v>
          </cell>
          <cell r="Y363">
            <v>25</v>
          </cell>
          <cell r="AA363">
            <v>10</v>
          </cell>
          <cell r="AL363" t="str">
            <v>N/A</v>
          </cell>
        </row>
        <row r="364">
          <cell r="B364" t="str">
            <v>Medista NV</v>
          </cell>
          <cell r="C364" t="str">
            <v>Hoge Wei</v>
          </cell>
          <cell r="E364" t="str">
            <v>Brussels</v>
          </cell>
          <cell r="H364">
            <v>979</v>
          </cell>
          <cell r="N364">
            <v>62.309995453323999</v>
          </cell>
          <cell r="P364">
            <v>44743</v>
          </cell>
          <cell r="Q364">
            <v>46477</v>
          </cell>
          <cell r="T364">
            <v>1984</v>
          </cell>
          <cell r="V364">
            <v>59.999997677183998</v>
          </cell>
          <cell r="AL364" t="str">
            <v>N/A</v>
          </cell>
        </row>
        <row r="365">
          <cell r="B365" t="str">
            <v>Medista NV</v>
          </cell>
          <cell r="C365" t="str">
            <v>Hoge Wei</v>
          </cell>
          <cell r="E365" t="str">
            <v>Brussels</v>
          </cell>
          <cell r="H365">
            <v>534</v>
          </cell>
          <cell r="N365">
            <v>76.970000120555994</v>
          </cell>
          <cell r="P365">
            <v>44743</v>
          </cell>
          <cell r="Q365">
            <v>46477</v>
          </cell>
          <cell r="T365">
            <v>1988</v>
          </cell>
          <cell r="V365">
            <v>459.99998219174398</v>
          </cell>
          <cell r="AL365" t="str">
            <v>N/A</v>
          </cell>
        </row>
        <row r="366">
          <cell r="B366" t="str">
            <v>Oasis Data &amp; Document Management Netherlands B.V.</v>
          </cell>
          <cell r="C366" t="str">
            <v>Marinus van Meelweg 19</v>
          </cell>
          <cell r="E366" t="str">
            <v>Eindhoven</v>
          </cell>
          <cell r="H366">
            <v>7854</v>
          </cell>
          <cell r="K366">
            <v>0</v>
          </cell>
          <cell r="N366">
            <v>68.559995453324007</v>
          </cell>
          <cell r="P366">
            <v>45323</v>
          </cell>
          <cell r="Q366">
            <v>47149</v>
          </cell>
          <cell r="T366">
            <v>2001</v>
          </cell>
          <cell r="V366">
            <v>1627.99993697425</v>
          </cell>
          <cell r="AL366" t="str">
            <v>N/A</v>
          </cell>
        </row>
        <row r="367">
          <cell r="B367" t="str">
            <v>H.M.G. BEDTEXTIEL B.V.</v>
          </cell>
          <cell r="C367" t="str">
            <v>Mispelhoefstraat 21</v>
          </cell>
          <cell r="E367" t="str">
            <v>Eindhoven</v>
          </cell>
          <cell r="H367">
            <v>6530</v>
          </cell>
          <cell r="K367">
            <v>-14</v>
          </cell>
          <cell r="N367">
            <v>62.750002583338997</v>
          </cell>
          <cell r="P367">
            <v>44818</v>
          </cell>
          <cell r="Q367">
            <v>45230</v>
          </cell>
          <cell r="T367">
            <v>2004</v>
          </cell>
          <cell r="V367">
            <v>0</v>
          </cell>
          <cell r="AL367" t="str">
            <v>N/A</v>
          </cell>
        </row>
        <row r="368">
          <cell r="B368" t="str">
            <v>AD NL B.V.</v>
          </cell>
          <cell r="C368" t="str">
            <v>Dirk Hartogweg 14</v>
          </cell>
          <cell r="E368" t="str">
            <v>Venlo</v>
          </cell>
          <cell r="H368">
            <v>4332</v>
          </cell>
          <cell r="K368">
            <v>2</v>
          </cell>
          <cell r="N368">
            <v>54.989998174440998</v>
          </cell>
          <cell r="P368">
            <v>44564</v>
          </cell>
          <cell r="Q368">
            <v>46387</v>
          </cell>
          <cell r="T368">
            <v>1999</v>
          </cell>
          <cell r="V368">
            <v>447.239982648568</v>
          </cell>
          <cell r="Y368">
            <v>5</v>
          </cell>
          <cell r="AL368" t="str">
            <v>N/A</v>
          </cell>
        </row>
        <row r="369">
          <cell r="B369" t="str">
            <v>Humby B.V.</v>
          </cell>
          <cell r="C369" t="str">
            <v>Dirk Hartogweg 14</v>
          </cell>
          <cell r="E369" t="str">
            <v>Venlo</v>
          </cell>
          <cell r="H369">
            <v>4039</v>
          </cell>
          <cell r="K369">
            <v>2</v>
          </cell>
          <cell r="N369">
            <v>50.399997674994999</v>
          </cell>
          <cell r="P369">
            <v>44564</v>
          </cell>
          <cell r="Q369">
            <v>46389</v>
          </cell>
          <cell r="T369">
            <v>1999</v>
          </cell>
          <cell r="V369">
            <v>0</v>
          </cell>
          <cell r="Y369">
            <v>7</v>
          </cell>
          <cell r="AL369" t="str">
            <v>N/A</v>
          </cell>
        </row>
        <row r="370">
          <cell r="B370" t="str">
            <v>Nu Skin Netherlands B.V.</v>
          </cell>
          <cell r="C370" t="str">
            <v>Amundsendweg 2</v>
          </cell>
          <cell r="E370" t="str">
            <v>Venlo</v>
          </cell>
          <cell r="H370">
            <v>11998</v>
          </cell>
          <cell r="N370">
            <v>0</v>
          </cell>
          <cell r="P370">
            <v>45658</v>
          </cell>
          <cell r="Q370">
            <v>47483</v>
          </cell>
          <cell r="T370">
            <v>2007</v>
          </cell>
          <cell r="V370">
            <v>456.39998233111299</v>
          </cell>
          <cell r="Y370">
            <v>10</v>
          </cell>
          <cell r="AA370">
            <v>11</v>
          </cell>
          <cell r="AL370" t="str">
            <v>Superseded due to re-measurement started in a past date</v>
          </cell>
        </row>
        <row r="371">
          <cell r="B371" t="str">
            <v>Berlin Packaging Netherlands B.V.</v>
          </cell>
          <cell r="C371" t="str">
            <v>Protonweg 2</v>
          </cell>
          <cell r="E371" t="str">
            <v>Rosendaal</v>
          </cell>
          <cell r="H371">
            <v>33315</v>
          </cell>
          <cell r="N371">
            <v>50.910002514448998</v>
          </cell>
          <cell r="P371">
            <v>44712</v>
          </cell>
          <cell r="Q371">
            <v>48213</v>
          </cell>
          <cell r="T371">
            <v>2021</v>
          </cell>
          <cell r="V371">
            <v>1522.9999410391799</v>
          </cell>
          <cell r="AL371" t="str">
            <v>N/A</v>
          </cell>
        </row>
        <row r="372">
          <cell r="B372" t="str">
            <v>GLS BELGIUM DISTRIBUTION N.V.</v>
          </cell>
          <cell r="C372" t="str">
            <v>Sluisweg 10</v>
          </cell>
          <cell r="E372" t="str">
            <v>Merelbeke</v>
          </cell>
          <cell r="H372">
            <v>5795</v>
          </cell>
          <cell r="N372">
            <v>59.609997692218002</v>
          </cell>
          <cell r="P372">
            <v>45292</v>
          </cell>
          <cell r="Q372">
            <v>48944</v>
          </cell>
          <cell r="T372">
            <v>1998</v>
          </cell>
          <cell r="V372">
            <v>504.90998044382599</v>
          </cell>
          <cell r="Y372">
            <v>74</v>
          </cell>
          <cell r="AL372" t="str">
            <v>Amendment 6</v>
          </cell>
        </row>
        <row r="373">
          <cell r="B373" t="str">
            <v>UPS SCS (Nederland) B.V.</v>
          </cell>
          <cell r="C373" t="str">
            <v>Marco Poloweg 22-24</v>
          </cell>
          <cell r="E373" t="str">
            <v>Venlo</v>
          </cell>
          <cell r="H373">
            <v>25359</v>
          </cell>
          <cell r="K373">
            <v>0</v>
          </cell>
          <cell r="N373">
            <v>52.099995866657999</v>
          </cell>
          <cell r="P373">
            <v>46082</v>
          </cell>
          <cell r="Q373">
            <v>48213</v>
          </cell>
          <cell r="T373">
            <v>2008</v>
          </cell>
          <cell r="V373">
            <v>1112.9999569117599</v>
          </cell>
          <cell r="Y373">
            <v>16</v>
          </cell>
          <cell r="AA373">
            <v>10.8</v>
          </cell>
          <cell r="AL373" t="str">
            <v>Indexation increase of 2,3% as of 01/03/2022</v>
          </cell>
        </row>
        <row r="374">
          <cell r="B374" t="str">
            <v>NV Colim</v>
          </cell>
          <cell r="C374" t="str">
            <v>Jozef Huysmanslaan 53</v>
          </cell>
          <cell r="E374" t="str">
            <v>Beersel</v>
          </cell>
          <cell r="H374">
            <v>13441</v>
          </cell>
          <cell r="K374">
            <v>0</v>
          </cell>
          <cell r="N374">
            <v>52.550002669450002</v>
          </cell>
          <cell r="P374">
            <v>44866</v>
          </cell>
          <cell r="Q374">
            <v>46934</v>
          </cell>
          <cell r="T374">
            <v>1982</v>
          </cell>
          <cell r="V374">
            <v>599.99997677184001</v>
          </cell>
          <cell r="Y374">
            <v>5</v>
          </cell>
          <cell r="AA374">
            <v>9.65</v>
          </cell>
          <cell r="AL374" t="str">
            <v>N/A</v>
          </cell>
        </row>
        <row r="375">
          <cell r="B375" t="str">
            <v>Apex Global Logistics (NL) B.V.</v>
          </cell>
          <cell r="C375" t="str">
            <v>De Amert 603</v>
          </cell>
          <cell r="E375" t="str">
            <v>Veghel</v>
          </cell>
          <cell r="H375">
            <v>20162</v>
          </cell>
          <cell r="K375">
            <v>-3</v>
          </cell>
          <cell r="N375">
            <v>74.689999379998994</v>
          </cell>
          <cell r="P375">
            <v>44991</v>
          </cell>
          <cell r="Q375">
            <v>45068</v>
          </cell>
          <cell r="T375">
            <v>2000</v>
          </cell>
          <cell r="V375">
            <v>1532.9999406520501</v>
          </cell>
          <cell r="Y375">
            <v>20</v>
          </cell>
          <cell r="AA375">
            <v>9.5</v>
          </cell>
          <cell r="AL375" t="str">
            <v>4.10 For the avoidance of doubt, the Tenant will not pay on a monthly basis, but for the entire Lease Term in advance in one (1) lump sum._x000D_
_x000D_
3.3_x000D_
In case the Tenant has not – in whole or in part – vacated and redelivered the Leased Area to the Landlord in accordance with the terms and conditions of this Agreement on 15 May 2023, the Tenant will forfeit to the Landlord by operation of law an immediately due and payable penalty of EUR 50,000 in a lump sum, plus EUR 5,000 for each calendar day during which th</v>
          </cell>
        </row>
        <row r="376">
          <cell r="B376" t="str">
            <v>Internationaal Transportbedrijf De Vries &amp; Zn. B.V.</v>
          </cell>
          <cell r="C376" t="str">
            <v>De Amert 603</v>
          </cell>
          <cell r="E376" t="str">
            <v>Veghel</v>
          </cell>
          <cell r="H376">
            <v>20162</v>
          </cell>
          <cell r="K376">
            <v>0</v>
          </cell>
          <cell r="N376">
            <v>76.930001429447003</v>
          </cell>
          <cell r="P376">
            <v>45078</v>
          </cell>
          <cell r="Q376">
            <v>47057</v>
          </cell>
          <cell r="T376">
            <v>2000</v>
          </cell>
          <cell r="V376">
            <v>1532.9999406520501</v>
          </cell>
          <cell r="Y376">
            <v>20</v>
          </cell>
          <cell r="AA376">
            <v>9.5</v>
          </cell>
          <cell r="AL376" t="str">
            <v>N/A</v>
          </cell>
        </row>
        <row r="377">
          <cell r="B377" t="str">
            <v>Alloga (Nederland) B.V.</v>
          </cell>
          <cell r="C377" t="str">
            <v>De Amert 603</v>
          </cell>
          <cell r="E377" t="str">
            <v>Veghel</v>
          </cell>
          <cell r="H377">
            <v>20162</v>
          </cell>
          <cell r="N377">
            <v>64.420001756670004</v>
          </cell>
          <cell r="P377">
            <v>44835</v>
          </cell>
          <cell r="Q377">
            <v>44895</v>
          </cell>
          <cell r="T377">
            <v>2000</v>
          </cell>
          <cell r="V377">
            <v>1532.9999406520501</v>
          </cell>
          <cell r="Y377">
            <v>20</v>
          </cell>
          <cell r="AA377">
            <v>9.5</v>
          </cell>
          <cell r="AL377" t="str">
            <v>The teanant requested to stay in 2 months longer in the building.</v>
          </cell>
        </row>
        <row r="378">
          <cell r="B378" t="str">
            <v>Coolblue B.V.</v>
          </cell>
          <cell r="C378" t="str">
            <v>Asteriastraat 4a</v>
          </cell>
          <cell r="E378" t="str">
            <v>Tilburg</v>
          </cell>
          <cell r="H378">
            <v>12022</v>
          </cell>
          <cell r="K378">
            <v>0</v>
          </cell>
          <cell r="N378">
            <v>47.670000895557003</v>
          </cell>
          <cell r="P378">
            <v>44896</v>
          </cell>
          <cell r="Q378">
            <v>46721</v>
          </cell>
          <cell r="T378">
            <v>2017</v>
          </cell>
          <cell r="V378">
            <v>47.999998141747</v>
          </cell>
          <cell r="Y378">
            <v>10</v>
          </cell>
          <cell r="AA378">
            <v>12.2</v>
          </cell>
          <cell r="AL378" t="str">
            <v>Created by exercising a Renewal Option</v>
          </cell>
        </row>
        <row r="379">
          <cell r="B379" t="str">
            <v>Coolblue B.V.</v>
          </cell>
          <cell r="C379" t="str">
            <v>Asteriastraat 4a</v>
          </cell>
          <cell r="E379" t="str">
            <v>Tilburg</v>
          </cell>
          <cell r="H379">
            <v>12767</v>
          </cell>
          <cell r="K379">
            <v>0</v>
          </cell>
          <cell r="N379">
            <v>51.679998846109001</v>
          </cell>
          <cell r="P379">
            <v>44896</v>
          </cell>
          <cell r="Q379">
            <v>46721</v>
          </cell>
          <cell r="T379">
            <v>2017</v>
          </cell>
          <cell r="V379">
            <v>809.99996864198397</v>
          </cell>
          <cell r="Y379">
            <v>10</v>
          </cell>
          <cell r="AA379">
            <v>12.2</v>
          </cell>
          <cell r="AL379" t="str">
            <v>Created by exercising a Renewal Option</v>
          </cell>
        </row>
        <row r="380">
          <cell r="B380" t="str">
            <v>Coolblue B.V.</v>
          </cell>
          <cell r="C380" t="str">
            <v>Asteriastraat 4a</v>
          </cell>
          <cell r="E380" t="str">
            <v>Tilburg</v>
          </cell>
          <cell r="H380">
            <v>11880</v>
          </cell>
          <cell r="K380">
            <v>0</v>
          </cell>
          <cell r="N380">
            <v>47.509995367213001</v>
          </cell>
          <cell r="P380">
            <v>44896</v>
          </cell>
          <cell r="Q380">
            <v>46721</v>
          </cell>
          <cell r="T380">
            <v>2017</v>
          </cell>
          <cell r="V380">
            <v>0</v>
          </cell>
          <cell r="Y380">
            <v>10</v>
          </cell>
          <cell r="AA380">
            <v>12.2</v>
          </cell>
          <cell r="AL380" t="str">
            <v>Created by exercising a Renewal Option</v>
          </cell>
        </row>
        <row r="381">
          <cell r="B381" t="str">
            <v>Expeditie- en Transportbedrijf Dollevoet B.V.</v>
          </cell>
          <cell r="C381" t="str">
            <v>Theseusstraat 44/Letostraat 19</v>
          </cell>
          <cell r="E381" t="str">
            <v>Tilburg</v>
          </cell>
          <cell r="H381">
            <v>11466</v>
          </cell>
          <cell r="K381">
            <v>5</v>
          </cell>
          <cell r="N381">
            <v>59.830001257225</v>
          </cell>
          <cell r="P381">
            <v>44713</v>
          </cell>
          <cell r="Q381">
            <v>46538</v>
          </cell>
          <cell r="T381">
            <v>2020</v>
          </cell>
          <cell r="V381">
            <v>531.99997940436401</v>
          </cell>
          <cell r="AL381" t="str">
            <v>N/A</v>
          </cell>
        </row>
        <row r="382">
          <cell r="B382" t="str">
            <v>Rivian Netherlands B.V.</v>
          </cell>
          <cell r="C382" t="str">
            <v>Mechie Trommelenweg 5</v>
          </cell>
          <cell r="E382" t="str">
            <v>Waalwijk</v>
          </cell>
          <cell r="H382">
            <v>13057</v>
          </cell>
          <cell r="K382">
            <v>3</v>
          </cell>
          <cell r="N382">
            <v>54.689997227216999</v>
          </cell>
          <cell r="P382">
            <v>44621</v>
          </cell>
          <cell r="Q382">
            <v>46446</v>
          </cell>
          <cell r="T382">
            <v>2020</v>
          </cell>
          <cell r="V382">
            <v>571.79997786356398</v>
          </cell>
          <cell r="Y382">
            <v>11</v>
          </cell>
          <cell r="AA382">
            <v>12</v>
          </cell>
          <cell r="AL382" t="str">
            <v>N/A</v>
          </cell>
        </row>
        <row r="383">
          <cell r="B383" t="str">
            <v>Komatsu Europe International nv</v>
          </cell>
          <cell r="C383" t="str">
            <v>Mechelsesteenweg 584</v>
          </cell>
          <cell r="E383" t="str">
            <v>Vilvoorde</v>
          </cell>
          <cell r="H383">
            <v>19446</v>
          </cell>
          <cell r="K383">
            <v>0</v>
          </cell>
          <cell r="N383">
            <v>50.149995091656997</v>
          </cell>
          <cell r="P383">
            <v>44593</v>
          </cell>
          <cell r="Q383">
            <v>46418</v>
          </cell>
          <cell r="T383">
            <v>2006</v>
          </cell>
          <cell r="V383">
            <v>520.00000002888703</v>
          </cell>
          <cell r="Y383">
            <v>20</v>
          </cell>
          <cell r="AA383">
            <v>11</v>
          </cell>
          <cell r="AL383" t="str">
            <v>N/A</v>
          </cell>
        </row>
        <row r="384">
          <cell r="B384" t="str">
            <v>Prologis Belgium Management BVBA</v>
          </cell>
          <cell r="C384" t="str">
            <v>Industrieweg 8-12</v>
          </cell>
          <cell r="E384" t="str">
            <v>Boom</v>
          </cell>
          <cell r="H384">
            <v>671</v>
          </cell>
          <cell r="K384">
            <v>0</v>
          </cell>
          <cell r="N384">
            <v>29.689997227216999</v>
          </cell>
          <cell r="P384">
            <v>44713</v>
          </cell>
          <cell r="Q384">
            <v>45443</v>
          </cell>
          <cell r="T384">
            <v>2008</v>
          </cell>
          <cell r="V384">
            <v>671.00000003602497</v>
          </cell>
          <cell r="Y384">
            <v>0</v>
          </cell>
          <cell r="AA384">
            <v>2.6</v>
          </cell>
          <cell r="AL384" t="str">
            <v>Created by exercising a Renewal Option</v>
          </cell>
        </row>
        <row r="385">
          <cell r="B385" t="str">
            <v>Cabooter Container Services B.V.</v>
          </cell>
          <cell r="C385" t="str">
            <v>Dirk Hartogweg 14</v>
          </cell>
          <cell r="E385" t="str">
            <v>Venlo</v>
          </cell>
          <cell r="H385">
            <v>4039</v>
          </cell>
          <cell r="K385">
            <v>0</v>
          </cell>
          <cell r="N385">
            <v>63.360004150564002</v>
          </cell>
          <cell r="P385">
            <v>44682</v>
          </cell>
          <cell r="Q385">
            <v>46507</v>
          </cell>
          <cell r="T385">
            <v>1999</v>
          </cell>
          <cell r="V385">
            <v>0</v>
          </cell>
          <cell r="Y385">
            <v>7</v>
          </cell>
          <cell r="AL385" t="str">
            <v>N/A</v>
          </cell>
        </row>
        <row r="386">
          <cell r="B386" t="str">
            <v>Toyota Material Handling Europe Logistics AB</v>
          </cell>
          <cell r="C386" t="str">
            <v>Brielen 1-3</v>
          </cell>
          <cell r="E386" t="str">
            <v>Willebroek-Zuid (Tisselt)</v>
          </cell>
          <cell r="H386">
            <v>17030</v>
          </cell>
          <cell r="K386">
            <v>0</v>
          </cell>
          <cell r="N386">
            <v>52.930000998891003</v>
          </cell>
          <cell r="P386">
            <v>44866</v>
          </cell>
          <cell r="Q386">
            <v>47057</v>
          </cell>
          <cell r="T386">
            <v>2006</v>
          </cell>
          <cell r="V386">
            <v>799.99996902912005</v>
          </cell>
          <cell r="Y386">
            <v>17</v>
          </cell>
          <cell r="AA386">
            <v>10.6</v>
          </cell>
          <cell r="AL386" t="str">
            <v>N/A</v>
          </cell>
        </row>
        <row r="387">
          <cell r="B387" t="str">
            <v>Bose Belgium BV</v>
          </cell>
          <cell r="C387" t="str">
            <v>Heersterveldweg 14</v>
          </cell>
          <cell r="E387" t="str">
            <v>Tongeren</v>
          </cell>
          <cell r="H387">
            <v>12571</v>
          </cell>
          <cell r="N387">
            <v>56.500002583338997</v>
          </cell>
          <cell r="P387">
            <v>45214</v>
          </cell>
          <cell r="Q387">
            <v>45227</v>
          </cell>
          <cell r="T387">
            <v>2000</v>
          </cell>
          <cell r="V387">
            <v>592.99997704283498</v>
          </cell>
          <cell r="Y387">
            <v>13</v>
          </cell>
          <cell r="AA387">
            <v>10.103199999999999</v>
          </cell>
          <cell r="AL387" t="str">
            <v>N/A</v>
          </cell>
        </row>
        <row r="388">
          <cell r="B388" t="str">
            <v>Samsung SDS Global SCL Netherlands Coöperatief U.A.</v>
          </cell>
          <cell r="C388" t="str">
            <v>Theseusstraat 21-29</v>
          </cell>
          <cell r="E388" t="str">
            <v>Tilburg</v>
          </cell>
          <cell r="H388">
            <v>28134</v>
          </cell>
          <cell r="K388">
            <v>2</v>
          </cell>
          <cell r="N388">
            <v>48.270002790005996</v>
          </cell>
          <cell r="P388">
            <v>44562</v>
          </cell>
          <cell r="Q388">
            <v>45657</v>
          </cell>
          <cell r="T388">
            <v>2002</v>
          </cell>
          <cell r="V388">
            <v>1088.9999578408899</v>
          </cell>
          <cell r="AL388" t="str">
            <v>N/A</v>
          </cell>
        </row>
        <row r="389">
          <cell r="B389" t="str">
            <v>GEODIS CL Netherlands B.V.</v>
          </cell>
          <cell r="C389" t="str">
            <v>Piri Reisweg 21 and 23</v>
          </cell>
          <cell r="E389" t="str">
            <v>Sevenum</v>
          </cell>
          <cell r="H389">
            <v>18074</v>
          </cell>
          <cell r="K389">
            <v>0</v>
          </cell>
          <cell r="N389">
            <v>46.960002600560998</v>
          </cell>
          <cell r="P389">
            <v>44713</v>
          </cell>
          <cell r="Q389">
            <v>46538</v>
          </cell>
          <cell r="T389">
            <v>2015</v>
          </cell>
          <cell r="V389">
            <v>460.99998215302998</v>
          </cell>
          <cell r="Y389">
            <v>18</v>
          </cell>
          <cell r="AA389">
            <v>12.2</v>
          </cell>
          <cell r="AL389" t="str">
            <v>N/A</v>
          </cell>
        </row>
        <row r="390">
          <cell r="B390" t="str">
            <v>INTERNET FUSION B.V.</v>
          </cell>
          <cell r="C390" t="str">
            <v>Dirk Hartogweg 14</v>
          </cell>
          <cell r="E390" t="str">
            <v>Venlo</v>
          </cell>
          <cell r="H390">
            <v>4360</v>
          </cell>
          <cell r="K390">
            <v>6</v>
          </cell>
          <cell r="N390">
            <v>52.920001326113997</v>
          </cell>
          <cell r="P390">
            <v>44565</v>
          </cell>
          <cell r="Q390">
            <v>48216</v>
          </cell>
          <cell r="T390">
            <v>1999</v>
          </cell>
          <cell r="V390">
            <v>387.03998497912698</v>
          </cell>
          <cell r="Y390">
            <v>5</v>
          </cell>
          <cell r="AA390">
            <v>11.12</v>
          </cell>
          <cell r="AL390" t="str">
            <v>N/A</v>
          </cell>
        </row>
        <row r="391">
          <cell r="B391" t="str">
            <v>Cabooter Container Services B.V.</v>
          </cell>
          <cell r="C391" t="str">
            <v>Dirk Hartogweg 14</v>
          </cell>
          <cell r="E391" t="str">
            <v>Venlo</v>
          </cell>
          <cell r="H391">
            <v>9596</v>
          </cell>
          <cell r="K391">
            <v>0</v>
          </cell>
          <cell r="N391">
            <v>62.420002617782998</v>
          </cell>
          <cell r="P391">
            <v>44682</v>
          </cell>
          <cell r="Q391">
            <v>46507</v>
          </cell>
          <cell r="T391">
            <v>1999</v>
          </cell>
          <cell r="V391">
            <v>1858.76992806819</v>
          </cell>
          <cell r="Y391">
            <v>13</v>
          </cell>
          <cell r="AL391" t="str">
            <v>Due to delay in construction works_x000D_
Switch to monthly billing + DD per 01/10/2022 based on the Amendment No.2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vestment Comparables"/>
      <sheetName val="Leasing Comparables"/>
    </sheetNames>
    <sheetDataSet>
      <sheetData sheetId="0"/>
      <sheetData sheetId="1">
        <row r="2">
          <cell r="C2" t="str">
            <v>Albrandswaard</v>
          </cell>
          <cell r="D2" t="str">
            <v>Willem Barentszstraat 29-31</v>
          </cell>
        </row>
        <row r="3">
          <cell r="C3" t="str">
            <v>Katwijk</v>
          </cell>
          <cell r="D3" t="str">
            <v>Taanderstraat 5 - 9A, Blekerstraat 4, 4A, 10</v>
          </cell>
        </row>
        <row r="4">
          <cell r="C4" t="str">
            <v>Alblasserdam</v>
          </cell>
          <cell r="D4" t="str">
            <v>Hoogendijk 2</v>
          </cell>
        </row>
        <row r="5">
          <cell r="C5" t="str">
            <v>Zuidplas</v>
          </cell>
          <cell r="D5" t="str">
            <v>Westbaan 110</v>
          </cell>
        </row>
        <row r="6">
          <cell r="C6" t="str">
            <v>Waddinxveen</v>
          </cell>
          <cell r="D6" t="str">
            <v>Otto Matseweg 1</v>
          </cell>
        </row>
        <row r="7">
          <cell r="C7" t="str">
            <v>Lansingerland</v>
          </cell>
          <cell r="D7" t="str">
            <v>Edisonstraat 3</v>
          </cell>
        </row>
        <row r="8">
          <cell r="C8" t="str">
            <v>Nissewaard</v>
          </cell>
          <cell r="D8" t="str">
            <v>Malledijk 3-02</v>
          </cell>
        </row>
        <row r="9">
          <cell r="C9" t="str">
            <v>Rotterdam</v>
          </cell>
          <cell r="D9" t="str">
            <v>Shannonweg 72-74</v>
          </cell>
        </row>
        <row r="10">
          <cell r="C10" t="str">
            <v>Waddinxveen</v>
          </cell>
          <cell r="D10" t="str">
            <v>Distributieweg 8</v>
          </cell>
        </row>
        <row r="11">
          <cell r="C11" t="str">
            <v>Ridderkerk</v>
          </cell>
          <cell r="D11" t="str">
            <v>Laurierweg 150-151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search/?api=1&amp;query=Dirk+Hartogweg+14,+Venlo" TargetMode="External"/><Relationship Id="rId299" Type="http://schemas.openxmlformats.org/officeDocument/2006/relationships/hyperlink" Target="https://www.google.com/maps/search/?api=1&amp;query=Mispelhoefstraat+21,+Eindhoven" TargetMode="External"/><Relationship Id="rId21" Type="http://schemas.openxmlformats.org/officeDocument/2006/relationships/hyperlink" Target="https://www.google.com/maps/search/?api=1&amp;query=Kimplerstrasse+336,+Krefeld" TargetMode="External"/><Relationship Id="rId63" Type="http://schemas.openxmlformats.org/officeDocument/2006/relationships/hyperlink" Target="https://www.google.com/maps/search/?api=1&amp;query=Jagtlustkade+8,+10,+10a,+10b,+Sassenheim" TargetMode="External"/><Relationship Id="rId159" Type="http://schemas.openxmlformats.org/officeDocument/2006/relationships/hyperlink" Target="https://www.google.com/maps/search/?api=1&amp;query=Willem+Barentzstraat+41-49,+Rotterdam" TargetMode="External"/><Relationship Id="rId324" Type="http://schemas.openxmlformats.org/officeDocument/2006/relationships/hyperlink" Target="https://www.google.com/maps/search/?api=1&amp;query=Veerweg+16,+Waalwijk" TargetMode="External"/><Relationship Id="rId366" Type="http://schemas.openxmlformats.org/officeDocument/2006/relationships/hyperlink" Target="https://www.google.com/maps/search/?api=1&amp;query=Industrieweg+8-12,+Boom" TargetMode="External"/><Relationship Id="rId170" Type="http://schemas.openxmlformats.org/officeDocument/2006/relationships/hyperlink" Target="https://www.google.com/maps/search/?api=1&amp;query=Stanleyweg+8-10,+Venlo" TargetMode="External"/><Relationship Id="rId226" Type="http://schemas.openxmlformats.org/officeDocument/2006/relationships/hyperlink" Target="https://www.google.com/maps/search/?api=1&amp;query=Asteriastraat+4a,+Tilburg" TargetMode="External"/><Relationship Id="rId268" Type="http://schemas.openxmlformats.org/officeDocument/2006/relationships/hyperlink" Target="https://www.google.com/maps/search/?api=1&amp;query=Rue+des+Nouvelles+Technologies+14,+Grace+Hollogne" TargetMode="External"/><Relationship Id="rId32" Type="http://schemas.openxmlformats.org/officeDocument/2006/relationships/hyperlink" Target="https://www.google.com/maps/search/?api=1&amp;query=Fokkerweg+300,+Oude+Meer" TargetMode="External"/><Relationship Id="rId74" Type="http://schemas.openxmlformats.org/officeDocument/2006/relationships/hyperlink" Target="https://www.google.com/maps/search/?api=1&amp;query=Adriaan+Mulderweg+4-10,+Eindhoven" TargetMode="External"/><Relationship Id="rId128" Type="http://schemas.openxmlformats.org/officeDocument/2006/relationships/hyperlink" Target="https://www.google.com/maps/search/?api=1&amp;query=Gesworenhoekseweg+9-11,+Tilburg" TargetMode="External"/><Relationship Id="rId335" Type="http://schemas.openxmlformats.org/officeDocument/2006/relationships/hyperlink" Target="https://www.google.com/maps/search/?api=1&amp;query=Gesworenhoekseweg+9-11,+Tilburg" TargetMode="External"/><Relationship Id="rId377" Type="http://schemas.openxmlformats.org/officeDocument/2006/relationships/hyperlink" Target="https://www.google.com/maps/search/?api=1&amp;query=Protonweg+2,+Rosendaal" TargetMode="External"/><Relationship Id="rId5" Type="http://schemas.openxmlformats.org/officeDocument/2006/relationships/hyperlink" Target="https://www.google.com/maps/search/?api=1&amp;query=Rijnlanderweg+766,+Hoofddorp" TargetMode="External"/><Relationship Id="rId181" Type="http://schemas.openxmlformats.org/officeDocument/2006/relationships/hyperlink" Target="https://www.google.com/maps/search/?api=1&amp;query=Marinus+van+Meelweg+19,+Eindhoven" TargetMode="External"/><Relationship Id="rId237" Type="http://schemas.openxmlformats.org/officeDocument/2006/relationships/hyperlink" Target="https://www.google.com/maps/search/?api=1&amp;query=Meer+en+Duin+1,+Lisse" TargetMode="External"/><Relationship Id="rId279" Type="http://schemas.openxmlformats.org/officeDocument/2006/relationships/hyperlink" Target="https://www.google.com/maps/search/?api=1&amp;query=Brielen+9,+Willebroek" TargetMode="External"/><Relationship Id="rId43" Type="http://schemas.openxmlformats.org/officeDocument/2006/relationships/hyperlink" Target="https://www.google.com/maps/search/?api=1&amp;query=Rucphensebaan+11,+Roosendaal" TargetMode="External"/><Relationship Id="rId139" Type="http://schemas.openxmlformats.org/officeDocument/2006/relationships/hyperlink" Target="https://www.google.com/maps/search/?api=1&amp;query=Orionweg+9,+Moerdijk" TargetMode="External"/><Relationship Id="rId290" Type="http://schemas.openxmlformats.org/officeDocument/2006/relationships/hyperlink" Target="https://www.google.com/maps/search/?api=1&amp;query=Rue+des+Hauts+de+Sainghin,+Lesquin" TargetMode="External"/><Relationship Id="rId304" Type="http://schemas.openxmlformats.org/officeDocument/2006/relationships/hyperlink" Target="https://www.google.com/maps/search/?api=1&amp;query=Athenastraat+6-8,+Tilburg" TargetMode="External"/><Relationship Id="rId346" Type="http://schemas.openxmlformats.org/officeDocument/2006/relationships/hyperlink" Target="https://www.google.com/maps/search/?api=1&amp;query=Hoge+Wei,+Brussels" TargetMode="External"/><Relationship Id="rId388" Type="http://schemas.openxmlformats.org/officeDocument/2006/relationships/hyperlink" Target="https://www.google.com/maps/search/?api=1&amp;query=Mechie+Trommelenweg+5,+Waalwijk" TargetMode="External"/><Relationship Id="rId85" Type="http://schemas.openxmlformats.org/officeDocument/2006/relationships/hyperlink" Target="https://www.google.com/maps/search/?api=1&amp;query=Athenastraat+4,+Tilburg" TargetMode="External"/><Relationship Id="rId150" Type="http://schemas.openxmlformats.org/officeDocument/2006/relationships/hyperlink" Target="https://www.google.com/maps/search/?api=1&amp;query=Mispelhoefstraat+21,+Eindhoven" TargetMode="External"/><Relationship Id="rId192" Type="http://schemas.openxmlformats.org/officeDocument/2006/relationships/hyperlink" Target="https://www.google.com/maps/search/?api=1&amp;query=Hyperonenweg+2,+Utrecht" TargetMode="External"/><Relationship Id="rId206" Type="http://schemas.openxmlformats.org/officeDocument/2006/relationships/hyperlink" Target="https://www.google.com/maps/search/?api=1&amp;query=Hollandweg+4,+Bleiswijk" TargetMode="External"/><Relationship Id="rId248" Type="http://schemas.openxmlformats.org/officeDocument/2006/relationships/hyperlink" Target="https://www.google.com/maps/search/?api=1&amp;query=Dirk+Hartogweg+14,+Venlo" TargetMode="External"/><Relationship Id="rId12" Type="http://schemas.openxmlformats.org/officeDocument/2006/relationships/hyperlink" Target="https://www.google.com/maps/search/?api=1&amp;query=Piri+Reisweg+21+and+23,+Sevenum" TargetMode="External"/><Relationship Id="rId108" Type="http://schemas.openxmlformats.org/officeDocument/2006/relationships/hyperlink" Target="https://www.google.com/maps/search/?api=1&amp;query=Keienbergweg+16,+18+&amp;+20,+Amsterdam+ZO" TargetMode="External"/><Relationship Id="rId315" Type="http://schemas.openxmlformats.org/officeDocument/2006/relationships/hyperlink" Target="https://www.google.com/maps/search/?api=1&amp;query=Athenastraat+6-8,+Tilburg" TargetMode="External"/><Relationship Id="rId357" Type="http://schemas.openxmlformats.org/officeDocument/2006/relationships/hyperlink" Target="https://www.google.com/maps/search/?api=1&amp;query=Rue+du+Chemin+Vert,+Fretin" TargetMode="External"/><Relationship Id="rId54" Type="http://schemas.openxmlformats.org/officeDocument/2006/relationships/hyperlink" Target="https://www.google.com/maps/search/?api=1&amp;query=Brandenburger+Stra&#223;e+40,+42,+44,,+Ratingen" TargetMode="External"/><Relationship Id="rId96" Type="http://schemas.openxmlformats.org/officeDocument/2006/relationships/hyperlink" Target="https://www.google.com/maps/search/?api=1&amp;query=Polluxstraat+20-22,+Tilburg" TargetMode="External"/><Relationship Id="rId161" Type="http://schemas.openxmlformats.org/officeDocument/2006/relationships/hyperlink" Target="https://www.google.com/maps/search/?api=1&amp;query=Columbusweg+33a,+Venlo" TargetMode="External"/><Relationship Id="rId217" Type="http://schemas.openxmlformats.org/officeDocument/2006/relationships/hyperlink" Target="https://www.google.com/maps/search/?api=1&amp;query=Nieuwesluisweg+100,+Rotterdam" TargetMode="External"/><Relationship Id="rId259" Type="http://schemas.openxmlformats.org/officeDocument/2006/relationships/hyperlink" Target="https://www.google.com/maps/search/?api=1&amp;query=Holtum-Noordweg+11,+Born" TargetMode="External"/><Relationship Id="rId23" Type="http://schemas.openxmlformats.org/officeDocument/2006/relationships/hyperlink" Target="https://www.google.com/maps/search/?api=1&amp;query=Stammerdijk+7,+Amsterdam" TargetMode="External"/><Relationship Id="rId119" Type="http://schemas.openxmlformats.org/officeDocument/2006/relationships/hyperlink" Target="https://www.google.com/maps/search/?api=1&amp;query=Dirk+Hartogweg+14,+Venlo" TargetMode="External"/><Relationship Id="rId270" Type="http://schemas.openxmlformats.org/officeDocument/2006/relationships/hyperlink" Target="https://www.google.com/maps/search/?api=1&amp;query=Jozef+Huysmanslaan+53,+Beersel" TargetMode="External"/><Relationship Id="rId326" Type="http://schemas.openxmlformats.org/officeDocument/2006/relationships/hyperlink" Target="https://www.google.com/maps/search/?api=1&amp;query=Holtum+Noordweg+5,+Born" TargetMode="External"/><Relationship Id="rId65" Type="http://schemas.openxmlformats.org/officeDocument/2006/relationships/hyperlink" Target="https://www.google.com/maps/search/?api=1&amp;query=Lireweg+122,+Nieuw-Vennep" TargetMode="External"/><Relationship Id="rId130" Type="http://schemas.openxmlformats.org/officeDocument/2006/relationships/hyperlink" Target="https://www.google.com/maps/search/?api=1&amp;query=Fokkerweg+300,+Oude+Meer" TargetMode="External"/><Relationship Id="rId368" Type="http://schemas.openxmlformats.org/officeDocument/2006/relationships/hyperlink" Target="https://www.google.com/maps/search/?api=1&amp;query=Dirk+Hartogweg+14,+Venlo" TargetMode="External"/><Relationship Id="rId172" Type="http://schemas.openxmlformats.org/officeDocument/2006/relationships/hyperlink" Target="https://www.google.com/maps/search/?api=1&amp;query=Kimplerstrasse+340,+Krefeld" TargetMode="External"/><Relationship Id="rId228" Type="http://schemas.openxmlformats.org/officeDocument/2006/relationships/hyperlink" Target="https://www.google.com/maps/search/?api=1&amp;query=Theseusstraat+44/Letostraat+19,+Tilburg" TargetMode="External"/><Relationship Id="rId281" Type="http://schemas.openxmlformats.org/officeDocument/2006/relationships/hyperlink" Target="https://www.google.com/maps/search/?api=1&amp;query=Sluisweg+10,+Merelbeke" TargetMode="External"/><Relationship Id="rId337" Type="http://schemas.openxmlformats.org/officeDocument/2006/relationships/hyperlink" Target="https://www.google.com/maps/search/?api=1&amp;query=Hekven+6+C-D,+Breda" TargetMode="External"/><Relationship Id="rId34" Type="http://schemas.openxmlformats.org/officeDocument/2006/relationships/hyperlink" Target="https://www.google.com/maps/search/?api=1&amp;query=Dirk+Hartogweg+14,+Venlo" TargetMode="External"/><Relationship Id="rId76" Type="http://schemas.openxmlformats.org/officeDocument/2006/relationships/hyperlink" Target="https://www.google.com/maps/search/?api=1&amp;query=Mispelhoefstraat+21,+Eindhoven" TargetMode="External"/><Relationship Id="rId141" Type="http://schemas.openxmlformats.org/officeDocument/2006/relationships/hyperlink" Target="https://www.google.com/maps/search/?api=1&amp;query=Rondebeltweg+42,+Almere" TargetMode="External"/><Relationship Id="rId379" Type="http://schemas.openxmlformats.org/officeDocument/2006/relationships/hyperlink" Target="https://www.google.com/maps/search/?api=1&amp;query=Marco+Poloweg+22-24,+Venlo" TargetMode="External"/><Relationship Id="rId7" Type="http://schemas.openxmlformats.org/officeDocument/2006/relationships/hyperlink" Target="https://www.google.com/maps/search/?api=1&amp;query=Barnsteen+7,+Hoofddorp" TargetMode="External"/><Relationship Id="rId183" Type="http://schemas.openxmlformats.org/officeDocument/2006/relationships/hyperlink" Target="https://www.google.com/maps/search/?api=1&amp;query=Dirk+Hartogweg+14,+Venlo" TargetMode="External"/><Relationship Id="rId239" Type="http://schemas.openxmlformats.org/officeDocument/2006/relationships/hyperlink" Target="https://www.google.com/maps/search/?api=1&amp;query=Meer+en+Duin+1,+Lisse" TargetMode="External"/><Relationship Id="rId390" Type="http://schemas.openxmlformats.org/officeDocument/2006/relationships/hyperlink" Target="https://www.google.com/maps/search/?api=1&amp;query=Industrieweg+8-12,+Boom" TargetMode="External"/><Relationship Id="rId250" Type="http://schemas.openxmlformats.org/officeDocument/2006/relationships/hyperlink" Target="https://www.google.com/maps/search/?api=1&amp;query=Chemnitzer+Strasse+24,+Moers" TargetMode="External"/><Relationship Id="rId292" Type="http://schemas.openxmlformats.org/officeDocument/2006/relationships/hyperlink" Target="https://www.google.com/maps/search/?api=1&amp;query=Holtum-Noordweg+11,+Born" TargetMode="External"/><Relationship Id="rId306" Type="http://schemas.openxmlformats.org/officeDocument/2006/relationships/hyperlink" Target="https://www.google.com/maps/search/?api=1&amp;query=Athenastraat+6-8,+Tilburg" TargetMode="External"/><Relationship Id="rId45" Type="http://schemas.openxmlformats.org/officeDocument/2006/relationships/hyperlink" Target="https://www.google.com/maps/search/?api=1&amp;query=Fokkerweg+300,+Oude+Meer" TargetMode="External"/><Relationship Id="rId87" Type="http://schemas.openxmlformats.org/officeDocument/2006/relationships/hyperlink" Target="https://www.google.com/maps/search/?api=1&amp;query=Athenastraat+10,+Tilburg" TargetMode="External"/><Relationship Id="rId110" Type="http://schemas.openxmlformats.org/officeDocument/2006/relationships/hyperlink" Target="https://www.google.com/maps/search/?api=1&amp;query=Chemnitzer+Strasse+24,+Moers" TargetMode="External"/><Relationship Id="rId348" Type="http://schemas.openxmlformats.org/officeDocument/2006/relationships/hyperlink" Target="https://www.google.com/maps/search/?api=1&amp;query=Mispelhoefstraat+21,+Eindhoven" TargetMode="External"/><Relationship Id="rId152" Type="http://schemas.openxmlformats.org/officeDocument/2006/relationships/hyperlink" Target="https://www.google.com/maps/search/?api=1&amp;query=Beiraweg+11-15,+Amsterdam" TargetMode="External"/><Relationship Id="rId194" Type="http://schemas.openxmlformats.org/officeDocument/2006/relationships/hyperlink" Target="https://www.google.com/maps/search/?api=1&amp;query=Fokkerweg+300,+Oude+Meer" TargetMode="External"/><Relationship Id="rId208" Type="http://schemas.openxmlformats.org/officeDocument/2006/relationships/hyperlink" Target="https://www.google.com/maps/search/?api=1&amp;query=Fokkerweg+300,+Oude+Meer" TargetMode="External"/><Relationship Id="rId261" Type="http://schemas.openxmlformats.org/officeDocument/2006/relationships/hyperlink" Target="https://www.google.com/maps/search/?api=1&amp;query=Achtseweg+Noord+4A,+Eindhoven" TargetMode="External"/><Relationship Id="rId14" Type="http://schemas.openxmlformats.org/officeDocument/2006/relationships/hyperlink" Target="https://www.google.com/maps/search/?api=1&amp;query=Fokkerweg+300,+Oude+Meer" TargetMode="External"/><Relationship Id="rId56" Type="http://schemas.openxmlformats.org/officeDocument/2006/relationships/hyperlink" Target="https://www.google.com/maps/search/?api=1&amp;query=Meer+en+Duin+1,+Lisse" TargetMode="External"/><Relationship Id="rId317" Type="http://schemas.openxmlformats.org/officeDocument/2006/relationships/hyperlink" Target="https://www.google.com/maps/search/?api=1&amp;query=Hekven+6+C-D,+Breda" TargetMode="External"/><Relationship Id="rId359" Type="http://schemas.openxmlformats.org/officeDocument/2006/relationships/hyperlink" Target="https://www.google.com/maps/search/?api=1&amp;query=Holtum+Noordweg+11,+Born" TargetMode="External"/><Relationship Id="rId98" Type="http://schemas.openxmlformats.org/officeDocument/2006/relationships/hyperlink" Target="https://www.google.com/maps/search/?api=1&amp;query=Hekven+6+C-D,+Breda" TargetMode="External"/><Relationship Id="rId121" Type="http://schemas.openxmlformats.org/officeDocument/2006/relationships/hyperlink" Target="https://www.google.com/maps/search/?api=1&amp;query=Contour+Avenue+71,+Hoofdorp" TargetMode="External"/><Relationship Id="rId163" Type="http://schemas.openxmlformats.org/officeDocument/2006/relationships/hyperlink" Target="https://www.google.com/maps/search/?api=1&amp;query=Achtseweg+Noord+4A,+Eindhoven" TargetMode="External"/><Relationship Id="rId219" Type="http://schemas.openxmlformats.org/officeDocument/2006/relationships/hyperlink" Target="https://www.google.com/maps/search/?api=1&amp;query=Zum+Gut+Heiligendonk+16-20,+Duesseldorf" TargetMode="External"/><Relationship Id="rId370" Type="http://schemas.openxmlformats.org/officeDocument/2006/relationships/hyperlink" Target="https://www.google.com/maps/search/?api=1&amp;query=Hoge+Wei,+Brussels" TargetMode="External"/><Relationship Id="rId230" Type="http://schemas.openxmlformats.org/officeDocument/2006/relationships/hyperlink" Target="https://www.google.com/maps/search/?api=1&amp;query=Willem+Barentzstraat+27-33,+Rotterdam" TargetMode="External"/><Relationship Id="rId25" Type="http://schemas.openxmlformats.org/officeDocument/2006/relationships/hyperlink" Target="https://www.google.com/maps/search/?api=1&amp;query=Dirk+Hartogweg+14,+Venlo" TargetMode="External"/><Relationship Id="rId67" Type="http://schemas.openxmlformats.org/officeDocument/2006/relationships/hyperlink" Target="https://www.google.com/maps/search/?api=1&amp;query=Amundsendweg+2,+Venlo" TargetMode="External"/><Relationship Id="rId272" Type="http://schemas.openxmlformats.org/officeDocument/2006/relationships/hyperlink" Target="https://www.google.com/maps/search/?api=1&amp;query=Sluisweg+10,+Merelbeke" TargetMode="External"/><Relationship Id="rId328" Type="http://schemas.openxmlformats.org/officeDocument/2006/relationships/hyperlink" Target="https://www.google.com/maps/search/?api=1&amp;query=Asteriastraat+4a,+Tilburg" TargetMode="External"/><Relationship Id="rId132" Type="http://schemas.openxmlformats.org/officeDocument/2006/relationships/hyperlink" Target="https://www.google.com/maps/search/?api=1&amp;query=Stammerdijk+7,+Amsterdam" TargetMode="External"/><Relationship Id="rId174" Type="http://schemas.openxmlformats.org/officeDocument/2006/relationships/hyperlink" Target="https://www.google.com/maps/search/?api=1&amp;query=Inundatiedok+10-12,+Nieuwegein" TargetMode="External"/><Relationship Id="rId381" Type="http://schemas.openxmlformats.org/officeDocument/2006/relationships/hyperlink" Target="https://www.google.com/maps/search/?api=1&amp;query=De+Amert+603,+Veghel" TargetMode="External"/><Relationship Id="rId241" Type="http://schemas.openxmlformats.org/officeDocument/2006/relationships/hyperlink" Target="https://www.google.com/maps/search/?api=1&amp;query=Fokkerweg+300,+Oude+Meer" TargetMode="External"/><Relationship Id="rId36" Type="http://schemas.openxmlformats.org/officeDocument/2006/relationships/hyperlink" Target="https://www.google.com/maps/search/?api=1&amp;query=Bolwerkdok+2,+Nieuwegein" TargetMode="External"/><Relationship Id="rId283" Type="http://schemas.openxmlformats.org/officeDocument/2006/relationships/hyperlink" Target="https://www.google.com/maps/search/?api=1&amp;query=Dirk+Hartogweg+14,+Venlo" TargetMode="External"/><Relationship Id="rId339" Type="http://schemas.openxmlformats.org/officeDocument/2006/relationships/hyperlink" Target="https://www.google.com/maps/search/?api=1&amp;query=Athenastraat+4,+Tilburg" TargetMode="External"/><Relationship Id="rId78" Type="http://schemas.openxmlformats.org/officeDocument/2006/relationships/hyperlink" Target="https://www.google.com/maps/search/?api=1&amp;query=Weijerbeemd+12,+EINDHOVEN" TargetMode="External"/><Relationship Id="rId101" Type="http://schemas.openxmlformats.org/officeDocument/2006/relationships/hyperlink" Target="https://www.google.com/maps/search/?api=1&amp;query=Athenastraat+10,+Tilburg" TargetMode="External"/><Relationship Id="rId143" Type="http://schemas.openxmlformats.org/officeDocument/2006/relationships/hyperlink" Target="https://www.google.com/maps/search/?api=1&amp;query=Veerweg+16,+Waalwijk" TargetMode="External"/><Relationship Id="rId185" Type="http://schemas.openxmlformats.org/officeDocument/2006/relationships/hyperlink" Target="https://www.google.com/maps/search/?api=1&amp;query=Amundsendweg+2,+Venlo" TargetMode="External"/><Relationship Id="rId350" Type="http://schemas.openxmlformats.org/officeDocument/2006/relationships/hyperlink" Target="https://www.google.com/maps/search/?api=1&amp;query=Holtum+Noordweg+11,+Born" TargetMode="External"/><Relationship Id="rId9" Type="http://schemas.openxmlformats.org/officeDocument/2006/relationships/hyperlink" Target="https://www.google.com/maps/search/?api=1&amp;query=Hekven+6+C-D,+Breda" TargetMode="External"/><Relationship Id="rId210" Type="http://schemas.openxmlformats.org/officeDocument/2006/relationships/hyperlink" Target="https://www.google.com/maps/search/?api=1&amp;query=Fokkerweg+300,+Oude+Meer" TargetMode="External"/><Relationship Id="rId392" Type="http://schemas.openxmlformats.org/officeDocument/2006/relationships/hyperlink" Target="https://www.google.com/maps/search/?api=1&amp;query=Brielen+1-3,+Willebroek-Zuid+(Tisselt)" TargetMode="External"/><Relationship Id="rId252" Type="http://schemas.openxmlformats.org/officeDocument/2006/relationships/hyperlink" Target="https://www.google.com/maps/search/?api=1&amp;query=Limesweg+6,+Tongeren" TargetMode="External"/><Relationship Id="rId294" Type="http://schemas.openxmlformats.org/officeDocument/2006/relationships/hyperlink" Target="https://www.google.com/maps/search/?api=1&amp;query=Amundsendweg+2,+Venlo" TargetMode="External"/><Relationship Id="rId308" Type="http://schemas.openxmlformats.org/officeDocument/2006/relationships/hyperlink" Target="https://www.google.com/maps/search/?api=1&amp;query=Athenastraat+4,+Tilburg" TargetMode="External"/><Relationship Id="rId47" Type="http://schemas.openxmlformats.org/officeDocument/2006/relationships/hyperlink" Target="https://www.google.com/maps/search/?api=1&amp;query=Kimplerstrasse+340,+Krefeld" TargetMode="External"/><Relationship Id="rId89" Type="http://schemas.openxmlformats.org/officeDocument/2006/relationships/hyperlink" Target="https://www.google.com/maps/search/?api=1&amp;query=Athenastraat+10,+Tilburg" TargetMode="External"/><Relationship Id="rId112" Type="http://schemas.openxmlformats.org/officeDocument/2006/relationships/hyperlink" Target="https://www.google.com/maps/search/?api=1&amp;query=Prestwickweg+1,+Schiphol-Zuidoost" TargetMode="External"/><Relationship Id="rId154" Type="http://schemas.openxmlformats.org/officeDocument/2006/relationships/hyperlink" Target="https://www.google.com/maps/search/?api=1&amp;query=Nieuwesluisweg+100,+Rotterdam" TargetMode="External"/><Relationship Id="rId361" Type="http://schemas.openxmlformats.org/officeDocument/2006/relationships/hyperlink" Target="https://www.google.com/maps/search/?api=1&amp;query=Stanleyweg+8-10,+Venlo" TargetMode="External"/><Relationship Id="rId196" Type="http://schemas.openxmlformats.org/officeDocument/2006/relationships/hyperlink" Target="https://www.google.com/maps/search/?api=1&amp;query=Willem+Barentzstraat+27-33,+Rotterdam" TargetMode="External"/><Relationship Id="rId16" Type="http://schemas.openxmlformats.org/officeDocument/2006/relationships/hyperlink" Target="https://www.google.com/maps/search/?api=1&amp;query=Fokkerweg+300,+Oude+Meer" TargetMode="External"/><Relationship Id="rId221" Type="http://schemas.openxmlformats.org/officeDocument/2006/relationships/hyperlink" Target="https://www.google.com/maps/search/?api=1&amp;query=Contour+Avenue+71,+Hoofdorp" TargetMode="External"/><Relationship Id="rId263" Type="http://schemas.openxmlformats.org/officeDocument/2006/relationships/hyperlink" Target="https://www.google.com/maps/search/?api=1&amp;query=Schaarbeeklei+649,+Vilvoorde" TargetMode="External"/><Relationship Id="rId319" Type="http://schemas.openxmlformats.org/officeDocument/2006/relationships/hyperlink" Target="https://www.google.com/maps/search/?api=1&amp;query=Athenastraat+10,+Tilburg" TargetMode="External"/><Relationship Id="rId37" Type="http://schemas.openxmlformats.org/officeDocument/2006/relationships/hyperlink" Target="https://www.google.com/maps/search/?api=1&amp;query=Rutherfordweg+50,+Utrecht" TargetMode="External"/><Relationship Id="rId58" Type="http://schemas.openxmlformats.org/officeDocument/2006/relationships/hyperlink" Target="https://www.google.com/maps/search/?api=1&amp;query=Columbusstraat+2-10,+Rotterdam" TargetMode="External"/><Relationship Id="rId79" Type="http://schemas.openxmlformats.org/officeDocument/2006/relationships/hyperlink" Target="https://www.google.com/maps/search/?api=1&amp;query=Brandenburger+Stra&#223;e+40,+42,+44,,+Ratingen" TargetMode="External"/><Relationship Id="rId102" Type="http://schemas.openxmlformats.org/officeDocument/2006/relationships/hyperlink" Target="https://www.google.com/maps/search/?api=1&amp;query=Gesworenhoekseweg+9-11,+Tilburg" TargetMode="External"/><Relationship Id="rId123" Type="http://schemas.openxmlformats.org/officeDocument/2006/relationships/hyperlink" Target="https://www.google.com/maps/search/?api=1&amp;query=Willem+Barentszstraat+11+-+19,+Rotterdam" TargetMode="External"/><Relationship Id="rId144" Type="http://schemas.openxmlformats.org/officeDocument/2006/relationships/hyperlink" Target="https://www.google.com/maps/search/?api=1&amp;query=Fokker+Logistics+Park,+Oude+Meer" TargetMode="External"/><Relationship Id="rId330" Type="http://schemas.openxmlformats.org/officeDocument/2006/relationships/hyperlink" Target="https://www.google.com/maps/search/?api=1&amp;query=Dirk+Hartogweg+14,+Venlo" TargetMode="External"/><Relationship Id="rId90" Type="http://schemas.openxmlformats.org/officeDocument/2006/relationships/hyperlink" Target="https://www.google.com/maps/search/?api=1&amp;query=Athenastraat+4,+Tilburg" TargetMode="External"/><Relationship Id="rId165" Type="http://schemas.openxmlformats.org/officeDocument/2006/relationships/hyperlink" Target="https://www.google.com/maps/search/?api=1&amp;query=Maarten+de+Vriesstraat+18,+20,+22,+Sevenum" TargetMode="External"/><Relationship Id="rId186" Type="http://schemas.openxmlformats.org/officeDocument/2006/relationships/hyperlink" Target="https://www.google.com/maps/search/?api=1&amp;query=Protonweg+2,+Rosendaal" TargetMode="External"/><Relationship Id="rId351" Type="http://schemas.openxmlformats.org/officeDocument/2006/relationships/hyperlink" Target="https://www.google.com/maps/search/?api=1&amp;query=De+Amert+603,+Veghel" TargetMode="External"/><Relationship Id="rId372" Type="http://schemas.openxmlformats.org/officeDocument/2006/relationships/hyperlink" Target="https://www.google.com/maps/search/?api=1&amp;query=Marinus+van+Meelweg+19,+Eindhoven" TargetMode="External"/><Relationship Id="rId393" Type="http://schemas.openxmlformats.org/officeDocument/2006/relationships/hyperlink" Target="https://www.google.com/maps/search/?api=1&amp;query=Heersterveldweg+14,+Tongeren" TargetMode="External"/><Relationship Id="rId211" Type="http://schemas.openxmlformats.org/officeDocument/2006/relationships/hyperlink" Target="https://www.google.com/maps/search/?api=1&amp;query=Fokkerweg+300,+Oude+Meer" TargetMode="External"/><Relationship Id="rId232" Type="http://schemas.openxmlformats.org/officeDocument/2006/relationships/hyperlink" Target="https://www.google.com/maps/search/?api=1&amp;query=Kimpler+Strasse+330+-+336,+Krefeld" TargetMode="External"/><Relationship Id="rId253" Type="http://schemas.openxmlformats.org/officeDocument/2006/relationships/hyperlink" Target="https://www.google.com/maps/search/?api=1&amp;query=Hekven+6+A-B,+Breda" TargetMode="External"/><Relationship Id="rId274" Type="http://schemas.openxmlformats.org/officeDocument/2006/relationships/hyperlink" Target="https://www.google.com/maps/search/?api=1&amp;query=Sluisweg+10,+Merelbeke" TargetMode="External"/><Relationship Id="rId295" Type="http://schemas.openxmlformats.org/officeDocument/2006/relationships/hyperlink" Target="https://www.google.com/maps/search/?api=1&amp;query=Heersterveldweg+14,+Tongeren" TargetMode="External"/><Relationship Id="rId309" Type="http://schemas.openxmlformats.org/officeDocument/2006/relationships/hyperlink" Target="https://www.google.com/maps/search/?api=1&amp;query=Athenastraat+10,+Tilburg" TargetMode="External"/><Relationship Id="rId27" Type="http://schemas.openxmlformats.org/officeDocument/2006/relationships/hyperlink" Target="https://www.google.com/maps/search/?api=1&amp;query=Fokkerweg+300,+Oude+Meer" TargetMode="External"/><Relationship Id="rId48" Type="http://schemas.openxmlformats.org/officeDocument/2006/relationships/hyperlink" Target="https://www.google.com/maps/search/?api=1&amp;query=Nieuwesluisweg+100,+Rotterdam" TargetMode="External"/><Relationship Id="rId69" Type="http://schemas.openxmlformats.org/officeDocument/2006/relationships/hyperlink" Target="https://www.google.com/maps/search/?api=1&amp;query=Donk+13/15,+Barendrecht" TargetMode="External"/><Relationship Id="rId113" Type="http://schemas.openxmlformats.org/officeDocument/2006/relationships/hyperlink" Target="https://www.google.com/maps/search/?api=1&amp;query=Theseusstraat+44/Letostraat+19,+Tilburg" TargetMode="External"/><Relationship Id="rId134" Type="http://schemas.openxmlformats.org/officeDocument/2006/relationships/hyperlink" Target="https://www.google.com/maps/search/?api=1&amp;query=Brandenburger+Stra&#223;e+40,+42,+44,,+Ratingen" TargetMode="External"/><Relationship Id="rId320" Type="http://schemas.openxmlformats.org/officeDocument/2006/relationships/hyperlink" Target="https://www.google.com/maps/search/?api=1&amp;query=Gesworenhoekseweg+9-11,+Tilburg" TargetMode="External"/><Relationship Id="rId80" Type="http://schemas.openxmlformats.org/officeDocument/2006/relationships/hyperlink" Target="https://www.google.com/maps/search/?api=1&amp;query=Brandenburger+Stra&#223;e+40,+42,+44,,+Ratingen" TargetMode="External"/><Relationship Id="rId155" Type="http://schemas.openxmlformats.org/officeDocument/2006/relationships/hyperlink" Target="https://www.google.com/maps/search/?api=1&amp;query=Fokkerweg+300,+Oude+Meer" TargetMode="External"/><Relationship Id="rId176" Type="http://schemas.openxmlformats.org/officeDocument/2006/relationships/hyperlink" Target="https://www.google.com/maps/search/?api=1&amp;query=Douglassingel+1-3,+Schiphol-Rijk" TargetMode="External"/><Relationship Id="rId197" Type="http://schemas.openxmlformats.org/officeDocument/2006/relationships/hyperlink" Target="https://www.google.com/maps/search/?api=1&amp;query=Laan+van+Mathenesse,+Bleiswijk" TargetMode="External"/><Relationship Id="rId341" Type="http://schemas.openxmlformats.org/officeDocument/2006/relationships/hyperlink" Target="https://www.google.com/maps/search/?api=1&amp;query=Orionweg+9,+Moerdijk" TargetMode="External"/><Relationship Id="rId362" Type="http://schemas.openxmlformats.org/officeDocument/2006/relationships/hyperlink" Target="https://www.google.com/maps/search/?api=1&amp;query=Guido+Gezellestraat+123,+Beersel" TargetMode="External"/><Relationship Id="rId383" Type="http://schemas.openxmlformats.org/officeDocument/2006/relationships/hyperlink" Target="https://www.google.com/maps/search/?api=1&amp;query=De+Amert+603,+Veghel" TargetMode="External"/><Relationship Id="rId201" Type="http://schemas.openxmlformats.org/officeDocument/2006/relationships/hyperlink" Target="https://www.google.com/maps/search/?api=1&amp;query=Rutherfordweg+102,+Utrecht" TargetMode="External"/><Relationship Id="rId222" Type="http://schemas.openxmlformats.org/officeDocument/2006/relationships/hyperlink" Target="https://www.google.com/maps/search/?api=1&amp;query=Seattleweg+1-3,+Rotterdam" TargetMode="External"/><Relationship Id="rId243" Type="http://schemas.openxmlformats.org/officeDocument/2006/relationships/hyperlink" Target="https://www.google.com/maps/search/?api=1&amp;query=Wittevrouwen+15,+Almere" TargetMode="External"/><Relationship Id="rId264" Type="http://schemas.openxmlformats.org/officeDocument/2006/relationships/hyperlink" Target="https://www.google.com/maps/search/?api=1&amp;query=Schaarbeeklei+649,+Vilvoorde" TargetMode="External"/><Relationship Id="rId285" Type="http://schemas.openxmlformats.org/officeDocument/2006/relationships/hyperlink" Target="https://www.google.com/maps/search/?api=1&amp;query=Holtum-Noordweg+11,+Born" TargetMode="External"/><Relationship Id="rId17" Type="http://schemas.openxmlformats.org/officeDocument/2006/relationships/hyperlink" Target="https://www.google.com/maps/search/?api=1&amp;query=Fokkerweg+300,+Oude+Meer" TargetMode="External"/><Relationship Id="rId38" Type="http://schemas.openxmlformats.org/officeDocument/2006/relationships/hyperlink" Target="https://www.google.com/maps/search/?api=1&amp;query=Hollandweg+4,+Bleiswijk" TargetMode="External"/><Relationship Id="rId59" Type="http://schemas.openxmlformats.org/officeDocument/2006/relationships/hyperlink" Target="https://www.google.com/maps/search/?api=1&amp;query=Amundsendweg+2,+Venlo" TargetMode="External"/><Relationship Id="rId103" Type="http://schemas.openxmlformats.org/officeDocument/2006/relationships/hyperlink" Target="https://www.google.com/maps/search/?api=1&amp;query=Fokkerweg+300,+Oude+Meer" TargetMode="External"/><Relationship Id="rId124" Type="http://schemas.openxmlformats.org/officeDocument/2006/relationships/hyperlink" Target="https://www.google.com/maps/search/?api=1&amp;query=Willem+Barentszstraat+11+-+19,+Rotterdam" TargetMode="External"/><Relationship Id="rId310" Type="http://schemas.openxmlformats.org/officeDocument/2006/relationships/hyperlink" Target="https://www.google.com/maps/search/?api=1&amp;query=Veerweg+16,+Waalwijk" TargetMode="External"/><Relationship Id="rId70" Type="http://schemas.openxmlformats.org/officeDocument/2006/relationships/hyperlink" Target="https://www.google.com/maps/search/?api=1&amp;query=Koningsbeltweg+42,+Almere" TargetMode="External"/><Relationship Id="rId91" Type="http://schemas.openxmlformats.org/officeDocument/2006/relationships/hyperlink" Target="https://www.google.com/maps/search/?api=1&amp;query=Athenastraat+10,+Tilburg" TargetMode="External"/><Relationship Id="rId145" Type="http://schemas.openxmlformats.org/officeDocument/2006/relationships/hyperlink" Target="https://www.google.com/maps/search/?api=1&amp;query=Lireweg+122,+Nieuw-Vennep" TargetMode="External"/><Relationship Id="rId166" Type="http://schemas.openxmlformats.org/officeDocument/2006/relationships/hyperlink" Target="https://www.google.com/maps/search/?api=1&amp;query=Gyroscoopweg+4a,+Amsterdam" TargetMode="External"/><Relationship Id="rId187" Type="http://schemas.openxmlformats.org/officeDocument/2006/relationships/hyperlink" Target="https://www.google.com/maps/search/?api=1&amp;query=Bellsingel+20-26,+Schiphol-Rijk" TargetMode="External"/><Relationship Id="rId331" Type="http://schemas.openxmlformats.org/officeDocument/2006/relationships/hyperlink" Target="https://www.google.com/maps/search/?api=1&amp;query=Dirk+Hartogweg+14,+Venlo" TargetMode="External"/><Relationship Id="rId352" Type="http://schemas.openxmlformats.org/officeDocument/2006/relationships/hyperlink" Target="https://www.google.com/maps/search/?api=1&amp;query=Brielen+1-3,+Willebroek-Zuid+(Tisselt)" TargetMode="External"/><Relationship Id="rId373" Type="http://schemas.openxmlformats.org/officeDocument/2006/relationships/hyperlink" Target="https://www.google.com/maps/search/?api=1&amp;query=Mispelhoefstraat+21,+Eindhoven" TargetMode="External"/><Relationship Id="rId394" Type="http://schemas.openxmlformats.org/officeDocument/2006/relationships/hyperlink" Target="https://www.google.com/maps/search/?api=1&amp;query=Theseusstraat+21-29,+Tilburg" TargetMode="External"/><Relationship Id="rId1" Type="http://schemas.openxmlformats.org/officeDocument/2006/relationships/hyperlink" Target="https://www.google.com/maps/search/?api=1&amp;query=Prestwickweg+8,+Schiphol" TargetMode="External"/><Relationship Id="rId212" Type="http://schemas.openxmlformats.org/officeDocument/2006/relationships/hyperlink" Target="https://www.google.com/maps/search/?api=1&amp;query=Fokkerweg+300,+Oude+Meer" TargetMode="External"/><Relationship Id="rId233" Type="http://schemas.openxmlformats.org/officeDocument/2006/relationships/hyperlink" Target="https://www.google.com/maps/search/?api=1&amp;query=Kimpler+Strasse+330+-+336,+Krefeld" TargetMode="External"/><Relationship Id="rId254" Type="http://schemas.openxmlformats.org/officeDocument/2006/relationships/hyperlink" Target="https://www.google.com/maps/search/?api=1&amp;query=Hoge+Wei,+Brussels" TargetMode="External"/><Relationship Id="rId28" Type="http://schemas.openxmlformats.org/officeDocument/2006/relationships/hyperlink" Target="https://www.google.com/maps/search/?api=1&amp;query=Fokkerweg+300,+Oude+Meer" TargetMode="External"/><Relationship Id="rId49" Type="http://schemas.openxmlformats.org/officeDocument/2006/relationships/hyperlink" Target="https://www.google.com/maps/search/?api=1&amp;query=Fokkerweg+300,+Oude+Meer" TargetMode="External"/><Relationship Id="rId114" Type="http://schemas.openxmlformats.org/officeDocument/2006/relationships/hyperlink" Target="https://www.google.com/maps/search/?api=1&amp;query=Willem+Barentzstraat+41-49,+Rotterdam" TargetMode="External"/><Relationship Id="rId275" Type="http://schemas.openxmlformats.org/officeDocument/2006/relationships/hyperlink" Target="https://www.google.com/maps/search/?api=1&amp;query=Rietschotten+2,+Oud+Gastel" TargetMode="External"/><Relationship Id="rId296" Type="http://schemas.openxmlformats.org/officeDocument/2006/relationships/hyperlink" Target="https://www.google.com/maps/search/?api=1&amp;query=Amundsendweg+2,+Venlo" TargetMode="External"/><Relationship Id="rId300" Type="http://schemas.openxmlformats.org/officeDocument/2006/relationships/hyperlink" Target="https://www.google.com/maps/search/?api=1&amp;query=Weijerbeemd+12,+EINDHOVEN" TargetMode="External"/><Relationship Id="rId60" Type="http://schemas.openxmlformats.org/officeDocument/2006/relationships/hyperlink" Target="https://www.google.com/maps/search/?api=1&amp;query=Bellsingel+61,+Schiphol-Rijk" TargetMode="External"/><Relationship Id="rId81" Type="http://schemas.openxmlformats.org/officeDocument/2006/relationships/hyperlink" Target="https://www.google.com/maps/search/?api=1&amp;query=Brandenburger+Stra&#223;e+40,+42,+44,,+Ratingen" TargetMode="External"/><Relationship Id="rId135" Type="http://schemas.openxmlformats.org/officeDocument/2006/relationships/hyperlink" Target="https://www.google.com/maps/search/?api=1&amp;query=Hekven+6+C-D,+Breda" TargetMode="External"/><Relationship Id="rId156" Type="http://schemas.openxmlformats.org/officeDocument/2006/relationships/hyperlink" Target="https://www.google.com/maps/search/?api=1&amp;query=Brandpuntlaan+3+-+5,+Bleiswijk" TargetMode="External"/><Relationship Id="rId177" Type="http://schemas.openxmlformats.org/officeDocument/2006/relationships/hyperlink" Target="https://www.google.com/maps/search/?api=1&amp;query=Nieuwesluisweg+100,+Rotterdam" TargetMode="External"/><Relationship Id="rId198" Type="http://schemas.openxmlformats.org/officeDocument/2006/relationships/hyperlink" Target="https://www.google.com/maps/search/?api=1&amp;query=Seattleweg+1-3,+Rotterdam" TargetMode="External"/><Relationship Id="rId321" Type="http://schemas.openxmlformats.org/officeDocument/2006/relationships/hyperlink" Target="https://www.google.com/maps/search/?api=1&amp;query=Iabc+5257,+Heilaar" TargetMode="External"/><Relationship Id="rId342" Type="http://schemas.openxmlformats.org/officeDocument/2006/relationships/hyperlink" Target="https://www.google.com/maps/search/?api=1&amp;query=Veerweg+16,+Waalwijk" TargetMode="External"/><Relationship Id="rId363" Type="http://schemas.openxmlformats.org/officeDocument/2006/relationships/hyperlink" Target="https://www.google.com/maps/search/?api=1&amp;query=Jozef+Huysmanslaan+53,+Beersel" TargetMode="External"/><Relationship Id="rId384" Type="http://schemas.openxmlformats.org/officeDocument/2006/relationships/hyperlink" Target="https://www.google.com/maps/search/?api=1&amp;query=Asteriastraat+4a,+Tilburg" TargetMode="External"/><Relationship Id="rId202" Type="http://schemas.openxmlformats.org/officeDocument/2006/relationships/hyperlink" Target="https://www.google.com/maps/search/?api=1&amp;query=Fokkerweg+300,+Oude+Meer" TargetMode="External"/><Relationship Id="rId223" Type="http://schemas.openxmlformats.org/officeDocument/2006/relationships/hyperlink" Target="https://www.google.com/maps/search/?api=1&amp;query=De+Amert+603,+Veghel" TargetMode="External"/><Relationship Id="rId244" Type="http://schemas.openxmlformats.org/officeDocument/2006/relationships/hyperlink" Target="https://www.google.com/maps/search/?api=1&amp;query=Wittevrouwen+15,+Almere" TargetMode="External"/><Relationship Id="rId18" Type="http://schemas.openxmlformats.org/officeDocument/2006/relationships/hyperlink" Target="https://www.google.com/maps/search/?api=1&amp;query=Fokkerweg+300,+Oude+Meer" TargetMode="External"/><Relationship Id="rId39" Type="http://schemas.openxmlformats.org/officeDocument/2006/relationships/hyperlink" Target="https://www.google.com/maps/search/?api=1&amp;query=Hollandweg+4,+Bleiswijk" TargetMode="External"/><Relationship Id="rId265" Type="http://schemas.openxmlformats.org/officeDocument/2006/relationships/hyperlink" Target="https://www.google.com/maps/search/?api=1&amp;query=Schaarbeeklei+649,+Vilvoorde" TargetMode="External"/><Relationship Id="rId286" Type="http://schemas.openxmlformats.org/officeDocument/2006/relationships/hyperlink" Target="https://www.google.com/maps/search/?api=1&amp;query=Holtum-Noordweg+11,+Born" TargetMode="External"/><Relationship Id="rId50" Type="http://schemas.openxmlformats.org/officeDocument/2006/relationships/hyperlink" Target="https://www.google.com/maps/search/?api=1&amp;query=Brandenburger+Stra&#223;e+40,+42,+44,,+Ratingen" TargetMode="External"/><Relationship Id="rId104" Type="http://schemas.openxmlformats.org/officeDocument/2006/relationships/hyperlink" Target="https://www.google.com/maps/search/?api=1&amp;query=Iabc+5257,+Heilaar" TargetMode="External"/><Relationship Id="rId125" Type="http://schemas.openxmlformats.org/officeDocument/2006/relationships/hyperlink" Target="https://www.google.com/maps/search/?api=1&amp;query=Fokkerweg+300,+Oude+Meer" TargetMode="External"/><Relationship Id="rId146" Type="http://schemas.openxmlformats.org/officeDocument/2006/relationships/hyperlink" Target="https://www.google.com/maps/search/?api=1&amp;query=Nieuwesluisweg+100,+Rotterdam" TargetMode="External"/><Relationship Id="rId167" Type="http://schemas.openxmlformats.org/officeDocument/2006/relationships/hyperlink" Target="https://www.google.com/maps/search/?api=1&amp;query=De+Schakel+40-50,+Eindhoven" TargetMode="External"/><Relationship Id="rId188" Type="http://schemas.openxmlformats.org/officeDocument/2006/relationships/hyperlink" Target="https://www.google.com/maps/search/?api=1&amp;query=Seattleweg+1-3,+Rotterdam" TargetMode="External"/><Relationship Id="rId311" Type="http://schemas.openxmlformats.org/officeDocument/2006/relationships/hyperlink" Target="https://www.google.com/maps/search/?api=1&amp;query=Theseusstraat+11-19,+Tilburg" TargetMode="External"/><Relationship Id="rId332" Type="http://schemas.openxmlformats.org/officeDocument/2006/relationships/hyperlink" Target="https://www.google.com/maps/search/?api=1&amp;query=Dirk+Hartogweg+14,+Venlo" TargetMode="External"/><Relationship Id="rId353" Type="http://schemas.openxmlformats.org/officeDocument/2006/relationships/hyperlink" Target="https://www.google.com/maps/search/?api=1&amp;query=Columbusweg+33a,+Venlo" TargetMode="External"/><Relationship Id="rId374" Type="http://schemas.openxmlformats.org/officeDocument/2006/relationships/hyperlink" Target="https://www.google.com/maps/search/?api=1&amp;query=Dirk+Hartogweg+14,+Venlo" TargetMode="External"/><Relationship Id="rId395" Type="http://schemas.openxmlformats.org/officeDocument/2006/relationships/hyperlink" Target="https://www.google.com/maps/search/?api=1&amp;query=Piri+Reisweg+21+and+23,+Sevenum" TargetMode="External"/><Relationship Id="rId71" Type="http://schemas.openxmlformats.org/officeDocument/2006/relationships/hyperlink" Target="https://www.google.com/maps/search/?api=1&amp;query=Beiraweg+5,+Amsterdam" TargetMode="External"/><Relationship Id="rId92" Type="http://schemas.openxmlformats.org/officeDocument/2006/relationships/hyperlink" Target="https://www.google.com/maps/search/?api=1&amp;query=Veerweg+16,+Waalwijk" TargetMode="External"/><Relationship Id="rId213" Type="http://schemas.openxmlformats.org/officeDocument/2006/relationships/hyperlink" Target="https://www.google.com/maps/search/?api=1&amp;query=De+Amert+603,+Veghel" TargetMode="External"/><Relationship Id="rId234" Type="http://schemas.openxmlformats.org/officeDocument/2006/relationships/hyperlink" Target="https://www.google.com/maps/search/?api=1&amp;query=Fokkerweg+300,+Oude+Meer" TargetMode="External"/><Relationship Id="rId2" Type="http://schemas.openxmlformats.org/officeDocument/2006/relationships/hyperlink" Target="https://www.google.com/maps/search/?api=1&amp;query=Barnsteen+4,+Hoofddorp" TargetMode="External"/><Relationship Id="rId29" Type="http://schemas.openxmlformats.org/officeDocument/2006/relationships/hyperlink" Target="https://www.google.com/maps/search/?api=1&amp;query=Fokkerweg+300,+Oude+Meer" TargetMode="External"/><Relationship Id="rId255" Type="http://schemas.openxmlformats.org/officeDocument/2006/relationships/hyperlink" Target="https://www.google.com/maps/search/?api=1&amp;query=Hoge+Wei,+Brussels" TargetMode="External"/><Relationship Id="rId276" Type="http://schemas.openxmlformats.org/officeDocument/2006/relationships/hyperlink" Target="https://www.google.com/maps/search/?api=1&amp;query=Columbusweg+33a,+Venlo" TargetMode="External"/><Relationship Id="rId297" Type="http://schemas.openxmlformats.org/officeDocument/2006/relationships/hyperlink" Target="https://www.google.com/maps/search/?api=1&amp;query=Verschuurweg+6,+Etten-Leur" TargetMode="External"/><Relationship Id="rId40" Type="http://schemas.openxmlformats.org/officeDocument/2006/relationships/hyperlink" Target="https://www.google.com/maps/search/?api=1&amp;query=Gyroscoopweg+4a,+Amsterdam" TargetMode="External"/><Relationship Id="rId115" Type="http://schemas.openxmlformats.org/officeDocument/2006/relationships/hyperlink" Target="https://www.google.com/maps/search/?api=1&amp;query=Asteriastraat+4a,+Tilburg" TargetMode="External"/><Relationship Id="rId136" Type="http://schemas.openxmlformats.org/officeDocument/2006/relationships/hyperlink" Target="https://www.google.com/maps/search/?api=1&amp;query=Marco+Poloweg+26-28,+Venlo" TargetMode="External"/><Relationship Id="rId157" Type="http://schemas.openxmlformats.org/officeDocument/2006/relationships/hyperlink" Target="https://www.google.com/maps/search/?api=1&amp;query=Brandpuntlaan+3+-+5,+Bleiswijk" TargetMode="External"/><Relationship Id="rId178" Type="http://schemas.openxmlformats.org/officeDocument/2006/relationships/hyperlink" Target="https://www.google.com/maps/search/?api=1&amp;query=Wattstraat+7+&amp;+7a,+Sassenheim" TargetMode="External"/><Relationship Id="rId301" Type="http://schemas.openxmlformats.org/officeDocument/2006/relationships/hyperlink" Target="https://www.google.com/maps/search/?api=1&amp;query=Nijverheidsweg+9-11,+Etten+Leur" TargetMode="External"/><Relationship Id="rId322" Type="http://schemas.openxmlformats.org/officeDocument/2006/relationships/hyperlink" Target="https://www.google.com/maps/search/?api=1&amp;query=Heersterveldweg+14,+Tongeren" TargetMode="External"/><Relationship Id="rId343" Type="http://schemas.openxmlformats.org/officeDocument/2006/relationships/hyperlink" Target="https://www.google.com/maps/search/?api=1&amp;query=Marinus+van+Meelweg+19,+Eindhoven" TargetMode="External"/><Relationship Id="rId364" Type="http://schemas.openxmlformats.org/officeDocument/2006/relationships/hyperlink" Target="https://www.google.com/maps/search/?api=1&amp;query=Heesterveldweg,+Tongeren" TargetMode="External"/><Relationship Id="rId61" Type="http://schemas.openxmlformats.org/officeDocument/2006/relationships/hyperlink" Target="https://www.google.com/maps/search/?api=1&amp;query=Lireweg+15-17,+Nieuw-Vennep" TargetMode="External"/><Relationship Id="rId82" Type="http://schemas.openxmlformats.org/officeDocument/2006/relationships/hyperlink" Target="https://www.google.com/maps/search/?api=1&amp;query=Brandenburger+Stra&#223;e+40,+42,+44,,+Ratingen" TargetMode="External"/><Relationship Id="rId199" Type="http://schemas.openxmlformats.org/officeDocument/2006/relationships/hyperlink" Target="https://www.google.com/maps/search/?api=1&amp;query=Kimplerstrasse+336,+Krefeld" TargetMode="External"/><Relationship Id="rId203" Type="http://schemas.openxmlformats.org/officeDocument/2006/relationships/hyperlink" Target="https://www.google.com/maps/search/?api=1&amp;query=Abel+Tasmanstraat+11,+Rotterdam" TargetMode="External"/><Relationship Id="rId385" Type="http://schemas.openxmlformats.org/officeDocument/2006/relationships/hyperlink" Target="https://www.google.com/maps/search/?api=1&amp;query=Asteriastraat+4a,+Tilburg" TargetMode="External"/><Relationship Id="rId19" Type="http://schemas.openxmlformats.org/officeDocument/2006/relationships/hyperlink" Target="https://www.google.com/maps/search/?api=1&amp;query=Rietschotten+2,+Oud+Gastel" TargetMode="External"/><Relationship Id="rId224" Type="http://schemas.openxmlformats.org/officeDocument/2006/relationships/hyperlink" Target="https://www.google.com/maps/search/?api=1&amp;query=Keienbergweg+16,+18+&amp;+20,+Amsterdam+ZO" TargetMode="External"/><Relationship Id="rId245" Type="http://schemas.openxmlformats.org/officeDocument/2006/relationships/hyperlink" Target="https://www.google.com/maps/search/?api=1&amp;query=Wittevrouwen+15,+Almere" TargetMode="External"/><Relationship Id="rId266" Type="http://schemas.openxmlformats.org/officeDocument/2006/relationships/hyperlink" Target="https://www.google.com/maps/search/?api=1&amp;query=Schaarbeeklei+649,+Vilvoorde" TargetMode="External"/><Relationship Id="rId287" Type="http://schemas.openxmlformats.org/officeDocument/2006/relationships/hyperlink" Target="https://www.google.com/maps/search/?api=1&amp;query=Holtum-Noordweg+11,+Born" TargetMode="External"/><Relationship Id="rId30" Type="http://schemas.openxmlformats.org/officeDocument/2006/relationships/hyperlink" Target="https://www.google.com/maps/search/?api=1&amp;query=Fokkerweg+300,+Oude+Meer" TargetMode="External"/><Relationship Id="rId105" Type="http://schemas.openxmlformats.org/officeDocument/2006/relationships/hyperlink" Target="https://www.google.com/maps/search/?api=1&amp;query=Veerweg+16,+Waalwijk" TargetMode="External"/><Relationship Id="rId126" Type="http://schemas.openxmlformats.org/officeDocument/2006/relationships/hyperlink" Target="https://www.google.com/maps/search/?api=1&amp;query=Fokkerweg+300,+Oude+Meer" TargetMode="External"/><Relationship Id="rId147" Type="http://schemas.openxmlformats.org/officeDocument/2006/relationships/hyperlink" Target="https://www.google.com/maps/search/?api=1&amp;query=Marinus+van+Meelweg+19,+Eindhoven" TargetMode="External"/><Relationship Id="rId168" Type="http://schemas.openxmlformats.org/officeDocument/2006/relationships/hyperlink" Target="https://www.google.com/maps/search/?api=1&amp;query=Hollandweg+4,+Bleiswijk" TargetMode="External"/><Relationship Id="rId312" Type="http://schemas.openxmlformats.org/officeDocument/2006/relationships/hyperlink" Target="https://www.google.com/maps/search/?api=1&amp;query=Industrieweg+98,+Waalwijk" TargetMode="External"/><Relationship Id="rId333" Type="http://schemas.openxmlformats.org/officeDocument/2006/relationships/hyperlink" Target="https://www.google.com/maps/search/?api=1&amp;query=Dirk+Hartogweg+14,+Venlo" TargetMode="External"/><Relationship Id="rId354" Type="http://schemas.openxmlformats.org/officeDocument/2006/relationships/hyperlink" Target="https://www.google.com/maps/search/?api=1&amp;query=Achtseweg+Noord+4A,+Eindhoven" TargetMode="External"/><Relationship Id="rId51" Type="http://schemas.openxmlformats.org/officeDocument/2006/relationships/hyperlink" Target="https://www.google.com/maps/search/?api=1&amp;query=Beiraweg+11-15,+Amsterdam" TargetMode="External"/><Relationship Id="rId72" Type="http://schemas.openxmlformats.org/officeDocument/2006/relationships/hyperlink" Target="https://www.google.com/maps/search/?api=1&amp;query=Lorentzweg+6,+Spijkenisse" TargetMode="External"/><Relationship Id="rId93" Type="http://schemas.openxmlformats.org/officeDocument/2006/relationships/hyperlink" Target="https://www.google.com/maps/search/?api=1&amp;query=Theseusstraat+11-19,+Tilburg" TargetMode="External"/><Relationship Id="rId189" Type="http://schemas.openxmlformats.org/officeDocument/2006/relationships/hyperlink" Target="https://www.google.com/maps/search/?api=1&amp;query=Hollandweg+4,+Bleiswijk" TargetMode="External"/><Relationship Id="rId375" Type="http://schemas.openxmlformats.org/officeDocument/2006/relationships/hyperlink" Target="https://www.google.com/maps/search/?api=1&amp;query=Dirk+Hartogweg+14,+Venlo" TargetMode="External"/><Relationship Id="rId396" Type="http://schemas.openxmlformats.org/officeDocument/2006/relationships/hyperlink" Target="https://www.google.com/maps/search/?api=1&amp;query=Dirk+Hartogweg+14,+Venlo" TargetMode="External"/><Relationship Id="rId3" Type="http://schemas.openxmlformats.org/officeDocument/2006/relationships/hyperlink" Target="https://www.google.com/maps/search/?api=1&amp;query=Hanedaweg+14,+Rozenburg" TargetMode="External"/><Relationship Id="rId214" Type="http://schemas.openxmlformats.org/officeDocument/2006/relationships/hyperlink" Target="https://www.google.com/maps/search/?api=1&amp;query=Hollandweg+4,+Bleiswijk" TargetMode="External"/><Relationship Id="rId235" Type="http://schemas.openxmlformats.org/officeDocument/2006/relationships/hyperlink" Target="https://www.google.com/maps/search/?api=1&amp;query=Lireweg+15-17,+Nieuw-Vennep" TargetMode="External"/><Relationship Id="rId256" Type="http://schemas.openxmlformats.org/officeDocument/2006/relationships/hyperlink" Target="https://www.google.com/maps/search/?api=1&amp;query=Hoge+Wei,+Brussels" TargetMode="External"/><Relationship Id="rId277" Type="http://schemas.openxmlformats.org/officeDocument/2006/relationships/hyperlink" Target="https://www.google.com/maps/search/?api=1&amp;query=Schaarbeeklei+649,+Vilvoorde" TargetMode="External"/><Relationship Id="rId298" Type="http://schemas.openxmlformats.org/officeDocument/2006/relationships/hyperlink" Target="https://www.google.com/maps/search/?api=1&amp;query=Adriaan+Mulderweg+4-10,+Eindhoven" TargetMode="External"/><Relationship Id="rId116" Type="http://schemas.openxmlformats.org/officeDocument/2006/relationships/hyperlink" Target="https://www.google.com/maps/search/?api=1&amp;query=Dirk+Hartogweg+14,+Venlo" TargetMode="External"/><Relationship Id="rId137" Type="http://schemas.openxmlformats.org/officeDocument/2006/relationships/hyperlink" Target="https://www.google.com/maps/search/?api=1&amp;query=Contour+Avenue+71,+Hoofdorp" TargetMode="External"/><Relationship Id="rId158" Type="http://schemas.openxmlformats.org/officeDocument/2006/relationships/hyperlink" Target="https://www.google.com/maps/search/?api=1&amp;query=Brandpuntlaan+3+-+5,+Bleiswijk" TargetMode="External"/><Relationship Id="rId302" Type="http://schemas.openxmlformats.org/officeDocument/2006/relationships/hyperlink" Target="https://www.google.com/maps/search/?api=1&amp;query=Industrieweg,+Waalwijk" TargetMode="External"/><Relationship Id="rId323" Type="http://schemas.openxmlformats.org/officeDocument/2006/relationships/hyperlink" Target="https://www.google.com/maps/search/?api=1&amp;query=Veerweg+16,+Waalwijk" TargetMode="External"/><Relationship Id="rId344" Type="http://schemas.openxmlformats.org/officeDocument/2006/relationships/hyperlink" Target="https://www.google.com/maps/search/?api=1&amp;query=Hoge+Wei,+Brussels" TargetMode="External"/><Relationship Id="rId20" Type="http://schemas.openxmlformats.org/officeDocument/2006/relationships/hyperlink" Target="https://www.google.com/maps/search/?api=1&amp;query=Columbusweg+33a,+Venlo" TargetMode="External"/><Relationship Id="rId41" Type="http://schemas.openxmlformats.org/officeDocument/2006/relationships/hyperlink" Target="https://www.google.com/maps/search/?api=1&amp;query=Marco+Polostraat+22,+Rotterdam" TargetMode="External"/><Relationship Id="rId62" Type="http://schemas.openxmlformats.org/officeDocument/2006/relationships/hyperlink" Target="https://www.google.com/maps/search/?api=1&amp;query=Lireweg+15-17,+Nieuw-Vennep" TargetMode="External"/><Relationship Id="rId83" Type="http://schemas.openxmlformats.org/officeDocument/2006/relationships/hyperlink" Target="https://www.google.com/maps/search/?api=1&amp;query=Nijverheidsweg+9-11,+Etten+Leur" TargetMode="External"/><Relationship Id="rId179" Type="http://schemas.openxmlformats.org/officeDocument/2006/relationships/hyperlink" Target="https://www.google.com/maps/search/?api=1&amp;query=Seattleweg+5,+Rotterdam" TargetMode="External"/><Relationship Id="rId365" Type="http://schemas.openxmlformats.org/officeDocument/2006/relationships/hyperlink" Target="https://www.google.com/maps/search/?api=1&amp;query=Sluisweg+10,+Merelbeke" TargetMode="External"/><Relationship Id="rId386" Type="http://schemas.openxmlformats.org/officeDocument/2006/relationships/hyperlink" Target="https://www.google.com/maps/search/?api=1&amp;query=Asteriastraat+4a,+Tilburg" TargetMode="External"/><Relationship Id="rId190" Type="http://schemas.openxmlformats.org/officeDocument/2006/relationships/hyperlink" Target="https://www.google.com/maps/search/?api=1&amp;query=Hollandweg+4,+Bleiswijk" TargetMode="External"/><Relationship Id="rId204" Type="http://schemas.openxmlformats.org/officeDocument/2006/relationships/hyperlink" Target="https://www.google.com/maps/search/?api=1&amp;query=Marco+Poloweg+22-24,+Venlo" TargetMode="External"/><Relationship Id="rId225" Type="http://schemas.openxmlformats.org/officeDocument/2006/relationships/hyperlink" Target="https://www.google.com/maps/search/?api=1&amp;query=Asteriastraat+4a,+Tilburg" TargetMode="External"/><Relationship Id="rId246" Type="http://schemas.openxmlformats.org/officeDocument/2006/relationships/hyperlink" Target="https://www.google.com/maps/search/?api=1&amp;query=Theseusstraat+21-29,+Tilburg" TargetMode="External"/><Relationship Id="rId267" Type="http://schemas.openxmlformats.org/officeDocument/2006/relationships/hyperlink" Target="https://www.google.com/maps/search/?api=1&amp;query=Guido+Gezellestraat+123,+Beersel" TargetMode="External"/><Relationship Id="rId288" Type="http://schemas.openxmlformats.org/officeDocument/2006/relationships/hyperlink" Target="https://www.google.com/maps/search/?api=1&amp;query=Holtum-Noordweg+11,+Born" TargetMode="External"/><Relationship Id="rId106" Type="http://schemas.openxmlformats.org/officeDocument/2006/relationships/hyperlink" Target="https://www.google.com/maps/search/?api=1&amp;query=Veerweg+16,+Waalwijk" TargetMode="External"/><Relationship Id="rId127" Type="http://schemas.openxmlformats.org/officeDocument/2006/relationships/hyperlink" Target="https://www.google.com/maps/search/?api=1&amp;query=Industrieweg+98,+Waalwijk" TargetMode="External"/><Relationship Id="rId313" Type="http://schemas.openxmlformats.org/officeDocument/2006/relationships/hyperlink" Target="https://www.google.com/maps/search/?api=1&amp;query=Gesworenhoekseweg+9-11,+Tilburg" TargetMode="External"/><Relationship Id="rId10" Type="http://schemas.openxmlformats.org/officeDocument/2006/relationships/hyperlink" Target="https://www.google.com/maps/search/?api=1&amp;query=Veerweg+16,+Waalwijk" TargetMode="External"/><Relationship Id="rId31" Type="http://schemas.openxmlformats.org/officeDocument/2006/relationships/hyperlink" Target="https://www.google.com/maps/search/?api=1&amp;query=Fokkerweg+300,+Oude+Meer" TargetMode="External"/><Relationship Id="rId52" Type="http://schemas.openxmlformats.org/officeDocument/2006/relationships/hyperlink" Target="https://www.google.com/maps/search/?api=1&amp;query=Prestwickweg+1,+Schiphol-Zuidoost" TargetMode="External"/><Relationship Id="rId73" Type="http://schemas.openxmlformats.org/officeDocument/2006/relationships/hyperlink" Target="https://www.google.com/maps/search/?api=1&amp;query=Verschuurweg+6,+Etten-Leur" TargetMode="External"/><Relationship Id="rId94" Type="http://schemas.openxmlformats.org/officeDocument/2006/relationships/hyperlink" Target="https://www.google.com/maps/search/?api=1&amp;query=Industrieweg+98,+Waalwijk" TargetMode="External"/><Relationship Id="rId148" Type="http://schemas.openxmlformats.org/officeDocument/2006/relationships/hyperlink" Target="https://www.google.com/maps/search/?api=1&amp;query=Hercules+1,+Gilze+en+Rijen" TargetMode="External"/><Relationship Id="rId169" Type="http://schemas.openxmlformats.org/officeDocument/2006/relationships/hyperlink" Target="https://www.google.com/maps/search/?api=1&amp;query=Brandenburger+Stra&#223;e+40,+42,+44,,+Ratingen" TargetMode="External"/><Relationship Id="rId334" Type="http://schemas.openxmlformats.org/officeDocument/2006/relationships/hyperlink" Target="https://www.google.com/maps/search/?api=1&amp;query=Industrieweg+98,+Waalwijk" TargetMode="External"/><Relationship Id="rId355" Type="http://schemas.openxmlformats.org/officeDocument/2006/relationships/hyperlink" Target="https://www.google.com/maps/search/?api=1&amp;query=Maarten+de+Vriesstraat+18,+20,+22,+Sevenum" TargetMode="External"/><Relationship Id="rId376" Type="http://schemas.openxmlformats.org/officeDocument/2006/relationships/hyperlink" Target="https://www.google.com/maps/search/?api=1&amp;query=Amundsendweg+2,+Venlo" TargetMode="External"/><Relationship Id="rId397" Type="http://schemas.openxmlformats.org/officeDocument/2006/relationships/hyperlink" Target="https://www.google.com/maps/search/?api=1&amp;query=Dirk+Hartogweg+14,+Venlo" TargetMode="External"/><Relationship Id="rId4" Type="http://schemas.openxmlformats.org/officeDocument/2006/relationships/hyperlink" Target="https://www.google.com/maps/search/?api=1&amp;query=Prestwickweg+1,+Schiphol" TargetMode="External"/><Relationship Id="rId180" Type="http://schemas.openxmlformats.org/officeDocument/2006/relationships/hyperlink" Target="https://www.google.com/maps/search/?api=1&amp;query=Dirk+Hartogweg+14,+Venlo" TargetMode="External"/><Relationship Id="rId215" Type="http://schemas.openxmlformats.org/officeDocument/2006/relationships/hyperlink" Target="https://www.google.com/maps/search/?api=1&amp;query=Hollandweg+4,+Bleiswijk" TargetMode="External"/><Relationship Id="rId236" Type="http://schemas.openxmlformats.org/officeDocument/2006/relationships/hyperlink" Target="https://www.google.com/maps/search/?api=1&amp;query=Wattstraat+7+&amp;+7a,+Sassenheim" TargetMode="External"/><Relationship Id="rId257" Type="http://schemas.openxmlformats.org/officeDocument/2006/relationships/hyperlink" Target="https://www.google.com/maps/search/?api=1&amp;query=Hekven+6+C-D,+Breda" TargetMode="External"/><Relationship Id="rId278" Type="http://schemas.openxmlformats.org/officeDocument/2006/relationships/hyperlink" Target="https://www.google.com/maps/search/?api=1&amp;query=Limesweg+6,+Tongeren" TargetMode="External"/><Relationship Id="rId303" Type="http://schemas.openxmlformats.org/officeDocument/2006/relationships/hyperlink" Target="https://www.google.com/maps/search/?api=1&amp;query=Athenastraat+4,+Tilburg" TargetMode="External"/><Relationship Id="rId42" Type="http://schemas.openxmlformats.org/officeDocument/2006/relationships/hyperlink" Target="https://www.google.com/maps/search/?api=1&amp;query=Marco+Polostraat+22,+Rotterdam" TargetMode="External"/><Relationship Id="rId84" Type="http://schemas.openxmlformats.org/officeDocument/2006/relationships/hyperlink" Target="https://www.google.com/maps/search/?api=1&amp;query=Industrieweg,+Waalwijk" TargetMode="External"/><Relationship Id="rId138" Type="http://schemas.openxmlformats.org/officeDocument/2006/relationships/hyperlink" Target="https://www.google.com/maps/search/?api=1&amp;query=Athenastraat+4,+Tilburg" TargetMode="External"/><Relationship Id="rId345" Type="http://schemas.openxmlformats.org/officeDocument/2006/relationships/hyperlink" Target="https://www.google.com/maps/search/?api=1&amp;query=Hoge+Wei,+Brussels" TargetMode="External"/><Relationship Id="rId387" Type="http://schemas.openxmlformats.org/officeDocument/2006/relationships/hyperlink" Target="https://www.google.com/maps/search/?api=1&amp;query=Theseusstraat+44/Letostraat+19,+Tilburg" TargetMode="External"/><Relationship Id="rId191" Type="http://schemas.openxmlformats.org/officeDocument/2006/relationships/hyperlink" Target="https://www.google.com/maps/search/?api=1&amp;query=Hofweg+22-24,+Spijkenisse" TargetMode="External"/><Relationship Id="rId205" Type="http://schemas.openxmlformats.org/officeDocument/2006/relationships/hyperlink" Target="https://www.google.com/maps/search/?api=1&amp;query=Zum+Gut+Heiligendonk+16-20,+Duesseldorf" TargetMode="External"/><Relationship Id="rId247" Type="http://schemas.openxmlformats.org/officeDocument/2006/relationships/hyperlink" Target="https://www.google.com/maps/search/?api=1&amp;query=Piri+Reisweg+21+and+23,+Sevenum" TargetMode="External"/><Relationship Id="rId107" Type="http://schemas.openxmlformats.org/officeDocument/2006/relationships/hyperlink" Target="https://www.google.com/maps/search/?api=1&amp;query=Veerweg+16,+Waalwijk" TargetMode="External"/><Relationship Id="rId289" Type="http://schemas.openxmlformats.org/officeDocument/2006/relationships/hyperlink" Target="https://www.google.com/maps/search/?api=1&amp;query=Rucphensebaan+11,+Roosendaal" TargetMode="External"/><Relationship Id="rId11" Type="http://schemas.openxmlformats.org/officeDocument/2006/relationships/hyperlink" Target="https://www.google.com/maps/search/?api=1&amp;query=Willem+Barentzstraat+27-33,+Rotterdam" TargetMode="External"/><Relationship Id="rId53" Type="http://schemas.openxmlformats.org/officeDocument/2006/relationships/hyperlink" Target="https://www.google.com/maps/search/?api=1&amp;query=Brandenburger+Stra&#223;e+40,+42,+44,,+Ratingen" TargetMode="External"/><Relationship Id="rId149" Type="http://schemas.openxmlformats.org/officeDocument/2006/relationships/hyperlink" Target="https://www.google.com/maps/search/?api=1&amp;query=Columbusstraat+12-14,+Rotterdam" TargetMode="External"/><Relationship Id="rId314" Type="http://schemas.openxmlformats.org/officeDocument/2006/relationships/hyperlink" Target="https://www.google.com/maps/search/?api=1&amp;query=Polluxstraat+20-22,+Tilburg" TargetMode="External"/><Relationship Id="rId356" Type="http://schemas.openxmlformats.org/officeDocument/2006/relationships/hyperlink" Target="https://www.google.com/maps/search/?api=1&amp;query=Maarten+de+Vriesstraat+18,+20,+22,+Sevenum" TargetMode="External"/><Relationship Id="rId95" Type="http://schemas.openxmlformats.org/officeDocument/2006/relationships/hyperlink" Target="https://www.google.com/maps/search/?api=1&amp;query=Gesworenhoekseweg+9-11,+Tilburg" TargetMode="External"/><Relationship Id="rId160" Type="http://schemas.openxmlformats.org/officeDocument/2006/relationships/hyperlink" Target="https://www.google.com/maps/search/?api=1&amp;query=Willem+Barentzstraat+27-33,+Rotterdam" TargetMode="External"/><Relationship Id="rId216" Type="http://schemas.openxmlformats.org/officeDocument/2006/relationships/hyperlink" Target="https://www.google.com/maps/search/?api=1&amp;query=Nieuwesluisweg+100,+Rotterdam" TargetMode="External"/><Relationship Id="rId258" Type="http://schemas.openxmlformats.org/officeDocument/2006/relationships/hyperlink" Target="https://www.google.com/maps/search/?api=1&amp;query=Veerweg+16,+Waalwijk" TargetMode="External"/><Relationship Id="rId22" Type="http://schemas.openxmlformats.org/officeDocument/2006/relationships/hyperlink" Target="https://www.google.com/maps/search/?api=1&amp;query=Stammerdijk+7,+Amsterdam" TargetMode="External"/><Relationship Id="rId64" Type="http://schemas.openxmlformats.org/officeDocument/2006/relationships/hyperlink" Target="https://www.google.com/maps/search/?api=1&amp;query=Wattstraat+7+&amp;+7a,+Sassenheim" TargetMode="External"/><Relationship Id="rId118" Type="http://schemas.openxmlformats.org/officeDocument/2006/relationships/hyperlink" Target="https://www.google.com/maps/search/?api=1&amp;query=Dirk+Hartogweg+14,+Venlo" TargetMode="External"/><Relationship Id="rId325" Type="http://schemas.openxmlformats.org/officeDocument/2006/relationships/hyperlink" Target="https://www.google.com/maps/search/?api=1&amp;query=Veerweg+16,+Waalwijk" TargetMode="External"/><Relationship Id="rId367" Type="http://schemas.openxmlformats.org/officeDocument/2006/relationships/hyperlink" Target="https://www.google.com/maps/search/?api=1&amp;query=Industrieweg+28,+Bornem" TargetMode="External"/><Relationship Id="rId171" Type="http://schemas.openxmlformats.org/officeDocument/2006/relationships/hyperlink" Target="https://www.google.com/maps/search/?api=1&amp;query=Douglassingel+1-3,+Schiphol-Rijk" TargetMode="External"/><Relationship Id="rId227" Type="http://schemas.openxmlformats.org/officeDocument/2006/relationships/hyperlink" Target="https://www.google.com/maps/search/?api=1&amp;query=Asteriastraat+4a,+Tilburg" TargetMode="External"/><Relationship Id="rId269" Type="http://schemas.openxmlformats.org/officeDocument/2006/relationships/hyperlink" Target="https://www.google.com/maps/search/?api=1&amp;query=Leuvensesteenweg+242,+Boortmeerbeek" TargetMode="External"/><Relationship Id="rId33" Type="http://schemas.openxmlformats.org/officeDocument/2006/relationships/hyperlink" Target="https://www.google.com/maps/search/?api=1&amp;query=Fokkerweg+300,+Oude+Meer" TargetMode="External"/><Relationship Id="rId129" Type="http://schemas.openxmlformats.org/officeDocument/2006/relationships/hyperlink" Target="https://www.google.com/maps/search/?api=1&amp;query=Industrieweg+98,+Waalwijk" TargetMode="External"/><Relationship Id="rId280" Type="http://schemas.openxmlformats.org/officeDocument/2006/relationships/hyperlink" Target="https://www.google.com/maps/search/?api=1&amp;query=Dirk+Hartogweg+14,+Venlo" TargetMode="External"/><Relationship Id="rId336" Type="http://schemas.openxmlformats.org/officeDocument/2006/relationships/hyperlink" Target="https://www.google.com/maps/search/?api=1&amp;query=Industrieweg+98,+Waalwijk" TargetMode="External"/><Relationship Id="rId75" Type="http://schemas.openxmlformats.org/officeDocument/2006/relationships/hyperlink" Target="https://www.google.com/maps/search/?api=1&amp;query=Japanlaan+5-7,+Aalsmeer" TargetMode="External"/><Relationship Id="rId140" Type="http://schemas.openxmlformats.org/officeDocument/2006/relationships/hyperlink" Target="https://www.google.com/maps/search/?api=1&amp;query=Orionweg+9,+Moerdijk" TargetMode="External"/><Relationship Id="rId182" Type="http://schemas.openxmlformats.org/officeDocument/2006/relationships/hyperlink" Target="https://www.google.com/maps/search/?api=1&amp;query=Mispelhoefstraat+21,+Eindhoven" TargetMode="External"/><Relationship Id="rId378" Type="http://schemas.openxmlformats.org/officeDocument/2006/relationships/hyperlink" Target="https://www.google.com/maps/search/?api=1&amp;query=Sluisweg+10,+Merelbeke" TargetMode="External"/><Relationship Id="rId6" Type="http://schemas.openxmlformats.org/officeDocument/2006/relationships/hyperlink" Target="https://www.google.com/maps/search/?api=1&amp;query=Fokkerweg+300,+Oude+Meer" TargetMode="External"/><Relationship Id="rId238" Type="http://schemas.openxmlformats.org/officeDocument/2006/relationships/hyperlink" Target="https://www.google.com/maps/search/?api=1&amp;query=Meer+en+Duin+1,+Lisse" TargetMode="External"/><Relationship Id="rId291" Type="http://schemas.openxmlformats.org/officeDocument/2006/relationships/hyperlink" Target="https://www.google.com/maps/search/?api=1&amp;query=Holtum-Noordweg+11,+Born" TargetMode="External"/><Relationship Id="rId305" Type="http://schemas.openxmlformats.org/officeDocument/2006/relationships/hyperlink" Target="https://www.google.com/maps/search/?api=1&amp;query=Athenastraat+10,+Tilburg" TargetMode="External"/><Relationship Id="rId347" Type="http://schemas.openxmlformats.org/officeDocument/2006/relationships/hyperlink" Target="https://www.google.com/maps/search/?api=1&amp;query=Hercules+1,+Gilze+en+Rijen" TargetMode="External"/><Relationship Id="rId44" Type="http://schemas.openxmlformats.org/officeDocument/2006/relationships/hyperlink" Target="https://www.google.com/maps/search/?api=1&amp;query=Hollandweg+4,+Bleiswijk" TargetMode="External"/><Relationship Id="rId86" Type="http://schemas.openxmlformats.org/officeDocument/2006/relationships/hyperlink" Target="https://www.google.com/maps/search/?api=1&amp;query=Athenastraat+6-8,+Tilburg" TargetMode="External"/><Relationship Id="rId151" Type="http://schemas.openxmlformats.org/officeDocument/2006/relationships/hyperlink" Target="https://www.google.com/maps/search/?api=1&amp;query=Industrieweg+15,+Eindhoven" TargetMode="External"/><Relationship Id="rId389" Type="http://schemas.openxmlformats.org/officeDocument/2006/relationships/hyperlink" Target="https://www.google.com/maps/search/?api=1&amp;query=Mechelsesteenweg+584,+Vilvoorde" TargetMode="External"/><Relationship Id="rId193" Type="http://schemas.openxmlformats.org/officeDocument/2006/relationships/hyperlink" Target="https://www.google.com/maps/search/?api=1&amp;query=Prestwickweg+1,+Schiphol-Zuidoost" TargetMode="External"/><Relationship Id="rId207" Type="http://schemas.openxmlformats.org/officeDocument/2006/relationships/hyperlink" Target="https://www.google.com/maps/search/?api=1&amp;query=Brandenburger+Stra&#223;e+40,+42,+44,,+Ratingen" TargetMode="External"/><Relationship Id="rId249" Type="http://schemas.openxmlformats.org/officeDocument/2006/relationships/hyperlink" Target="https://www.google.com/maps/search/?api=1&amp;query=Dirk+Hartogweg+14,+Venlo" TargetMode="External"/><Relationship Id="rId13" Type="http://schemas.openxmlformats.org/officeDocument/2006/relationships/hyperlink" Target="https://www.google.com/maps/search/?api=1&amp;query=Achtseweg+Noord+4A,+Eindhoven" TargetMode="External"/><Relationship Id="rId109" Type="http://schemas.openxmlformats.org/officeDocument/2006/relationships/hyperlink" Target="https://www.google.com/maps/search/?api=1&amp;query=Columbusstraat+2-10,+Rotterdam" TargetMode="External"/><Relationship Id="rId260" Type="http://schemas.openxmlformats.org/officeDocument/2006/relationships/hyperlink" Target="https://www.google.com/maps/search/?api=1&amp;query=Piri+Reisweg+21+and+23,+Sevenum" TargetMode="External"/><Relationship Id="rId316" Type="http://schemas.openxmlformats.org/officeDocument/2006/relationships/hyperlink" Target="https://www.google.com/maps/search/?api=1&amp;query=Hekven+6+C-D,+Breda" TargetMode="External"/><Relationship Id="rId55" Type="http://schemas.openxmlformats.org/officeDocument/2006/relationships/hyperlink" Target="https://www.google.com/maps/search/?api=1&amp;query=Marco+Poloweg+26-28,+Venlo" TargetMode="External"/><Relationship Id="rId97" Type="http://schemas.openxmlformats.org/officeDocument/2006/relationships/hyperlink" Target="https://www.google.com/maps/search/?api=1&amp;query=Athenastraat+6-8,+Tilburg" TargetMode="External"/><Relationship Id="rId120" Type="http://schemas.openxmlformats.org/officeDocument/2006/relationships/hyperlink" Target="https://www.google.com/maps/search/?api=1&amp;query=Fokkerweg+300,+Oude+Meer" TargetMode="External"/><Relationship Id="rId358" Type="http://schemas.openxmlformats.org/officeDocument/2006/relationships/hyperlink" Target="https://www.google.com/maps/search/?api=1&amp;query=De+Schakel+40-50,+Eindhoven" TargetMode="External"/><Relationship Id="rId162" Type="http://schemas.openxmlformats.org/officeDocument/2006/relationships/hyperlink" Target="https://www.google.com/maps/search/?api=1&amp;query=Fokkerweg+300,+Oude+Meer" TargetMode="External"/><Relationship Id="rId218" Type="http://schemas.openxmlformats.org/officeDocument/2006/relationships/hyperlink" Target="https://www.google.com/maps/search/?api=1&amp;query=Nieuwesluisweg+100,+Rotterdam" TargetMode="External"/><Relationship Id="rId271" Type="http://schemas.openxmlformats.org/officeDocument/2006/relationships/hyperlink" Target="https://www.google.com/maps/search/?api=1&amp;query=Verbrande+Brugsesteenweg+58,+Grimbergen" TargetMode="External"/><Relationship Id="rId24" Type="http://schemas.openxmlformats.org/officeDocument/2006/relationships/hyperlink" Target="https://www.google.com/maps/search/?api=1&amp;query=Zum+Gut+Heiligendonk+50-52,+Duesseldorf" TargetMode="External"/><Relationship Id="rId66" Type="http://schemas.openxmlformats.org/officeDocument/2006/relationships/hyperlink" Target="https://www.google.com/maps/search/?api=1&amp;query=Antonie+van+Leeuwenhoekweg+39-41,+Alphen+aan+den+Rijn" TargetMode="External"/><Relationship Id="rId131" Type="http://schemas.openxmlformats.org/officeDocument/2006/relationships/hyperlink" Target="https://www.google.com/maps/search/?api=1&amp;query=Nordring+3,+Rheinberg" TargetMode="External"/><Relationship Id="rId327" Type="http://schemas.openxmlformats.org/officeDocument/2006/relationships/hyperlink" Target="https://www.google.com/maps/search/?api=1&amp;query=Theseusstraat+44/Letostraat+19,+Tilburg" TargetMode="External"/><Relationship Id="rId369" Type="http://schemas.openxmlformats.org/officeDocument/2006/relationships/hyperlink" Target="https://www.google.com/maps/search/?api=1&amp;query=Industrieweg+8-12,+Boom" TargetMode="External"/><Relationship Id="rId173" Type="http://schemas.openxmlformats.org/officeDocument/2006/relationships/hyperlink" Target="https://www.google.com/maps/search/?api=1&amp;query=Columbusstraat+25,+Rotterdam" TargetMode="External"/><Relationship Id="rId229" Type="http://schemas.openxmlformats.org/officeDocument/2006/relationships/hyperlink" Target="https://www.google.com/maps/search/?api=1&amp;query=Mechie+Trommelenweg+5,+Waalwijk" TargetMode="External"/><Relationship Id="rId380" Type="http://schemas.openxmlformats.org/officeDocument/2006/relationships/hyperlink" Target="https://www.google.com/maps/search/?api=1&amp;query=Jozef+Huysmanslaan+53,+Beersel" TargetMode="External"/><Relationship Id="rId240" Type="http://schemas.openxmlformats.org/officeDocument/2006/relationships/hyperlink" Target="https://www.google.com/maps/search/?api=1&amp;query=Dirk+Hartogweg+14,+Venlo" TargetMode="External"/><Relationship Id="rId35" Type="http://schemas.openxmlformats.org/officeDocument/2006/relationships/hyperlink" Target="https://www.google.com/maps/search/?api=1&amp;query=Dirk+Hartogweg+14,+Venlo" TargetMode="External"/><Relationship Id="rId77" Type="http://schemas.openxmlformats.org/officeDocument/2006/relationships/hyperlink" Target="https://www.google.com/maps/search/?api=1&amp;query=Japanlaan+15-17,+Aalsmeer" TargetMode="External"/><Relationship Id="rId100" Type="http://schemas.openxmlformats.org/officeDocument/2006/relationships/hyperlink" Target="https://www.google.com/maps/search/?api=1&amp;query=Athenastraat+6-8,+Tilburg" TargetMode="External"/><Relationship Id="rId282" Type="http://schemas.openxmlformats.org/officeDocument/2006/relationships/hyperlink" Target="https://www.google.com/maps/search/?api=1&amp;query=Schaarbeeklei+649,+Vilvoorde" TargetMode="External"/><Relationship Id="rId338" Type="http://schemas.openxmlformats.org/officeDocument/2006/relationships/hyperlink" Target="https://www.google.com/maps/search/?api=1&amp;query=Marco+Poloweg+26-28,+Venlo" TargetMode="External"/><Relationship Id="rId8" Type="http://schemas.openxmlformats.org/officeDocument/2006/relationships/hyperlink" Target="https://www.google.com/maps/search/?api=1&amp;query=Hekven+6+A-B,+Breda" TargetMode="External"/><Relationship Id="rId142" Type="http://schemas.openxmlformats.org/officeDocument/2006/relationships/hyperlink" Target="https://www.google.com/maps/search/?api=1&amp;query=Hollandweg+4,+Bleiswijk" TargetMode="External"/><Relationship Id="rId184" Type="http://schemas.openxmlformats.org/officeDocument/2006/relationships/hyperlink" Target="https://www.google.com/maps/search/?api=1&amp;query=Dirk+Hartogweg+14,+Venlo" TargetMode="External"/><Relationship Id="rId391" Type="http://schemas.openxmlformats.org/officeDocument/2006/relationships/hyperlink" Target="https://www.google.com/maps/search/?api=1&amp;query=Dirk+Hartogweg+14,+Venlo" TargetMode="External"/><Relationship Id="rId251" Type="http://schemas.openxmlformats.org/officeDocument/2006/relationships/hyperlink" Target="https://www.google.com/maps/search/?api=1&amp;query=Chemnitzer+Strasse+24,+Moers" TargetMode="External"/><Relationship Id="rId46" Type="http://schemas.openxmlformats.org/officeDocument/2006/relationships/hyperlink" Target="https://www.google.com/maps/search/?api=1&amp;query=Bolwerkdok+2,+Nieuwegein" TargetMode="External"/><Relationship Id="rId293" Type="http://schemas.openxmlformats.org/officeDocument/2006/relationships/hyperlink" Target="https://www.google.com/maps/search/?api=1&amp;query=Marco+Poloweg+26-28,+Venlo" TargetMode="External"/><Relationship Id="rId307" Type="http://schemas.openxmlformats.org/officeDocument/2006/relationships/hyperlink" Target="https://www.google.com/maps/search/?api=1&amp;query=Athenastraat+10,+Tilburg" TargetMode="External"/><Relationship Id="rId349" Type="http://schemas.openxmlformats.org/officeDocument/2006/relationships/hyperlink" Target="https://www.google.com/maps/search/?api=1&amp;query=Industrieweg+15,+Eindhoven" TargetMode="External"/><Relationship Id="rId88" Type="http://schemas.openxmlformats.org/officeDocument/2006/relationships/hyperlink" Target="https://www.google.com/maps/search/?api=1&amp;query=Athenastraat+6-8,+Tilburg" TargetMode="External"/><Relationship Id="rId111" Type="http://schemas.openxmlformats.org/officeDocument/2006/relationships/hyperlink" Target="https://www.google.com/maps/search/?api=1&amp;query=Chemnitzer+Strasse+24,+Moers" TargetMode="External"/><Relationship Id="rId153" Type="http://schemas.openxmlformats.org/officeDocument/2006/relationships/hyperlink" Target="https://www.google.com/maps/search/?api=1&amp;query=De+Amert+603,+Veghel" TargetMode="External"/><Relationship Id="rId195" Type="http://schemas.openxmlformats.org/officeDocument/2006/relationships/hyperlink" Target="https://www.google.com/maps/search/?api=1&amp;query=Fokkerweg+300,+Oude+Meer" TargetMode="External"/><Relationship Id="rId209" Type="http://schemas.openxmlformats.org/officeDocument/2006/relationships/hyperlink" Target="https://www.google.com/maps/search/?api=1&amp;query=Rondebeltweg+42,+Almere" TargetMode="External"/><Relationship Id="rId360" Type="http://schemas.openxmlformats.org/officeDocument/2006/relationships/hyperlink" Target="https://www.google.com/maps/search/?api=1&amp;query=Holtum-Noordweg+11,+Born" TargetMode="External"/><Relationship Id="rId220" Type="http://schemas.openxmlformats.org/officeDocument/2006/relationships/hyperlink" Target="https://www.google.com/maps/search/?api=1&amp;query=De+Amert+603,+Veghel" TargetMode="External"/><Relationship Id="rId15" Type="http://schemas.openxmlformats.org/officeDocument/2006/relationships/hyperlink" Target="https://www.google.com/maps/search/?api=1&amp;query=Fokkerweg+300,+Oude+Meer" TargetMode="External"/><Relationship Id="rId57" Type="http://schemas.openxmlformats.org/officeDocument/2006/relationships/hyperlink" Target="https://www.google.com/maps/search/?api=1&amp;query=Capronilaan+37-53,+Schiphol-Rijk" TargetMode="External"/><Relationship Id="rId262" Type="http://schemas.openxmlformats.org/officeDocument/2006/relationships/hyperlink" Target="https://www.google.com/maps/search/?api=1&amp;query=Hoge+Wei,+Brussels" TargetMode="External"/><Relationship Id="rId318" Type="http://schemas.openxmlformats.org/officeDocument/2006/relationships/hyperlink" Target="https://www.google.com/maps/search/?api=1&amp;query=Athenastraat+6-8,+Tilburg" TargetMode="External"/><Relationship Id="rId99" Type="http://schemas.openxmlformats.org/officeDocument/2006/relationships/hyperlink" Target="https://www.google.com/maps/search/?api=1&amp;query=Hekven+6+C-D,+Breda" TargetMode="External"/><Relationship Id="rId122" Type="http://schemas.openxmlformats.org/officeDocument/2006/relationships/hyperlink" Target="https://www.google.com/maps/search/?api=1&amp;query=Laan+van+Mathenesse,+Bleiswijk" TargetMode="External"/><Relationship Id="rId164" Type="http://schemas.openxmlformats.org/officeDocument/2006/relationships/hyperlink" Target="https://www.google.com/maps/search/?api=1&amp;query=Maarten+de+Vriesstraat+18,+20,+22,+Sevenum" TargetMode="External"/><Relationship Id="rId371" Type="http://schemas.openxmlformats.org/officeDocument/2006/relationships/hyperlink" Target="https://www.google.com/maps/search/?api=1&amp;query=Hoge+Wei,+Brussels" TargetMode="External"/><Relationship Id="rId26" Type="http://schemas.openxmlformats.org/officeDocument/2006/relationships/hyperlink" Target="https://www.google.com/maps/search/?api=1&amp;query=Budberger+Str.+2,+Emmerich" TargetMode="External"/><Relationship Id="rId231" Type="http://schemas.openxmlformats.org/officeDocument/2006/relationships/hyperlink" Target="https://www.google.com/maps/search/?api=1&amp;query=Kimpler+Strasse+330+-+336,+Krefeld" TargetMode="External"/><Relationship Id="rId273" Type="http://schemas.openxmlformats.org/officeDocument/2006/relationships/hyperlink" Target="https://www.google.com/maps/search/?api=1&amp;query=Sluisweg+10,+Merelbeke" TargetMode="External"/><Relationship Id="rId329" Type="http://schemas.openxmlformats.org/officeDocument/2006/relationships/hyperlink" Target="https://www.google.com/maps/search/?api=1&amp;query=N/A,+Boom" TargetMode="External"/><Relationship Id="rId68" Type="http://schemas.openxmlformats.org/officeDocument/2006/relationships/hyperlink" Target="https://www.google.com/maps/search/?api=1&amp;query=Radonstraat+300,+Zoetermeer" TargetMode="External"/><Relationship Id="rId133" Type="http://schemas.openxmlformats.org/officeDocument/2006/relationships/hyperlink" Target="https://www.google.com/maps/search/?api=1&amp;query=Zum+Gut+Heiligendonk+50-52,+Duesseldorf" TargetMode="External"/><Relationship Id="rId175" Type="http://schemas.openxmlformats.org/officeDocument/2006/relationships/hyperlink" Target="https://www.google.com/maps/search/?api=1&amp;query=Bellsingel+20-26,+Schiphol-Rijk" TargetMode="External"/><Relationship Id="rId340" Type="http://schemas.openxmlformats.org/officeDocument/2006/relationships/hyperlink" Target="https://www.google.com/maps/search/?api=1&amp;query=Orionweg+9,+Moerdijk" TargetMode="External"/><Relationship Id="rId200" Type="http://schemas.openxmlformats.org/officeDocument/2006/relationships/hyperlink" Target="https://www.google.com/maps/search/?api=1&amp;query=Rutherfordweg+102,+Utrecht" TargetMode="External"/><Relationship Id="rId382" Type="http://schemas.openxmlformats.org/officeDocument/2006/relationships/hyperlink" Target="https://www.google.com/maps/search/?api=1&amp;query=De+Amert+603,+Veghel" TargetMode="External"/><Relationship Id="rId242" Type="http://schemas.openxmlformats.org/officeDocument/2006/relationships/hyperlink" Target="https://www.google.com/maps/search/?api=1&amp;query=Fokkerweg+300,+Oude+Meer" TargetMode="External"/><Relationship Id="rId284" Type="http://schemas.openxmlformats.org/officeDocument/2006/relationships/hyperlink" Target="https://www.google.com/maps/search/?api=1&amp;query=Dirk+Hartogweg+14,+Venlo"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search/?api=1&amp;query=Prestwickweg+8,+Schiph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9E4A0-D69C-4B92-8AE6-F35F692C8D5C}">
  <sheetPr>
    <tabColor rgb="FFC00000"/>
  </sheetPr>
  <dimension ref="B2:AA431"/>
  <sheetViews>
    <sheetView tabSelected="1" zoomScale="85" zoomScaleNormal="85" workbookViewId="0">
      <pane xSplit="1" ySplit="2" topLeftCell="B3" activePane="bottomRight" state="frozen"/>
      <selection activeCell="I3" sqref="I3"/>
      <selection pane="topRight" activeCell="I3" sqref="I3"/>
      <selection pane="bottomLeft" activeCell="I3" sqref="I3"/>
      <selection pane="bottomRight" activeCell="B2" sqref="B2:AA2"/>
    </sheetView>
  </sheetViews>
  <sheetFormatPr defaultRowHeight="15" x14ac:dyDescent="0.25"/>
  <cols>
    <col min="1" max="1" width="5.5703125" customWidth="1"/>
    <col min="2" max="2" width="14" bestFit="1" customWidth="1"/>
    <col min="3" max="3" width="10.7109375" bestFit="1" customWidth="1"/>
    <col min="4" max="4" width="25" bestFit="1" customWidth="1"/>
    <col min="5" max="5" width="5.140625" bestFit="1" customWidth="1"/>
    <col min="6" max="6" width="8.5703125" bestFit="1" customWidth="1"/>
    <col min="7" max="7" width="11.5703125" bestFit="1" customWidth="1"/>
    <col min="8" max="8" width="11.5703125" customWidth="1"/>
    <col min="9" max="9" width="14.85546875" bestFit="1" customWidth="1"/>
    <col min="10" max="10" width="10.28515625" bestFit="1" customWidth="1"/>
    <col min="11" max="11" width="15.140625" bestFit="1" customWidth="1"/>
    <col min="12" max="12" width="17" customWidth="1"/>
    <col min="13" max="13" width="17.85546875" bestFit="1" customWidth="1"/>
    <col min="14" max="14" width="23.140625" bestFit="1" customWidth="1"/>
    <col min="15" max="15" width="11" bestFit="1" customWidth="1"/>
    <col min="16" max="16" width="16.5703125" bestFit="1" customWidth="1"/>
    <col min="17" max="17" width="10.85546875" bestFit="1" customWidth="1"/>
    <col min="18" max="18" width="7.5703125" bestFit="1" customWidth="1"/>
    <col min="19" max="19" width="9.28515625" bestFit="1" customWidth="1"/>
    <col min="20" max="20" width="5.85546875" bestFit="1" customWidth="1"/>
    <col min="21" max="21" width="8.7109375" bestFit="1" customWidth="1"/>
    <col min="22" max="22" width="19.42578125" bestFit="1" customWidth="1"/>
    <col min="23" max="23" width="46" bestFit="1" customWidth="1"/>
    <col min="24" max="24" width="68.140625" bestFit="1" customWidth="1"/>
    <col min="25" max="25" width="19.28515625" bestFit="1" customWidth="1"/>
  </cols>
  <sheetData>
    <row r="2" spans="2:27" x14ac:dyDescent="0.25">
      <c r="B2" s="1" t="s">
        <v>35</v>
      </c>
      <c r="C2" s="1" t="s">
        <v>26</v>
      </c>
      <c r="D2" s="1" t="s">
        <v>37</v>
      </c>
      <c r="E2" s="1" t="s">
        <v>2</v>
      </c>
      <c r="F2" s="1" t="s">
        <v>3</v>
      </c>
      <c r="G2" s="1" t="s">
        <v>22</v>
      </c>
      <c r="H2" s="1" t="s">
        <v>41</v>
      </c>
      <c r="I2" s="1" t="s">
        <v>4</v>
      </c>
      <c r="J2" s="1" t="s">
        <v>9</v>
      </c>
      <c r="K2" s="1" t="s">
        <v>10</v>
      </c>
      <c r="L2" s="1" t="s">
        <v>13</v>
      </c>
      <c r="M2" s="1" t="s">
        <v>0</v>
      </c>
      <c r="N2" s="1" t="s">
        <v>42</v>
      </c>
      <c r="O2" s="1" t="s">
        <v>21</v>
      </c>
      <c r="P2" s="1" t="s">
        <v>20</v>
      </c>
      <c r="Q2" s="1" t="s">
        <v>11</v>
      </c>
      <c r="R2" s="1" t="s">
        <v>43</v>
      </c>
      <c r="S2" s="1" t="s">
        <v>17</v>
      </c>
      <c r="T2" s="1" t="s">
        <v>16</v>
      </c>
      <c r="U2" s="1" t="s">
        <v>44</v>
      </c>
      <c r="V2" s="1" t="s">
        <v>18</v>
      </c>
      <c r="W2" s="1" t="s">
        <v>14</v>
      </c>
      <c r="X2" s="1" t="s">
        <v>39</v>
      </c>
      <c r="Y2" s="1" t="s">
        <v>19</v>
      </c>
      <c r="Z2" s="1" t="s">
        <v>897</v>
      </c>
      <c r="AA2" s="1" t="s">
        <v>855</v>
      </c>
    </row>
    <row r="3" spans="2:27" ht="15" customHeight="1" x14ac:dyDescent="0.25">
      <c r="B3" s="20" t="str">
        <f t="shared" ref="B3:B15" si="0">UPPER(LEFT(D3,1)&amp;LEFT(MID(D3,FIND(" ",D3)+1,LEN(D3)),1)&amp;"-"&amp;LEFT(I3,2)&amp;"-"&amp;LEFT(J3,2)&amp;"-"&amp;LEFT(K3,2)&amp;"- "&amp;IF(UPPER(LEFT(D3,1)&amp;LEFT(MID(D3,FIND(" ",D3)+1,LEN(D3)),1)&amp;"-"&amp;LEFT(I3,2)&amp;"-"&amp;LEFT(J3,2)&amp;"-"&amp;LEFT(K3,2))=UPPER(LEFT(D2,1)&amp;LEFT(MID(D2,FIND(" ",D2)+1,LEN(D2)),1)&amp;"-"&amp;LEFT(I2,2)&amp;"-"&amp;LEFT(J2,2)&amp;"-"&amp;LEFT(K2,2)),VALUE(MID(B2,FIND(" ",B2)+1,LEN(B2)))+1,1))</f>
        <v>LC-NE-SC-SC- 1</v>
      </c>
      <c r="C3" s="2" t="s">
        <v>36</v>
      </c>
      <c r="D3" s="2" t="s">
        <v>38</v>
      </c>
      <c r="E3" s="22">
        <v>2024</v>
      </c>
      <c r="F3" s="22" t="s">
        <v>63</v>
      </c>
      <c r="G3" s="14"/>
      <c r="H3" s="2" t="s">
        <v>66</v>
      </c>
      <c r="I3" s="22" t="s">
        <v>67</v>
      </c>
      <c r="J3" s="22" t="s">
        <v>45</v>
      </c>
      <c r="K3" s="22" t="s">
        <v>45</v>
      </c>
      <c r="L3" s="22" t="s">
        <v>46</v>
      </c>
      <c r="M3" s="22" t="s">
        <v>47</v>
      </c>
      <c r="N3" s="26">
        <v>125</v>
      </c>
      <c r="O3" s="16"/>
      <c r="P3" s="15"/>
      <c r="Q3" s="25">
        <v>2783</v>
      </c>
      <c r="R3" s="12"/>
      <c r="S3" s="3"/>
      <c r="T3" s="3"/>
      <c r="U3" s="13">
        <v>1998</v>
      </c>
      <c r="V3" s="3"/>
      <c r="W3" s="6" t="s">
        <v>68</v>
      </c>
      <c r="X3" s="11" t="s">
        <v>85</v>
      </c>
      <c r="Y3" s="2" t="s">
        <v>78</v>
      </c>
      <c r="AA3" s="40" t="s">
        <v>178</v>
      </c>
    </row>
    <row r="4" spans="2:27" ht="15" customHeight="1" x14ac:dyDescent="0.25">
      <c r="B4" s="20" t="str">
        <f t="shared" si="0"/>
        <v>LC-NE-HO-SC- 1</v>
      </c>
      <c r="C4" s="2" t="s">
        <v>36</v>
      </c>
      <c r="D4" s="2" t="s">
        <v>38</v>
      </c>
      <c r="E4" s="22">
        <v>2024</v>
      </c>
      <c r="F4" s="22" t="s">
        <v>63</v>
      </c>
      <c r="G4" s="14"/>
      <c r="H4" s="2" t="s">
        <v>66</v>
      </c>
      <c r="I4" s="22" t="s">
        <v>67</v>
      </c>
      <c r="J4" s="22" t="s">
        <v>48</v>
      </c>
      <c r="K4" s="22" t="s">
        <v>45</v>
      </c>
      <c r="L4" s="22" t="s">
        <v>49</v>
      </c>
      <c r="M4" s="22" t="s">
        <v>50</v>
      </c>
      <c r="N4" s="26">
        <v>105</v>
      </c>
      <c r="O4" s="16"/>
      <c r="P4" s="15"/>
      <c r="Q4" s="25">
        <v>8000</v>
      </c>
      <c r="R4" s="12"/>
      <c r="S4" s="3"/>
      <c r="T4" s="3"/>
      <c r="U4" s="13">
        <v>2023</v>
      </c>
      <c r="V4" s="3"/>
      <c r="W4" s="6" t="s">
        <v>75</v>
      </c>
      <c r="X4" s="11" t="s">
        <v>86</v>
      </c>
      <c r="Y4" s="2" t="s">
        <v>79</v>
      </c>
      <c r="AA4" s="40" t="s">
        <v>178</v>
      </c>
    </row>
    <row r="5" spans="2:27" ht="15" customHeight="1" x14ac:dyDescent="0.25">
      <c r="B5" s="20" t="str">
        <f t="shared" si="0"/>
        <v>LC-NE-HO-SC- 2</v>
      </c>
      <c r="C5" s="2" t="s">
        <v>36</v>
      </c>
      <c r="D5" s="2" t="s">
        <v>38</v>
      </c>
      <c r="E5" s="22">
        <v>2024</v>
      </c>
      <c r="F5" s="22" t="s">
        <v>64</v>
      </c>
      <c r="G5" s="14"/>
      <c r="H5" s="2" t="s">
        <v>66</v>
      </c>
      <c r="I5" s="22" t="s">
        <v>67</v>
      </c>
      <c r="J5" s="22" t="s">
        <v>48</v>
      </c>
      <c r="K5" s="22" t="s">
        <v>45</v>
      </c>
      <c r="L5" s="22" t="s">
        <v>51</v>
      </c>
      <c r="M5" s="22" t="s">
        <v>50</v>
      </c>
      <c r="N5" s="26">
        <v>115</v>
      </c>
      <c r="O5" s="16"/>
      <c r="P5" s="15"/>
      <c r="Q5" s="25">
        <v>2543</v>
      </c>
      <c r="R5" s="12"/>
      <c r="S5" s="3"/>
      <c r="T5" s="3"/>
      <c r="U5" s="13">
        <v>2023</v>
      </c>
      <c r="V5" s="3"/>
      <c r="W5" s="6" t="s">
        <v>69</v>
      </c>
      <c r="X5" s="11" t="s">
        <v>87</v>
      </c>
      <c r="Y5" s="2" t="s">
        <v>79</v>
      </c>
      <c r="AA5" s="40" t="s">
        <v>178</v>
      </c>
    </row>
    <row r="6" spans="2:27" ht="15" customHeight="1" x14ac:dyDescent="0.25">
      <c r="B6" s="20" t="str">
        <f t="shared" si="0"/>
        <v>LC-NE-SC-SC- 1</v>
      </c>
      <c r="C6" s="2" t="s">
        <v>36</v>
      </c>
      <c r="D6" s="2" t="s">
        <v>38</v>
      </c>
      <c r="E6" s="22">
        <v>2024</v>
      </c>
      <c r="F6" s="22" t="s">
        <v>64</v>
      </c>
      <c r="G6" s="14"/>
      <c r="H6" s="2" t="s">
        <v>66</v>
      </c>
      <c r="I6" s="22" t="s">
        <v>67</v>
      </c>
      <c r="J6" s="22" t="s">
        <v>45</v>
      </c>
      <c r="K6" s="22" t="s">
        <v>45</v>
      </c>
      <c r="L6" s="22" t="s">
        <v>46</v>
      </c>
      <c r="M6" s="22" t="s">
        <v>47</v>
      </c>
      <c r="N6" s="26">
        <v>120</v>
      </c>
      <c r="O6" s="16"/>
      <c r="P6" s="15"/>
      <c r="Q6" s="25">
        <v>2800</v>
      </c>
      <c r="R6" s="12"/>
      <c r="S6" s="3"/>
      <c r="T6" s="3"/>
      <c r="U6" s="13">
        <v>1998</v>
      </c>
      <c r="V6" s="3"/>
      <c r="W6" s="6" t="s">
        <v>70</v>
      </c>
      <c r="X6" s="11" t="s">
        <v>85</v>
      </c>
      <c r="Y6" s="2" t="s">
        <v>78</v>
      </c>
      <c r="AA6" s="40" t="s">
        <v>178</v>
      </c>
    </row>
    <row r="7" spans="2:27" ht="15" customHeight="1" x14ac:dyDescent="0.25">
      <c r="B7" s="20" t="str">
        <f t="shared" si="0"/>
        <v>LC-NE-RO-SC- 1</v>
      </c>
      <c r="C7" s="2" t="s">
        <v>36</v>
      </c>
      <c r="D7" s="2" t="s">
        <v>38</v>
      </c>
      <c r="E7" s="22">
        <v>2024</v>
      </c>
      <c r="F7" s="22" t="s">
        <v>64</v>
      </c>
      <c r="G7" s="14"/>
      <c r="H7" s="2" t="s">
        <v>66</v>
      </c>
      <c r="I7" s="22" t="s">
        <v>67</v>
      </c>
      <c r="J7" s="22" t="s">
        <v>52</v>
      </c>
      <c r="K7" s="22" t="s">
        <v>45</v>
      </c>
      <c r="L7" s="22" t="s">
        <v>53</v>
      </c>
      <c r="M7" s="22" t="s">
        <v>54</v>
      </c>
      <c r="N7" s="26">
        <v>110</v>
      </c>
      <c r="O7" s="16"/>
      <c r="P7" s="15"/>
      <c r="Q7" s="25">
        <v>1600</v>
      </c>
      <c r="R7" s="12"/>
      <c r="S7" s="3"/>
      <c r="T7" s="3"/>
      <c r="U7" s="13">
        <v>2021</v>
      </c>
      <c r="V7" s="3"/>
      <c r="W7" t="s">
        <v>76</v>
      </c>
      <c r="X7" s="11" t="s">
        <v>88</v>
      </c>
      <c r="Y7" s="2" t="s">
        <v>80</v>
      </c>
      <c r="AA7" s="40" t="s">
        <v>178</v>
      </c>
    </row>
    <row r="8" spans="2:27" ht="15" customHeight="1" x14ac:dyDescent="0.25">
      <c r="B8" s="20" t="str">
        <f t="shared" si="0"/>
        <v>LC-NE-SC-SC- 1</v>
      </c>
      <c r="C8" s="2" t="s">
        <v>36</v>
      </c>
      <c r="D8" s="2" t="s">
        <v>38</v>
      </c>
      <c r="E8" s="22">
        <v>2024</v>
      </c>
      <c r="F8" s="22" t="s">
        <v>65</v>
      </c>
      <c r="G8" s="14"/>
      <c r="H8" s="2" t="s">
        <v>66</v>
      </c>
      <c r="I8" s="22" t="s">
        <v>67</v>
      </c>
      <c r="J8" s="22" t="s">
        <v>45</v>
      </c>
      <c r="K8" s="22" t="s">
        <v>45</v>
      </c>
      <c r="L8" s="22" t="s">
        <v>55</v>
      </c>
      <c r="M8" s="22" t="s">
        <v>33</v>
      </c>
      <c r="N8" s="26">
        <v>120</v>
      </c>
      <c r="O8" s="16"/>
      <c r="P8" s="15"/>
      <c r="Q8" s="25">
        <v>18330</v>
      </c>
      <c r="R8" s="12"/>
      <c r="S8" s="3"/>
      <c r="T8" s="3"/>
      <c r="U8" s="13">
        <v>2001</v>
      </c>
      <c r="V8" s="3"/>
      <c r="W8" t="s">
        <v>77</v>
      </c>
      <c r="X8" s="11" t="s">
        <v>89</v>
      </c>
      <c r="Y8" s="2" t="s">
        <v>81</v>
      </c>
      <c r="AA8" s="40" t="s">
        <v>178</v>
      </c>
    </row>
    <row r="9" spans="2:27" ht="15" customHeight="1" x14ac:dyDescent="0.25">
      <c r="B9" s="20" t="str">
        <f t="shared" si="0"/>
        <v>LC-NE-HO-SC- 1</v>
      </c>
      <c r="C9" s="2" t="s">
        <v>36</v>
      </c>
      <c r="D9" s="2" t="s">
        <v>38</v>
      </c>
      <c r="E9" s="22">
        <v>2023</v>
      </c>
      <c r="F9" s="22" t="s">
        <v>63</v>
      </c>
      <c r="G9" s="14"/>
      <c r="H9" s="2" t="s">
        <v>66</v>
      </c>
      <c r="I9" s="22" t="s">
        <v>67</v>
      </c>
      <c r="J9" s="22" t="s">
        <v>48</v>
      </c>
      <c r="K9" s="22" t="s">
        <v>45</v>
      </c>
      <c r="L9" s="22" t="s">
        <v>56</v>
      </c>
      <c r="M9" s="22" t="s">
        <v>50</v>
      </c>
      <c r="N9" s="26">
        <v>105</v>
      </c>
      <c r="O9" s="16"/>
      <c r="P9" s="15"/>
      <c r="Q9" s="25">
        <v>10847</v>
      </c>
      <c r="R9" s="12"/>
      <c r="S9" s="3"/>
      <c r="T9" s="3"/>
      <c r="U9" s="13">
        <v>2009</v>
      </c>
      <c r="V9" s="3"/>
      <c r="W9" s="6" t="s">
        <v>71</v>
      </c>
      <c r="X9" s="11" t="s">
        <v>90</v>
      </c>
      <c r="Y9" s="2" t="s">
        <v>82</v>
      </c>
      <c r="AA9" s="40" t="s">
        <v>178</v>
      </c>
    </row>
    <row r="10" spans="2:27" ht="15" customHeight="1" x14ac:dyDescent="0.25">
      <c r="B10" s="20" t="str">
        <f t="shared" si="0"/>
        <v>LC-NE-OU-SC- 1</v>
      </c>
      <c r="C10" s="2" t="s">
        <v>36</v>
      </c>
      <c r="D10" s="2" t="s">
        <v>38</v>
      </c>
      <c r="E10" s="22">
        <v>2023</v>
      </c>
      <c r="F10" s="22" t="s">
        <v>63</v>
      </c>
      <c r="G10" s="14"/>
      <c r="H10" s="2" t="s">
        <v>66</v>
      </c>
      <c r="I10" s="22" t="s">
        <v>67</v>
      </c>
      <c r="J10" s="22" t="s">
        <v>57</v>
      </c>
      <c r="K10" s="22" t="s">
        <v>45</v>
      </c>
      <c r="L10" s="22" t="s">
        <v>58</v>
      </c>
      <c r="M10" s="22" t="s">
        <v>33</v>
      </c>
      <c r="N10" s="26">
        <v>105</v>
      </c>
      <c r="O10" s="16"/>
      <c r="P10" s="15"/>
      <c r="Q10" s="25">
        <v>1437</v>
      </c>
      <c r="R10" s="12"/>
      <c r="S10" s="3"/>
      <c r="T10" s="3"/>
      <c r="U10" s="13">
        <v>2010</v>
      </c>
      <c r="V10" s="3"/>
      <c r="W10" s="6" t="s">
        <v>72</v>
      </c>
      <c r="X10" s="11" t="s">
        <v>91</v>
      </c>
      <c r="Y10" s="2" t="s">
        <v>83</v>
      </c>
      <c r="AA10" s="40" t="s">
        <v>178</v>
      </c>
    </row>
    <row r="11" spans="2:27" ht="15" customHeight="1" x14ac:dyDescent="0.25">
      <c r="B11" s="20" t="str">
        <f t="shared" si="0"/>
        <v>LC-NE-AA-SC- 1</v>
      </c>
      <c r="C11" s="2" t="s">
        <v>36</v>
      </c>
      <c r="D11" s="2" t="s">
        <v>38</v>
      </c>
      <c r="E11" s="22">
        <v>2023</v>
      </c>
      <c r="F11" s="22" t="s">
        <v>64</v>
      </c>
      <c r="G11" s="14"/>
      <c r="H11" s="2" t="s">
        <v>66</v>
      </c>
      <c r="I11" s="22" t="s">
        <v>67</v>
      </c>
      <c r="J11" s="22" t="s">
        <v>59</v>
      </c>
      <c r="K11" s="22" t="s">
        <v>45</v>
      </c>
      <c r="L11" s="22" t="s">
        <v>60</v>
      </c>
      <c r="M11" s="22" t="s">
        <v>61</v>
      </c>
      <c r="N11" s="26">
        <v>85</v>
      </c>
      <c r="O11" s="16"/>
      <c r="P11" s="15"/>
      <c r="Q11" s="25">
        <v>13830</v>
      </c>
      <c r="R11" s="12"/>
      <c r="S11" s="3"/>
      <c r="T11" s="3"/>
      <c r="U11" s="13">
        <v>2023</v>
      </c>
      <c r="V11" s="3"/>
      <c r="W11" s="6" t="s">
        <v>73</v>
      </c>
      <c r="X11" s="11" t="s">
        <v>92</v>
      </c>
      <c r="Y11" s="2" t="s">
        <v>84</v>
      </c>
      <c r="AA11" s="40" t="s">
        <v>178</v>
      </c>
    </row>
    <row r="12" spans="2:27" ht="15" customHeight="1" x14ac:dyDescent="0.25">
      <c r="B12" s="20" t="str">
        <f t="shared" si="0"/>
        <v>LC-NE-HO-SC- 1</v>
      </c>
      <c r="C12" s="2" t="s">
        <v>36</v>
      </c>
      <c r="D12" s="2" t="s">
        <v>38</v>
      </c>
      <c r="E12" s="22">
        <v>2023</v>
      </c>
      <c r="F12" s="22" t="s">
        <v>65</v>
      </c>
      <c r="G12" s="14"/>
      <c r="H12" s="2" t="s">
        <v>66</v>
      </c>
      <c r="I12" s="22" t="s">
        <v>67</v>
      </c>
      <c r="J12" s="22" t="s">
        <v>48</v>
      </c>
      <c r="K12" s="22" t="s">
        <v>45</v>
      </c>
      <c r="L12" s="22" t="s">
        <v>62</v>
      </c>
      <c r="M12" s="22" t="s">
        <v>50</v>
      </c>
      <c r="N12" s="26">
        <v>110</v>
      </c>
      <c r="O12" s="16"/>
      <c r="P12" s="15"/>
      <c r="Q12" s="25">
        <v>5000</v>
      </c>
      <c r="R12" s="12"/>
      <c r="S12" s="3"/>
      <c r="T12" s="3"/>
      <c r="U12" s="13">
        <v>2023</v>
      </c>
      <c r="V12" s="3"/>
      <c r="W12" s="6" t="s">
        <v>74</v>
      </c>
      <c r="X12" s="11" t="s">
        <v>93</v>
      </c>
      <c r="Y12" s="2" t="s">
        <v>79</v>
      </c>
      <c r="AA12" s="40" t="s">
        <v>178</v>
      </c>
    </row>
    <row r="13" spans="2:27" ht="15" customHeight="1" x14ac:dyDescent="0.25">
      <c r="B13" s="20" t="str">
        <f t="shared" si="0"/>
        <v>LC-NE-AL-ST- 1</v>
      </c>
      <c r="C13" s="2" t="s">
        <v>36</v>
      </c>
      <c r="D13" s="2" t="s">
        <v>38</v>
      </c>
      <c r="E13" s="22">
        <v>2024</v>
      </c>
      <c r="F13" s="22">
        <v>3</v>
      </c>
      <c r="G13" s="14"/>
      <c r="H13" s="2" t="s">
        <v>66</v>
      </c>
      <c r="I13" s="22" t="s">
        <v>67</v>
      </c>
      <c r="J13" s="22" t="s">
        <v>94</v>
      </c>
      <c r="K13" s="22" t="s">
        <v>100</v>
      </c>
      <c r="L13" s="22" t="s">
        <v>95</v>
      </c>
      <c r="M13" s="22" t="s">
        <v>96</v>
      </c>
      <c r="N13" s="19">
        <v>85</v>
      </c>
      <c r="O13" s="16"/>
      <c r="P13" s="15"/>
      <c r="Q13" s="3">
        <v>21825</v>
      </c>
      <c r="R13" s="12"/>
      <c r="S13" s="3"/>
      <c r="T13" s="3"/>
      <c r="U13" s="13">
        <v>2024</v>
      </c>
      <c r="V13" s="3"/>
      <c r="W13" s="4" t="s">
        <v>104</v>
      </c>
      <c r="X13" s="4" t="s">
        <v>105</v>
      </c>
      <c r="Y13" s="2"/>
      <c r="AA13" s="40" t="s">
        <v>178</v>
      </c>
    </row>
    <row r="14" spans="2:27" ht="15" customHeight="1" x14ac:dyDescent="0.25">
      <c r="B14" s="20" t="str">
        <f t="shared" si="0"/>
        <v>LC-NE-AL-HO- 1</v>
      </c>
      <c r="C14" s="2" t="s">
        <v>36</v>
      </c>
      <c r="D14" s="2" t="s">
        <v>38</v>
      </c>
      <c r="E14" s="22">
        <v>2024</v>
      </c>
      <c r="F14" s="22">
        <v>2</v>
      </c>
      <c r="H14" s="2" t="s">
        <v>66</v>
      </c>
      <c r="I14" s="22" t="s">
        <v>67</v>
      </c>
      <c r="J14" s="22" t="s">
        <v>94</v>
      </c>
      <c r="K14" s="22" t="s">
        <v>101</v>
      </c>
      <c r="L14" s="22" t="s">
        <v>97</v>
      </c>
      <c r="M14" s="22" t="s">
        <v>32</v>
      </c>
      <c r="N14" s="27">
        <v>105</v>
      </c>
      <c r="O14" s="18"/>
      <c r="P14" s="17"/>
      <c r="Q14" s="5">
        <v>2180</v>
      </c>
      <c r="R14" s="12"/>
      <c r="S14" s="3"/>
      <c r="T14" s="3"/>
      <c r="U14" s="13">
        <v>2024</v>
      </c>
      <c r="V14" s="3"/>
      <c r="W14" s="4" t="s">
        <v>103</v>
      </c>
      <c r="X14" s="4" t="s">
        <v>106</v>
      </c>
      <c r="Y14" s="2"/>
      <c r="AA14" s="40" t="s">
        <v>178</v>
      </c>
    </row>
    <row r="15" spans="2:27" x14ac:dyDescent="0.25">
      <c r="B15" s="20" t="str">
        <f t="shared" si="0"/>
        <v>LC-NE-AL-HO- 2</v>
      </c>
      <c r="C15" s="2" t="s">
        <v>36</v>
      </c>
      <c r="D15" s="2" t="s">
        <v>38</v>
      </c>
      <c r="E15" s="22">
        <v>2024</v>
      </c>
      <c r="F15" s="22">
        <v>2</v>
      </c>
      <c r="H15" s="2" t="s">
        <v>66</v>
      </c>
      <c r="I15" s="22" t="s">
        <v>67</v>
      </c>
      <c r="J15" s="22" t="s">
        <v>94</v>
      </c>
      <c r="K15" s="22" t="s">
        <v>101</v>
      </c>
      <c r="L15" s="22" t="s">
        <v>98</v>
      </c>
      <c r="M15" s="22" t="s">
        <v>99</v>
      </c>
      <c r="N15" s="27">
        <v>75</v>
      </c>
      <c r="Q15" s="23">
        <v>12800</v>
      </c>
      <c r="U15" s="28">
        <v>1994</v>
      </c>
      <c r="W15" s="4" t="s">
        <v>102</v>
      </c>
      <c r="X15" s="4" t="s">
        <v>107</v>
      </c>
      <c r="AA15" s="40" t="s">
        <v>178</v>
      </c>
    </row>
    <row r="16" spans="2:27" x14ac:dyDescent="0.25">
      <c r="B16" s="20" t="str">
        <f t="shared" ref="B16:B20" si="1">UPPER(LEFT(D16,1)&amp;LEFT(MID(D16,FIND(" ",D16)+1,LEN(D16)),1)&amp;"-"&amp;LEFT(I16,2)&amp;"-"&amp;LEFT(J16,2)&amp;"-"&amp;LEFT(K16,2)&amp;"- "&amp;IF(UPPER(LEFT(D16,1)&amp;LEFT(MID(D16,FIND(" ",D16)+1,LEN(D16)),1)&amp;"-"&amp;LEFT(I16,2)&amp;"-"&amp;LEFT(J16,2)&amp;"-"&amp;LEFT(K16,2))=UPPER(LEFT(D15,1)&amp;LEFT(MID(D15,FIND(" ",D15)+1,LEN(D15)),1)&amp;"-"&amp;LEFT(I15,2)&amp;"-"&amp;LEFT(J15,2)&amp;"-"&amp;LEFT(K15,2)),VALUE(MID(B15,FIND(" ",B15)+1,LEN(B15)))+1,1))</f>
        <v>LC-NE-VE-TR- 1</v>
      </c>
      <c r="C16" s="2" t="s">
        <v>36</v>
      </c>
      <c r="D16" s="2" t="s">
        <v>38</v>
      </c>
      <c r="E16" s="24">
        <v>2024</v>
      </c>
      <c r="F16" s="24">
        <v>2</v>
      </c>
      <c r="H16" s="2" t="s">
        <v>66</v>
      </c>
      <c r="I16" s="22" t="s">
        <v>67</v>
      </c>
      <c r="J16" s="24" t="s">
        <v>114</v>
      </c>
      <c r="K16" s="24" t="s">
        <v>108</v>
      </c>
      <c r="L16" s="22" t="s">
        <v>95</v>
      </c>
      <c r="M16" s="22" t="s">
        <v>33</v>
      </c>
      <c r="N16" s="27">
        <v>88</v>
      </c>
      <c r="Q16" s="23">
        <v>46750</v>
      </c>
      <c r="U16" s="28">
        <v>2024</v>
      </c>
      <c r="W16" s="4" t="s">
        <v>120</v>
      </c>
      <c r="X16" s="4" t="s">
        <v>115</v>
      </c>
      <c r="AA16" s="40" t="s">
        <v>178</v>
      </c>
    </row>
    <row r="17" spans="2:27" x14ac:dyDescent="0.25">
      <c r="B17" s="20" t="str">
        <f t="shared" si="1"/>
        <v>LC-NE-VE-TR- 2</v>
      </c>
      <c r="C17" s="2" t="s">
        <v>36</v>
      </c>
      <c r="D17" s="2" t="s">
        <v>38</v>
      </c>
      <c r="E17" s="24">
        <v>2023</v>
      </c>
      <c r="F17" s="24">
        <v>2</v>
      </c>
      <c r="H17" s="2" t="s">
        <v>66</v>
      </c>
      <c r="I17" s="22" t="s">
        <v>67</v>
      </c>
      <c r="J17" s="24" t="s">
        <v>114</v>
      </c>
      <c r="K17" s="24" t="s">
        <v>108</v>
      </c>
      <c r="L17" s="22" t="s">
        <v>109</v>
      </c>
      <c r="M17" s="22" t="s">
        <v>33</v>
      </c>
      <c r="N17" s="27">
        <v>85</v>
      </c>
      <c r="Q17" s="23">
        <v>11999</v>
      </c>
      <c r="U17" s="28">
        <v>2007</v>
      </c>
      <c r="W17" s="4" t="s">
        <v>121</v>
      </c>
      <c r="X17" s="4" t="s">
        <v>116</v>
      </c>
      <c r="AA17" s="40" t="s">
        <v>178</v>
      </c>
    </row>
    <row r="18" spans="2:27" x14ac:dyDescent="0.25">
      <c r="B18" s="20" t="str">
        <f t="shared" si="1"/>
        <v>LC-NE-VE-TR- 3</v>
      </c>
      <c r="C18" s="2" t="s">
        <v>36</v>
      </c>
      <c r="D18" s="2" t="s">
        <v>38</v>
      </c>
      <c r="E18" s="24">
        <v>2023</v>
      </c>
      <c r="F18" s="24">
        <v>2</v>
      </c>
      <c r="H18" s="2" t="s">
        <v>66</v>
      </c>
      <c r="I18" s="22" t="s">
        <v>67</v>
      </c>
      <c r="J18" s="24" t="s">
        <v>114</v>
      </c>
      <c r="K18" s="24" t="s">
        <v>108</v>
      </c>
      <c r="L18" s="22" t="s">
        <v>110</v>
      </c>
      <c r="M18" s="22" t="s">
        <v>33</v>
      </c>
      <c r="N18" s="27">
        <v>90</v>
      </c>
      <c r="Q18" s="23">
        <v>5000</v>
      </c>
      <c r="U18" s="28">
        <v>1967</v>
      </c>
      <c r="W18" s="4" t="s">
        <v>122</v>
      </c>
      <c r="X18" s="4" t="s">
        <v>117</v>
      </c>
      <c r="AA18" s="40" t="s">
        <v>178</v>
      </c>
    </row>
    <row r="19" spans="2:27" x14ac:dyDescent="0.25">
      <c r="B19" s="20" t="str">
        <f t="shared" si="1"/>
        <v>LC-NE-VE-TR- 4</v>
      </c>
      <c r="C19" s="2" t="s">
        <v>36</v>
      </c>
      <c r="D19" s="2" t="s">
        <v>38</v>
      </c>
      <c r="E19" s="24">
        <v>2023</v>
      </c>
      <c r="F19" s="24">
        <v>2</v>
      </c>
      <c r="H19" s="2" t="s">
        <v>66</v>
      </c>
      <c r="I19" s="22" t="s">
        <v>67</v>
      </c>
      <c r="J19" s="24" t="s">
        <v>114</v>
      </c>
      <c r="K19" s="24" t="s">
        <v>108</v>
      </c>
      <c r="L19" s="22" t="s">
        <v>111</v>
      </c>
      <c r="M19" s="22"/>
      <c r="N19" s="27">
        <v>82.5</v>
      </c>
      <c r="Q19" s="23">
        <v>35000</v>
      </c>
      <c r="U19" s="28">
        <v>1996</v>
      </c>
      <c r="W19" s="4" t="s">
        <v>123</v>
      </c>
      <c r="X19" s="4" t="s">
        <v>118</v>
      </c>
      <c r="AA19" s="40" t="s">
        <v>178</v>
      </c>
    </row>
    <row r="20" spans="2:27" x14ac:dyDescent="0.25">
      <c r="B20" s="20" t="str">
        <f t="shared" si="1"/>
        <v>LC-NE-VE-TR- 5</v>
      </c>
      <c r="C20" s="2" t="s">
        <v>36</v>
      </c>
      <c r="D20" s="2" t="s">
        <v>38</v>
      </c>
      <c r="E20" s="24">
        <v>2023</v>
      </c>
      <c r="F20" s="24">
        <v>2</v>
      </c>
      <c r="H20" s="2" t="s">
        <v>66</v>
      </c>
      <c r="I20" s="22" t="s">
        <v>67</v>
      </c>
      <c r="J20" s="24" t="s">
        <v>114</v>
      </c>
      <c r="K20" s="24" t="s">
        <v>108</v>
      </c>
      <c r="L20" s="22" t="s">
        <v>112</v>
      </c>
      <c r="M20" s="22" t="s">
        <v>113</v>
      </c>
      <c r="N20" s="27">
        <v>90</v>
      </c>
      <c r="Q20" s="23">
        <v>12000</v>
      </c>
      <c r="U20" s="28">
        <v>2024</v>
      </c>
      <c r="W20" s="4" t="s">
        <v>124</v>
      </c>
      <c r="X20" s="4" t="s">
        <v>119</v>
      </c>
      <c r="AA20" s="40" t="s">
        <v>178</v>
      </c>
    </row>
    <row r="21" spans="2:27" x14ac:dyDescent="0.25">
      <c r="B21" s="20" t="str">
        <f t="shared" ref="B21:B25" si="2">UPPER(LEFT(D21,1)&amp;LEFT(MID(D21,FIND(" ",D21)+1,LEN(D21)),1)&amp;"-"&amp;LEFT(I21,2)&amp;"-"&amp;LEFT(J21,2)&amp;"-"&amp;LEFT(K21,2)&amp;"- "&amp;IF(UPPER(LEFT(D21,1)&amp;LEFT(MID(D21,FIND(" ",D21)+1,LEN(D21)),1)&amp;"-"&amp;LEFT(I21,2)&amp;"-"&amp;LEFT(J21,2)&amp;"-"&amp;LEFT(K21,2))=UPPER(LEFT(D20,1)&amp;LEFT(MID(D20,FIND(" ",D20)+1,LEN(D20)),1)&amp;"-"&amp;LEFT(I20,2)&amp;"-"&amp;LEFT(J20,2)&amp;"-"&amp;LEFT(K20,2)),VALUE(MID(B20,FIND(" ",B20)+1,LEN(B20)))+1,1))</f>
        <v>LC-NE-DE-ZO- 1</v>
      </c>
      <c r="C21" s="2" t="s">
        <v>36</v>
      </c>
      <c r="D21" s="2" t="s">
        <v>38</v>
      </c>
      <c r="E21" s="24" t="s">
        <v>126</v>
      </c>
      <c r="F21" s="24" t="s">
        <v>64</v>
      </c>
      <c r="H21" s="2" t="s">
        <v>66</v>
      </c>
      <c r="I21" s="22" t="s">
        <v>67</v>
      </c>
      <c r="J21" s="24" t="s">
        <v>128</v>
      </c>
      <c r="K21" s="24" t="s">
        <v>139</v>
      </c>
      <c r="L21" s="22" t="s">
        <v>129</v>
      </c>
      <c r="M21" s="22" t="s">
        <v>134</v>
      </c>
      <c r="N21" s="27">
        <v>85</v>
      </c>
      <c r="Q21" s="23">
        <v>20000</v>
      </c>
      <c r="U21" s="28">
        <v>2023</v>
      </c>
      <c r="W21" s="4" t="s">
        <v>168</v>
      </c>
      <c r="X21" s="4" t="s">
        <v>145</v>
      </c>
      <c r="Y21" t="s">
        <v>140</v>
      </c>
      <c r="AA21" s="40" t="s">
        <v>178</v>
      </c>
    </row>
    <row r="22" spans="2:27" x14ac:dyDescent="0.25">
      <c r="B22" s="20" t="str">
        <f t="shared" si="2"/>
        <v>LC-NE-DE-ZO- 2</v>
      </c>
      <c r="C22" s="2" t="s">
        <v>36</v>
      </c>
      <c r="D22" s="2" t="s">
        <v>38</v>
      </c>
      <c r="E22" s="24" t="s">
        <v>127</v>
      </c>
      <c r="F22" s="24" t="s">
        <v>125</v>
      </c>
      <c r="H22" s="2" t="s">
        <v>66</v>
      </c>
      <c r="I22" s="22" t="s">
        <v>67</v>
      </c>
      <c r="J22" s="24" t="s">
        <v>128</v>
      </c>
      <c r="K22" s="24" t="s">
        <v>139</v>
      </c>
      <c r="L22" s="22" t="s">
        <v>130</v>
      </c>
      <c r="M22" s="22" t="s">
        <v>135</v>
      </c>
      <c r="N22" s="27">
        <v>69</v>
      </c>
      <c r="Q22" s="23">
        <v>10190</v>
      </c>
      <c r="U22" s="28">
        <v>2014</v>
      </c>
      <c r="W22" s="4" t="s">
        <v>169</v>
      </c>
      <c r="X22" s="4" t="s">
        <v>146</v>
      </c>
      <c r="Y22" t="s">
        <v>141</v>
      </c>
      <c r="AA22" s="40" t="s">
        <v>178</v>
      </c>
    </row>
    <row r="23" spans="2:27" x14ac:dyDescent="0.25">
      <c r="B23" s="20" t="str">
        <f t="shared" si="2"/>
        <v>LC-NE-DE-ZO- 3</v>
      </c>
      <c r="C23" s="2" t="s">
        <v>36</v>
      </c>
      <c r="D23" s="2" t="s">
        <v>38</v>
      </c>
      <c r="E23" s="24" t="s">
        <v>127</v>
      </c>
      <c r="F23" s="24" t="s">
        <v>125</v>
      </c>
      <c r="H23" s="2" t="s">
        <v>66</v>
      </c>
      <c r="I23" s="22" t="s">
        <v>67</v>
      </c>
      <c r="J23" s="24" t="s">
        <v>128</v>
      </c>
      <c r="K23" s="24" t="s">
        <v>139</v>
      </c>
      <c r="L23" s="22" t="s">
        <v>131</v>
      </c>
      <c r="M23" s="22" t="s">
        <v>136</v>
      </c>
      <c r="N23" s="27">
        <v>95</v>
      </c>
      <c r="Q23" s="23">
        <v>12540</v>
      </c>
      <c r="U23" s="28">
        <v>2021</v>
      </c>
      <c r="W23" s="4" t="s">
        <v>170</v>
      </c>
      <c r="X23" s="4" t="s">
        <v>147</v>
      </c>
      <c r="Y23" t="s">
        <v>142</v>
      </c>
      <c r="AA23" s="40" t="s">
        <v>178</v>
      </c>
    </row>
    <row r="24" spans="2:27" x14ac:dyDescent="0.25">
      <c r="B24" s="20" t="str">
        <f t="shared" si="2"/>
        <v>LC-NE-DE-ZO- 4</v>
      </c>
      <c r="C24" s="2" t="s">
        <v>36</v>
      </c>
      <c r="D24" s="2" t="s">
        <v>38</v>
      </c>
      <c r="E24" s="24" t="s">
        <v>127</v>
      </c>
      <c r="F24" s="24" t="s">
        <v>63</v>
      </c>
      <c r="H24" s="2" t="s">
        <v>66</v>
      </c>
      <c r="I24" s="22" t="s">
        <v>67</v>
      </c>
      <c r="J24" s="24" t="s">
        <v>128</v>
      </c>
      <c r="K24" s="24" t="s">
        <v>139</v>
      </c>
      <c r="L24" s="22" t="s">
        <v>132</v>
      </c>
      <c r="M24" s="22" t="s">
        <v>137</v>
      </c>
      <c r="N24" s="27">
        <v>75</v>
      </c>
      <c r="Q24" s="23">
        <v>3768</v>
      </c>
      <c r="U24" s="28" t="s">
        <v>129</v>
      </c>
      <c r="W24" s="4" t="s">
        <v>171</v>
      </c>
      <c r="X24" s="4" t="s">
        <v>148</v>
      </c>
      <c r="Y24" t="s">
        <v>143</v>
      </c>
      <c r="AA24" s="40" t="s">
        <v>178</v>
      </c>
    </row>
    <row r="25" spans="2:27" x14ac:dyDescent="0.25">
      <c r="B25" s="20" t="str">
        <f t="shared" si="2"/>
        <v>LC-NE-DE-ZO- 5</v>
      </c>
      <c r="C25" s="2" t="s">
        <v>36</v>
      </c>
      <c r="D25" s="2" t="s">
        <v>38</v>
      </c>
      <c r="E25" s="24" t="s">
        <v>127</v>
      </c>
      <c r="F25" s="24" t="s">
        <v>65</v>
      </c>
      <c r="H25" s="2" t="s">
        <v>66</v>
      </c>
      <c r="I25" s="22" t="s">
        <v>67</v>
      </c>
      <c r="J25" s="24" t="s">
        <v>128</v>
      </c>
      <c r="K25" s="24" t="s">
        <v>139</v>
      </c>
      <c r="L25" s="22" t="s">
        <v>133</v>
      </c>
      <c r="M25" s="22" t="s">
        <v>138</v>
      </c>
      <c r="N25" s="27">
        <v>75</v>
      </c>
      <c r="Q25" s="23">
        <v>5064</v>
      </c>
      <c r="U25" s="28">
        <v>2008</v>
      </c>
      <c r="W25" s="4" t="s">
        <v>172</v>
      </c>
      <c r="X25" s="4" t="s">
        <v>149</v>
      </c>
      <c r="Y25" t="s">
        <v>144</v>
      </c>
      <c r="AA25" s="40" t="s">
        <v>178</v>
      </c>
    </row>
    <row r="26" spans="2:27" x14ac:dyDescent="0.25">
      <c r="B26" s="20" t="str">
        <f t="shared" ref="B26:B30" si="3">UPPER(LEFT(D26,1)&amp;LEFT(MID(D26,FIND(" ",D26)+1,LEN(D26)),1)&amp;"-"&amp;LEFT(I26,2)&amp;"-"&amp;LEFT(J26,2)&amp;"-"&amp;LEFT(K26,2)&amp;"- "&amp;IF(UPPER(LEFT(D26,1)&amp;LEFT(MID(D26,FIND(" ",D26)+1,LEN(D26)),1)&amp;"-"&amp;LEFT(I26,2)&amp;"-"&amp;LEFT(J26,2)&amp;"-"&amp;LEFT(K26,2))=UPPER(LEFT(D25,1)&amp;LEFT(MID(D25,FIND(" ",D25)+1,LEN(D25)),1)&amp;"-"&amp;LEFT(I25,2)&amp;"-"&amp;LEFT(J25,2)&amp;"-"&amp;LEFT(K25,2)),VALUE(MID(B25,FIND(" ",B25)+1,LEN(B25)))+1,1))</f>
        <v>LC-NE-SC-SC- 1</v>
      </c>
      <c r="C26" s="2" t="s">
        <v>36</v>
      </c>
      <c r="D26" s="2" t="s">
        <v>38</v>
      </c>
      <c r="E26" s="24">
        <v>2024</v>
      </c>
      <c r="F26" s="24">
        <v>1</v>
      </c>
      <c r="H26" s="2" t="s">
        <v>66</v>
      </c>
      <c r="I26" s="22" t="s">
        <v>67</v>
      </c>
      <c r="J26" s="24" t="s">
        <v>45</v>
      </c>
      <c r="K26" s="24" t="s">
        <v>45</v>
      </c>
      <c r="L26" s="22" t="s">
        <v>157</v>
      </c>
      <c r="M26" s="22" t="s">
        <v>154</v>
      </c>
      <c r="N26" s="27">
        <v>89</v>
      </c>
      <c r="Q26" s="23">
        <v>4252</v>
      </c>
      <c r="U26" s="28"/>
      <c r="W26" s="4" t="s">
        <v>173</v>
      </c>
      <c r="X26" s="4" t="s">
        <v>163</v>
      </c>
      <c r="Y26" t="s">
        <v>158</v>
      </c>
      <c r="AA26" s="40" t="s">
        <v>178</v>
      </c>
    </row>
    <row r="27" spans="2:27" x14ac:dyDescent="0.25">
      <c r="B27" s="20" t="str">
        <f t="shared" si="3"/>
        <v>LC-NE-SC-SC- 2</v>
      </c>
      <c r="C27" s="2" t="s">
        <v>36</v>
      </c>
      <c r="D27" s="2" t="s">
        <v>38</v>
      </c>
      <c r="E27" s="24">
        <v>2024</v>
      </c>
      <c r="F27" s="24">
        <v>1</v>
      </c>
      <c r="H27" s="2" t="s">
        <v>66</v>
      </c>
      <c r="I27" s="22" t="s">
        <v>67</v>
      </c>
      <c r="J27" s="24" t="s">
        <v>45</v>
      </c>
      <c r="K27" s="24" t="s">
        <v>45</v>
      </c>
      <c r="L27" s="22" t="s">
        <v>150</v>
      </c>
      <c r="M27" s="22" t="s">
        <v>155</v>
      </c>
      <c r="N27" s="27">
        <v>89</v>
      </c>
      <c r="Q27" s="23">
        <v>4308</v>
      </c>
      <c r="U27" s="28"/>
      <c r="W27" s="4" t="s">
        <v>174</v>
      </c>
      <c r="X27" s="4" t="s">
        <v>164</v>
      </c>
      <c r="Y27" t="s">
        <v>159</v>
      </c>
      <c r="AA27" s="40" t="s">
        <v>178</v>
      </c>
    </row>
    <row r="28" spans="2:27" x14ac:dyDescent="0.25">
      <c r="B28" s="20" t="str">
        <f>UPPER(LEFT(D28,1)&amp;LEFT(MID(D28,FIND(" ",D28)+1,LEN(D28)),1)&amp;"-"&amp;LEFT(I28,2)&amp;"-"&amp;LEFT(J28,2)&amp;"-"&amp;LEFT(K28,2)&amp;"- "&amp;IF(UPPER(LEFT(D28,1)&amp;LEFT(MID(D28,FIND(" ",D28)+1,LEN(D28)),1)&amp;"-"&amp;LEFT(I28,2)&amp;"-"&amp;LEFT(J28,2)&amp;"-"&amp;LEFT(K28,2))=UPPER(LEFT(D27,1)&amp;LEFT(MID(D27,FIND(" ",D27)+1,LEN(D27)),1)&amp;"-"&amp;LEFT(I27,2)&amp;"-"&amp;LEFT(J27,2)&amp;"-"&amp;LEFT(K27,2)),VALUE(MID(B27,FIND(" ",B27)+1,LEN(B27)))+1,1))</f>
        <v>LC-NE-SC-SC- 3</v>
      </c>
      <c r="C28" s="2" t="s">
        <v>36</v>
      </c>
      <c r="D28" s="2" t="s">
        <v>38</v>
      </c>
      <c r="E28" s="24">
        <v>2023</v>
      </c>
      <c r="F28" s="24">
        <v>3</v>
      </c>
      <c r="H28" s="2" t="s">
        <v>66</v>
      </c>
      <c r="I28" s="22" t="s">
        <v>67</v>
      </c>
      <c r="J28" s="24" t="s">
        <v>45</v>
      </c>
      <c r="K28" s="24" t="s">
        <v>45</v>
      </c>
      <c r="L28" s="22" t="s">
        <v>151</v>
      </c>
      <c r="M28" s="22" t="s">
        <v>34</v>
      </c>
      <c r="N28" s="27">
        <v>93</v>
      </c>
      <c r="Q28" s="23">
        <v>5872</v>
      </c>
      <c r="U28" s="28"/>
      <c r="W28" s="4" t="s">
        <v>175</v>
      </c>
      <c r="X28" s="4" t="s">
        <v>165</v>
      </c>
      <c r="Y28" t="s">
        <v>160</v>
      </c>
      <c r="AA28" s="40" t="s">
        <v>178</v>
      </c>
    </row>
    <row r="29" spans="2:27" x14ac:dyDescent="0.25">
      <c r="B29" s="20" t="str">
        <f t="shared" si="3"/>
        <v>LC-NE-SC-SC- 4</v>
      </c>
      <c r="C29" s="2" t="s">
        <v>36</v>
      </c>
      <c r="D29" s="2" t="s">
        <v>38</v>
      </c>
      <c r="E29" s="24">
        <v>2023</v>
      </c>
      <c r="F29" s="24">
        <v>3</v>
      </c>
      <c r="H29" s="2" t="s">
        <v>66</v>
      </c>
      <c r="I29" s="22" t="s">
        <v>67</v>
      </c>
      <c r="J29" s="24" t="s">
        <v>45</v>
      </c>
      <c r="K29" s="24" t="s">
        <v>45</v>
      </c>
      <c r="L29" s="22" t="s">
        <v>152</v>
      </c>
      <c r="M29" s="22" t="s">
        <v>156</v>
      </c>
      <c r="N29" s="27">
        <v>98</v>
      </c>
      <c r="Q29" s="23">
        <v>5180</v>
      </c>
      <c r="U29" s="28"/>
      <c r="W29" s="4" t="s">
        <v>176</v>
      </c>
      <c r="X29" s="4" t="s">
        <v>166</v>
      </c>
      <c r="Y29" t="s">
        <v>161</v>
      </c>
      <c r="AA29" s="40" t="s">
        <v>178</v>
      </c>
    </row>
    <row r="30" spans="2:27" x14ac:dyDescent="0.25">
      <c r="B30" s="41" t="str">
        <f t="shared" si="3"/>
        <v>LC-NE-SC-SC- 5</v>
      </c>
      <c r="C30" s="9" t="s">
        <v>36</v>
      </c>
      <c r="D30" s="9" t="s">
        <v>38</v>
      </c>
      <c r="E30" s="24">
        <v>2023</v>
      </c>
      <c r="F30" s="24">
        <v>3</v>
      </c>
      <c r="H30" s="9" t="s">
        <v>66</v>
      </c>
      <c r="I30" s="24" t="s">
        <v>67</v>
      </c>
      <c r="J30" s="24" t="s">
        <v>45</v>
      </c>
      <c r="K30" s="24" t="s">
        <v>45</v>
      </c>
      <c r="L30" s="24" t="s">
        <v>153</v>
      </c>
      <c r="M30" s="24" t="s">
        <v>33</v>
      </c>
      <c r="N30" s="27">
        <v>100</v>
      </c>
      <c r="Q30" s="23">
        <v>16558</v>
      </c>
      <c r="U30" s="28"/>
      <c r="W30" s="42" t="s">
        <v>177</v>
      </c>
      <c r="X30" s="42" t="s">
        <v>167</v>
      </c>
      <c r="Y30" t="s">
        <v>162</v>
      </c>
      <c r="AA30" s="40" t="s">
        <v>178</v>
      </c>
    </row>
    <row r="31" spans="2:27" s="46" customFormat="1" x14ac:dyDescent="0.25">
      <c r="B31" s="44" t="str">
        <f>UPPER(LEFT(D31,1)&amp;LEFT(MID(D31,FIND(" ",D31)+1,LEN(D31)),1)&amp;"-"&amp;LEFT(I31,2)&amp;"-"&amp;LEFT(J31,2)&amp;"-"&amp;LEFT(K31,2)&amp;"- "&amp;IF(UPPER(LEFT(D31,1)&amp;LEFT(MID(D31,FIND(" ",D31)+1,LEN(D31)),1)&amp;"-"&amp;LEFT(I31,2)&amp;"-"&amp;LEFT(J31,2)&amp;"-"&amp;LEFT(K31,2))=UPPER(LEFT(D30,1)&amp;LEFT(MID(D30,FIND(" ",D30)+1,LEN(D30)),1)&amp;"-"&amp;LEFT(I30,2)&amp;"-"&amp;LEFT(J30,2)&amp;"-"&amp;LEFT(K30,2)),VALUE(MID(B30,FIND(" ",B30)+1,LEN(B30)))+1,1))</f>
        <v>LC-NE-BR-BR- 1</v>
      </c>
      <c r="C31" s="45" t="s">
        <v>36</v>
      </c>
      <c r="D31" s="45" t="s">
        <v>38</v>
      </c>
      <c r="E31" s="48">
        <f>YEAR([2]report1262779624005127882!$P2)</f>
        <v>2023</v>
      </c>
      <c r="F31" s="48">
        <f>INT((MONTH([2]report1262779624005127882!$P2)-1)/3)+1</f>
        <v>3</v>
      </c>
      <c r="H31" s="46" t="str" cm="1">
        <f t="array" ref="H31">_xlfn.IFS(I31="Netherlands","NL",I31="Germany","GER",I31="Belgium","BE")</f>
        <v>NL</v>
      </c>
      <c r="I31" s="49" t="s">
        <v>67</v>
      </c>
      <c r="J31" s="49" t="str">
        <f>[2]report1262779624005127882!$E2</f>
        <v>Breda</v>
      </c>
      <c r="K31" s="49" t="str">
        <f>J31</f>
        <v>Breda</v>
      </c>
      <c r="L31" s="49" t="str">
        <f>[2]report1262779624005127882!$B2</f>
        <v>Schenker Logistics Nederland B.V.</v>
      </c>
      <c r="M31" s="46" t="s">
        <v>33</v>
      </c>
      <c r="N31" s="47">
        <f>[2]report1262779624005127882!$N2</f>
        <v>60.889998863331002</v>
      </c>
      <c r="O31" s="52">
        <f>YEARFRAC([2]report1262779624005127882!$P2,[2]report1262779624005127882!$Q2)</f>
        <v>1.9972222222222222</v>
      </c>
      <c r="P31" s="46">
        <f>[2]report1262779624005127882!$K2</f>
        <v>0</v>
      </c>
      <c r="Q31" s="54">
        <f>[2]report1262779624005127882!$H2</f>
        <v>20481</v>
      </c>
      <c r="R31" s="55">
        <f>[2]report1262779624005127882!$V2/[2]report1262779624005127882!$H$2</f>
        <v>6.2741077098239825E-2</v>
      </c>
      <c r="S31" s="46">
        <f>[2]report1262779624005127882!$AA2</f>
        <v>10.8</v>
      </c>
      <c r="T31" s="46">
        <f>[2]report1262779624005127882!$Y2</f>
        <v>20</v>
      </c>
      <c r="U31" s="46">
        <f>[2]report1262779624005127882!$T2</f>
        <v>2009</v>
      </c>
      <c r="W31" s="58" t="s">
        <v>182</v>
      </c>
      <c r="X31" s="46" t="str">
        <f>CONCATENATE([2]report1262779624005127882!$C2,", ",[2]report1262779624005127882!$E2)</f>
        <v>Hekven 6 A-B, Breda</v>
      </c>
      <c r="Y31" s="46" t="str">
        <f>[2]report1262779624005127882!$AL2</f>
        <v>Silent renewal due to not exercised break option</v>
      </c>
      <c r="AA31" s="43" t="s">
        <v>179</v>
      </c>
    </row>
    <row r="32" spans="2:27" x14ac:dyDescent="0.25">
      <c r="B32" t="str">
        <f t="shared" ref="B32:B95" si="4">UPPER(LEFT(D32,1)&amp;LEFT(MID(D32,FIND(" ",D32)+1,LEN(D32)),1)&amp;"-"&amp;LEFT(I32,2)&amp;"-"&amp;LEFT(J32,2)&amp;"-"&amp;LEFT(K32,2)&amp;"- "&amp;IF(UPPER(LEFT(D32,1)&amp;LEFT(MID(D32,FIND(" ",D32)+1,LEN(D32)),1)&amp;"-"&amp;LEFT(I32,2)&amp;"-"&amp;LEFT(J32,2)&amp;"-"&amp;LEFT(K32,2))=UPPER(LEFT(D31,1)&amp;LEFT(MID(D31,FIND(" ",D31)+1,LEN(D31)),1)&amp;"-"&amp;LEFT(I31,2)&amp;"-"&amp;LEFT(J31,2)&amp;"-"&amp;LEFT(K31,2)),VALUE(MID(B31,FIND(" ",B31)+1,LEN(B31)))+1,1))</f>
        <v>LC-NE-BR-BR- 2</v>
      </c>
      <c r="C32" t="s">
        <v>36</v>
      </c>
      <c r="D32" t="s">
        <v>38</v>
      </c>
      <c r="E32" s="24">
        <f>YEAR([2]report1262779624005127882!$P3)</f>
        <v>2023</v>
      </c>
      <c r="F32" s="24">
        <f>INT((MONTH([2]report1262779624005127882!$P3)-1)/3)+1</f>
        <v>2</v>
      </c>
      <c r="H32" t="str" cm="1">
        <f t="array" ref="H32">_xlfn.IFS(I32="Netherlands","NL",I32="Germany","GER",I32="Belgium","BE")</f>
        <v>NL</v>
      </c>
      <c r="I32" s="50" t="s">
        <v>67</v>
      </c>
      <c r="J32" s="50" t="str">
        <f>[2]report1262779624005127882!$E3</f>
        <v>Breda</v>
      </c>
      <c r="K32" s="50" t="str">
        <f t="shared" ref="K32:K95" si="5">J32</f>
        <v>Breda</v>
      </c>
      <c r="L32" s="50" t="str">
        <f>[2]report1262779624005127882!$B3</f>
        <v>Schenker Logistics Nederland B.V.</v>
      </c>
      <c r="M32" t="s">
        <v>33</v>
      </c>
      <c r="N32" s="51">
        <f>[2]report1262779624005127882!$N3</f>
        <v>71.489996452214996</v>
      </c>
      <c r="O32" s="53">
        <f>YEARFRAC([2]report1262779624005127882!$P3,[2]report1262779624005127882!$Q3)</f>
        <v>2.2472222222222222</v>
      </c>
      <c r="P32">
        <f>[2]report1262779624005127882!$K3</f>
        <v>0</v>
      </c>
      <c r="Q32" s="56">
        <f>[2]report1262779624005127882!$H3</f>
        <v>8990</v>
      </c>
      <c r="R32" s="57">
        <f>[2]report1262779624005127882!$V3/[2]report1262779624005127882!$H$2</f>
        <v>2.6610028806702699E-2</v>
      </c>
      <c r="S32">
        <f>[2]report1262779624005127882!$AA3</f>
        <v>10.8</v>
      </c>
      <c r="T32">
        <f>[2]report1262779624005127882!$Y3</f>
        <v>10</v>
      </c>
      <c r="U32">
        <f>[2]report1262779624005127882!$T3</f>
        <v>2009</v>
      </c>
      <c r="W32" s="59" t="s">
        <v>183</v>
      </c>
      <c r="X32" t="str">
        <f>CONCATENATE([2]report1262779624005127882!$C3,", ",[2]report1262779624005127882!$E3)</f>
        <v>Hekven 6 C-D, Breda</v>
      </c>
      <c r="Y32" t="str">
        <f>[2]report1262779624005127882!$AL3</f>
        <v>Lease unit C</v>
      </c>
      <c r="AA32" t="s">
        <v>179</v>
      </c>
    </row>
    <row r="33" spans="2:27" x14ac:dyDescent="0.25">
      <c r="B33" t="str">
        <f t="shared" si="4"/>
        <v>LC-NE-WA-WA- 1</v>
      </c>
      <c r="C33" t="s">
        <v>36</v>
      </c>
      <c r="D33" t="s">
        <v>38</v>
      </c>
      <c r="E33" s="24">
        <f>YEAR([2]report1262779624005127882!$P4)</f>
        <v>2022</v>
      </c>
      <c r="F33" s="24">
        <f>INT((MONTH([2]report1262779624005127882!$P4)-1)/3)+1</f>
        <v>2</v>
      </c>
      <c r="H33" t="str" cm="1">
        <f t="array" ref="H33">_xlfn.IFS(I33="Netherlands","NL",I33="Germany","GER",I33="Belgium","BE")</f>
        <v>NL</v>
      </c>
      <c r="I33" s="50" t="s">
        <v>67</v>
      </c>
      <c r="J33" s="50" t="str">
        <f>[2]report1262779624005127882!$E4</f>
        <v>Waalwijk</v>
      </c>
      <c r="K33" s="50" t="str">
        <f t="shared" si="5"/>
        <v>Waalwijk</v>
      </c>
      <c r="L33" s="50" t="str">
        <f>[2]report1262779624005127882!$B4</f>
        <v>CEVA Logistics eServices B.V.</v>
      </c>
      <c r="M33" t="s">
        <v>33</v>
      </c>
      <c r="N33" s="51">
        <f>[2]report1262779624005127882!$N4</f>
        <v>53.150004563898001</v>
      </c>
      <c r="O33" s="53">
        <f>YEARFRAC([2]report1262779624005127882!$P4,[2]report1262779624005127882!$Q4)</f>
        <v>3</v>
      </c>
      <c r="P33">
        <f>[2]report1262779624005127882!$K4</f>
        <v>0</v>
      </c>
      <c r="Q33" s="56">
        <f>[2]report1262779624005127882!$H4</f>
        <v>14793</v>
      </c>
      <c r="R33" s="57">
        <f>[2]report1262779624005127882!$V4/[2]report1262779624005127882!$H$2</f>
        <v>1.8212001369693913E-2</v>
      </c>
      <c r="S33">
        <f>[2]report1262779624005127882!$AA4</f>
        <v>9.6999999999999993</v>
      </c>
      <c r="T33">
        <f>[2]report1262779624005127882!$Y4</f>
        <v>19</v>
      </c>
      <c r="U33">
        <f>[2]report1262779624005127882!$T4</f>
        <v>2014</v>
      </c>
      <c r="W33" s="59" t="s">
        <v>184</v>
      </c>
      <c r="X33" t="str">
        <f>CONCATENATE([2]report1262779624005127882!$C4,", ",[2]report1262779624005127882!$E4)</f>
        <v>Veerweg 16, Waalwijk</v>
      </c>
      <c r="Y33" t="str">
        <f>[2]report1262779624005127882!$AL4</f>
        <v>as a result of not exercised break option</v>
      </c>
      <c r="AA33" t="s">
        <v>179</v>
      </c>
    </row>
    <row r="34" spans="2:27" x14ac:dyDescent="0.25">
      <c r="B34" t="str">
        <f t="shared" si="4"/>
        <v>LC-NE-RO-RO- 1</v>
      </c>
      <c r="C34" t="s">
        <v>36</v>
      </c>
      <c r="D34" t="s">
        <v>38</v>
      </c>
      <c r="E34" s="24">
        <f>YEAR([2]report1262779624005127882!$P5)</f>
        <v>2023</v>
      </c>
      <c r="F34" s="24">
        <f>INT((MONTH([2]report1262779624005127882!$P5)-1)/3)+1</f>
        <v>2</v>
      </c>
      <c r="H34" t="str" cm="1">
        <f t="array" ref="H34">_xlfn.IFS(I34="Netherlands","NL",I34="Germany","GER",I34="Belgium","BE")</f>
        <v>NL</v>
      </c>
      <c r="I34" s="50" t="s">
        <v>67</v>
      </c>
      <c r="J34" s="50" t="str">
        <f>[2]report1262779624005127882!$E5</f>
        <v>Rotterdam</v>
      </c>
      <c r="K34" s="50" t="str">
        <f t="shared" si="5"/>
        <v>Rotterdam</v>
      </c>
      <c r="L34" s="50" t="str">
        <f>[2]report1262779624005127882!$B5</f>
        <v>Neele-Vat Logistics Solutions B.V.</v>
      </c>
      <c r="M34" t="s">
        <v>33</v>
      </c>
      <c r="N34" s="51">
        <f>[2]report1262779624005127882!$N5</f>
        <v>56.589999638332998</v>
      </c>
      <c r="O34" s="53">
        <f>YEARFRAC([2]report1262779624005127882!$P5,[2]report1262779624005127882!$Q5)</f>
        <v>5</v>
      </c>
      <c r="P34">
        <f>[2]report1262779624005127882!$K5</f>
        <v>0</v>
      </c>
      <c r="Q34" s="56">
        <f>[2]report1262779624005127882!$H5</f>
        <v>4661</v>
      </c>
      <c r="R34" s="57">
        <f>[2]report1262779624005127882!$V5/[2]report1262779624005127882!$H$2</f>
        <v>1.7953224939171623E-2</v>
      </c>
      <c r="S34">
        <f>[2]report1262779624005127882!$AA5</f>
        <v>10</v>
      </c>
      <c r="T34">
        <f>[2]report1262779624005127882!$Y5</f>
        <v>7</v>
      </c>
      <c r="U34">
        <f>[2]report1262779624005127882!$T5</f>
        <v>1998</v>
      </c>
      <c r="W34" s="59" t="s">
        <v>185</v>
      </c>
      <c r="X34" t="str">
        <f>CONCATENATE([2]report1262779624005127882!$C5,", ",[2]report1262779624005127882!$E5)</f>
        <v>Willem Barentzstraat 27-33, Rotterdam</v>
      </c>
      <c r="Y34" t="str">
        <f>[2]report1262779624005127882!$AL5</f>
        <v>Created by exercising a Renewal Option</v>
      </c>
      <c r="AA34" t="s">
        <v>179</v>
      </c>
    </row>
    <row r="35" spans="2:27" x14ac:dyDescent="0.25">
      <c r="B35" t="str">
        <f t="shared" si="4"/>
        <v>LC-NE-SE-SE- 1</v>
      </c>
      <c r="C35" t="s">
        <v>36</v>
      </c>
      <c r="D35" t="s">
        <v>38</v>
      </c>
      <c r="E35" s="24">
        <f>YEAR([2]report1262779624005127882!$P6)</f>
        <v>2023</v>
      </c>
      <c r="F35" s="24">
        <f>INT((MONTH([2]report1262779624005127882!$P6)-1)/3)+1</f>
        <v>2</v>
      </c>
      <c r="H35" t="str" cm="1">
        <f t="array" ref="H35">_xlfn.IFS(I35="Netherlands","NL",I35="Germany","GER",I35="Belgium","BE")</f>
        <v>NL</v>
      </c>
      <c r="I35" s="50" t="s">
        <v>67</v>
      </c>
      <c r="J35" s="50" t="str">
        <f>[2]report1262779624005127882!$E6</f>
        <v>Sevenum</v>
      </c>
      <c r="K35" s="50" t="str">
        <f t="shared" si="5"/>
        <v>Sevenum</v>
      </c>
      <c r="L35" s="50" t="str">
        <f>[2]report1262779624005127882!$B6</f>
        <v>Bleckmann Solutions B.V.</v>
      </c>
      <c r="M35" t="s">
        <v>33</v>
      </c>
      <c r="N35" s="51">
        <f>[2]report1262779624005127882!$N6</f>
        <v>55.900000688890003</v>
      </c>
      <c r="O35" s="53">
        <f>YEARFRAC([2]report1262779624005127882!$P6,[2]report1262779624005127882!$Q6)</f>
        <v>4.9972222222222218</v>
      </c>
      <c r="P35">
        <f>[2]report1262779624005127882!$K6</f>
        <v>0</v>
      </c>
      <c r="Q35" s="56">
        <f>[2]report1262779624005127882!$H6</f>
        <v>36318</v>
      </c>
      <c r="R35" s="57">
        <f>[2]report1262779624005127882!$V6/[2]report1262779624005127882!$H$2</f>
        <v>4.5373759290242274E-2</v>
      </c>
      <c r="S35">
        <f>[2]report1262779624005127882!$AA6</f>
        <v>12</v>
      </c>
      <c r="T35">
        <f>[2]report1262779624005127882!$Y6</f>
        <v>36</v>
      </c>
      <c r="U35">
        <f>[2]report1262779624005127882!$T6</f>
        <v>2015</v>
      </c>
      <c r="W35" s="59" t="s">
        <v>186</v>
      </c>
      <c r="X35" t="str">
        <f>CONCATENATE([2]report1262779624005127882!$C6,", ",[2]report1262779624005127882!$E6)</f>
        <v>Piri Reisweg 21 and 23, Sevenum</v>
      </c>
      <c r="Y35" t="str">
        <f>[2]report1262779624005127882!$AL6</f>
        <v>N/A</v>
      </c>
      <c r="AA35" t="s">
        <v>179</v>
      </c>
    </row>
    <row r="36" spans="2:27" x14ac:dyDescent="0.25">
      <c r="B36" t="str">
        <f t="shared" si="4"/>
        <v>LC-NE-EI-EI- 1</v>
      </c>
      <c r="C36" t="s">
        <v>36</v>
      </c>
      <c r="D36" t="s">
        <v>38</v>
      </c>
      <c r="E36" s="24">
        <f>YEAR([2]report1262779624005127882!$P7)</f>
        <v>2023</v>
      </c>
      <c r="F36" s="24">
        <f>INT((MONTH([2]report1262779624005127882!$P7)-1)/3)+1</f>
        <v>3</v>
      </c>
      <c r="H36" t="str" cm="1">
        <f t="array" ref="H36">_xlfn.IFS(I36="Netherlands","NL",I36="Germany","GER",I36="Belgium","BE")</f>
        <v>NL</v>
      </c>
      <c r="I36" s="50" t="s">
        <v>67</v>
      </c>
      <c r="J36" s="50" t="str">
        <f>[2]report1262779624005127882!$E7</f>
        <v>Eindhoven</v>
      </c>
      <c r="K36" s="50" t="str">
        <f t="shared" si="5"/>
        <v>Eindhoven</v>
      </c>
      <c r="L36" s="50" t="str">
        <f>[2]report1262779624005127882!$B7</f>
        <v>Morrison Express Netherlands B.V.</v>
      </c>
      <c r="M36" t="s">
        <v>33</v>
      </c>
      <c r="N36" s="51">
        <f>[2]report1262779624005127882!$N7</f>
        <v>84.989996021658996</v>
      </c>
      <c r="O36" s="53">
        <f>YEARFRAC([2]report1262779624005127882!$P7,[2]report1262779624005127882!$Q7)</f>
        <v>4.9972222222222218</v>
      </c>
      <c r="P36">
        <f>[2]report1262779624005127882!$K7</f>
        <v>0</v>
      </c>
      <c r="Q36" s="56">
        <f>[2]report1262779624005127882!$H7</f>
        <v>12761</v>
      </c>
      <c r="R36" s="57">
        <f>[2]report1262779624005127882!$V7/[2]report1262779624005127882!$H$2</f>
        <v>2.636589908181515E-2</v>
      </c>
      <c r="S36">
        <f>[2]report1262779624005127882!$AA7</f>
        <v>0</v>
      </c>
      <c r="T36">
        <f>[2]report1262779624005127882!$Y7</f>
        <v>11</v>
      </c>
      <c r="U36">
        <f>[2]report1262779624005127882!$T7</f>
        <v>2023</v>
      </c>
      <c r="W36" s="59" t="s">
        <v>187</v>
      </c>
      <c r="X36" t="str">
        <f>CONCATENATE([2]report1262779624005127882!$C7,", ",[2]report1262779624005127882!$E7)</f>
        <v>Achtseweg Noord 4A, Eindhoven</v>
      </c>
      <c r="Y36" t="str">
        <f>[2]report1262779624005127882!$AL7</f>
        <v>N/A</v>
      </c>
      <c r="AA36" t="s">
        <v>179</v>
      </c>
    </row>
    <row r="37" spans="2:27" x14ac:dyDescent="0.25">
      <c r="B37" t="str">
        <f t="shared" si="4"/>
        <v>LC-NE-OU-OU- 1</v>
      </c>
      <c r="C37" t="s">
        <v>36</v>
      </c>
      <c r="D37" t="s">
        <v>38</v>
      </c>
      <c r="E37" s="24">
        <f>YEAR([2]report1262779624005127882!$P8)</f>
        <v>2022</v>
      </c>
      <c r="F37" s="24">
        <f>INT((MONTH([2]report1262779624005127882!$P8)-1)/3)+1</f>
        <v>4</v>
      </c>
      <c r="H37" t="str" cm="1">
        <f t="array" ref="H37">_xlfn.IFS(I37="Netherlands","NL",I37="Germany","GER",I37="Belgium","BE")</f>
        <v>NL</v>
      </c>
      <c r="I37" s="50" t="s">
        <v>67</v>
      </c>
      <c r="J37" s="50" t="str">
        <f>[2]report1262779624005127882!$E8</f>
        <v>Oude Meer</v>
      </c>
      <c r="K37" s="50" t="str">
        <f t="shared" si="5"/>
        <v>Oude Meer</v>
      </c>
      <c r="L37" s="50" t="str">
        <f>[2]report1262779624005127882!$B8</f>
        <v>Schenker Logistics Nederland B.V.</v>
      </c>
      <c r="M37" t="s">
        <v>33</v>
      </c>
      <c r="N37" s="51">
        <f>[2]report1262779624005127882!$N8</f>
        <v>105.089994902212</v>
      </c>
      <c r="O37" s="53">
        <f>YEARFRAC([2]report1262779624005127882!$P8,[2]report1262779624005127882!$Q8)</f>
        <v>1.9972222222222222</v>
      </c>
      <c r="P37">
        <f>[2]report1262779624005127882!$K8</f>
        <v>0</v>
      </c>
      <c r="Q37" s="56">
        <f>[2]report1262779624005127882!$H8</f>
        <v>10283</v>
      </c>
      <c r="R37" s="57">
        <f>[2]report1262779624005127882!$V8/[2]report1262779624005127882!$H$2</f>
        <v>8.7442507692822621E-2</v>
      </c>
      <c r="S37">
        <f>[2]report1262779624005127882!$AA8</f>
        <v>12.2</v>
      </c>
      <c r="T37">
        <f>[2]report1262779624005127882!$Y8</f>
        <v>15</v>
      </c>
      <c r="U37">
        <f>[2]report1262779624005127882!$T8</f>
        <v>2007</v>
      </c>
      <c r="W37" s="59" t="s">
        <v>73</v>
      </c>
      <c r="X37" t="str">
        <f>CONCATENATE([2]report1262779624005127882!$C8,", ",[2]report1262779624005127882!$E8)</f>
        <v>Fokkerweg 300, Oude Meer</v>
      </c>
      <c r="Y37" t="str">
        <f>[2]report1262779624005127882!$AL8</f>
        <v>as a result of expired break option</v>
      </c>
      <c r="AA37" t="s">
        <v>179</v>
      </c>
    </row>
    <row r="38" spans="2:27" x14ac:dyDescent="0.25">
      <c r="B38" t="str">
        <f t="shared" si="4"/>
        <v>LC-NE-OU-OU- 2</v>
      </c>
      <c r="C38" t="s">
        <v>36</v>
      </c>
      <c r="D38" t="s">
        <v>38</v>
      </c>
      <c r="E38" s="24">
        <f>YEAR([2]report1262779624005127882!$P9)</f>
        <v>2022</v>
      </c>
      <c r="F38" s="24">
        <f>INT((MONTH([2]report1262779624005127882!$P9)-1)/3)+1</f>
        <v>2</v>
      </c>
      <c r="H38" t="str" cm="1">
        <f t="array" ref="H38">_xlfn.IFS(I38="Netherlands","NL",I38="Germany","GER",I38="Belgium","BE")</f>
        <v>NL</v>
      </c>
      <c r="I38" s="50" t="s">
        <v>67</v>
      </c>
      <c r="J38" s="50" t="str">
        <f>[2]report1262779624005127882!$E9</f>
        <v>Oude Meer</v>
      </c>
      <c r="K38" s="50" t="str">
        <f t="shared" si="5"/>
        <v>Oude Meer</v>
      </c>
      <c r="L38" s="50" t="str">
        <f>[2]report1262779624005127882!$B9</f>
        <v>GXO LOGISTICS SERVICES NETHERLANDS B.V.</v>
      </c>
      <c r="M38" t="s">
        <v>33</v>
      </c>
      <c r="N38" s="51">
        <f>[2]report1262779624005127882!$N9</f>
        <v>97.449997330550005</v>
      </c>
      <c r="O38" s="53">
        <f>YEARFRAC([2]report1262779624005127882!$P9,[2]report1262779624005127882!$Q9)</f>
        <v>1</v>
      </c>
      <c r="P38">
        <f>[2]report1262779624005127882!$K9</f>
        <v>0</v>
      </c>
      <c r="Q38" s="56">
        <f>[2]report1262779624005127882!$H9</f>
        <v>3086</v>
      </c>
      <c r="R38" s="57">
        <f>[2]report1262779624005127882!$V9/[2]report1262779624005127882!$H$2</f>
        <v>0</v>
      </c>
      <c r="S38">
        <f>[2]report1262779624005127882!$AA9</f>
        <v>11.6</v>
      </c>
      <c r="T38">
        <f>[2]report1262779624005127882!$Y9</f>
        <v>5</v>
      </c>
      <c r="U38">
        <f>[2]report1262779624005127882!$T9</f>
        <v>2005</v>
      </c>
      <c r="W38" s="59" t="s">
        <v>73</v>
      </c>
      <c r="X38" t="str">
        <f>CONCATENATE([2]report1262779624005127882!$C9,", ",[2]report1262779624005127882!$E9)</f>
        <v>Fokkerweg 300, Oude Meer</v>
      </c>
      <c r="Y38" t="str">
        <f>[2]report1262779624005127882!$AL9</f>
        <v>Created by exercising a Renewal Option</v>
      </c>
      <c r="AA38" t="s">
        <v>179</v>
      </c>
    </row>
    <row r="39" spans="2:27" x14ac:dyDescent="0.25">
      <c r="B39" t="str">
        <f t="shared" si="4"/>
        <v>LC-NE-OU-OU- 3</v>
      </c>
      <c r="C39" t="s">
        <v>36</v>
      </c>
      <c r="D39" t="s">
        <v>38</v>
      </c>
      <c r="E39" s="24">
        <f>YEAR([2]report1262779624005127882!$P10)</f>
        <v>2022</v>
      </c>
      <c r="F39" s="24">
        <f>INT((MONTH([2]report1262779624005127882!$P10)-1)/3)+1</f>
        <v>2</v>
      </c>
      <c r="H39" t="str" cm="1">
        <f t="array" ref="H39">_xlfn.IFS(I39="Netherlands","NL",I39="Germany","GER",I39="Belgium","BE")</f>
        <v>NL</v>
      </c>
      <c r="I39" s="50" t="s">
        <v>67</v>
      </c>
      <c r="J39" s="50" t="str">
        <f>[2]report1262779624005127882!$E10</f>
        <v>Oude Meer</v>
      </c>
      <c r="K39" s="50" t="str">
        <f t="shared" si="5"/>
        <v>Oude Meer</v>
      </c>
      <c r="L39" s="50" t="str">
        <f>[2]report1262779624005127882!$B10</f>
        <v>GXO LOGISTICS SERVICES NETHERLANDS B.V.</v>
      </c>
      <c r="M39" t="s">
        <v>33</v>
      </c>
      <c r="N39" s="51">
        <f>[2]report1262779624005127882!$N10</f>
        <v>146.83999576332499</v>
      </c>
      <c r="O39" s="53">
        <f>YEARFRAC([2]report1262779624005127882!$P10,[2]report1262779624005127882!$Q10)</f>
        <v>1</v>
      </c>
      <c r="P39">
        <f>[2]report1262779624005127882!$K10</f>
        <v>0</v>
      </c>
      <c r="Q39" s="56">
        <f>[2]report1262779624005127882!$H10</f>
        <v>945</v>
      </c>
      <c r="R39" s="57">
        <f>[2]report1262779624005127882!$V10/[2]report1262779624005127882!$H$2</f>
        <v>4.6189149132216889E-2</v>
      </c>
      <c r="S39">
        <f>[2]report1262779624005127882!$AA10</f>
        <v>3.34</v>
      </c>
      <c r="T39">
        <f>[2]report1262779624005127882!$Y10</f>
        <v>0</v>
      </c>
      <c r="U39">
        <f>[2]report1262779624005127882!$T10</f>
        <v>2005</v>
      </c>
      <c r="W39" s="59" t="s">
        <v>73</v>
      </c>
      <c r="X39" t="str">
        <f>CONCATENATE([2]report1262779624005127882!$C10,", ",[2]report1262779624005127882!$E10)</f>
        <v>Fokkerweg 300, Oude Meer</v>
      </c>
      <c r="Y39" t="str">
        <f>[2]report1262779624005127882!$AL10</f>
        <v>Created by exercising a Renewal Option</v>
      </c>
      <c r="AA39" t="s">
        <v>179</v>
      </c>
    </row>
    <row r="40" spans="2:27" x14ac:dyDescent="0.25">
      <c r="B40" t="str">
        <f t="shared" si="4"/>
        <v>LC-NE-OU-OU- 4</v>
      </c>
      <c r="C40" t="s">
        <v>36</v>
      </c>
      <c r="D40" t="s">
        <v>38</v>
      </c>
      <c r="E40" s="24">
        <f>YEAR([2]report1262779624005127882!$P11)</f>
        <v>2022</v>
      </c>
      <c r="F40" s="24">
        <f>INT((MONTH([2]report1262779624005127882!$P11)-1)/3)+1</f>
        <v>2</v>
      </c>
      <c r="H40" t="str" cm="1">
        <f t="array" ref="H40">_xlfn.IFS(I40="Netherlands","NL",I40="Germany","GER",I40="Belgium","BE")</f>
        <v>NL</v>
      </c>
      <c r="I40" s="50" t="s">
        <v>67</v>
      </c>
      <c r="J40" s="50" t="str">
        <f>[2]report1262779624005127882!$E11</f>
        <v>Oude Meer</v>
      </c>
      <c r="K40" s="50" t="str">
        <f t="shared" si="5"/>
        <v>Oude Meer</v>
      </c>
      <c r="L40" s="50" t="str">
        <f>[2]report1262779624005127882!$B11</f>
        <v>GXO LOGISTICS SERVICES NETHERLANDS B.V.</v>
      </c>
      <c r="M40" t="s">
        <v>33</v>
      </c>
      <c r="N40" s="51">
        <f>[2]report1262779624005127882!$N11</f>
        <v>97.449997330550005</v>
      </c>
      <c r="O40" s="53">
        <f>YEARFRAC([2]report1262779624005127882!$P11,[2]report1262779624005127882!$Q11)</f>
        <v>1</v>
      </c>
      <c r="P40">
        <f>[2]report1262779624005127882!$K11</f>
        <v>0</v>
      </c>
      <c r="Q40" s="56">
        <f>[2]report1262779624005127882!$H11</f>
        <v>474</v>
      </c>
      <c r="R40" s="57">
        <f>[2]report1262779624005127882!$V11/[2]report1262779624005127882!$H$2</f>
        <v>2.3143401203288706E-2</v>
      </c>
      <c r="S40">
        <f>[2]report1262779624005127882!$AA11</f>
        <v>3.34</v>
      </c>
      <c r="T40">
        <f>[2]report1262779624005127882!$Y11</f>
        <v>0</v>
      </c>
      <c r="U40">
        <f>[2]report1262779624005127882!$T11</f>
        <v>2005</v>
      </c>
      <c r="W40" s="59" t="s">
        <v>73</v>
      </c>
      <c r="X40" t="str">
        <f>CONCATENATE([2]report1262779624005127882!$C11,", ",[2]report1262779624005127882!$E11)</f>
        <v>Fokkerweg 300, Oude Meer</v>
      </c>
      <c r="Y40" t="str">
        <f>[2]report1262779624005127882!$AL11</f>
        <v>Created by exercising a Renewal Option</v>
      </c>
      <c r="AA40" t="s">
        <v>179</v>
      </c>
    </row>
    <row r="41" spans="2:27" x14ac:dyDescent="0.25">
      <c r="B41" t="str">
        <f t="shared" si="4"/>
        <v>LC-NE-OU-OU- 5</v>
      </c>
      <c r="C41" t="s">
        <v>36</v>
      </c>
      <c r="D41" t="s">
        <v>38</v>
      </c>
      <c r="E41" s="24">
        <f>YEAR([2]report1262779624005127882!$P12)</f>
        <v>2022</v>
      </c>
      <c r="F41" s="24">
        <f>INT((MONTH([2]report1262779624005127882!$P12)-1)/3)+1</f>
        <v>2</v>
      </c>
      <c r="H41" t="str" cm="1">
        <f t="array" ref="H41">_xlfn.IFS(I41="Netherlands","NL",I41="Germany","GER",I41="Belgium","BE")</f>
        <v>NL</v>
      </c>
      <c r="I41" s="50" t="s">
        <v>67</v>
      </c>
      <c r="J41" s="50" t="str">
        <f>[2]report1262779624005127882!$E12</f>
        <v>Oude Meer</v>
      </c>
      <c r="K41" s="50" t="str">
        <f t="shared" si="5"/>
        <v>Oude Meer</v>
      </c>
      <c r="L41" s="50" t="str">
        <f>[2]report1262779624005127882!$B12</f>
        <v>GXO LOGISTICS SERVICES NETHERLANDS B.V.</v>
      </c>
      <c r="M41" t="s">
        <v>33</v>
      </c>
      <c r="N41" s="51">
        <f>[2]report1262779624005127882!$N12</f>
        <v>97.449997330550005</v>
      </c>
      <c r="O41" s="53">
        <f>YEARFRAC([2]report1262779624005127882!$P12,[2]report1262779624005127882!$Q12)</f>
        <v>1</v>
      </c>
      <c r="P41">
        <f>[2]report1262779624005127882!$K12</f>
        <v>0</v>
      </c>
      <c r="Q41" s="56">
        <f>[2]report1262779624005127882!$H12</f>
        <v>6420</v>
      </c>
      <c r="R41" s="57">
        <f>[2]report1262779624005127882!$V12/[2]report1262779624005127882!$H$2</f>
        <v>2.3143400305148869E-2</v>
      </c>
      <c r="S41">
        <f>[2]report1262779624005127882!$AA12</f>
        <v>11.6</v>
      </c>
      <c r="T41">
        <f>[2]report1262779624005127882!$Y12</f>
        <v>13</v>
      </c>
      <c r="U41">
        <f>[2]report1262779624005127882!$T12</f>
        <v>2005</v>
      </c>
      <c r="W41" s="59" t="s">
        <v>73</v>
      </c>
      <c r="X41" t="str">
        <f>CONCATENATE([2]report1262779624005127882!$C12,", ",[2]report1262779624005127882!$E12)</f>
        <v>Fokkerweg 300, Oude Meer</v>
      </c>
      <c r="Y41" t="str">
        <f>[2]report1262779624005127882!$AL12</f>
        <v>Created by exercising a Renewal Option</v>
      </c>
      <c r="AA41" t="s">
        <v>179</v>
      </c>
    </row>
    <row r="42" spans="2:27" x14ac:dyDescent="0.25">
      <c r="B42" t="str">
        <f t="shared" si="4"/>
        <v>LC-NE-OU-OU- 6</v>
      </c>
      <c r="C42" t="s">
        <v>36</v>
      </c>
      <c r="D42" t="s">
        <v>38</v>
      </c>
      <c r="E42" s="24">
        <f>YEAR([2]report1262779624005127882!$P13)</f>
        <v>2023</v>
      </c>
      <c r="F42" s="24">
        <f>INT((MONTH([2]report1262779624005127882!$P13)-1)/3)+1</f>
        <v>2</v>
      </c>
      <c r="H42" t="str" cm="1">
        <f t="array" ref="H42">_xlfn.IFS(I42="Netherlands","NL",I42="Germany","GER",I42="Belgium","BE")</f>
        <v>NL</v>
      </c>
      <c r="I42" s="50" t="s">
        <v>67</v>
      </c>
      <c r="J42" s="50" t="str">
        <f>[2]report1262779624005127882!$E13</f>
        <v>Oud Gastel</v>
      </c>
      <c r="K42" s="50" t="str">
        <f t="shared" si="5"/>
        <v>Oud Gastel</v>
      </c>
      <c r="L42" s="50" t="str">
        <f>[2]report1262779624005127882!$B13</f>
        <v>CEVA Logistics Netherlands B.V.</v>
      </c>
      <c r="M42" t="s">
        <v>33</v>
      </c>
      <c r="N42" s="51">
        <f>[2]report1262779624005127882!$N13</f>
        <v>65.360003289451001</v>
      </c>
      <c r="O42" s="53">
        <f>YEARFRAC([2]report1262779624005127882!$P13,[2]report1262779624005127882!$Q13)</f>
        <v>2.9972222222222222</v>
      </c>
      <c r="P42">
        <f>[2]report1262779624005127882!$K13</f>
        <v>0</v>
      </c>
      <c r="Q42" s="56">
        <f>[2]report1262779624005127882!$H13</f>
        <v>32631</v>
      </c>
      <c r="R42" s="57">
        <f>[2]report1262779624005127882!$V13/[2]report1262779624005127882!$H$2</f>
        <v>5.0290511211610267E-2</v>
      </c>
      <c r="S42">
        <f>[2]report1262779624005127882!$AA13</f>
        <v>11.07</v>
      </c>
      <c r="T42">
        <f>[2]report1262779624005127882!$Y13</f>
        <v>14</v>
      </c>
      <c r="U42">
        <f>[2]report1262779624005127882!$T13</f>
        <v>2009</v>
      </c>
      <c r="W42" s="59" t="s">
        <v>188</v>
      </c>
      <c r="X42" t="str">
        <f>CONCATENATE([2]report1262779624005127882!$C13,", ",[2]report1262779624005127882!$E13)</f>
        <v>Rietschotten 2, Oud Gastel</v>
      </c>
      <c r="Y42" t="str">
        <f>[2]report1262779624005127882!$AL13</f>
        <v>N/A</v>
      </c>
      <c r="AA42" t="s">
        <v>179</v>
      </c>
    </row>
    <row r="43" spans="2:27" x14ac:dyDescent="0.25">
      <c r="B43" t="str">
        <f t="shared" si="4"/>
        <v>LC-NE-VE-VE- 1</v>
      </c>
      <c r="C43" t="s">
        <v>36</v>
      </c>
      <c r="D43" t="s">
        <v>38</v>
      </c>
      <c r="E43" s="24">
        <f>YEAR([2]report1262779624005127882!$P14)</f>
        <v>2025</v>
      </c>
      <c r="F43" s="24">
        <f>INT((MONTH([2]report1262779624005127882!$P14)-1)/3)+1</f>
        <v>1</v>
      </c>
      <c r="H43" t="str" cm="1">
        <f t="array" ref="H43">_xlfn.IFS(I43="Netherlands","NL",I43="Germany","GER",I43="Belgium","BE")</f>
        <v>NL</v>
      </c>
      <c r="I43" s="50" t="s">
        <v>67</v>
      </c>
      <c r="J43" s="50" t="str">
        <f>[2]report1262779624005127882!$E14</f>
        <v>Venlo</v>
      </c>
      <c r="K43" s="50" t="str">
        <f t="shared" si="5"/>
        <v>Venlo</v>
      </c>
      <c r="L43" s="50" t="str">
        <f>[2]report1262779624005127882!$B14</f>
        <v>Geodis CL Netherlands B.V.</v>
      </c>
      <c r="M43" t="s">
        <v>33</v>
      </c>
      <c r="N43" s="51">
        <f>[2]report1262779624005127882!$N14</f>
        <v>80.949999052775993</v>
      </c>
      <c r="O43" s="53">
        <f>YEARFRAC([2]report1262779624005127882!$P14,[2]report1262779624005127882!$Q14)</f>
        <v>1.4972222222222222</v>
      </c>
      <c r="P43">
        <f>[2]report1262779624005127882!$K14</f>
        <v>0</v>
      </c>
      <c r="Q43" s="56">
        <f>[2]report1262779624005127882!$H14</f>
        <v>36609</v>
      </c>
      <c r="R43" s="57">
        <f>[2]report1262779624005127882!$V14/[2]report1262779624005127882!$H$2</f>
        <v>5.1852936870377425E-2</v>
      </c>
      <c r="S43">
        <f>[2]report1262779624005127882!$AA14</f>
        <v>11.68</v>
      </c>
      <c r="T43">
        <f>[2]report1262779624005127882!$Y14</f>
        <v>32</v>
      </c>
      <c r="U43">
        <f>[2]report1262779624005127882!$T14</f>
        <v>2007</v>
      </c>
      <c r="W43" s="59" t="s">
        <v>189</v>
      </c>
      <c r="X43" t="str">
        <f>CONCATENATE([2]report1262779624005127882!$C14,", ",[2]report1262779624005127882!$E14)</f>
        <v>Columbusweg 33a, Venlo</v>
      </c>
      <c r="Y43" t="str">
        <f>[2]report1262779624005127882!$AL14</f>
        <v>N/A</v>
      </c>
      <c r="AA43" t="s">
        <v>179</v>
      </c>
    </row>
    <row r="44" spans="2:27" x14ac:dyDescent="0.25">
      <c r="B44" t="str">
        <f t="shared" si="4"/>
        <v>LC-GE-KR-KR- 1</v>
      </c>
      <c r="C44" t="s">
        <v>36</v>
      </c>
      <c r="D44" t="s">
        <v>38</v>
      </c>
      <c r="E44" s="24">
        <f>YEAR([2]report1262779624005127882!$P15)</f>
        <v>2022</v>
      </c>
      <c r="F44" s="24">
        <f>INT((MONTH([2]report1262779624005127882!$P15)-1)/3)+1</f>
        <v>2</v>
      </c>
      <c r="H44" t="str" cm="1">
        <f t="array" ref="H44">_xlfn.IFS(I44="Netherlands","NL",I44="Germany","GER",I44="Belgium","BE")</f>
        <v>GER</v>
      </c>
      <c r="I44" s="50" t="s">
        <v>180</v>
      </c>
      <c r="J44" s="50" t="str">
        <f>[2]report1262779624005127882!$E15</f>
        <v>Krefeld</v>
      </c>
      <c r="K44" s="50" t="str">
        <f t="shared" si="5"/>
        <v>Krefeld</v>
      </c>
      <c r="L44" s="50" t="str">
        <f>[2]report1262779624005127882!$B15</f>
        <v>WISAG Logistics Solutions GmbH &amp; Co. KG</v>
      </c>
      <c r="M44" t="s">
        <v>33</v>
      </c>
      <c r="N44" s="51">
        <f>[2]report1262779624005127882!$N15</f>
        <v>67.509997519994997</v>
      </c>
      <c r="O44" s="53">
        <f>YEARFRAC([2]report1262779624005127882!$P15,[2]report1262779624005127882!$Q15)</f>
        <v>1.5</v>
      </c>
      <c r="P44">
        <f>[2]report1262779624005127882!$K15</f>
        <v>0</v>
      </c>
      <c r="Q44" s="56">
        <f>[2]report1262779624005127882!$H15</f>
        <v>11378</v>
      </c>
      <c r="R44" s="57">
        <f>[2]report1262779624005127882!$V15/[2]report1262779624005127882!$H$2</f>
        <v>4.1990137203188074E-2</v>
      </c>
      <c r="S44">
        <f>[2]report1262779624005127882!$AA15</f>
        <v>12</v>
      </c>
      <c r="T44">
        <f>[2]report1262779624005127882!$Y15</f>
        <v>20</v>
      </c>
      <c r="U44">
        <f>[2]report1262779624005127882!$T15</f>
        <v>2003</v>
      </c>
      <c r="W44" s="59" t="s">
        <v>190</v>
      </c>
      <c r="X44" t="str">
        <f>CONCATENATE([2]report1262779624005127882!$C15,", ",[2]report1262779624005127882!$E15)</f>
        <v>Kimplerstrasse 336, Krefeld</v>
      </c>
      <c r="Y44" t="str">
        <f>[2]report1262779624005127882!$AL15</f>
        <v>Created by exercising a Renewal Option</v>
      </c>
      <c r="AA44" t="s">
        <v>179</v>
      </c>
    </row>
    <row r="45" spans="2:27" x14ac:dyDescent="0.25">
      <c r="B45" t="str">
        <f t="shared" si="4"/>
        <v>LC-NE-AM-AM- 1</v>
      </c>
      <c r="C45" t="s">
        <v>36</v>
      </c>
      <c r="D45" t="s">
        <v>38</v>
      </c>
      <c r="E45" s="24">
        <f>YEAR([2]report1262779624005127882!$P16)</f>
        <v>2024</v>
      </c>
      <c r="F45" s="24">
        <f>INT((MONTH([2]report1262779624005127882!$P16)-1)/3)+1</f>
        <v>2</v>
      </c>
      <c r="H45" t="str" cm="1">
        <f t="array" ref="H45">_xlfn.IFS(I45="Netherlands","NL",I45="Germany","GER",I45="Belgium","BE")</f>
        <v>NL</v>
      </c>
      <c r="I45" s="50" t="s">
        <v>67</v>
      </c>
      <c r="J45" s="50" t="str">
        <f>[2]report1262779624005127882!$E16</f>
        <v>Amsterdam</v>
      </c>
      <c r="K45" s="50" t="str">
        <f t="shared" si="5"/>
        <v>Amsterdam</v>
      </c>
      <c r="L45" s="50" t="str">
        <f>[2]report1262779624005127882!$B16</f>
        <v xml:space="preserve"> </v>
      </c>
      <c r="M45" t="s">
        <v>33</v>
      </c>
      <c r="N45" s="51">
        <f>[2]report1262779624005127882!$N16</f>
        <v>66.199997330550005</v>
      </c>
      <c r="O45" s="53">
        <f>YEARFRAC([2]report1262779624005127882!$P16,[2]report1262779624005127882!$Q16)</f>
        <v>5.0388888888888888</v>
      </c>
      <c r="P45">
        <f>[2]report1262779624005127882!$K16</f>
        <v>0</v>
      </c>
      <c r="Q45" s="56">
        <f>[2]report1262779624005127882!$H16</f>
        <v>4822</v>
      </c>
      <c r="R45" s="57">
        <f>[2]report1262779624005127882!$V16/[2]report1262779624005127882!$H$2</f>
        <v>0.13954396217745862</v>
      </c>
      <c r="S45">
        <f>[2]report1262779624005127882!$AA16</f>
        <v>0</v>
      </c>
      <c r="T45">
        <f>[2]report1262779624005127882!$Y16</f>
        <v>0</v>
      </c>
      <c r="U45">
        <f>[2]report1262779624005127882!$T16</f>
        <v>1988</v>
      </c>
      <c r="W45" s="59" t="s">
        <v>191</v>
      </c>
      <c r="X45" t="str">
        <f>CONCATENATE([2]report1262779624005127882!$C16,", ",[2]report1262779624005127882!$E16)</f>
        <v>Stammerdijk 7, Amsterdam</v>
      </c>
      <c r="Y45" t="str">
        <f>[2]report1262779624005127882!$AL16</f>
        <v>N/A</v>
      </c>
      <c r="AA45" t="s">
        <v>179</v>
      </c>
    </row>
    <row r="46" spans="2:27" x14ac:dyDescent="0.25">
      <c r="B46" t="str">
        <f t="shared" si="4"/>
        <v>LC-NE-AM-AM- 2</v>
      </c>
      <c r="C46" t="s">
        <v>36</v>
      </c>
      <c r="D46" t="s">
        <v>38</v>
      </c>
      <c r="E46" s="24">
        <f>YEAR([2]report1262779624005127882!$P17)</f>
        <v>2024</v>
      </c>
      <c r="F46" s="24">
        <f>INT((MONTH([2]report1262779624005127882!$P17)-1)/3)+1</f>
        <v>2</v>
      </c>
      <c r="H46" t="str" cm="1">
        <f t="array" ref="H46">_xlfn.IFS(I46="Netherlands","NL",I46="Germany","GER",I46="Belgium","BE")</f>
        <v>NL</v>
      </c>
      <c r="I46" s="50" t="s">
        <v>67</v>
      </c>
      <c r="J46" s="50" t="str">
        <f>[2]report1262779624005127882!$E17</f>
        <v>Amsterdam</v>
      </c>
      <c r="K46" s="50" t="str">
        <f t="shared" si="5"/>
        <v>Amsterdam</v>
      </c>
      <c r="L46" s="50" t="str">
        <f>[2]report1262779624005127882!$B17</f>
        <v>Mimaki Europe B.V.</v>
      </c>
      <c r="M46" t="s">
        <v>33</v>
      </c>
      <c r="N46" s="51">
        <f>[2]report1262779624005127882!$N17</f>
        <v>92.499997847217998</v>
      </c>
      <c r="O46" s="53">
        <f>YEARFRAC([2]report1262779624005127882!$P17,[2]report1262779624005127882!$Q17)</f>
        <v>5.0388888888888888</v>
      </c>
      <c r="P46">
        <f>[2]report1262779624005127882!$K17</f>
        <v>0</v>
      </c>
      <c r="Q46" s="56">
        <f>[2]report1262779624005127882!$H17</f>
        <v>4818</v>
      </c>
      <c r="R46" s="57">
        <f>[2]report1262779624005127882!$V17/[2]report1262779624005127882!$H$2</f>
        <v>1.1767003108735999E-2</v>
      </c>
      <c r="S46">
        <f>[2]report1262779624005127882!$AA17</f>
        <v>8.6</v>
      </c>
      <c r="T46">
        <f>[2]report1262779624005127882!$Y17</f>
        <v>2</v>
      </c>
      <c r="U46">
        <f>[2]report1262779624005127882!$T17</f>
        <v>1988</v>
      </c>
      <c r="W46" s="59" t="s">
        <v>191</v>
      </c>
      <c r="X46" t="str">
        <f>CONCATENATE([2]report1262779624005127882!$C17,", ",[2]report1262779624005127882!$E17)</f>
        <v>Stammerdijk 7, Amsterdam</v>
      </c>
      <c r="Y46" t="str">
        <f>[2]report1262779624005127882!$AL17</f>
        <v>N/A</v>
      </c>
      <c r="AA46" t="s">
        <v>179</v>
      </c>
    </row>
    <row r="47" spans="2:27" x14ac:dyDescent="0.25">
      <c r="B47" t="str">
        <f t="shared" si="4"/>
        <v>LC-GE-DU-DU- 1</v>
      </c>
      <c r="C47" t="s">
        <v>36</v>
      </c>
      <c r="D47" t="s">
        <v>38</v>
      </c>
      <c r="E47" s="24">
        <f>YEAR([2]report1262779624005127882!$P18)</f>
        <v>2023</v>
      </c>
      <c r="F47" s="24">
        <f>INT((MONTH([2]report1262779624005127882!$P18)-1)/3)+1</f>
        <v>4</v>
      </c>
      <c r="H47" t="str" cm="1">
        <f t="array" ref="H47">_xlfn.IFS(I47="Netherlands","NL",I47="Germany","GER",I47="Belgium","BE")</f>
        <v>GER</v>
      </c>
      <c r="I47" s="50" t="s">
        <v>180</v>
      </c>
      <c r="J47" s="50" t="str">
        <f>[2]report1262779624005127882!$E18</f>
        <v>Duesseldorf</v>
      </c>
      <c r="K47" s="50" t="str">
        <f t="shared" si="5"/>
        <v>Duesseldorf</v>
      </c>
      <c r="L47" s="50" t="str">
        <f>[2]report1262779624005127882!$B18</f>
        <v>ISRINGHAUSEN GmbH &amp; Co. KG</v>
      </c>
      <c r="M47" t="s">
        <v>33</v>
      </c>
      <c r="N47" s="51">
        <f>[2]report1262779624005127882!$N18</f>
        <v>0</v>
      </c>
      <c r="O47" s="53">
        <f>YEARFRAC([2]report1262779624005127882!$P18,[2]report1262779624005127882!$Q18)</f>
        <v>0</v>
      </c>
      <c r="P47">
        <f>[2]report1262779624005127882!$K18</f>
        <v>0</v>
      </c>
      <c r="Q47" s="56">
        <f>[2]report1262779624005127882!$H18</f>
        <v>8311</v>
      </c>
      <c r="R47" s="57">
        <f>[2]report1262779624005127882!$V18/[2]report1262779624005127882!$H$2</f>
        <v>6.6290217638211996E-2</v>
      </c>
      <c r="S47">
        <f>[2]report1262779624005127882!$AA18</f>
        <v>12.15</v>
      </c>
      <c r="T47">
        <f>[2]report1262779624005127882!$Y18</f>
        <v>18</v>
      </c>
      <c r="U47">
        <f>[2]report1262779624005127882!$T18</f>
        <v>2007</v>
      </c>
      <c r="W47" s="59" t="s">
        <v>192</v>
      </c>
      <c r="X47" t="str">
        <f>CONCATENATE([2]report1262779624005127882!$C18,", ",[2]report1262779624005127882!$E18)</f>
        <v>Zum Gut Heiligendonk 50-52, Duesseldorf</v>
      </c>
      <c r="Y47" t="str">
        <f>[2]report1262779624005127882!$AL18</f>
        <v>Change to Clear Lease - old lease (tg4712)</v>
      </c>
      <c r="AA47" t="s">
        <v>179</v>
      </c>
    </row>
    <row r="48" spans="2:27" x14ac:dyDescent="0.25">
      <c r="B48" t="str">
        <f t="shared" si="4"/>
        <v>LC-NE-VE-VE- 1</v>
      </c>
      <c r="C48" t="s">
        <v>36</v>
      </c>
      <c r="D48" t="s">
        <v>38</v>
      </c>
      <c r="E48" s="24">
        <f>YEAR([2]report1262779624005127882!$P19)</f>
        <v>2023</v>
      </c>
      <c r="F48" s="24">
        <f>INT((MONTH([2]report1262779624005127882!$P19)-1)/3)+1</f>
        <v>4</v>
      </c>
      <c r="H48" t="str" cm="1">
        <f t="array" ref="H48">_xlfn.IFS(I48="Netherlands","NL",I48="Germany","GER",I48="Belgium","BE")</f>
        <v>NL</v>
      </c>
      <c r="I48" s="50" t="s">
        <v>67</v>
      </c>
      <c r="J48" s="50" t="str">
        <f>[2]report1262779624005127882!$E19</f>
        <v>Venlo</v>
      </c>
      <c r="K48" s="50" t="str">
        <f t="shared" si="5"/>
        <v>Venlo</v>
      </c>
      <c r="L48" s="50" t="str">
        <f>[2]report1262779624005127882!$B19</f>
        <v>Humby B.V.</v>
      </c>
      <c r="M48" t="s">
        <v>33</v>
      </c>
      <c r="N48" s="51">
        <f>[2]report1262779624005127882!$N19</f>
        <v>50.399997674994999</v>
      </c>
      <c r="O48" s="53">
        <f>YEARFRAC([2]report1262779624005127882!$P19,[2]report1262779624005127882!$Q19)</f>
        <v>3.1694444444444443</v>
      </c>
      <c r="P48">
        <f>[2]report1262779624005127882!$K19</f>
        <v>0</v>
      </c>
      <c r="Q48" s="56">
        <f>[2]report1262779624005127882!$H19</f>
        <v>4039</v>
      </c>
      <c r="R48" s="57">
        <f>[2]report1262779624005127882!$V19/[2]report1262779624005127882!$H$2</f>
        <v>0</v>
      </c>
      <c r="S48">
        <f>[2]report1262779624005127882!$AA19</f>
        <v>0</v>
      </c>
      <c r="T48">
        <f>[2]report1262779624005127882!$Y19</f>
        <v>7</v>
      </c>
      <c r="U48">
        <f>[2]report1262779624005127882!$T19</f>
        <v>1999</v>
      </c>
      <c r="W48" s="59" t="s">
        <v>122</v>
      </c>
      <c r="X48" t="str">
        <f>CONCATENATE([2]report1262779624005127882!$C19,", ",[2]report1262779624005127882!$E19)</f>
        <v>Dirk Hartogweg 14, Venlo</v>
      </c>
      <c r="Y48" t="str">
        <f>[2]report1262779624005127882!$AL19</f>
        <v>N/A</v>
      </c>
      <c r="AA48" t="s">
        <v>179</v>
      </c>
    </row>
    <row r="49" spans="2:27" x14ac:dyDescent="0.25">
      <c r="B49" t="str">
        <f t="shared" si="4"/>
        <v>LC-GE-EM-EM- 1</v>
      </c>
      <c r="C49" t="s">
        <v>36</v>
      </c>
      <c r="D49" t="s">
        <v>38</v>
      </c>
      <c r="E49" s="24">
        <f>YEAR([2]report1262779624005127882!$P20)</f>
        <v>2024</v>
      </c>
      <c r="F49" s="24">
        <f>INT((MONTH([2]report1262779624005127882!$P20)-1)/3)+1</f>
        <v>4</v>
      </c>
      <c r="H49" t="str" cm="1">
        <f t="array" ref="H49">_xlfn.IFS(I49="Netherlands","NL",I49="Germany","GER",I49="Belgium","BE")</f>
        <v>GER</v>
      </c>
      <c r="I49" s="50" t="s">
        <v>180</v>
      </c>
      <c r="J49" s="50" t="str">
        <f>[2]report1262779624005127882!$E20</f>
        <v>Emmerich</v>
      </c>
      <c r="K49" s="50" t="str">
        <f t="shared" si="5"/>
        <v>Emmerich</v>
      </c>
      <c r="L49" s="50" t="str">
        <f>[2]report1262779624005127882!$B20</f>
        <v>BLG Handelslogistik GmbH &amp; Co. KG</v>
      </c>
      <c r="M49" t="s">
        <v>33</v>
      </c>
      <c r="N49" s="51">
        <f>[2]report1262779624005127882!$N20</f>
        <v>38.639994988322997</v>
      </c>
      <c r="O49" s="53">
        <f>YEARFRAC([2]report1262779624005127882!$P20,[2]report1262779624005127882!$Q20)</f>
        <v>1.9972222222222222</v>
      </c>
      <c r="P49">
        <f>[2]report1262779624005127882!$K20</f>
        <v>0</v>
      </c>
      <c r="Q49" s="56">
        <f>[2]report1262779624005127882!$H20</f>
        <v>84680</v>
      </c>
      <c r="R49" s="57">
        <f>[2]report1262779624005127882!$V20/[2]report1262779624005127882!$H$2</f>
        <v>7.5643276210604959E-2</v>
      </c>
      <c r="S49">
        <f>[2]report1262779624005127882!$AA20</f>
        <v>10.35</v>
      </c>
      <c r="T49">
        <f>[2]report1262779624005127882!$Y20</f>
        <v>71</v>
      </c>
      <c r="U49">
        <f>[2]report1262779624005127882!$T20</f>
        <v>2008</v>
      </c>
      <c r="W49" s="59" t="s">
        <v>193</v>
      </c>
      <c r="X49" t="str">
        <f>CONCATENATE([2]report1262779624005127882!$C20,", ",[2]report1262779624005127882!$E20)</f>
        <v>Budberger Str. 2, Emmerich</v>
      </c>
      <c r="Y49" t="str">
        <f>[2]report1262779624005127882!$AL20</f>
        <v>Silent Renewal</v>
      </c>
      <c r="AA49" t="s">
        <v>179</v>
      </c>
    </row>
    <row r="50" spans="2:27" x14ac:dyDescent="0.25">
      <c r="B50" t="str">
        <f t="shared" si="4"/>
        <v>LC-NE-OU-OU- 1</v>
      </c>
      <c r="C50" t="s">
        <v>36</v>
      </c>
      <c r="D50" t="s">
        <v>38</v>
      </c>
      <c r="E50" s="24">
        <f>YEAR([2]report1262779624005127882!$P21)</f>
        <v>2023</v>
      </c>
      <c r="F50" s="24">
        <f>INT((MONTH([2]report1262779624005127882!$P21)-1)/3)+1</f>
        <v>2</v>
      </c>
      <c r="H50" t="str" cm="1">
        <f t="array" ref="H50">_xlfn.IFS(I50="Netherlands","NL",I50="Germany","GER",I50="Belgium","BE")</f>
        <v>NL</v>
      </c>
      <c r="I50" s="50" t="s">
        <v>67</v>
      </c>
      <c r="J50" s="50" t="str">
        <f>[2]report1262779624005127882!$E21</f>
        <v>Oude Meer</v>
      </c>
      <c r="K50" s="50" t="str">
        <f t="shared" si="5"/>
        <v>Oude Meer</v>
      </c>
      <c r="L50" s="50" t="str">
        <f>[2]report1262779624005127882!$B21</f>
        <v>GXO LOGISTICS SERVICES NETHERLANDS B.V.</v>
      </c>
      <c r="M50" t="s">
        <v>33</v>
      </c>
      <c r="N50" s="51">
        <f>[2]report1262779624005127882!$N21</f>
        <v>108.550000086111</v>
      </c>
      <c r="O50" s="53">
        <f>YEARFRAC([2]report1262779624005127882!$P21,[2]report1262779624005127882!$Q21)</f>
        <v>1</v>
      </c>
      <c r="P50">
        <f>[2]report1262779624005127882!$K21</f>
        <v>0</v>
      </c>
      <c r="Q50" s="56">
        <f>[2]report1262779624005127882!$H21</f>
        <v>6420</v>
      </c>
      <c r="R50" s="57">
        <f>[2]report1262779624005127882!$V21/[2]report1262779624005127882!$H$2</f>
        <v>2.3143400305148869E-2</v>
      </c>
      <c r="S50">
        <f>[2]report1262779624005127882!$AA21</f>
        <v>11.6</v>
      </c>
      <c r="T50">
        <f>[2]report1262779624005127882!$Y21</f>
        <v>13</v>
      </c>
      <c r="U50">
        <f>[2]report1262779624005127882!$T21</f>
        <v>2005</v>
      </c>
      <c r="W50" s="59" t="s">
        <v>73</v>
      </c>
      <c r="X50" t="str">
        <f>CONCATENATE([2]report1262779624005127882!$C21,", ",[2]report1262779624005127882!$E21)</f>
        <v>Fokkerweg 300, Oude Meer</v>
      </c>
      <c r="Y50" t="str">
        <f>[2]report1262779624005127882!$AL21</f>
        <v>Created by exercising a Renewal Option._x000D_
_x000D_
NER to be updated after indexation is run.</v>
      </c>
      <c r="AA50" t="s">
        <v>179</v>
      </c>
    </row>
    <row r="51" spans="2:27" x14ac:dyDescent="0.25">
      <c r="B51" t="str">
        <f t="shared" si="4"/>
        <v>LC-NE-OU-OU- 2</v>
      </c>
      <c r="C51" t="s">
        <v>36</v>
      </c>
      <c r="D51" t="s">
        <v>38</v>
      </c>
      <c r="E51" s="24">
        <f>YEAR([2]report1262779624005127882!$P22)</f>
        <v>2023</v>
      </c>
      <c r="F51" s="24">
        <f>INT((MONTH([2]report1262779624005127882!$P22)-1)/3)+1</f>
        <v>2</v>
      </c>
      <c r="H51" t="str" cm="1">
        <f t="array" ref="H51">_xlfn.IFS(I51="Netherlands","NL",I51="Germany","GER",I51="Belgium","BE")</f>
        <v>NL</v>
      </c>
      <c r="I51" s="50" t="s">
        <v>67</v>
      </c>
      <c r="J51" s="50" t="str">
        <f>[2]report1262779624005127882!$E22</f>
        <v>Oude Meer</v>
      </c>
      <c r="K51" s="50" t="str">
        <f t="shared" si="5"/>
        <v>Oude Meer</v>
      </c>
      <c r="L51" s="50" t="str">
        <f>[2]report1262779624005127882!$B22</f>
        <v>GXO LOGISTICS SERVICES NETHERLANDS B.V.</v>
      </c>
      <c r="M51" t="s">
        <v>33</v>
      </c>
      <c r="N51" s="51">
        <f>[2]report1262779624005127882!$N22</f>
        <v>108.550000086111</v>
      </c>
      <c r="O51" s="53">
        <f>YEARFRAC([2]report1262779624005127882!$P22,[2]report1262779624005127882!$Q22)</f>
        <v>1</v>
      </c>
      <c r="P51">
        <f>[2]report1262779624005127882!$K22</f>
        <v>0</v>
      </c>
      <c r="Q51" s="56">
        <f>[2]report1262779624005127882!$H22</f>
        <v>474</v>
      </c>
      <c r="R51" s="57">
        <f>[2]report1262779624005127882!$V22/[2]report1262779624005127882!$H$2</f>
        <v>2.3143401203288706E-2</v>
      </c>
      <c r="S51">
        <f>[2]report1262779624005127882!$AA22</f>
        <v>3.34</v>
      </c>
      <c r="T51">
        <f>[2]report1262779624005127882!$Y22</f>
        <v>0</v>
      </c>
      <c r="U51">
        <f>[2]report1262779624005127882!$T22</f>
        <v>2005</v>
      </c>
      <c r="W51" s="59" t="s">
        <v>73</v>
      </c>
      <c r="X51" t="str">
        <f>CONCATENATE([2]report1262779624005127882!$C22,", ",[2]report1262779624005127882!$E22)</f>
        <v>Fokkerweg 300, Oude Meer</v>
      </c>
      <c r="Y51" t="str">
        <f>[2]report1262779624005127882!$AL22</f>
        <v>Created by exercising a Renewal Option._x000D_
_x000D_
NER to be updated after indexation is run.</v>
      </c>
      <c r="AA51" t="s">
        <v>179</v>
      </c>
    </row>
    <row r="52" spans="2:27" x14ac:dyDescent="0.25">
      <c r="B52" t="str">
        <f t="shared" si="4"/>
        <v>LC-NE-OU-OU- 3</v>
      </c>
      <c r="C52" t="s">
        <v>36</v>
      </c>
      <c r="D52" t="s">
        <v>38</v>
      </c>
      <c r="E52" s="24">
        <f>YEAR([2]report1262779624005127882!$P23)</f>
        <v>2023</v>
      </c>
      <c r="F52" s="24">
        <f>INT((MONTH([2]report1262779624005127882!$P23)-1)/3)+1</f>
        <v>2</v>
      </c>
      <c r="H52" t="str" cm="1">
        <f t="array" ref="H52">_xlfn.IFS(I52="Netherlands","NL",I52="Germany","GER",I52="Belgium","BE")</f>
        <v>NL</v>
      </c>
      <c r="I52" s="50" t="s">
        <v>67</v>
      </c>
      <c r="J52" s="50" t="str">
        <f>[2]report1262779624005127882!$E23</f>
        <v>Oude Meer</v>
      </c>
      <c r="K52" s="50" t="str">
        <f t="shared" si="5"/>
        <v>Oude Meer</v>
      </c>
      <c r="L52" s="50" t="str">
        <f>[2]report1262779624005127882!$B23</f>
        <v>GXO LOGISTICS SERVICES NETHERLANDS B.V.</v>
      </c>
      <c r="M52" t="s">
        <v>33</v>
      </c>
      <c r="N52" s="51">
        <f>[2]report1262779624005127882!$N23</f>
        <v>108.550000086111</v>
      </c>
      <c r="O52" s="53">
        <f>YEARFRAC([2]report1262779624005127882!$P23,[2]report1262779624005127882!$Q23)</f>
        <v>1</v>
      </c>
      <c r="P52">
        <f>[2]report1262779624005127882!$K23</f>
        <v>0</v>
      </c>
      <c r="Q52" s="56">
        <f>[2]report1262779624005127882!$H23</f>
        <v>3086</v>
      </c>
      <c r="R52" s="57">
        <f>[2]report1262779624005127882!$V23/[2]report1262779624005127882!$H$2</f>
        <v>0</v>
      </c>
      <c r="S52">
        <f>[2]report1262779624005127882!$AA23</f>
        <v>11.6</v>
      </c>
      <c r="T52">
        <f>[2]report1262779624005127882!$Y23</f>
        <v>5</v>
      </c>
      <c r="U52">
        <f>[2]report1262779624005127882!$T23</f>
        <v>2005</v>
      </c>
      <c r="W52" s="59" t="s">
        <v>73</v>
      </c>
      <c r="X52" t="str">
        <f>CONCATENATE([2]report1262779624005127882!$C23,", ",[2]report1262779624005127882!$E23)</f>
        <v>Fokkerweg 300, Oude Meer</v>
      </c>
      <c r="Y52" t="str">
        <f>[2]report1262779624005127882!$AL23</f>
        <v>Created by exercising a Renewal Option._x000D_
_x000D_
NER to be updated after indexation is run.</v>
      </c>
      <c r="AA52" t="s">
        <v>179</v>
      </c>
    </row>
    <row r="53" spans="2:27" x14ac:dyDescent="0.25">
      <c r="B53" t="str">
        <f t="shared" si="4"/>
        <v>LC-NE-OU-OU- 4</v>
      </c>
      <c r="C53" t="s">
        <v>36</v>
      </c>
      <c r="D53" t="s">
        <v>38</v>
      </c>
      <c r="E53" s="24">
        <f>YEAR([2]report1262779624005127882!$P24)</f>
        <v>2024</v>
      </c>
      <c r="F53" s="24">
        <f>INT((MONTH([2]report1262779624005127882!$P24)-1)/3)+1</f>
        <v>2</v>
      </c>
      <c r="H53" t="str" cm="1">
        <f t="array" ref="H53">_xlfn.IFS(I53="Netherlands","NL",I53="Germany","GER",I53="Belgium","BE")</f>
        <v>NL</v>
      </c>
      <c r="I53" s="50" t="s">
        <v>67</v>
      </c>
      <c r="J53" s="50" t="str">
        <f>[2]report1262779624005127882!$E24</f>
        <v>Oude Meer</v>
      </c>
      <c r="K53" s="50" t="str">
        <f t="shared" si="5"/>
        <v>Oude Meer</v>
      </c>
      <c r="L53" s="50" t="str">
        <f>[2]report1262779624005127882!$B24</f>
        <v>GXO LOGISTICS SERVICES NETHERLANDS B.V.</v>
      </c>
      <c r="M53" t="s">
        <v>33</v>
      </c>
      <c r="N53" s="51">
        <f>[2]report1262779624005127882!$N24</f>
        <v>112.28999610776999</v>
      </c>
      <c r="O53" s="53">
        <f>YEARFRAC([2]report1262779624005127882!$P24,[2]report1262779624005127882!$Q24)</f>
        <v>1</v>
      </c>
      <c r="P53">
        <f>[2]report1262779624005127882!$K24</f>
        <v>0</v>
      </c>
      <c r="Q53" s="56">
        <f>[2]report1262779624005127882!$H24</f>
        <v>3086</v>
      </c>
      <c r="R53" s="57">
        <f>[2]report1262779624005127882!$V24/[2]report1262779624005127882!$H$2</f>
        <v>0</v>
      </c>
      <c r="S53">
        <f>[2]report1262779624005127882!$AA24</f>
        <v>11.6</v>
      </c>
      <c r="T53">
        <f>[2]report1262779624005127882!$Y24</f>
        <v>5</v>
      </c>
      <c r="U53">
        <f>[2]report1262779624005127882!$T24</f>
        <v>2005</v>
      </c>
      <c r="W53" s="59" t="s">
        <v>73</v>
      </c>
      <c r="X53" t="str">
        <f>CONCATENATE([2]report1262779624005127882!$C24,", ",[2]report1262779624005127882!$E24)</f>
        <v>Fokkerweg 300, Oude Meer</v>
      </c>
      <c r="Y53" t="str">
        <f>[2]report1262779624005127882!$AL24</f>
        <v>Created by exercising a Renewal Option</v>
      </c>
      <c r="AA53" t="s">
        <v>179</v>
      </c>
    </row>
    <row r="54" spans="2:27" x14ac:dyDescent="0.25">
      <c r="B54" t="str">
        <f t="shared" si="4"/>
        <v>LC-NE-OU-OU- 5</v>
      </c>
      <c r="C54" t="s">
        <v>36</v>
      </c>
      <c r="D54" t="s">
        <v>38</v>
      </c>
      <c r="E54" s="24">
        <f>YEAR([2]report1262779624005127882!$P25)</f>
        <v>2024</v>
      </c>
      <c r="F54" s="24">
        <f>INT((MONTH([2]report1262779624005127882!$P25)-1)/3)+1</f>
        <v>2</v>
      </c>
      <c r="H54" t="str" cm="1">
        <f t="array" ref="H54">_xlfn.IFS(I54="Netherlands","NL",I54="Germany","GER",I54="Belgium","BE")</f>
        <v>NL</v>
      </c>
      <c r="I54" s="50" t="s">
        <v>67</v>
      </c>
      <c r="J54" s="50" t="str">
        <f>[2]report1262779624005127882!$E25</f>
        <v>Oude Meer</v>
      </c>
      <c r="K54" s="50" t="str">
        <f t="shared" si="5"/>
        <v>Oude Meer</v>
      </c>
      <c r="L54" s="50" t="str">
        <f>[2]report1262779624005127882!$B25</f>
        <v>GXO LOGISTICS SERVICES NETHERLANDS B.V.</v>
      </c>
      <c r="M54" t="s">
        <v>33</v>
      </c>
      <c r="N54" s="51">
        <f>[2]report1262779624005127882!$N25</f>
        <v>165.60999510887899</v>
      </c>
      <c r="O54" s="53">
        <f>YEARFRAC([2]report1262779624005127882!$P25,[2]report1262779624005127882!$Q25)</f>
        <v>1</v>
      </c>
      <c r="P54">
        <f>[2]report1262779624005127882!$K25</f>
        <v>0</v>
      </c>
      <c r="Q54" s="56">
        <f>[2]report1262779624005127882!$H25</f>
        <v>945</v>
      </c>
      <c r="R54" s="57">
        <f>[2]report1262779624005127882!$V25/[2]report1262779624005127882!$H$2</f>
        <v>4.6189149132216889E-2</v>
      </c>
      <c r="S54">
        <f>[2]report1262779624005127882!$AA25</f>
        <v>3.34</v>
      </c>
      <c r="T54">
        <f>[2]report1262779624005127882!$Y25</f>
        <v>0</v>
      </c>
      <c r="U54">
        <f>[2]report1262779624005127882!$T25</f>
        <v>2005</v>
      </c>
      <c r="W54" s="59" t="s">
        <v>73</v>
      </c>
      <c r="X54" t="str">
        <f>CONCATENATE([2]report1262779624005127882!$C25,", ",[2]report1262779624005127882!$E25)</f>
        <v>Fokkerweg 300, Oude Meer</v>
      </c>
      <c r="Y54" t="str">
        <f>[2]report1262779624005127882!$AL25</f>
        <v>Created by exercising a Renewal Option</v>
      </c>
      <c r="AA54" t="s">
        <v>179</v>
      </c>
    </row>
    <row r="55" spans="2:27" x14ac:dyDescent="0.25">
      <c r="B55" t="str">
        <f t="shared" si="4"/>
        <v>LC-NE-OU-OU- 6</v>
      </c>
      <c r="C55" t="s">
        <v>36</v>
      </c>
      <c r="D55" t="s">
        <v>38</v>
      </c>
      <c r="E55" s="24">
        <f>YEAR([2]report1262779624005127882!$P26)</f>
        <v>2024</v>
      </c>
      <c r="F55" s="24">
        <f>INT((MONTH([2]report1262779624005127882!$P26)-1)/3)+1</f>
        <v>2</v>
      </c>
      <c r="H55" t="str" cm="1">
        <f t="array" ref="H55">_xlfn.IFS(I55="Netherlands","NL",I55="Germany","GER",I55="Belgium","BE")</f>
        <v>NL</v>
      </c>
      <c r="I55" s="50" t="s">
        <v>67</v>
      </c>
      <c r="J55" s="50" t="str">
        <f>[2]report1262779624005127882!$E26</f>
        <v>Oude Meer</v>
      </c>
      <c r="K55" s="50" t="str">
        <f t="shared" si="5"/>
        <v>Oude Meer</v>
      </c>
      <c r="L55" s="50" t="str">
        <f>[2]report1262779624005127882!$B26</f>
        <v>GXO LOGISTICS SERVICES NETHERLANDS B.V.</v>
      </c>
      <c r="M55" t="s">
        <v>33</v>
      </c>
      <c r="N55" s="51">
        <f>[2]report1262779624005127882!$N26</f>
        <v>112.28999610776999</v>
      </c>
      <c r="O55" s="53">
        <f>YEARFRAC([2]report1262779624005127882!$P26,[2]report1262779624005127882!$Q26)</f>
        <v>1</v>
      </c>
      <c r="P55">
        <f>[2]report1262779624005127882!$K26</f>
        <v>0</v>
      </c>
      <c r="Q55" s="56">
        <f>[2]report1262779624005127882!$H26</f>
        <v>6420</v>
      </c>
      <c r="R55" s="57">
        <f>[2]report1262779624005127882!$V26/[2]report1262779624005127882!$H$2</f>
        <v>2.3143400305148869E-2</v>
      </c>
      <c r="S55">
        <f>[2]report1262779624005127882!$AA26</f>
        <v>11.6</v>
      </c>
      <c r="T55">
        <f>[2]report1262779624005127882!$Y26</f>
        <v>13</v>
      </c>
      <c r="U55">
        <f>[2]report1262779624005127882!$T26</f>
        <v>2005</v>
      </c>
      <c r="W55" s="59" t="s">
        <v>73</v>
      </c>
      <c r="X55" t="str">
        <f>CONCATENATE([2]report1262779624005127882!$C26,", ",[2]report1262779624005127882!$E26)</f>
        <v>Fokkerweg 300, Oude Meer</v>
      </c>
      <c r="Y55" t="str">
        <f>[2]report1262779624005127882!$AL26</f>
        <v>Created by exercising a Renewal Option</v>
      </c>
      <c r="AA55" t="s">
        <v>179</v>
      </c>
    </row>
    <row r="56" spans="2:27" x14ac:dyDescent="0.25">
      <c r="B56" t="str">
        <f t="shared" si="4"/>
        <v>LC-NE-OU-OU- 7</v>
      </c>
      <c r="C56" t="s">
        <v>36</v>
      </c>
      <c r="D56" t="s">
        <v>38</v>
      </c>
      <c r="E56" s="24">
        <f>YEAR([2]report1262779624005127882!$P27)</f>
        <v>2024</v>
      </c>
      <c r="F56" s="24">
        <f>INT((MONTH([2]report1262779624005127882!$P27)-1)/3)+1</f>
        <v>2</v>
      </c>
      <c r="H56" t="str" cm="1">
        <f t="array" ref="H56">_xlfn.IFS(I56="Netherlands","NL",I56="Germany","GER",I56="Belgium","BE")</f>
        <v>NL</v>
      </c>
      <c r="I56" s="50" t="s">
        <v>67</v>
      </c>
      <c r="J56" s="50" t="str">
        <f>[2]report1262779624005127882!$E27</f>
        <v>Oude Meer</v>
      </c>
      <c r="K56" s="50" t="str">
        <f t="shared" si="5"/>
        <v>Oude Meer</v>
      </c>
      <c r="L56" s="50" t="str">
        <f>[2]report1262779624005127882!$B27</f>
        <v>GXO LOGISTICS SERVICES NETHERLANDS B.V.</v>
      </c>
      <c r="M56" t="s">
        <v>33</v>
      </c>
      <c r="N56" s="51">
        <f>[2]report1262779624005127882!$N27</f>
        <v>112.28999610776999</v>
      </c>
      <c r="O56" s="53">
        <f>YEARFRAC([2]report1262779624005127882!$P27,[2]report1262779624005127882!$Q27)</f>
        <v>1</v>
      </c>
      <c r="P56">
        <f>[2]report1262779624005127882!$K27</f>
        <v>0</v>
      </c>
      <c r="Q56" s="56">
        <f>[2]report1262779624005127882!$H27</f>
        <v>474</v>
      </c>
      <c r="R56" s="57">
        <f>[2]report1262779624005127882!$V27/[2]report1262779624005127882!$H$2</f>
        <v>2.3143401203288706E-2</v>
      </c>
      <c r="S56">
        <f>[2]report1262779624005127882!$AA27</f>
        <v>3.34</v>
      </c>
      <c r="T56">
        <f>[2]report1262779624005127882!$Y27</f>
        <v>0</v>
      </c>
      <c r="U56">
        <f>[2]report1262779624005127882!$T27</f>
        <v>2005</v>
      </c>
      <c r="W56" s="59" t="s">
        <v>73</v>
      </c>
      <c r="X56" t="str">
        <f>CONCATENATE([2]report1262779624005127882!$C27,", ",[2]report1262779624005127882!$E27)</f>
        <v>Fokkerweg 300, Oude Meer</v>
      </c>
      <c r="Y56" t="str">
        <f>[2]report1262779624005127882!$AL27</f>
        <v>Created by exercising a Renewal Option</v>
      </c>
      <c r="AA56" t="s">
        <v>179</v>
      </c>
    </row>
    <row r="57" spans="2:27" x14ac:dyDescent="0.25">
      <c r="B57" t="str">
        <f t="shared" si="4"/>
        <v>LC-NE-VE-VE- 1</v>
      </c>
      <c r="C57" t="s">
        <v>36</v>
      </c>
      <c r="D57" t="s">
        <v>38</v>
      </c>
      <c r="E57" s="24">
        <f>YEAR([2]report1262779624005127882!$P28)</f>
        <v>2023</v>
      </c>
      <c r="F57" s="24">
        <f>INT((MONTH([2]report1262779624005127882!$P28)-1)/3)+1</f>
        <v>4</v>
      </c>
      <c r="H57" t="str" cm="1">
        <f t="array" ref="H57">_xlfn.IFS(I57="Netherlands","NL",I57="Germany","GER",I57="Belgium","BE")</f>
        <v>NL</v>
      </c>
      <c r="I57" s="50" t="s">
        <v>67</v>
      </c>
      <c r="J57" s="50" t="str">
        <f>[2]report1262779624005127882!$E28</f>
        <v>Venlo</v>
      </c>
      <c r="K57" s="50" t="str">
        <f t="shared" si="5"/>
        <v>Venlo</v>
      </c>
      <c r="L57" s="50" t="str">
        <f>[2]report1262779624005127882!$B28</f>
        <v>AD NL B.V.</v>
      </c>
      <c r="M57" t="s">
        <v>33</v>
      </c>
      <c r="N57" s="51">
        <f>[2]report1262779624005127882!$N28</f>
        <v>54.989998174440998</v>
      </c>
      <c r="O57" s="53">
        <f>YEARFRAC([2]report1262779624005127882!$P28,[2]report1262779624005127882!$Q28)</f>
        <v>3.1666666666666665</v>
      </c>
      <c r="P57">
        <f>[2]report1262779624005127882!$K28</f>
        <v>0</v>
      </c>
      <c r="Q57" s="56">
        <f>[2]report1262779624005127882!$H28</f>
        <v>4332</v>
      </c>
      <c r="R57" s="57">
        <f>[2]report1262779624005127882!$V28/[2]report1262779624005127882!$H$2</f>
        <v>2.1836823526613348E-2</v>
      </c>
      <c r="S57">
        <f>[2]report1262779624005127882!$AA28</f>
        <v>0</v>
      </c>
      <c r="T57">
        <f>[2]report1262779624005127882!$Y28</f>
        <v>5</v>
      </c>
      <c r="U57">
        <f>[2]report1262779624005127882!$T28</f>
        <v>1999</v>
      </c>
      <c r="W57" s="59" t="s">
        <v>122</v>
      </c>
      <c r="X57" t="str">
        <f>CONCATENATE([2]report1262779624005127882!$C28,", ",[2]report1262779624005127882!$E28)</f>
        <v>Dirk Hartogweg 14, Venlo</v>
      </c>
      <c r="Y57" t="str">
        <f>[2]report1262779624005127882!$AL28</f>
        <v>N/A</v>
      </c>
      <c r="AA57" t="s">
        <v>179</v>
      </c>
    </row>
    <row r="58" spans="2:27" x14ac:dyDescent="0.25">
      <c r="B58" t="str">
        <f t="shared" si="4"/>
        <v>LC-NE-VE-VE- 2</v>
      </c>
      <c r="C58" t="s">
        <v>36</v>
      </c>
      <c r="D58" t="s">
        <v>38</v>
      </c>
      <c r="E58" s="24">
        <f>YEAR([2]report1262779624005127882!$P29)</f>
        <v>2023</v>
      </c>
      <c r="F58" s="24">
        <f>INT((MONTH([2]report1262779624005127882!$P29)-1)/3)+1</f>
        <v>4</v>
      </c>
      <c r="H58" t="str" cm="1">
        <f t="array" ref="H58">_xlfn.IFS(I58="Netherlands","NL",I58="Germany","GER",I58="Belgium","BE")</f>
        <v>NL</v>
      </c>
      <c r="I58" s="50" t="s">
        <v>67</v>
      </c>
      <c r="J58" s="50" t="str">
        <f>[2]report1262779624005127882!$E29</f>
        <v>Venlo</v>
      </c>
      <c r="K58" s="50" t="str">
        <f t="shared" si="5"/>
        <v>Venlo</v>
      </c>
      <c r="L58" s="50" t="str">
        <f>[2]report1262779624005127882!$B29</f>
        <v>Cabooter Container Services B.V.</v>
      </c>
      <c r="M58" t="s">
        <v>33</v>
      </c>
      <c r="N58" s="51">
        <f>[2]report1262779624005127882!$N29</f>
        <v>62.420002617782998</v>
      </c>
      <c r="O58" s="53">
        <f>YEARFRAC([2]report1262779624005127882!$P29,[2]report1262779624005127882!$Q29)</f>
        <v>3.4972222222222222</v>
      </c>
      <c r="P58">
        <f>[2]report1262779624005127882!$K29</f>
        <v>0</v>
      </c>
      <c r="Q58" s="56">
        <f>[2]report1262779624005127882!$H29</f>
        <v>9596</v>
      </c>
      <c r="R58" s="57">
        <f>[2]report1262779624005127882!$V29/[2]report1262779624005127882!$H$2</f>
        <v>9.0755818957482054E-2</v>
      </c>
      <c r="S58">
        <f>[2]report1262779624005127882!$AA29</f>
        <v>0</v>
      </c>
      <c r="T58">
        <f>[2]report1262779624005127882!$Y29</f>
        <v>13</v>
      </c>
      <c r="U58">
        <f>[2]report1262779624005127882!$T29</f>
        <v>1999</v>
      </c>
      <c r="W58" s="59" t="s">
        <v>122</v>
      </c>
      <c r="X58" t="str">
        <f>CONCATENATE([2]report1262779624005127882!$C29,", ",[2]report1262779624005127882!$E29)</f>
        <v>Dirk Hartogweg 14, Venlo</v>
      </c>
      <c r="Y58" t="str">
        <f>[2]report1262779624005127882!$AL29</f>
        <v>Due to delay in construction works_x000D_
Switch to monthly billing + DD per 01/10/2022 based on the Amendment No.2</v>
      </c>
      <c r="AA58" t="s">
        <v>179</v>
      </c>
    </row>
    <row r="59" spans="2:27" x14ac:dyDescent="0.25">
      <c r="B59" t="str">
        <f t="shared" si="4"/>
        <v>LC-NE-NI-NI- 1</v>
      </c>
      <c r="C59" t="s">
        <v>36</v>
      </c>
      <c r="D59" t="s">
        <v>38</v>
      </c>
      <c r="E59" s="24">
        <f>YEAR([2]report1262779624005127882!$P30)</f>
        <v>2023</v>
      </c>
      <c r="F59" s="24">
        <f>INT((MONTH([2]report1262779624005127882!$P30)-1)/3)+1</f>
        <v>1</v>
      </c>
      <c r="H59" t="str" cm="1">
        <f t="array" ref="H59">_xlfn.IFS(I59="Netherlands","NL",I59="Germany","GER",I59="Belgium","BE")</f>
        <v>NL</v>
      </c>
      <c r="I59" s="50" t="s">
        <v>67</v>
      </c>
      <c r="J59" s="50" t="str">
        <f>[2]report1262779624005127882!$E30</f>
        <v>Nieuwegein</v>
      </c>
      <c r="K59" s="50" t="str">
        <f t="shared" si="5"/>
        <v>Nieuwegein</v>
      </c>
      <c r="L59" s="50" t="str">
        <f>[2]report1262779624005127882!$B30</f>
        <v>DHL Supply Chain (Netherlands) B.V.</v>
      </c>
      <c r="M59" t="s">
        <v>33</v>
      </c>
      <c r="N59" s="51">
        <f>[2]report1262779624005127882!$N30</f>
        <v>57.120003823341001</v>
      </c>
      <c r="O59" s="53">
        <f>YEARFRAC([2]report1262779624005127882!$P30,[2]report1262779624005127882!$Q30)</f>
        <v>1.3305555555555555</v>
      </c>
      <c r="P59">
        <f>[2]report1262779624005127882!$K30</f>
        <v>0</v>
      </c>
      <c r="Q59" s="56">
        <f>[2]report1262779624005127882!$H30</f>
        <v>23957</v>
      </c>
      <c r="R59" s="57">
        <f>[2]report1262779624005127882!$V30/[2]report1262779624005127882!$H$2</f>
        <v>5.5231676002498419E-2</v>
      </c>
      <c r="S59">
        <f>[2]report1262779624005127882!$AA30</f>
        <v>12.2</v>
      </c>
      <c r="T59">
        <f>[2]report1262779624005127882!$Y30</f>
        <v>20</v>
      </c>
      <c r="U59">
        <f>[2]report1262779624005127882!$T30</f>
        <v>2017</v>
      </c>
      <c r="W59" s="59" t="s">
        <v>194</v>
      </c>
      <c r="X59" t="str">
        <f>CONCATENATE([2]report1262779624005127882!$C30,", ",[2]report1262779624005127882!$E30)</f>
        <v>Bolwerkdok 2, Nieuwegein</v>
      </c>
      <c r="Y59" t="str">
        <f>[2]report1262779624005127882!$AL30</f>
        <v>Remeasurment never done since 2018, wrong occupancy reported</v>
      </c>
      <c r="AA59" t="s">
        <v>179</v>
      </c>
    </row>
    <row r="60" spans="2:27" x14ac:dyDescent="0.25">
      <c r="B60" t="str">
        <f t="shared" si="4"/>
        <v>LC-NE-UT-UT- 1</v>
      </c>
      <c r="C60" t="s">
        <v>36</v>
      </c>
      <c r="D60" t="s">
        <v>38</v>
      </c>
      <c r="E60" s="24">
        <f>YEAR([2]report1262779624005127882!$P31)</f>
        <v>2023</v>
      </c>
      <c r="F60" s="24">
        <f>INT((MONTH([2]report1262779624005127882!$P31)-1)/3)+1</f>
        <v>2</v>
      </c>
      <c r="H60" t="str" cm="1">
        <f t="array" ref="H60">_xlfn.IFS(I60="Netherlands","NL",I60="Germany","GER",I60="Belgium","BE")</f>
        <v>NL</v>
      </c>
      <c r="I60" s="50" t="s">
        <v>67</v>
      </c>
      <c r="J60" s="50" t="str">
        <f>[2]report1262779624005127882!$E31</f>
        <v>Utrecht</v>
      </c>
      <c r="K60" s="50" t="str">
        <f t="shared" si="5"/>
        <v>Utrecht</v>
      </c>
      <c r="L60" s="50" t="str">
        <f>[2]report1262779624005127882!$B31</f>
        <v>Stamhuis Retail Services  B.V.</v>
      </c>
      <c r="M60" t="s">
        <v>33</v>
      </c>
      <c r="N60" s="51">
        <f>[2]report1262779624005127882!$N31</f>
        <v>85.269997623329004</v>
      </c>
      <c r="O60" s="53">
        <f>YEARFRAC([2]report1262779624005127882!$P31,[2]report1262779624005127882!$Q31)</f>
        <v>5</v>
      </c>
      <c r="P60">
        <f>[2]report1262779624005127882!$K31</f>
        <v>2</v>
      </c>
      <c r="Q60" s="56">
        <f>[2]report1262779624005127882!$H31</f>
        <v>15082</v>
      </c>
      <c r="R60" s="57">
        <f>[2]report1262779624005127882!$V31/[2]report1262779624005127882!$H$2</f>
        <v>2.9734386818665835E-2</v>
      </c>
      <c r="S60">
        <f>[2]report1262779624005127882!$AA31</f>
        <v>8</v>
      </c>
      <c r="T60">
        <f>[2]report1262779624005127882!$Y31</f>
        <v>13</v>
      </c>
      <c r="U60">
        <f>[2]report1262779624005127882!$T31</f>
        <v>1993</v>
      </c>
      <c r="W60" s="59" t="s">
        <v>195</v>
      </c>
      <c r="X60" t="str">
        <f>CONCATENATE([2]report1262779624005127882!$C31,", ",[2]report1262779624005127882!$E31)</f>
        <v>Rutherfordweg 50, Utrecht</v>
      </c>
      <c r="Y60" t="str">
        <f>[2]report1262779624005127882!$AL31</f>
        <v>N/A</v>
      </c>
      <c r="AA60" t="s">
        <v>179</v>
      </c>
    </row>
    <row r="61" spans="2:27" x14ac:dyDescent="0.25">
      <c r="B61" t="str">
        <f t="shared" si="4"/>
        <v>LC-NE-BL-BL- 1</v>
      </c>
      <c r="C61" t="s">
        <v>36</v>
      </c>
      <c r="D61" t="s">
        <v>38</v>
      </c>
      <c r="E61" s="24">
        <f>YEAR([2]report1262779624005127882!$P32)</f>
        <v>2022</v>
      </c>
      <c r="F61" s="24">
        <f>INT((MONTH([2]report1262779624005127882!$P32)-1)/3)+1</f>
        <v>2</v>
      </c>
      <c r="H61" t="str" cm="1">
        <f t="array" ref="H61">_xlfn.IFS(I61="Netherlands","NL",I61="Germany","GER",I61="Belgium","BE")</f>
        <v>NL</v>
      </c>
      <c r="I61" s="50" t="s">
        <v>67</v>
      </c>
      <c r="J61" s="50" t="str">
        <f>[2]report1262779624005127882!$E32</f>
        <v>Bleiswijk</v>
      </c>
      <c r="K61" s="50" t="str">
        <f t="shared" si="5"/>
        <v>Bleiswijk</v>
      </c>
      <c r="L61" s="50" t="str">
        <f>[2]report1262779624005127882!$B32</f>
        <v>VVE GreenParc</v>
      </c>
      <c r="M61" t="s">
        <v>33</v>
      </c>
      <c r="N61" s="51">
        <f>[2]report1262779624005127882!$N32</f>
        <v>44.149997674994999</v>
      </c>
      <c r="O61" s="53">
        <f>YEARFRAC([2]report1262779624005127882!$P32,[2]report1262779624005127882!$Q32)</f>
        <v>1.1333333333333333</v>
      </c>
      <c r="P61">
        <f>[2]report1262779624005127882!$K32</f>
        <v>0</v>
      </c>
      <c r="Q61" s="56">
        <f>[2]report1262779624005127882!$H32</f>
        <v>63</v>
      </c>
      <c r="R61" s="57">
        <f>[2]report1262779624005127882!$V32/[2]report1262779624005127882!$H$2</f>
        <v>3.1233825277751084E-3</v>
      </c>
      <c r="S61">
        <f>[2]report1262779624005127882!$AA32</f>
        <v>0</v>
      </c>
      <c r="T61">
        <f>[2]report1262779624005127882!$Y32</f>
        <v>0</v>
      </c>
      <c r="U61">
        <f>[2]report1262779624005127882!$T32</f>
        <v>1998</v>
      </c>
      <c r="W61" s="59" t="s">
        <v>196</v>
      </c>
      <c r="X61" t="str">
        <f>CONCATENATE([2]report1262779624005127882!$C32,", ",[2]report1262779624005127882!$E32)</f>
        <v>Hollandweg 4, Bleiswijk</v>
      </c>
      <c r="Y61" t="str">
        <f>[2]report1262779624005127882!$AL32</f>
        <v>rent invoiced by previous owner till Dec. 2022</v>
      </c>
      <c r="AA61" t="s">
        <v>179</v>
      </c>
    </row>
    <row r="62" spans="2:27" x14ac:dyDescent="0.25">
      <c r="B62" t="str">
        <f t="shared" si="4"/>
        <v>LC-NE-BL-BL- 2</v>
      </c>
      <c r="C62" t="s">
        <v>36</v>
      </c>
      <c r="D62" t="s">
        <v>38</v>
      </c>
      <c r="E62" s="24">
        <f>YEAR([2]report1262779624005127882!$P33)</f>
        <v>2024</v>
      </c>
      <c r="F62" s="24">
        <f>INT((MONTH([2]report1262779624005127882!$P33)-1)/3)+1</f>
        <v>3</v>
      </c>
      <c r="H62" t="str" cm="1">
        <f t="array" ref="H62">_xlfn.IFS(I62="Netherlands","NL",I62="Germany","GER",I62="Belgium","BE")</f>
        <v>NL</v>
      </c>
      <c r="I62" s="50" t="s">
        <v>67</v>
      </c>
      <c r="J62" s="50" t="str">
        <f>[2]report1262779624005127882!$E33</f>
        <v>Bleiswijk</v>
      </c>
      <c r="K62" s="50" t="str">
        <f t="shared" si="5"/>
        <v>Bleiswijk</v>
      </c>
      <c r="L62" s="50" t="str">
        <f>[2]report1262779624005127882!$B33</f>
        <v>VVE GreenParc</v>
      </c>
      <c r="M62" t="s">
        <v>33</v>
      </c>
      <c r="N62" s="51">
        <f>[2]report1262779624005127882!$N33</f>
        <v>45.179996262769997</v>
      </c>
      <c r="O62" s="53">
        <f>YEARFRAC([2]report1262779624005127882!$P33,[2]report1262779624005127882!$Q33)</f>
        <v>0.99722222222222223</v>
      </c>
      <c r="P62">
        <f>[2]report1262779624005127882!$K33</f>
        <v>0</v>
      </c>
      <c r="Q62" s="56">
        <f>[2]report1262779624005127882!$H33</f>
        <v>63</v>
      </c>
      <c r="R62" s="57">
        <f>[2]report1262779624005127882!$V33/[2]report1262779624005127882!$H$2</f>
        <v>3.1233825277751084E-3</v>
      </c>
      <c r="S62">
        <f>[2]report1262779624005127882!$AA33</f>
        <v>0</v>
      </c>
      <c r="T62">
        <f>[2]report1262779624005127882!$Y33</f>
        <v>0</v>
      </c>
      <c r="U62">
        <f>[2]report1262779624005127882!$T33</f>
        <v>1998</v>
      </c>
      <c r="W62" s="59" t="s">
        <v>196</v>
      </c>
      <c r="X62" t="str">
        <f>CONCATENATE([2]report1262779624005127882!$C33,", ",[2]report1262779624005127882!$E33)</f>
        <v>Hollandweg 4, Bleiswijk</v>
      </c>
      <c r="Y62" t="str">
        <f>[2]report1262779624005127882!$AL33</f>
        <v>Created by exercising a Renewal Option</v>
      </c>
      <c r="AA62" t="s">
        <v>179</v>
      </c>
    </row>
    <row r="63" spans="2:27" x14ac:dyDescent="0.25">
      <c r="B63" t="str">
        <f t="shared" si="4"/>
        <v>LC-NE-AM-AM- 1</v>
      </c>
      <c r="C63" t="s">
        <v>36</v>
      </c>
      <c r="D63" t="s">
        <v>38</v>
      </c>
      <c r="E63" s="24">
        <f>YEAR([2]report1262779624005127882!$P34)</f>
        <v>2023</v>
      </c>
      <c r="F63" s="24">
        <f>INT((MONTH([2]report1262779624005127882!$P34)-1)/3)+1</f>
        <v>4</v>
      </c>
      <c r="H63" t="str" cm="1">
        <f t="array" ref="H63">_xlfn.IFS(I63="Netherlands","NL",I63="Germany","GER",I63="Belgium","BE")</f>
        <v>NL</v>
      </c>
      <c r="I63" s="50" t="s">
        <v>67</v>
      </c>
      <c r="J63" s="50" t="str">
        <f>[2]report1262779624005127882!$E34</f>
        <v>Amsterdam</v>
      </c>
      <c r="K63" s="50" t="str">
        <f t="shared" si="5"/>
        <v>Amsterdam</v>
      </c>
      <c r="L63" s="50" t="str">
        <f>[2]report1262779624005127882!$B34</f>
        <v>Brightfiber Textiles B.V.</v>
      </c>
      <c r="M63" t="s">
        <v>33</v>
      </c>
      <c r="N63" s="51">
        <f>[2]report1262779624005127882!$N34</f>
        <v>112.820000292778</v>
      </c>
      <c r="O63" s="53">
        <f>YEARFRAC([2]report1262779624005127882!$P34,[2]report1262779624005127882!$Q34)</f>
        <v>6.9972222222222218</v>
      </c>
      <c r="P63">
        <f>[2]report1262779624005127882!$K34</f>
        <v>4</v>
      </c>
      <c r="Q63" s="56">
        <f>[2]report1262779624005127882!$H34</f>
        <v>5429</v>
      </c>
      <c r="R63" s="57">
        <f>[2]report1262779624005127882!$V34/[2]report1262779624005127882!$H$2</f>
        <v>1.1137151075114886E-2</v>
      </c>
      <c r="S63">
        <f>[2]report1262779624005127882!$AA34</f>
        <v>7.5</v>
      </c>
      <c r="T63">
        <f>[2]report1262779624005127882!$Y34</f>
        <v>23</v>
      </c>
      <c r="U63">
        <f>[2]report1262779624005127882!$T34</f>
        <v>1988</v>
      </c>
      <c r="W63" s="59" t="s">
        <v>197</v>
      </c>
      <c r="X63" t="str">
        <f>CONCATENATE([2]report1262779624005127882!$C34,", ",[2]report1262779624005127882!$E34)</f>
        <v>Gyroscoopweg 4a, Amsterdam</v>
      </c>
      <c r="Y63" t="str">
        <f>[2]report1262779624005127882!$AL34</f>
        <v>N/A</v>
      </c>
      <c r="AA63" t="s">
        <v>179</v>
      </c>
    </row>
    <row r="64" spans="2:27" x14ac:dyDescent="0.25">
      <c r="B64" t="str">
        <f t="shared" si="4"/>
        <v>LC-NE-RO-RO- 1</v>
      </c>
      <c r="C64" t="s">
        <v>36</v>
      </c>
      <c r="D64" t="s">
        <v>38</v>
      </c>
      <c r="E64" s="24">
        <f>YEAR([2]report1262779624005127882!$P35)</f>
        <v>2024</v>
      </c>
      <c r="F64" s="24">
        <f>INT((MONTH([2]report1262779624005127882!$P35)-1)/3)+1</f>
        <v>2</v>
      </c>
      <c r="H64" t="str" cm="1">
        <f t="array" ref="H64">_xlfn.IFS(I64="Netherlands","NL",I64="Germany","GER",I64="Belgium","BE")</f>
        <v>NL</v>
      </c>
      <c r="I64" s="50" t="s">
        <v>67</v>
      </c>
      <c r="J64" s="50" t="str">
        <f>[2]report1262779624005127882!$E35</f>
        <v>Rotterdam</v>
      </c>
      <c r="K64" s="50" t="str">
        <f t="shared" si="5"/>
        <v>Rotterdam</v>
      </c>
      <c r="L64" s="50" t="str">
        <f>[2]report1262779624005127882!$B35</f>
        <v>Logistics Solutions B.V.</v>
      </c>
      <c r="M64" t="s">
        <v>33</v>
      </c>
      <c r="N64" s="51">
        <f>[2]report1262779624005127882!$N35</f>
        <v>82.890000154999996</v>
      </c>
      <c r="O64" s="53">
        <f>YEARFRAC([2]report1262779624005127882!$P35,[2]report1262779624005127882!$Q35)</f>
        <v>5</v>
      </c>
      <c r="P64">
        <f>[2]report1262779624005127882!$K35</f>
        <v>0</v>
      </c>
      <c r="Q64" s="56">
        <f>[2]report1262779624005127882!$H35</f>
        <v>6340</v>
      </c>
      <c r="R64" s="57">
        <f>[2]report1262779624005127882!$V35/[2]report1262779624005127882!$H$2</f>
        <v>4.8337481649994626E-3</v>
      </c>
      <c r="S64">
        <f>[2]report1262779624005127882!$AA35</f>
        <v>0</v>
      </c>
      <c r="T64">
        <f>[2]report1262779624005127882!$Y35</f>
        <v>15</v>
      </c>
      <c r="U64">
        <f>[2]report1262779624005127882!$T35</f>
        <v>1990</v>
      </c>
      <c r="W64" s="59" t="s">
        <v>198</v>
      </c>
      <c r="X64" t="str">
        <f>CONCATENATE([2]report1262779624005127882!$C35,", ",[2]report1262779624005127882!$E35)</f>
        <v>Marco Polostraat 22, Rotterdam</v>
      </c>
      <c r="Y64" t="str">
        <f>[2]report1262779624005127882!$AL35</f>
        <v>Renewal clear lease, old lease code tn1604</v>
      </c>
      <c r="AA64" t="s">
        <v>179</v>
      </c>
    </row>
    <row r="65" spans="2:27" x14ac:dyDescent="0.25">
      <c r="B65" t="str">
        <f t="shared" si="4"/>
        <v>LC-NE-RO-RO- 2</v>
      </c>
      <c r="C65" t="s">
        <v>36</v>
      </c>
      <c r="D65" t="s">
        <v>38</v>
      </c>
      <c r="E65" s="24">
        <f>YEAR([2]report1262779624005127882!$P36)</f>
        <v>2024</v>
      </c>
      <c r="F65" s="24">
        <f>INT((MONTH([2]report1262779624005127882!$P36)-1)/3)+1</f>
        <v>2</v>
      </c>
      <c r="H65" t="str" cm="1">
        <f t="array" ref="H65">_xlfn.IFS(I65="Netherlands","NL",I65="Germany","GER",I65="Belgium","BE")</f>
        <v>NL</v>
      </c>
      <c r="I65" s="50" t="s">
        <v>67</v>
      </c>
      <c r="J65" s="50" t="str">
        <f>[2]report1262779624005127882!$E36</f>
        <v>Rotterdam</v>
      </c>
      <c r="K65" s="50" t="str">
        <f t="shared" si="5"/>
        <v>Rotterdam</v>
      </c>
      <c r="L65" s="50" t="str">
        <f>[2]report1262779624005127882!$B36</f>
        <v>Logistics Solutions B.V.</v>
      </c>
      <c r="M65" t="s">
        <v>33</v>
      </c>
      <c r="N65" s="51">
        <f>[2]report1262779624005127882!$N36</f>
        <v>9.9996727770000002E-3</v>
      </c>
      <c r="O65" s="53">
        <f>YEARFRAC([2]report1262779624005127882!$P36,[2]report1262779624005127882!$Q36)</f>
        <v>0</v>
      </c>
      <c r="P65">
        <f>[2]report1262779624005127882!$K36</f>
        <v>0</v>
      </c>
      <c r="Q65" s="56">
        <f>[2]report1262779624005127882!$H36</f>
        <v>6340</v>
      </c>
      <c r="R65" s="57">
        <f>[2]report1262779624005127882!$V36/[2]report1262779624005127882!$H$2</f>
        <v>4.8337481649994626E-3</v>
      </c>
      <c r="S65">
        <f>[2]report1262779624005127882!$AA36</f>
        <v>0</v>
      </c>
      <c r="T65">
        <f>[2]report1262779624005127882!$Y36</f>
        <v>15</v>
      </c>
      <c r="U65">
        <f>[2]report1262779624005127882!$T36</f>
        <v>1990</v>
      </c>
      <c r="W65" s="59" t="s">
        <v>198</v>
      </c>
      <c r="X65" t="str">
        <f>CONCATENATE([2]report1262779624005127882!$C36,", ",[2]report1262779624005127882!$E36)</f>
        <v>Marco Polostraat 22, Rotterdam</v>
      </c>
      <c r="Y65" t="str">
        <f>[2]report1262779624005127882!$AL36</f>
        <v>N/A</v>
      </c>
      <c r="AA65" t="s">
        <v>179</v>
      </c>
    </row>
    <row r="66" spans="2:27" x14ac:dyDescent="0.25">
      <c r="B66" t="str">
        <f t="shared" si="4"/>
        <v>LC-NE-RO-RO- 3</v>
      </c>
      <c r="C66" t="s">
        <v>36</v>
      </c>
      <c r="D66" t="s">
        <v>38</v>
      </c>
      <c r="E66" s="24">
        <f>YEAR([2]report1262779624005127882!$P37)</f>
        <v>2022</v>
      </c>
      <c r="F66" s="24">
        <f>INT((MONTH([2]report1262779624005127882!$P37)-1)/3)+1</f>
        <v>2</v>
      </c>
      <c r="H66" t="str" cm="1">
        <f t="array" ref="H66">_xlfn.IFS(I66="Netherlands","NL",I66="Germany","GER",I66="Belgium","BE")</f>
        <v>NL</v>
      </c>
      <c r="I66" s="50" t="s">
        <v>67</v>
      </c>
      <c r="J66" s="50" t="str">
        <f>[2]report1262779624005127882!$E37</f>
        <v>Roosendaal</v>
      </c>
      <c r="K66" s="50" t="str">
        <f t="shared" si="5"/>
        <v>Roosendaal</v>
      </c>
      <c r="L66" s="50" t="str">
        <f>[2]report1262779624005127882!$B37</f>
        <v>JCL Logistics Benelux B.V.</v>
      </c>
      <c r="M66" t="s">
        <v>33</v>
      </c>
      <c r="N66" s="51">
        <f>[2]report1262779624005127882!$N37</f>
        <v>54.780005046120998</v>
      </c>
      <c r="O66" s="53">
        <f>YEARFRAC([2]report1262779624005127882!$P37,[2]report1262779624005127882!$Q37)</f>
        <v>4.583333333333333</v>
      </c>
      <c r="P66">
        <f>[2]report1262779624005127882!$K37</f>
        <v>0</v>
      </c>
      <c r="Q66" s="56">
        <f>[2]report1262779624005127882!$H37</f>
        <v>10166</v>
      </c>
      <c r="R66" s="57">
        <f>[2]report1262779624005127882!$V37/[2]report1262779624005127882!$H$2</f>
        <v>3.8035250712470388E-2</v>
      </c>
      <c r="S66">
        <f>[2]report1262779624005127882!$AA37</f>
        <v>0</v>
      </c>
      <c r="T66">
        <f>[2]report1262779624005127882!$Y37</f>
        <v>10</v>
      </c>
      <c r="U66">
        <f>[2]report1262779624005127882!$T37</f>
        <v>2021</v>
      </c>
      <c r="W66" s="59" t="s">
        <v>199</v>
      </c>
      <c r="X66" t="str">
        <f>CONCATENATE([2]report1262779624005127882!$C37,", ",[2]report1262779624005127882!$E37)</f>
        <v>Rucphensebaan 11, Roosendaal</v>
      </c>
      <c r="Y66" t="str">
        <f>[2]report1262779624005127882!$AL37</f>
        <v>Tristar acquisition</v>
      </c>
      <c r="AA66" t="s">
        <v>179</v>
      </c>
    </row>
    <row r="67" spans="2:27" x14ac:dyDescent="0.25">
      <c r="B67" t="str">
        <f t="shared" si="4"/>
        <v>LC-NE-BL-BL- 1</v>
      </c>
      <c r="C67" t="s">
        <v>36</v>
      </c>
      <c r="D67" t="s">
        <v>38</v>
      </c>
      <c r="E67" s="24">
        <f>YEAR([2]report1262779624005127882!$P38)</f>
        <v>2023</v>
      </c>
      <c r="F67" s="24">
        <f>INT((MONTH([2]report1262779624005127882!$P38)-1)/3)+1</f>
        <v>1</v>
      </c>
      <c r="H67" t="str" cm="1">
        <f t="array" ref="H67">_xlfn.IFS(I67="Netherlands","NL",I67="Germany","GER",I67="Belgium","BE")</f>
        <v>NL</v>
      </c>
      <c r="I67" s="50" t="s">
        <v>67</v>
      </c>
      <c r="J67" s="50" t="str">
        <f>[2]report1262779624005127882!$E38</f>
        <v>Bleiswijk</v>
      </c>
      <c r="K67" s="50" t="str">
        <f t="shared" si="5"/>
        <v>Bleiswijk</v>
      </c>
      <c r="L67" s="50" t="str">
        <f>[2]report1262779624005127882!$B38</f>
        <v>Flower Trade Consult B.V.</v>
      </c>
      <c r="M67" t="s">
        <v>33</v>
      </c>
      <c r="N67" s="51">
        <f>[2]report1262779624005127882!$N38</f>
        <v>109.699994747212</v>
      </c>
      <c r="O67" s="53">
        <f>YEARFRAC([2]report1262779624005127882!$P38,[2]report1262779624005127882!$Q38)</f>
        <v>1</v>
      </c>
      <c r="P67">
        <f>[2]report1262779624005127882!$K38</f>
        <v>0</v>
      </c>
      <c r="Q67" s="56">
        <f>[2]report1262779624005127882!$H38</f>
        <v>127</v>
      </c>
      <c r="R67" s="57">
        <f>[2]report1262779624005127882!$V38/[2]report1262779624005127882!$H$2</f>
        <v>6.248718083297398E-3</v>
      </c>
      <c r="S67">
        <f>[2]report1262779624005127882!$AA38</f>
        <v>0</v>
      </c>
      <c r="T67">
        <f>[2]report1262779624005127882!$Y38</f>
        <v>0</v>
      </c>
      <c r="U67">
        <f>[2]report1262779624005127882!$T38</f>
        <v>1998</v>
      </c>
      <c r="W67" s="59" t="s">
        <v>196</v>
      </c>
      <c r="X67" t="str">
        <f>CONCATENATE([2]report1262779624005127882!$C38,", ",[2]report1262779624005127882!$E38)</f>
        <v>Hollandweg 4, Bleiswijk</v>
      </c>
      <c r="Y67" t="str">
        <f>[2]report1262779624005127882!$AL38</f>
        <v>Created by exercising a Renewal Option</v>
      </c>
      <c r="AA67" t="s">
        <v>179</v>
      </c>
    </row>
    <row r="68" spans="2:27" x14ac:dyDescent="0.25">
      <c r="B68" t="str">
        <f t="shared" si="4"/>
        <v>LC-NE-OU-OU- 1</v>
      </c>
      <c r="C68" t="s">
        <v>36</v>
      </c>
      <c r="D68" t="s">
        <v>38</v>
      </c>
      <c r="E68" s="24">
        <f>YEAR([2]report1262779624005127882!$P39)</f>
        <v>2024</v>
      </c>
      <c r="F68" s="24">
        <f>INT((MONTH([2]report1262779624005127882!$P39)-1)/3)+1</f>
        <v>2</v>
      </c>
      <c r="H68" t="str" cm="1">
        <f t="array" ref="H68">_xlfn.IFS(I68="Netherlands","NL",I68="Germany","GER",I68="Belgium","BE")</f>
        <v>NL</v>
      </c>
      <c r="I68" s="50" t="s">
        <v>67</v>
      </c>
      <c r="J68" s="50" t="str">
        <f>[2]report1262779624005127882!$E39</f>
        <v>Oude Meer</v>
      </c>
      <c r="K68" s="50" t="str">
        <f t="shared" si="5"/>
        <v>Oude Meer</v>
      </c>
      <c r="L68" s="50" t="str">
        <f>[2]report1262779624005127882!$B39</f>
        <v>GXO LOGISTICS SERVICES NETHERLANDS B.V.</v>
      </c>
      <c r="M68" t="s">
        <v>33</v>
      </c>
      <c r="N68" s="51">
        <f>[2]report1262779624005127882!$N39</f>
        <v>95.849995866658006</v>
      </c>
      <c r="O68" s="53">
        <f>YEARFRAC([2]report1262779624005127882!$P39,[2]report1262779624005127882!$Q39)</f>
        <v>0.99722222222222223</v>
      </c>
      <c r="P68">
        <f>[2]report1262779624005127882!$K39</f>
        <v>0</v>
      </c>
      <c r="Q68" s="56">
        <f>[2]report1262779624005127882!$H39</f>
        <v>2029</v>
      </c>
      <c r="R68" s="57">
        <f>[2]report1262779624005127882!$V39/[2]report1262779624005127882!$H$2</f>
        <v>0</v>
      </c>
      <c r="S68">
        <f>[2]report1262779624005127882!$AA39</f>
        <v>11.6</v>
      </c>
      <c r="T68">
        <f>[2]report1262779624005127882!$Y39</f>
        <v>9</v>
      </c>
      <c r="U68">
        <f>[2]report1262779624005127882!$T39</f>
        <v>2005</v>
      </c>
      <c r="W68" s="59" t="s">
        <v>73</v>
      </c>
      <c r="X68" t="str">
        <f>CONCATENATE([2]report1262779624005127882!$C39,", ",[2]report1262779624005127882!$E39)</f>
        <v>Fokkerweg 300, Oude Meer</v>
      </c>
      <c r="Y68" t="str">
        <f>[2]report1262779624005127882!$AL39</f>
        <v>N/A</v>
      </c>
      <c r="AA68" t="s">
        <v>179</v>
      </c>
    </row>
    <row r="69" spans="2:27" x14ac:dyDescent="0.25">
      <c r="B69" t="str">
        <f t="shared" si="4"/>
        <v>LC-NE-NI-NI- 1</v>
      </c>
      <c r="C69" t="s">
        <v>36</v>
      </c>
      <c r="D69" t="s">
        <v>38</v>
      </c>
      <c r="E69" s="24">
        <f>YEAR([2]report1262779624005127882!$P40)</f>
        <v>2024</v>
      </c>
      <c r="F69" s="24">
        <f>INT((MONTH([2]report1262779624005127882!$P40)-1)/3)+1</f>
        <v>2</v>
      </c>
      <c r="H69" t="str" cm="1">
        <f t="array" ref="H69">_xlfn.IFS(I69="Netherlands","NL",I69="Germany","GER",I69="Belgium","BE")</f>
        <v>NL</v>
      </c>
      <c r="I69" s="50" t="s">
        <v>67</v>
      </c>
      <c r="J69" s="50" t="str">
        <f>[2]report1262779624005127882!$E40</f>
        <v>Nieuwegein</v>
      </c>
      <c r="K69" s="50" t="str">
        <f t="shared" si="5"/>
        <v>Nieuwegein</v>
      </c>
      <c r="L69" s="50" t="str">
        <f>[2]report1262779624005127882!$B40</f>
        <v>DHL Supply Chain (Netherlands) B.V.</v>
      </c>
      <c r="M69" t="s">
        <v>33</v>
      </c>
      <c r="N69" s="51">
        <f>[2]report1262779624005127882!$N40</f>
        <v>85.470001842781002</v>
      </c>
      <c r="O69" s="53">
        <f>YEARFRAC([2]report1262779624005127882!$P40,[2]report1262779624005127882!$Q40)</f>
        <v>2.9972222222222222</v>
      </c>
      <c r="P69">
        <f>[2]report1262779624005127882!$K40</f>
        <v>0</v>
      </c>
      <c r="Q69" s="56">
        <f>[2]report1262779624005127882!$H40</f>
        <v>23957</v>
      </c>
      <c r="R69" s="57">
        <f>[2]report1262779624005127882!$V40/[2]report1262779624005127882!$H$2</f>
        <v>5.5231676002498419E-2</v>
      </c>
      <c r="S69">
        <f>[2]report1262779624005127882!$AA40</f>
        <v>12.2</v>
      </c>
      <c r="T69">
        <f>[2]report1262779624005127882!$Y40</f>
        <v>20</v>
      </c>
      <c r="U69">
        <f>[2]report1262779624005127882!$T40</f>
        <v>2017</v>
      </c>
      <c r="W69" s="59" t="s">
        <v>194</v>
      </c>
      <c r="X69" t="str">
        <f>CONCATENATE([2]report1262779624005127882!$C40,", ",[2]report1262779624005127882!$E40)</f>
        <v>Bolwerkdok 2, Nieuwegein</v>
      </c>
      <c r="Y69" t="str">
        <f>[2]report1262779624005127882!$AL40</f>
        <v>Modification amendment needed to solve error explained in INC0314092.</v>
      </c>
      <c r="AA69" t="s">
        <v>179</v>
      </c>
    </row>
    <row r="70" spans="2:27" x14ac:dyDescent="0.25">
      <c r="B70" t="str">
        <f t="shared" si="4"/>
        <v>LC-GE-KR-KR- 1</v>
      </c>
      <c r="C70" t="s">
        <v>36</v>
      </c>
      <c r="D70" t="s">
        <v>38</v>
      </c>
      <c r="E70" s="24">
        <f>YEAR([2]report1262779624005127882!$P41)</f>
        <v>2024</v>
      </c>
      <c r="F70" s="24">
        <f>INT((MONTH([2]report1262779624005127882!$P41)-1)/3)+1</f>
        <v>3</v>
      </c>
      <c r="H70" t="str" cm="1">
        <f t="array" ref="H70">_xlfn.IFS(I70="Netherlands","NL",I70="Germany","GER",I70="Belgium","BE")</f>
        <v>GER</v>
      </c>
      <c r="I70" s="50" t="s">
        <v>180</v>
      </c>
      <c r="J70" s="50" t="str">
        <f>[2]report1262779624005127882!$E41</f>
        <v>Krefeld</v>
      </c>
      <c r="K70" s="50" t="str">
        <f t="shared" si="5"/>
        <v>Krefeld</v>
      </c>
      <c r="L70" s="50" t="str">
        <f>[2]report1262779624005127882!$B41</f>
        <v>QTRADO Logistics GmbH &amp; Co. KG</v>
      </c>
      <c r="M70" t="s">
        <v>33</v>
      </c>
      <c r="N70" s="51">
        <f>[2]report1262779624005127882!$N41</f>
        <v>82.800003100005995</v>
      </c>
      <c r="O70" s="53">
        <f>YEARFRAC([2]report1262779624005127882!$P41,[2]report1262779624005127882!$Q41)</f>
        <v>0.16388888888888889</v>
      </c>
      <c r="P70">
        <f>[2]report1262779624005127882!$K41</f>
        <v>0</v>
      </c>
      <c r="Q70" s="56">
        <f>[2]report1262779624005127882!$H41</f>
        <v>8567</v>
      </c>
      <c r="R70" s="57">
        <f>[2]report1262779624005127882!$V41/[2]report1262779624005127882!$H$2</f>
        <v>2.9493675926557491E-2</v>
      </c>
      <c r="S70">
        <f>[2]report1262779624005127882!$AA41</f>
        <v>11.42</v>
      </c>
      <c r="T70">
        <f>[2]report1262779624005127882!$Y41</f>
        <v>12</v>
      </c>
      <c r="U70">
        <f>[2]report1262779624005127882!$T41</f>
        <v>2002</v>
      </c>
      <c r="W70" s="59" t="s">
        <v>200</v>
      </c>
      <c r="X70" t="str">
        <f>CONCATENATE([2]report1262779624005127882!$C41,", ",[2]report1262779624005127882!$E41)</f>
        <v>Kimplerstrasse 340, Krefeld</v>
      </c>
      <c r="Y70" t="str">
        <f>[2]report1262779624005127882!$AL41</f>
        <v>Renewal 2nd amendment, 2,5% MgFee in Service Charge starting 01/08/2024</v>
      </c>
      <c r="AA70" t="s">
        <v>179</v>
      </c>
    </row>
    <row r="71" spans="2:27" x14ac:dyDescent="0.25">
      <c r="B71" t="str">
        <f t="shared" si="4"/>
        <v>LC-NE-RO-RO- 1</v>
      </c>
      <c r="C71" t="s">
        <v>36</v>
      </c>
      <c r="D71" t="s">
        <v>38</v>
      </c>
      <c r="E71" s="24">
        <f>YEAR([2]report1262779624005127882!$P42)</f>
        <v>2023</v>
      </c>
      <c r="F71" s="24">
        <f>INT((MONTH([2]report1262779624005127882!$P42)-1)/3)+1</f>
        <v>4</v>
      </c>
      <c r="H71" t="str" cm="1">
        <f t="array" ref="H71">_xlfn.IFS(I71="Netherlands","NL",I71="Germany","GER",I71="Belgium","BE")</f>
        <v>NL</v>
      </c>
      <c r="I71" s="50" t="s">
        <v>67</v>
      </c>
      <c r="J71" s="50" t="str">
        <f>[2]report1262779624005127882!$E42</f>
        <v>Rotterdam</v>
      </c>
      <c r="K71" s="50" t="str">
        <f t="shared" si="5"/>
        <v>Rotterdam</v>
      </c>
      <c r="L71" s="50" t="str">
        <f>[2]report1262779624005127882!$B42</f>
        <v>Apex Global Logistics (NL) B.V.</v>
      </c>
      <c r="M71" t="s">
        <v>33</v>
      </c>
      <c r="N71" s="51">
        <f>[2]report1262779624005127882!$N42</f>
        <v>80.739995160546002</v>
      </c>
      <c r="O71" s="53">
        <f>YEARFRAC([2]report1262779624005127882!$P42,[2]report1262779624005127882!$Q42)</f>
        <v>3.5805555555555557</v>
      </c>
      <c r="P71">
        <f>[2]report1262779624005127882!$K42</f>
        <v>0</v>
      </c>
      <c r="Q71" s="56">
        <f>[2]report1262779624005127882!$H42</f>
        <v>8720</v>
      </c>
      <c r="R71" s="57">
        <f>[2]report1262779624005127882!$V42/[2]report1262779624005127882!$H$2</f>
        <v>2.2640495193032763E-2</v>
      </c>
      <c r="S71">
        <f>[2]report1262779624005127882!$AA42</f>
        <v>0</v>
      </c>
      <c r="T71">
        <f>[2]report1262779624005127882!$Y42</f>
        <v>10</v>
      </c>
      <c r="U71">
        <f>[2]report1262779624005127882!$T42</f>
        <v>2021</v>
      </c>
      <c r="W71" s="59" t="s">
        <v>201</v>
      </c>
      <c r="X71" t="str">
        <f>CONCATENATE([2]report1262779624005127882!$C42,", ",[2]report1262779624005127882!$E42)</f>
        <v>Nieuwesluisweg 100, Rotterdam</v>
      </c>
      <c r="Y71" t="str">
        <f>[2]report1262779624005127882!$AL42</f>
        <v>lease Take-over from t0019433</v>
      </c>
      <c r="AA71" t="s">
        <v>179</v>
      </c>
    </row>
    <row r="72" spans="2:27" x14ac:dyDescent="0.25">
      <c r="B72" t="str">
        <f t="shared" si="4"/>
        <v>LC-NE-OU-OU- 1</v>
      </c>
      <c r="C72" t="s">
        <v>36</v>
      </c>
      <c r="D72" t="s">
        <v>38</v>
      </c>
      <c r="E72" s="24">
        <f>YEAR([2]report1262779624005127882!$P43)</f>
        <v>2023</v>
      </c>
      <c r="F72" s="24">
        <f>INT((MONTH([2]report1262779624005127882!$P43)-1)/3)+1</f>
        <v>1</v>
      </c>
      <c r="H72" t="str" cm="1">
        <f t="array" ref="H72">_xlfn.IFS(I72="Netherlands","NL",I72="Germany","GER",I72="Belgium","BE")</f>
        <v>NL</v>
      </c>
      <c r="I72" s="50" t="s">
        <v>67</v>
      </c>
      <c r="J72" s="50" t="str">
        <f>[2]report1262779624005127882!$E43</f>
        <v>Oude Meer</v>
      </c>
      <c r="K72" s="50" t="str">
        <f t="shared" si="5"/>
        <v>Oude Meer</v>
      </c>
      <c r="L72" s="50" t="str">
        <f>[2]report1262779624005127882!$B43</f>
        <v>Schenker Logistics Nederland B.V.</v>
      </c>
      <c r="M72" t="s">
        <v>33</v>
      </c>
      <c r="N72" s="51">
        <f>[2]report1262779624005127882!$N43</f>
        <v>92.519997192771996</v>
      </c>
      <c r="O72" s="53">
        <f>YEARFRAC([2]report1262779624005127882!$P43,[2]report1262779624005127882!$Q43)</f>
        <v>5</v>
      </c>
      <c r="P72">
        <f>[2]report1262779624005127882!$K43</f>
        <v>3</v>
      </c>
      <c r="Q72" s="56">
        <f>[2]report1262779624005127882!$H43</f>
        <v>10319</v>
      </c>
      <c r="R72" s="57">
        <f>[2]report1262779624005127882!$V43/[2]report1262779624005127882!$H$2</f>
        <v>2.9295443424239051E-2</v>
      </c>
      <c r="S72">
        <f>[2]report1262779624005127882!$AA43</f>
        <v>0</v>
      </c>
      <c r="T72">
        <f>[2]report1262779624005127882!$Y43</f>
        <v>16</v>
      </c>
      <c r="U72">
        <f>[2]report1262779624005127882!$T43</f>
        <v>2023</v>
      </c>
      <c r="W72" s="59" t="s">
        <v>73</v>
      </c>
      <c r="X72" t="str">
        <f>CONCATENATE([2]report1262779624005127882!$C43,", ",[2]report1262779624005127882!$E43)</f>
        <v>Fokkerweg 300, Oude Meer</v>
      </c>
      <c r="Y72" t="str">
        <f>[2]report1262779624005127882!$AL43</f>
        <v>Cam/SC Recoveries = Park management costs._x000D_
_x000D_
Amendment II additional rent for external truck space. Ner updated</v>
      </c>
      <c r="AA72" t="s">
        <v>179</v>
      </c>
    </row>
    <row r="73" spans="2:27" x14ac:dyDescent="0.25">
      <c r="B73" t="str">
        <f t="shared" si="4"/>
        <v>LC-GE-RA-RA- 1</v>
      </c>
      <c r="C73" t="s">
        <v>36</v>
      </c>
      <c r="D73" t="s">
        <v>38</v>
      </c>
      <c r="E73" s="24">
        <f>YEAR([2]report1262779624005127882!$P44)</f>
        <v>2023</v>
      </c>
      <c r="F73" s="24">
        <f>INT((MONTH([2]report1262779624005127882!$P44)-1)/3)+1</f>
        <v>4</v>
      </c>
      <c r="H73" t="str" cm="1">
        <f t="array" ref="H73">_xlfn.IFS(I73="Netherlands","NL",I73="Germany","GER",I73="Belgium","BE")</f>
        <v>GER</v>
      </c>
      <c r="I73" s="50" t="s">
        <v>180</v>
      </c>
      <c r="J73" s="50" t="str">
        <f>[2]report1262779624005127882!$E44</f>
        <v>Ratingen</v>
      </c>
      <c r="K73" s="50" t="str">
        <f t="shared" si="5"/>
        <v>Ratingen</v>
      </c>
      <c r="L73" s="50" t="str">
        <f>[2]report1262779624005127882!$B44</f>
        <v>CBS Fire Safety &amp; Technology GmbH</v>
      </c>
      <c r="M73" t="s">
        <v>33</v>
      </c>
      <c r="N73" s="51">
        <f>[2]report1262779624005127882!$N44</f>
        <v>82.780003754451997</v>
      </c>
      <c r="O73" s="53">
        <f>YEARFRAC([2]report1262779624005127882!$P44,[2]report1262779624005127882!$Q44)</f>
        <v>5.166666666666667</v>
      </c>
      <c r="P73">
        <f>[2]report1262779624005127882!$K44</f>
        <v>13</v>
      </c>
      <c r="Q73" s="56">
        <f>[2]report1262779624005127882!$H44</f>
        <v>560</v>
      </c>
      <c r="R73" s="57">
        <f>[2]report1262779624005127882!$V44/[2]report1262779624005127882!$H$2</f>
        <v>2.7375615366077782E-2</v>
      </c>
      <c r="S73">
        <f>[2]report1262779624005127882!$AA44</f>
        <v>0</v>
      </c>
      <c r="T73">
        <f>[2]report1262779624005127882!$Y44</f>
        <v>0</v>
      </c>
      <c r="U73">
        <f>[2]report1262779624005127882!$T44</f>
        <v>1982</v>
      </c>
      <c r="W73" s="59" t="s">
        <v>202</v>
      </c>
      <c r="X73" t="str">
        <f>CONCATENATE([2]report1262779624005127882!$C44,", ",[2]report1262779624005127882!$E44)</f>
        <v>Brandenburger Straße 40, 42, 44,, Ratingen</v>
      </c>
      <c r="Y73" t="str">
        <f>[2]report1262779624005127882!$AL44</f>
        <v>Capping for max 10% of the net rent for Maintenance, repair and renewal.</v>
      </c>
      <c r="AA73" t="s">
        <v>179</v>
      </c>
    </row>
    <row r="74" spans="2:27" x14ac:dyDescent="0.25">
      <c r="B74" t="str">
        <f t="shared" si="4"/>
        <v>LC-NE-AM-AM- 1</v>
      </c>
      <c r="C74" t="s">
        <v>36</v>
      </c>
      <c r="D74" t="s">
        <v>38</v>
      </c>
      <c r="E74" s="24">
        <f>YEAR([2]report1262779624005127882!$P45)</f>
        <v>2022</v>
      </c>
      <c r="F74" s="24">
        <f>INT((MONTH([2]report1262779624005127882!$P45)-1)/3)+1</f>
        <v>3</v>
      </c>
      <c r="H74" t="str" cm="1">
        <f t="array" ref="H74">_xlfn.IFS(I74="Netherlands","NL",I74="Germany","GER",I74="Belgium","BE")</f>
        <v>NL</v>
      </c>
      <c r="I74" s="50" t="s">
        <v>67</v>
      </c>
      <c r="J74" s="50" t="str">
        <f>[2]report1262779624005127882!$E45</f>
        <v>Amsterdam</v>
      </c>
      <c r="K74" s="50" t="str">
        <f t="shared" si="5"/>
        <v>Amsterdam</v>
      </c>
      <c r="L74" s="50" t="str">
        <f>[2]report1262779624005127882!$B45</f>
        <v>Riviera Groothandel B.V.</v>
      </c>
      <c r="M74" t="s">
        <v>33</v>
      </c>
      <c r="N74" s="51">
        <f>[2]report1262779624005127882!$N45</f>
        <v>56.900000258334003</v>
      </c>
      <c r="O74" s="53">
        <f>YEARFRAC([2]report1262779624005127882!$P45,[2]report1262779624005127882!$Q45)</f>
        <v>3.5472222222222221</v>
      </c>
      <c r="P74">
        <f>[2]report1262779624005127882!$K45</f>
        <v>0</v>
      </c>
      <c r="Q74" s="56">
        <f>[2]report1262779624005127882!$H45</f>
        <v>5271</v>
      </c>
      <c r="R74" s="57">
        <f>[2]report1262779624005127882!$V45/[2]report1262779624005127882!$H$2</f>
        <v>0.25740685493629606</v>
      </c>
      <c r="S74">
        <f>[2]report1262779624005127882!$AA45</f>
        <v>0</v>
      </c>
      <c r="T74">
        <f>[2]report1262779624005127882!$Y45</f>
        <v>0</v>
      </c>
      <c r="U74">
        <f>[2]report1262779624005127882!$T45</f>
        <v>2009</v>
      </c>
      <c r="W74" s="59" t="s">
        <v>203</v>
      </c>
      <c r="X74" t="str">
        <f>CONCATENATE([2]report1262779624005127882!$C45,", ",[2]report1262779624005127882!$E45)</f>
        <v>Beiraweg 11-15, Amsterdam</v>
      </c>
      <c r="Y74" t="str">
        <f>[2]report1262779624005127882!$AL45</f>
        <v>SARL, Addendum to be checked with RECX</v>
      </c>
      <c r="AA74" t="s">
        <v>179</v>
      </c>
    </row>
    <row r="75" spans="2:27" x14ac:dyDescent="0.25">
      <c r="B75" t="str">
        <f t="shared" si="4"/>
        <v>LC-NE-SC-SC- 1</v>
      </c>
      <c r="C75" t="s">
        <v>36</v>
      </c>
      <c r="D75" t="s">
        <v>38</v>
      </c>
      <c r="E75" s="24">
        <f>YEAR([2]report1262779624005127882!$P46)</f>
        <v>2024</v>
      </c>
      <c r="F75" s="24">
        <f>INT((MONTH([2]report1262779624005127882!$P46)-1)/3)+1</f>
        <v>1</v>
      </c>
      <c r="H75" t="str" cm="1">
        <f t="array" ref="H75">_xlfn.IFS(I75="Netherlands","NL",I75="Germany","GER",I75="Belgium","BE")</f>
        <v>NL</v>
      </c>
      <c r="I75" s="50" t="s">
        <v>67</v>
      </c>
      <c r="J75" s="50" t="str">
        <f>[2]report1262779624005127882!$E46</f>
        <v>Schiphol-Zuidoost</v>
      </c>
      <c r="K75" s="50" t="str">
        <f t="shared" si="5"/>
        <v>Schiphol-Zuidoost</v>
      </c>
      <c r="L75" s="50" t="str">
        <f>[2]report1262779624005127882!$B46</f>
        <v>DHL Global Forwarding (Netherlands) B.V</v>
      </c>
      <c r="M75" t="s">
        <v>33</v>
      </c>
      <c r="N75" s="51">
        <f>[2]report1262779624005127882!$N46</f>
        <v>0</v>
      </c>
      <c r="O75" s="53">
        <f>YEARFRAC([2]report1262779624005127882!$P46,[2]report1262779624005127882!$Q46)</f>
        <v>0.25</v>
      </c>
      <c r="P75">
        <f>[2]report1262779624005127882!$K46</f>
        <v>0</v>
      </c>
      <c r="Q75" s="56">
        <f>[2]report1262779624005127882!$H46</f>
        <v>19490</v>
      </c>
      <c r="R75" s="57">
        <f>[2]report1262779624005127882!$V46/[2]report1262779624005127882!$H$2</f>
        <v>0.21374443779715199</v>
      </c>
      <c r="S75">
        <f>[2]report1262779624005127882!$AA46</f>
        <v>0</v>
      </c>
      <c r="T75">
        <f>[2]report1262779624005127882!$Y46</f>
        <v>32</v>
      </c>
      <c r="U75">
        <f>[2]report1262779624005127882!$T46</f>
        <v>1999</v>
      </c>
      <c r="W75" s="59" t="s">
        <v>204</v>
      </c>
      <c r="X75" t="str">
        <f>CONCATENATE([2]report1262779624005127882!$C46,", ",[2]report1262779624005127882!$E46)</f>
        <v>Prestwickweg 1, Schiphol-Zuidoost</v>
      </c>
      <c r="Y75" t="str">
        <f>[2]report1262779624005127882!$AL46</f>
        <v>N/A</v>
      </c>
      <c r="AA75" t="s">
        <v>179</v>
      </c>
    </row>
    <row r="76" spans="2:27" x14ac:dyDescent="0.25">
      <c r="B76" t="str">
        <f t="shared" si="4"/>
        <v>LC-GE-RA-RA- 1</v>
      </c>
      <c r="C76" t="s">
        <v>36</v>
      </c>
      <c r="D76" t="s">
        <v>38</v>
      </c>
      <c r="E76" s="24">
        <f>YEAR([2]report1262779624005127882!$P47)</f>
        <v>2024</v>
      </c>
      <c r="F76" s="24">
        <f>INT((MONTH([2]report1262779624005127882!$P47)-1)/3)+1</f>
        <v>1</v>
      </c>
      <c r="H76" t="str" cm="1">
        <f t="array" ref="H76">_xlfn.IFS(I76="Netherlands","NL",I76="Germany","GER",I76="Belgium","BE")</f>
        <v>GER</v>
      </c>
      <c r="I76" s="50" t="s">
        <v>180</v>
      </c>
      <c r="J76" s="50" t="str">
        <f>[2]report1262779624005127882!$E47</f>
        <v>Ratingen</v>
      </c>
      <c r="K76" s="50" t="str">
        <f t="shared" si="5"/>
        <v>Ratingen</v>
      </c>
      <c r="L76" s="50" t="str">
        <f>[2]report1262779624005127882!$B47</f>
        <v>Röhlig Deutschland GmbH &amp; Co. KG</v>
      </c>
      <c r="M76" t="s">
        <v>33</v>
      </c>
      <c r="N76" s="51">
        <f>[2]report1262779624005127882!$N47</f>
        <v>113.40000284167201</v>
      </c>
      <c r="O76" s="53">
        <f>YEARFRAC([2]report1262779624005127882!$P47,[2]report1262779624005127882!$Q47)</f>
        <v>0.49722222222222223</v>
      </c>
      <c r="P76">
        <f>[2]report1262779624005127882!$K47</f>
        <v>0</v>
      </c>
      <c r="Q76" s="56">
        <f>[2]report1262779624005127882!$H47</f>
        <v>416</v>
      </c>
      <c r="R76" s="57">
        <f>[2]report1262779624005127882!$V47/[2]report1262779624005127882!$H$2</f>
        <v>2.0330061222548313E-2</v>
      </c>
      <c r="S76">
        <f>[2]report1262779624005127882!$AA47</f>
        <v>0</v>
      </c>
      <c r="T76">
        <f>[2]report1262779624005127882!$Y47</f>
        <v>0</v>
      </c>
      <c r="U76">
        <f>[2]report1262779624005127882!$T47</f>
        <v>1982</v>
      </c>
      <c r="W76" s="59" t="s">
        <v>202</v>
      </c>
      <c r="X76" t="str">
        <f>CONCATENATE([2]report1262779624005127882!$C47,", ",[2]report1262779624005127882!$E47)</f>
        <v>Brandenburger Straße 40, 42, 44,, Ratingen</v>
      </c>
      <c r="Y76" t="str">
        <f>[2]report1262779624005127882!$AL47</f>
        <v>renewal 6 month (short term lease)</v>
      </c>
      <c r="AA76" t="s">
        <v>179</v>
      </c>
    </row>
    <row r="77" spans="2:27" x14ac:dyDescent="0.25">
      <c r="B77" t="str">
        <f t="shared" si="4"/>
        <v>LC-GE-RA-RA- 2</v>
      </c>
      <c r="C77" t="s">
        <v>36</v>
      </c>
      <c r="D77" t="s">
        <v>38</v>
      </c>
      <c r="E77" s="24">
        <f>YEAR([2]report1262779624005127882!$P48)</f>
        <v>2022</v>
      </c>
      <c r="F77" s="24">
        <f>INT((MONTH([2]report1262779624005127882!$P48)-1)/3)+1</f>
        <v>3</v>
      </c>
      <c r="H77" t="str" cm="1">
        <f t="array" ref="H77">_xlfn.IFS(I77="Netherlands","NL",I77="Germany","GER",I77="Belgium","BE")</f>
        <v>GER</v>
      </c>
      <c r="I77" s="50" t="s">
        <v>180</v>
      </c>
      <c r="J77" s="50" t="str">
        <f>[2]report1262779624005127882!$E48</f>
        <v>Ratingen</v>
      </c>
      <c r="K77" s="50" t="str">
        <f t="shared" si="5"/>
        <v>Ratingen</v>
      </c>
      <c r="L77" s="50" t="str">
        <f>[2]report1262779624005127882!$B48</f>
        <v>Impressive Worldwide Logistics GmbH</v>
      </c>
      <c r="M77" t="s">
        <v>33</v>
      </c>
      <c r="N77" s="51">
        <f>[2]report1262779624005127882!$N48</f>
        <v>101.90000241111601</v>
      </c>
      <c r="O77" s="53">
        <f>YEARFRAC([2]report1262779624005127882!$P48,[2]report1262779624005127882!$Q48)</f>
        <v>4.9638888888888886</v>
      </c>
      <c r="P77">
        <f>[2]report1262779624005127882!$K48</f>
        <v>-60</v>
      </c>
      <c r="Q77" s="56">
        <f>[2]report1262779624005127882!$H48</f>
        <v>166</v>
      </c>
      <c r="R77" s="57">
        <f>[2]report1262779624005127882!$V48/[2]report1262779624005127882!$H$2</f>
        <v>8.1460862996856585E-3</v>
      </c>
      <c r="S77">
        <f>[2]report1262779624005127882!$AA48</f>
        <v>0</v>
      </c>
      <c r="T77">
        <f>[2]report1262779624005127882!$Y48</f>
        <v>0</v>
      </c>
      <c r="U77">
        <f>[2]report1262779624005127882!$T48</f>
        <v>1982</v>
      </c>
      <c r="W77" s="59" t="s">
        <v>202</v>
      </c>
      <c r="X77" t="str">
        <f>CONCATENATE([2]report1262779624005127882!$C48,", ",[2]report1262779624005127882!$E48)</f>
        <v>Brandenburger Straße 40, 42, 44,, Ratingen</v>
      </c>
      <c r="Y77" t="str">
        <f>[2]report1262779624005127882!$AL48</f>
        <v>Indexation should be January 2024 Vs July 2022</v>
      </c>
      <c r="AA77" t="s">
        <v>179</v>
      </c>
    </row>
    <row r="78" spans="2:27" x14ac:dyDescent="0.25">
      <c r="B78" t="str">
        <f t="shared" si="4"/>
        <v>LC-NE-VE-VE- 1</v>
      </c>
      <c r="C78" t="s">
        <v>36</v>
      </c>
      <c r="D78" t="s">
        <v>38</v>
      </c>
      <c r="E78" s="24">
        <f>YEAR([2]report1262779624005127882!$P49)</f>
        <v>2025</v>
      </c>
      <c r="F78" s="24">
        <f>INT((MONTH([2]report1262779624005127882!$P49)-1)/3)+1</f>
        <v>1</v>
      </c>
      <c r="H78" t="str" cm="1">
        <f t="array" ref="H78">_xlfn.IFS(I78="Netherlands","NL",I78="Germany","GER",I78="Belgium","BE")</f>
        <v>NL</v>
      </c>
      <c r="I78" s="50" t="s">
        <v>67</v>
      </c>
      <c r="J78" s="50" t="str">
        <f>[2]report1262779624005127882!$E49</f>
        <v>Venlo</v>
      </c>
      <c r="K78" s="50" t="str">
        <f t="shared" si="5"/>
        <v>Venlo</v>
      </c>
      <c r="L78" s="50" t="str">
        <f>[2]report1262779624005127882!$B49</f>
        <v>UPS SCS (Nederland) B.V.</v>
      </c>
      <c r="M78" t="s">
        <v>33</v>
      </c>
      <c r="N78" s="51">
        <f>[2]report1262779624005127882!$N49</f>
        <v>88.380003496117993</v>
      </c>
      <c r="O78" s="53">
        <f>YEARFRAC([2]report1262779624005127882!$P49,[2]report1262779624005127882!$Q49)</f>
        <v>5</v>
      </c>
      <c r="P78">
        <f>[2]report1262779624005127882!$K49</f>
        <v>0</v>
      </c>
      <c r="Q78" s="56">
        <f>[2]report1262779624005127882!$H49</f>
        <v>8640</v>
      </c>
      <c r="R78" s="57">
        <f>[2]report1262779624005127882!$V49/[2]report1262779624005127882!$H$2</f>
        <v>1.0741662588887651E-2</v>
      </c>
      <c r="S78">
        <f>[2]report1262779624005127882!$AA49</f>
        <v>10.8</v>
      </c>
      <c r="T78">
        <f>[2]report1262779624005127882!$Y49</f>
        <v>8</v>
      </c>
      <c r="U78">
        <f>[2]report1262779624005127882!$T49</f>
        <v>2006</v>
      </c>
      <c r="W78" s="59" t="s">
        <v>205</v>
      </c>
      <c r="X78" t="str">
        <f>CONCATENATE([2]report1262779624005127882!$C49,", ",[2]report1262779624005127882!$E49)</f>
        <v>Marco Poloweg 26-28, Venlo</v>
      </c>
      <c r="Y78" t="str">
        <f>[2]report1262779624005127882!$AL49</f>
        <v>N/A</v>
      </c>
      <c r="AA78" t="s">
        <v>179</v>
      </c>
    </row>
    <row r="79" spans="2:27" x14ac:dyDescent="0.25">
      <c r="B79" t="str">
        <f t="shared" si="4"/>
        <v>LC-NE-LI-LI- 1</v>
      </c>
      <c r="C79" t="s">
        <v>36</v>
      </c>
      <c r="D79" t="s">
        <v>38</v>
      </c>
      <c r="E79" s="24">
        <f>YEAR([2]report1262779624005127882!$P50)</f>
        <v>2023</v>
      </c>
      <c r="F79" s="24">
        <f>INT((MONTH([2]report1262779624005127882!$P50)-1)/3)+1</f>
        <v>4</v>
      </c>
      <c r="H79" t="str" cm="1">
        <f t="array" ref="H79">_xlfn.IFS(I79="Netherlands","NL",I79="Germany","GER",I79="Belgium","BE")</f>
        <v>NL</v>
      </c>
      <c r="I79" s="50" t="s">
        <v>67</v>
      </c>
      <c r="J79" s="50" t="str">
        <f>[2]report1262779624005127882!$E50</f>
        <v>Lisse</v>
      </c>
      <c r="K79" s="50" t="str">
        <f t="shared" si="5"/>
        <v>Lisse</v>
      </c>
      <c r="L79" s="50" t="str">
        <f>[2]report1262779624005127882!$B50</f>
        <v>Athlon Car Lease Nederland B.V.</v>
      </c>
      <c r="M79" t="s">
        <v>33</v>
      </c>
      <c r="N79" s="51">
        <f>[2]report1262779624005127882!$N50</f>
        <v>74.000000430556</v>
      </c>
      <c r="O79" s="53">
        <f>YEARFRAC([2]report1262779624005127882!$P50,[2]report1262779624005127882!$Q50)</f>
        <v>123.91944444444445</v>
      </c>
      <c r="P79">
        <f>[2]report1262779624005127882!$K50</f>
        <v>0</v>
      </c>
      <c r="Q79" s="56">
        <f>[2]report1262779624005127882!$H50</f>
        <v>599</v>
      </c>
      <c r="R79" s="57">
        <f>[2]report1262779624005127882!$V50/[2]report1262779624005127882!$H$2</f>
        <v>0</v>
      </c>
      <c r="S79">
        <f>[2]report1262779624005127882!$AA50</f>
        <v>0</v>
      </c>
      <c r="T79">
        <f>[2]report1262779624005127882!$Y50</f>
        <v>0</v>
      </c>
      <c r="U79">
        <f>[2]report1262779624005127882!$T50</f>
        <v>1995</v>
      </c>
      <c r="W79" s="59" t="s">
        <v>206</v>
      </c>
      <c r="X79" t="str">
        <f>CONCATENATE([2]report1262779624005127882!$C50,", ",[2]report1262779624005127882!$E50)</f>
        <v>Meer en Duin 1, Lisse</v>
      </c>
      <c r="Y79" t="str">
        <f>[2]report1262779624005127882!$AL50</f>
        <v>N/A</v>
      </c>
      <c r="AA79" t="s">
        <v>179</v>
      </c>
    </row>
    <row r="80" spans="2:27" x14ac:dyDescent="0.25">
      <c r="B80" t="str">
        <f t="shared" si="4"/>
        <v>LC-NE-SC-SC- 1</v>
      </c>
      <c r="C80" t="s">
        <v>36</v>
      </c>
      <c r="D80" t="s">
        <v>38</v>
      </c>
      <c r="E80" s="24">
        <f>YEAR([2]report1262779624005127882!$P51)</f>
        <v>2024</v>
      </c>
      <c r="F80" s="24">
        <f>INT((MONTH([2]report1262779624005127882!$P51)-1)/3)+1</f>
        <v>2</v>
      </c>
      <c r="H80" t="str" cm="1">
        <f t="array" ref="H80">_xlfn.IFS(I80="Netherlands","NL",I80="Germany","GER",I80="Belgium","BE")</f>
        <v>NL</v>
      </c>
      <c r="I80" s="50" t="s">
        <v>67</v>
      </c>
      <c r="J80" s="50" t="str">
        <f>[2]report1262779624005127882!$E51</f>
        <v>Schiphol-Rijk</v>
      </c>
      <c r="K80" s="50" t="str">
        <f t="shared" si="5"/>
        <v>Schiphol-Rijk</v>
      </c>
      <c r="L80" s="50" t="str">
        <f>[2]report1262779624005127882!$B51</f>
        <v>Intel International B.V.</v>
      </c>
      <c r="M80" t="s">
        <v>33</v>
      </c>
      <c r="N80" s="51">
        <f>[2]report1262779624005127882!$N51</f>
        <v>122.92000347889601</v>
      </c>
      <c r="O80" s="53">
        <f>YEARFRAC([2]report1262779624005127882!$P51,[2]report1262779624005127882!$Q51)</f>
        <v>2</v>
      </c>
      <c r="P80">
        <f>[2]report1262779624005127882!$K51</f>
        <v>0</v>
      </c>
      <c r="Q80" s="56">
        <f>[2]report1262779624005127882!$H51</f>
        <v>17083</v>
      </c>
      <c r="R80" s="57">
        <f>[2]report1262779624005127882!$V51/[2]report1262779624005127882!$H$2</f>
        <v>0.14788340413460183</v>
      </c>
      <c r="S80">
        <f>[2]report1262779624005127882!$AA51</f>
        <v>10.8</v>
      </c>
      <c r="T80">
        <f>[2]report1262779624005127882!$Y51</f>
        <v>26</v>
      </c>
      <c r="U80">
        <f>[2]report1262779624005127882!$T51</f>
        <v>2004</v>
      </c>
      <c r="W80" s="59" t="s">
        <v>207</v>
      </c>
      <c r="X80" t="str">
        <f>CONCATENATE([2]report1262779624005127882!$C51,", ",[2]report1262779624005127882!$E51)</f>
        <v>Capronilaan 37-53, Schiphol-Rijk</v>
      </c>
      <c r="Y80" t="str">
        <f>[2]report1262779624005127882!$AL51</f>
        <v>N/A</v>
      </c>
      <c r="AA80" t="s">
        <v>179</v>
      </c>
    </row>
    <row r="81" spans="2:27" x14ac:dyDescent="0.25">
      <c r="B81" t="str">
        <f t="shared" si="4"/>
        <v>LC-NE-RO-RO- 1</v>
      </c>
      <c r="C81" t="s">
        <v>36</v>
      </c>
      <c r="D81" t="s">
        <v>38</v>
      </c>
      <c r="E81" s="24">
        <f>YEAR([2]report1262779624005127882!$P52)</f>
        <v>2024</v>
      </c>
      <c r="F81" s="24">
        <f>INT((MONTH([2]report1262779624005127882!$P52)-1)/3)+1</f>
        <v>4</v>
      </c>
      <c r="H81" t="str" cm="1">
        <f t="array" ref="H81">_xlfn.IFS(I81="Netherlands","NL",I81="Germany","GER",I81="Belgium","BE")</f>
        <v>NL</v>
      </c>
      <c r="I81" s="50" t="s">
        <v>67</v>
      </c>
      <c r="J81" s="50" t="str">
        <f>[2]report1262779624005127882!$E52</f>
        <v>Rotterdam</v>
      </c>
      <c r="K81" s="50" t="str">
        <f t="shared" si="5"/>
        <v>Rotterdam</v>
      </c>
      <c r="L81" s="50" t="str">
        <f>[2]report1262779624005127882!$B52</f>
        <v>Lime Network B.V.</v>
      </c>
      <c r="M81" t="s">
        <v>33</v>
      </c>
      <c r="N81" s="51">
        <f>[2]report1262779624005127882!$N52</f>
        <v>54.67999755444</v>
      </c>
      <c r="O81" s="53">
        <f>YEARFRAC([2]report1262779624005127882!$P52,[2]report1262779624005127882!$Q52)</f>
        <v>0</v>
      </c>
      <c r="P81">
        <f>[2]report1262779624005127882!$K52</f>
        <v>0</v>
      </c>
      <c r="Q81" s="56">
        <f>[2]report1262779624005127882!$H52</f>
        <v>2873</v>
      </c>
      <c r="R81" s="57">
        <f>[2]report1262779624005127882!$V52/[2]report1262779624005127882!$H$2</f>
        <v>3.2268930931799326E-2</v>
      </c>
      <c r="S81">
        <f>[2]report1262779624005127882!$AA52</f>
        <v>9.1</v>
      </c>
      <c r="T81">
        <f>[2]report1262779624005127882!$Y52</f>
        <v>4</v>
      </c>
      <c r="U81">
        <f>[2]report1262779624005127882!$T52</f>
        <v>1999</v>
      </c>
      <c r="W81" s="59" t="s">
        <v>208</v>
      </c>
      <c r="X81" t="str">
        <f>CONCATENATE([2]report1262779624005127882!$C52,", ",[2]report1262779624005127882!$E52)</f>
        <v>Columbusstraat 2-10, Rotterdam</v>
      </c>
      <c r="Y81" t="str">
        <f>[2]report1262779624005127882!$AL52</f>
        <v>N/A</v>
      </c>
      <c r="AA81" t="s">
        <v>179</v>
      </c>
    </row>
    <row r="82" spans="2:27" x14ac:dyDescent="0.25">
      <c r="B82" t="str">
        <f t="shared" si="4"/>
        <v>LC-NE-VE-VE- 1</v>
      </c>
      <c r="C82" t="s">
        <v>36</v>
      </c>
      <c r="D82" t="s">
        <v>38</v>
      </c>
      <c r="E82" s="24">
        <f>YEAR([2]report1262779624005127882!$P53)</f>
        <v>2025</v>
      </c>
      <c r="F82" s="24">
        <f>INT((MONTH([2]report1262779624005127882!$P53)-1)/3)+1</f>
        <v>1</v>
      </c>
      <c r="H82" t="str" cm="1">
        <f t="array" ref="H82">_xlfn.IFS(I82="Netherlands","NL",I82="Germany","GER",I82="Belgium","BE")</f>
        <v>NL</v>
      </c>
      <c r="I82" s="50" t="s">
        <v>67</v>
      </c>
      <c r="J82" s="50" t="str">
        <f>[2]report1262779624005127882!$E53</f>
        <v>Venlo</v>
      </c>
      <c r="K82" s="50" t="str">
        <f t="shared" si="5"/>
        <v>Venlo</v>
      </c>
      <c r="L82" s="50" t="str">
        <f>[2]report1262779624005127882!$B53</f>
        <v>Nu Skin Netherlands B.V.</v>
      </c>
      <c r="M82" t="s">
        <v>33</v>
      </c>
      <c r="N82" s="51">
        <f>[2]report1262779624005127882!$N53</f>
        <v>93.209996142215005</v>
      </c>
      <c r="O82" s="53">
        <f>YEARFRAC([2]report1262779624005127882!$P53,[2]report1262779624005127882!$Q53)</f>
        <v>5</v>
      </c>
      <c r="P82">
        <f>[2]report1262779624005127882!$K53</f>
        <v>0</v>
      </c>
      <c r="Q82" s="56">
        <f>[2]report1262779624005127882!$H53</f>
        <v>11998</v>
      </c>
      <c r="R82" s="57">
        <f>[2]report1262779624005127882!$V53/[2]report1262779624005127882!$H$2</f>
        <v>2.2284067298037839E-2</v>
      </c>
      <c r="S82">
        <f>[2]report1262779624005127882!$AA53</f>
        <v>11</v>
      </c>
      <c r="T82">
        <f>[2]report1262779624005127882!$Y53</f>
        <v>10</v>
      </c>
      <c r="U82">
        <f>[2]report1262779624005127882!$T53</f>
        <v>2007</v>
      </c>
      <c r="W82" s="59" t="s">
        <v>209</v>
      </c>
      <c r="X82" t="str">
        <f>CONCATENATE([2]report1262779624005127882!$C53,", ",[2]report1262779624005127882!$E53)</f>
        <v>Amundsendweg 2, Venlo</v>
      </c>
      <c r="Y82" t="str">
        <f>[2]report1262779624005127882!$AL53</f>
        <v>N/A</v>
      </c>
      <c r="AA82" t="s">
        <v>179</v>
      </c>
    </row>
    <row r="83" spans="2:27" x14ac:dyDescent="0.25">
      <c r="B83" t="str">
        <f t="shared" si="4"/>
        <v>LC-NE-SC-SC- 1</v>
      </c>
      <c r="C83" t="s">
        <v>36</v>
      </c>
      <c r="D83" t="s">
        <v>38</v>
      </c>
      <c r="E83" s="24">
        <f>YEAR([2]report1262779624005127882!$P54)</f>
        <v>2022</v>
      </c>
      <c r="F83" s="24">
        <f>INT((MONTH([2]report1262779624005127882!$P54)-1)/3)+1</f>
        <v>3</v>
      </c>
      <c r="H83" t="str" cm="1">
        <f t="array" ref="H83">_xlfn.IFS(I83="Netherlands","NL",I83="Germany","GER",I83="Belgium","BE")</f>
        <v>NL</v>
      </c>
      <c r="I83" s="50" t="s">
        <v>67</v>
      </c>
      <c r="J83" s="50" t="str">
        <f>[2]report1262779624005127882!$E54</f>
        <v>Schiphol-Rijk</v>
      </c>
      <c r="K83" s="50" t="str">
        <f t="shared" si="5"/>
        <v>Schiphol-Rijk</v>
      </c>
      <c r="L83" s="50" t="str">
        <f>[2]report1262779624005127882!$B54</f>
        <v>BCC (Elektro - Speciaalzaken) B.V.</v>
      </c>
      <c r="M83" t="s">
        <v>33</v>
      </c>
      <c r="N83" s="51">
        <f>[2]report1262779624005127882!$N54</f>
        <v>74.059998467219003</v>
      </c>
      <c r="O83" s="53">
        <f>YEARFRAC([2]report1262779624005127882!$P54,[2]report1262779624005127882!$Q54)</f>
        <v>8.1944444444444446</v>
      </c>
      <c r="P83">
        <f>[2]report1262779624005127882!$K54</f>
        <v>0</v>
      </c>
      <c r="Q83" s="56">
        <f>[2]report1262779624005127882!$H54</f>
        <v>22655</v>
      </c>
      <c r="R83" s="57">
        <f>[2]report1262779624005127882!$V54/[2]report1262779624005127882!$H$2</f>
        <v>0.17045065499003076</v>
      </c>
      <c r="S83">
        <f>[2]report1262779624005127882!$AA54</f>
        <v>0</v>
      </c>
      <c r="T83">
        <f>[2]report1262779624005127882!$Y54</f>
        <v>26</v>
      </c>
      <c r="U83">
        <f>[2]report1262779624005127882!$T54</f>
        <v>2000</v>
      </c>
      <c r="W83" s="59" t="s">
        <v>210</v>
      </c>
      <c r="X83" t="str">
        <f>CONCATENATE([2]report1262779624005127882!$C54,", ",[2]report1262779624005127882!$E54)</f>
        <v>Bellsingel 61, Schiphol-Rijk</v>
      </c>
      <c r="Y83" t="str">
        <f>[2]report1262779624005127882!$AL54</f>
        <v>SARL, blended rent incl. 270 parking spots, CPI - index table to be validated with Crossbay</v>
      </c>
      <c r="AA83" t="s">
        <v>179</v>
      </c>
    </row>
    <row r="84" spans="2:27" x14ac:dyDescent="0.25">
      <c r="B84" t="str">
        <f t="shared" si="4"/>
        <v>LC-NE-NI-NI- 1</v>
      </c>
      <c r="C84" t="s">
        <v>36</v>
      </c>
      <c r="D84" t="s">
        <v>38</v>
      </c>
      <c r="E84" s="24">
        <f>YEAR([2]report1262779624005127882!$P55)</f>
        <v>2022</v>
      </c>
      <c r="F84" s="24">
        <f>INT((MONTH([2]report1262779624005127882!$P55)-1)/3)+1</f>
        <v>3</v>
      </c>
      <c r="H84" t="str" cm="1">
        <f t="array" ref="H84">_xlfn.IFS(I84="Netherlands","NL",I84="Germany","GER",I84="Belgium","BE")</f>
        <v>NL</v>
      </c>
      <c r="I84" s="50" t="s">
        <v>67</v>
      </c>
      <c r="J84" s="50" t="str">
        <f>[2]report1262779624005127882!$E55</f>
        <v>Nieuw-Vennep</v>
      </c>
      <c r="K84" s="50" t="str">
        <f t="shared" si="5"/>
        <v>Nieuw-Vennep</v>
      </c>
      <c r="L84" s="50" t="str">
        <f>[2]report1262779624005127882!$B55</f>
        <v>Stichting Probiblio</v>
      </c>
      <c r="M84" t="s">
        <v>33</v>
      </c>
      <c r="N84" s="51">
        <f>[2]report1262779624005127882!$N55</f>
        <v>54.079995659990999</v>
      </c>
      <c r="O84" s="53">
        <f>YEARFRAC([2]report1262779624005127882!$P55,[2]report1262779624005127882!$Q55)</f>
        <v>5.7944444444444443</v>
      </c>
      <c r="P84">
        <f>[2]report1262779624005127882!$K55</f>
        <v>0</v>
      </c>
      <c r="Q84" s="56">
        <f>[2]report1262779624005127882!$H55</f>
        <v>2775</v>
      </c>
      <c r="R84" s="57">
        <f>[2]report1262779624005127882!$V55/[2]report1262779624005127882!$H$2</f>
        <v>2.5389384301007273E-3</v>
      </c>
      <c r="S84">
        <f>[2]report1262779624005127882!$AA55</f>
        <v>0</v>
      </c>
      <c r="T84">
        <f>[2]report1262779624005127882!$Y55</f>
        <v>8</v>
      </c>
      <c r="U84">
        <f>[2]report1262779624005127882!$T55</f>
        <v>2003</v>
      </c>
      <c r="W84" s="59" t="s">
        <v>211</v>
      </c>
      <c r="X84" t="str">
        <f>CONCATENATE([2]report1262779624005127882!$C55,", ",[2]report1262779624005127882!$E55)</f>
        <v>Lireweg 15-17, Nieuw-Vennep</v>
      </c>
      <c r="Y84" t="str">
        <f>[2]report1262779624005127882!$AL55</f>
        <v>SARL, blended rent, 5% admin fee, Park Management fee - to be checked with RECX</v>
      </c>
      <c r="AA84" t="s">
        <v>179</v>
      </c>
    </row>
    <row r="85" spans="2:27" x14ac:dyDescent="0.25">
      <c r="B85" t="str">
        <f t="shared" si="4"/>
        <v>LC-NE-NI-NI- 2</v>
      </c>
      <c r="C85" t="s">
        <v>36</v>
      </c>
      <c r="D85" t="s">
        <v>38</v>
      </c>
      <c r="E85" s="24">
        <f>YEAR([2]report1262779624005127882!$P56)</f>
        <v>2022</v>
      </c>
      <c r="F85" s="24">
        <f>INT((MONTH([2]report1262779624005127882!$P56)-1)/3)+1</f>
        <v>3</v>
      </c>
      <c r="H85" t="str" cm="1">
        <f t="array" ref="H85">_xlfn.IFS(I85="Netherlands","NL",I85="Germany","GER",I85="Belgium","BE")</f>
        <v>NL</v>
      </c>
      <c r="I85" s="50" t="s">
        <v>67</v>
      </c>
      <c r="J85" s="50" t="str">
        <f>[2]report1262779624005127882!$E56</f>
        <v>Nieuw-Vennep</v>
      </c>
      <c r="K85" s="50" t="str">
        <f t="shared" si="5"/>
        <v>Nieuw-Vennep</v>
      </c>
      <c r="L85" s="50" t="str">
        <f>[2]report1262779624005127882!$B56</f>
        <v>Probiblio Service Center Administraties B.V.</v>
      </c>
      <c r="M85" t="s">
        <v>33</v>
      </c>
      <c r="N85" s="51">
        <f>[2]report1262779624005127882!$N56</f>
        <v>93.559995453324007</v>
      </c>
      <c r="O85" s="53">
        <f>YEARFRAC([2]report1262779624005127882!$P56,[2]report1262779624005127882!$Q56)</f>
        <v>3.3805555555555555</v>
      </c>
      <c r="P85">
        <f>[2]report1262779624005127882!$K56</f>
        <v>0</v>
      </c>
      <c r="Q85" s="56">
        <f>[2]report1262779624005127882!$H56</f>
        <v>397</v>
      </c>
      <c r="R85" s="57">
        <f>[2]report1262779624005127882!$V56/[2]report1262779624005127882!$H$2</f>
        <v>1.9415555131682437E-2</v>
      </c>
      <c r="S85">
        <f>[2]report1262779624005127882!$AA56</f>
        <v>0</v>
      </c>
      <c r="T85">
        <f>[2]report1262779624005127882!$Y56</f>
        <v>0</v>
      </c>
      <c r="U85">
        <f>[2]report1262779624005127882!$T56</f>
        <v>2003</v>
      </c>
      <c r="W85" s="59" t="s">
        <v>211</v>
      </c>
      <c r="X85" t="str">
        <f>CONCATENATE([2]report1262779624005127882!$C56,", ",[2]report1262779624005127882!$E56)</f>
        <v>Lireweg 15-17, Nieuw-Vennep</v>
      </c>
      <c r="Y85" t="str">
        <f>[2]report1262779624005127882!$AL56</f>
        <v>SARL, blended rent incl. 21 parking sport, 5% admin fee to be checked with RECX</v>
      </c>
      <c r="AA85" t="s">
        <v>179</v>
      </c>
    </row>
    <row r="86" spans="2:27" x14ac:dyDescent="0.25">
      <c r="B86" t="str">
        <f t="shared" si="4"/>
        <v>LC-NE-SA-SA- 1</v>
      </c>
      <c r="C86" t="s">
        <v>36</v>
      </c>
      <c r="D86" t="s">
        <v>38</v>
      </c>
      <c r="E86" s="24">
        <f>YEAR([2]report1262779624005127882!$P57)</f>
        <v>2022</v>
      </c>
      <c r="F86" s="24">
        <f>INT((MONTH([2]report1262779624005127882!$P57)-1)/3)+1</f>
        <v>3</v>
      </c>
      <c r="H86" t="str" cm="1">
        <f t="array" ref="H86">_xlfn.IFS(I86="Netherlands","NL",I86="Germany","GER",I86="Belgium","BE")</f>
        <v>NL</v>
      </c>
      <c r="I86" s="50" t="s">
        <v>67</v>
      </c>
      <c r="J86" s="50" t="str">
        <f>[2]report1262779624005127882!$E57</f>
        <v>Sassenheim</v>
      </c>
      <c r="K86" s="50" t="str">
        <f t="shared" si="5"/>
        <v>Sassenheim</v>
      </c>
      <c r="L86" s="50" t="str">
        <f>[2]report1262779624005127882!$B57</f>
        <v>Zorgboodschap B.V</v>
      </c>
      <c r="M86" t="s">
        <v>33</v>
      </c>
      <c r="N86" s="51">
        <f>[2]report1262779624005127882!$N57</f>
        <v>60.319995987214</v>
      </c>
      <c r="O86" s="53">
        <f>YEARFRAC([2]report1262779624005127882!$P57,[2]report1262779624005127882!$Q57)</f>
        <v>3.2972222222222221</v>
      </c>
      <c r="P86">
        <f>[2]report1262779624005127882!$K57</f>
        <v>0</v>
      </c>
      <c r="Q86" s="56">
        <f>[2]report1262779624005127882!$H57</f>
        <v>5708</v>
      </c>
      <c r="R86" s="57">
        <f>[2]report1262779624005127882!$V57/[2]report1262779624005127882!$H$2</f>
        <v>3.9375517251397339E-2</v>
      </c>
      <c r="S86">
        <f>[2]report1262779624005127882!$AA57</f>
        <v>0</v>
      </c>
      <c r="T86">
        <f>[2]report1262779624005127882!$Y57</f>
        <v>4</v>
      </c>
      <c r="U86">
        <f>[2]report1262779624005127882!$T57</f>
        <v>1980</v>
      </c>
      <c r="W86" s="59" t="s">
        <v>212</v>
      </c>
      <c r="X86" t="str">
        <f>CONCATENATE([2]report1262779624005127882!$C57,", ",[2]report1262779624005127882!$E57)</f>
        <v>Jagtlustkade 8, 10, 10a, 10b, Sassenheim</v>
      </c>
      <c r="Y86" t="str">
        <f>[2]report1262779624005127882!$AL57</f>
        <v>end date to be determined_x000D_
Acquisition from Crossbay</v>
      </c>
      <c r="AA86" t="s">
        <v>179</v>
      </c>
    </row>
    <row r="87" spans="2:27" x14ac:dyDescent="0.25">
      <c r="B87" t="str">
        <f t="shared" si="4"/>
        <v>LC-NE-SA-SA- 2</v>
      </c>
      <c r="C87" t="s">
        <v>36</v>
      </c>
      <c r="D87" t="s">
        <v>38</v>
      </c>
      <c r="E87" s="24">
        <f>YEAR([2]report1262779624005127882!$P58)</f>
        <v>2023</v>
      </c>
      <c r="F87" s="24">
        <f>INT((MONTH([2]report1262779624005127882!$P58)-1)/3)+1</f>
        <v>3</v>
      </c>
      <c r="H87" t="str" cm="1">
        <f t="array" ref="H87">_xlfn.IFS(I87="Netherlands","NL",I87="Germany","GER",I87="Belgium","BE")</f>
        <v>NL</v>
      </c>
      <c r="I87" s="50" t="s">
        <v>67</v>
      </c>
      <c r="J87" s="50" t="str">
        <f>[2]report1262779624005127882!$E58</f>
        <v>Sassenheim</v>
      </c>
      <c r="K87" s="50" t="str">
        <f t="shared" si="5"/>
        <v>Sassenheim</v>
      </c>
      <c r="L87" s="50" t="str">
        <f>[2]report1262779624005127882!$B58</f>
        <v>SIM International B.V.</v>
      </c>
      <c r="M87" t="s">
        <v>33</v>
      </c>
      <c r="N87" s="51">
        <f>[2]report1262779624005127882!$N58</f>
        <v>57.329996951661002</v>
      </c>
      <c r="O87" s="53">
        <f>YEARFRAC([2]report1262779624005127882!$P58,[2]report1262779624005127882!$Q58)</f>
        <v>2.8666666666666667</v>
      </c>
      <c r="P87">
        <f>[2]report1262779624005127882!$K58</f>
        <v>0</v>
      </c>
      <c r="Q87" s="56">
        <f>[2]report1262779624005127882!$H58</f>
        <v>3393</v>
      </c>
      <c r="R87" s="57">
        <f>[2]report1262779624005127882!$V58/[2]report1262779624005127882!$H$2</f>
        <v>2.524290708388599E-2</v>
      </c>
      <c r="S87">
        <f>[2]report1262779624005127882!$AA58</f>
        <v>0</v>
      </c>
      <c r="T87">
        <f>[2]report1262779624005127882!$Y58</f>
        <v>7</v>
      </c>
      <c r="U87">
        <f>[2]report1262779624005127882!$T58</f>
        <v>2001</v>
      </c>
      <c r="W87" s="59" t="s">
        <v>213</v>
      </c>
      <c r="X87" t="str">
        <f>CONCATENATE([2]report1262779624005127882!$C58,", ",[2]report1262779624005127882!$E58)</f>
        <v>Wattstraat 7 &amp; 7a, Sassenheim</v>
      </c>
      <c r="Y87" t="str">
        <f>[2]report1262779624005127882!$AL58</f>
        <v>N/A</v>
      </c>
      <c r="AA87" t="s">
        <v>179</v>
      </c>
    </row>
    <row r="88" spans="2:27" x14ac:dyDescent="0.25">
      <c r="B88" t="str">
        <f t="shared" si="4"/>
        <v>LC-NE-NI-NI- 1</v>
      </c>
      <c r="C88" t="s">
        <v>36</v>
      </c>
      <c r="D88" t="s">
        <v>38</v>
      </c>
      <c r="E88" s="24">
        <f>YEAR([2]report1262779624005127882!$P59)</f>
        <v>2023</v>
      </c>
      <c r="F88" s="24">
        <f>INT((MONTH([2]report1262779624005127882!$P59)-1)/3)+1</f>
        <v>4</v>
      </c>
      <c r="H88" t="str" cm="1">
        <f t="array" ref="H88">_xlfn.IFS(I88="Netherlands","NL",I88="Germany","GER",I88="Belgium","BE")</f>
        <v>NL</v>
      </c>
      <c r="I88" s="50" t="s">
        <v>67</v>
      </c>
      <c r="J88" s="50" t="str">
        <f>[2]report1262779624005127882!$E59</f>
        <v>Nieuw-Vennep</v>
      </c>
      <c r="K88" s="50" t="str">
        <f t="shared" si="5"/>
        <v>Nieuw-Vennep</v>
      </c>
      <c r="L88" s="50" t="str">
        <f>[2]report1262779624005127882!$B59</f>
        <v>Beter Bed B.V.</v>
      </c>
      <c r="M88" t="s">
        <v>33</v>
      </c>
      <c r="N88" s="51">
        <f>[2]report1262779624005127882!$N59</f>
        <v>43.930004873899001</v>
      </c>
      <c r="O88" s="53">
        <f>YEARFRAC([2]report1262779624005127882!$P59,[2]report1262779624005127882!$Q59)</f>
        <v>4.9972222222222218</v>
      </c>
      <c r="P88">
        <f>[2]report1262779624005127882!$K59</f>
        <v>6</v>
      </c>
      <c r="Q88" s="56">
        <f>[2]report1262779624005127882!$H59</f>
        <v>7662</v>
      </c>
      <c r="R88" s="57">
        <f>[2]report1262779624005127882!$V59/[2]report1262779624005127882!$H$2</f>
        <v>1.6307796839493093E-2</v>
      </c>
      <c r="S88">
        <f>[2]report1262779624005127882!$AA59</f>
        <v>0</v>
      </c>
      <c r="T88">
        <f>[2]report1262779624005127882!$Y59</f>
        <v>10</v>
      </c>
      <c r="U88">
        <f>[2]report1262779624005127882!$T59</f>
        <v>2005</v>
      </c>
      <c r="W88" s="59" t="s">
        <v>214</v>
      </c>
      <c r="X88" t="str">
        <f>CONCATENATE([2]report1262779624005127882!$C59,", ",[2]report1262779624005127882!$E59)</f>
        <v>Lireweg 122, Nieuw-Vennep</v>
      </c>
      <c r="Y88" t="str">
        <f>[2]report1262779624005127882!$AL59</f>
        <v>Created by exercising a Renewal Option</v>
      </c>
      <c r="AA88" t="s">
        <v>179</v>
      </c>
    </row>
    <row r="89" spans="2:27" x14ac:dyDescent="0.25">
      <c r="B89" t="str">
        <f t="shared" si="4"/>
        <v>LC-NE-AL-AL- 1</v>
      </c>
      <c r="C89" t="s">
        <v>36</v>
      </c>
      <c r="D89" t="s">
        <v>38</v>
      </c>
      <c r="E89" s="24">
        <f>YEAR([2]report1262779624005127882!$P60)</f>
        <v>2022</v>
      </c>
      <c r="F89" s="24">
        <f>INT((MONTH([2]report1262779624005127882!$P60)-1)/3)+1</f>
        <v>3</v>
      </c>
      <c r="H89" t="str" cm="1">
        <f t="array" ref="H89">_xlfn.IFS(I89="Netherlands","NL",I89="Germany","GER",I89="Belgium","BE")</f>
        <v>NL</v>
      </c>
      <c r="I89" s="50" t="s">
        <v>67</v>
      </c>
      <c r="J89" s="50" t="str">
        <f>[2]report1262779624005127882!$E60</f>
        <v>Alphen aan den Rijn</v>
      </c>
      <c r="K89" s="50" t="str">
        <f t="shared" si="5"/>
        <v>Alphen aan den Rijn</v>
      </c>
      <c r="L89" s="50" t="str">
        <f>[2]report1262779624005127882!$B60</f>
        <v>Beagley Copperman B.V.</v>
      </c>
      <c r="M89" t="s">
        <v>33</v>
      </c>
      <c r="N89" s="51">
        <f>[2]report1262779624005127882!$N60</f>
        <v>62.750002583338997</v>
      </c>
      <c r="O89" s="53">
        <f>YEARFRAC([2]report1262779624005127882!$P60,[2]report1262779624005127882!$Q60)</f>
        <v>4.2111111111111112</v>
      </c>
      <c r="P89">
        <f>[2]report1262779624005127882!$K60</f>
        <v>0</v>
      </c>
      <c r="Q89" s="56">
        <f>[2]report1262779624005127882!$H60</f>
        <v>9091</v>
      </c>
      <c r="R89" s="57">
        <f>[2]report1262779624005127882!$V60/[2]report1262779624005127882!$H$2</f>
        <v>6.5768270487416625E-2</v>
      </c>
      <c r="S89">
        <f>[2]report1262779624005127882!$AA60</f>
        <v>0</v>
      </c>
      <c r="T89">
        <f>[2]report1262779624005127882!$Y60</f>
        <v>7</v>
      </c>
      <c r="U89">
        <f>[2]report1262779624005127882!$T60</f>
        <v>2001</v>
      </c>
      <c r="W89" s="59" t="s">
        <v>215</v>
      </c>
      <c r="X89" t="str">
        <f>CONCATENATE([2]report1262779624005127882!$C60,", ",[2]report1262779624005127882!$E60)</f>
        <v>Antonie van Leeuwenhoekweg 39-41, Alphen aan den Rijn</v>
      </c>
      <c r="Y89" t="str">
        <f>[2]report1262779624005127882!$AL60</f>
        <v>Auto Renewal if not terminated 12 months before lease end</v>
      </c>
      <c r="AA89" t="s">
        <v>179</v>
      </c>
    </row>
    <row r="90" spans="2:27" x14ac:dyDescent="0.25">
      <c r="B90" t="str">
        <f t="shared" si="4"/>
        <v>LC-NE-VE-VE- 1</v>
      </c>
      <c r="C90" t="s">
        <v>36</v>
      </c>
      <c r="D90" t="s">
        <v>38</v>
      </c>
      <c r="E90" s="24">
        <f>YEAR([2]report1262779624005127882!$P61)</f>
        <v>2023</v>
      </c>
      <c r="F90" s="24">
        <f>INT((MONTH([2]report1262779624005127882!$P61)-1)/3)+1</f>
        <v>3</v>
      </c>
      <c r="H90" t="str" cm="1">
        <f t="array" ref="H90">_xlfn.IFS(I90="Netherlands","NL",I90="Germany","GER",I90="Belgium","BE")</f>
        <v>NL</v>
      </c>
      <c r="I90" s="50" t="s">
        <v>67</v>
      </c>
      <c r="J90" s="50" t="str">
        <f>[2]report1262779624005127882!$E61</f>
        <v>Venlo</v>
      </c>
      <c r="K90" s="50" t="str">
        <f t="shared" si="5"/>
        <v>Venlo</v>
      </c>
      <c r="L90" s="50" t="str">
        <f>[2]report1262779624005127882!$B61</f>
        <v>Nu Skin Netherlands B.V.</v>
      </c>
      <c r="M90" t="s">
        <v>33</v>
      </c>
      <c r="N90" s="51">
        <f>[2]report1262779624005127882!$N61</f>
        <v>48.330000826667998</v>
      </c>
      <c r="O90" s="53">
        <f>YEARFRAC([2]report1262779624005127882!$P61,[2]report1262779624005127882!$Q61)</f>
        <v>1.4166666666666667</v>
      </c>
      <c r="P90">
        <f>[2]report1262779624005127882!$K61</f>
        <v>0</v>
      </c>
      <c r="Q90" s="56">
        <f>[2]report1262779624005127882!$H61</f>
        <v>11998</v>
      </c>
      <c r="R90" s="57">
        <f>[2]report1262779624005127882!$V61/[2]report1262779624005127882!$H$2</f>
        <v>2.2284067298037839E-2</v>
      </c>
      <c r="S90">
        <f>[2]report1262779624005127882!$AA61</f>
        <v>11</v>
      </c>
      <c r="T90">
        <f>[2]report1262779624005127882!$Y61</f>
        <v>10</v>
      </c>
      <c r="U90">
        <f>[2]report1262779624005127882!$T61</f>
        <v>2007</v>
      </c>
      <c r="W90" s="59" t="s">
        <v>209</v>
      </c>
      <c r="X90" t="str">
        <f>CONCATENATE([2]report1262779624005127882!$C61,", ",[2]report1262779624005127882!$E61)</f>
        <v>Amundsendweg 2, Venlo</v>
      </c>
      <c r="Y90" t="str">
        <f>[2]report1262779624005127882!$AL61</f>
        <v>Indexation method changed to fixed for the 2024 charge, as per Amendment I</v>
      </c>
      <c r="AA90" t="s">
        <v>179</v>
      </c>
    </row>
    <row r="91" spans="2:27" x14ac:dyDescent="0.25">
      <c r="B91" t="str">
        <f t="shared" si="4"/>
        <v>LC-NE-ZO-ZO- 1</v>
      </c>
      <c r="C91" t="s">
        <v>36</v>
      </c>
      <c r="D91" t="s">
        <v>38</v>
      </c>
      <c r="E91" s="24">
        <f>YEAR([2]report1262779624005127882!$P62)</f>
        <v>2022</v>
      </c>
      <c r="F91" s="24">
        <f>INT((MONTH([2]report1262779624005127882!$P62)-1)/3)+1</f>
        <v>3</v>
      </c>
      <c r="H91" t="str" cm="1">
        <f t="array" ref="H91">_xlfn.IFS(I91="Netherlands","NL",I91="Germany","GER",I91="Belgium","BE")</f>
        <v>NL</v>
      </c>
      <c r="I91" s="50" t="s">
        <v>67</v>
      </c>
      <c r="J91" s="50" t="str">
        <f>[2]report1262779624005127882!$E62</f>
        <v>Zoetermeer</v>
      </c>
      <c r="K91" s="50" t="str">
        <f t="shared" si="5"/>
        <v>Zoetermeer</v>
      </c>
      <c r="L91" s="50" t="str">
        <f>[2]report1262779624005127882!$B62</f>
        <v>Global IT Trade Group B.V.</v>
      </c>
      <c r="M91" t="s">
        <v>33</v>
      </c>
      <c r="N91" s="51">
        <f>[2]report1262779624005127882!$N62</f>
        <v>51.920001756669997</v>
      </c>
      <c r="O91" s="53">
        <f>YEARFRAC([2]report1262779624005127882!$P62,[2]report1262779624005127882!$Q62)</f>
        <v>2.6277777777777778</v>
      </c>
      <c r="P91">
        <f>[2]report1262779624005127882!$K62</f>
        <v>0</v>
      </c>
      <c r="Q91" s="56">
        <f>[2]report1262779624005127882!$H62</f>
        <v>4789</v>
      </c>
      <c r="R91" s="57">
        <f>[2]report1262779624005127882!$V62/[2]report1262779624005127882!$H$2</f>
        <v>2.8904837511915873E-2</v>
      </c>
      <c r="S91">
        <f>[2]report1262779624005127882!$AA62</f>
        <v>0</v>
      </c>
      <c r="T91">
        <f>[2]report1262779624005127882!$Y62</f>
        <v>3</v>
      </c>
      <c r="U91">
        <f>[2]report1262779624005127882!$T62</f>
        <v>1991</v>
      </c>
      <c r="W91" s="59" t="s">
        <v>216</v>
      </c>
      <c r="X91" t="str">
        <f>CONCATENATE([2]report1262779624005127882!$C62,", ",[2]report1262779624005127882!$E62)</f>
        <v>Radonstraat 300, Zoetermeer</v>
      </c>
      <c r="Y91" t="str">
        <f>[2]report1262779624005127882!$AL62</f>
        <v>Acquisition from Crossbay</v>
      </c>
      <c r="AA91" t="s">
        <v>179</v>
      </c>
    </row>
    <row r="92" spans="2:27" x14ac:dyDescent="0.25">
      <c r="B92" t="str">
        <f t="shared" si="4"/>
        <v>LC-NE-BA-BA- 1</v>
      </c>
      <c r="C92" t="s">
        <v>36</v>
      </c>
      <c r="D92" t="s">
        <v>38</v>
      </c>
      <c r="E92" s="24">
        <f>YEAR([2]report1262779624005127882!$P63)</f>
        <v>2022</v>
      </c>
      <c r="F92" s="24">
        <f>INT((MONTH([2]report1262779624005127882!$P63)-1)/3)+1</f>
        <v>3</v>
      </c>
      <c r="H92" t="str" cm="1">
        <f t="array" ref="H92">_xlfn.IFS(I92="Netherlands","NL",I92="Germany","GER",I92="Belgium","BE")</f>
        <v>NL</v>
      </c>
      <c r="I92" s="50" t="s">
        <v>67</v>
      </c>
      <c r="J92" s="50" t="str">
        <f>[2]report1262779624005127882!$E63</f>
        <v>Barendrecht</v>
      </c>
      <c r="K92" s="50" t="str">
        <f t="shared" si="5"/>
        <v>Barendrecht</v>
      </c>
      <c r="L92" s="50" t="str">
        <f>[2]report1262779624005127882!$B63</f>
        <v>J. A. Meeder B.V.</v>
      </c>
      <c r="M92" t="s">
        <v>33</v>
      </c>
      <c r="N92" s="51">
        <f>[2]report1262779624005127882!$N63</f>
        <v>82.629997898884994</v>
      </c>
      <c r="O92" s="53">
        <f>YEARFRAC([2]report1262779624005127882!$P63,[2]report1262779624005127882!$Q63)</f>
        <v>9.2277777777777779</v>
      </c>
      <c r="P92">
        <f>[2]report1262779624005127882!$K63</f>
        <v>0</v>
      </c>
      <c r="Q92" s="56">
        <f>[2]report1262779624005127882!$H63</f>
        <v>7491</v>
      </c>
      <c r="R92" s="57">
        <f>[2]report1262779624005127882!$V63/[2]report1262779624005127882!$H$2</f>
        <v>7.1539472841991608E-2</v>
      </c>
      <c r="S92">
        <f>[2]report1262779624005127882!$AA63</f>
        <v>0</v>
      </c>
      <c r="T92">
        <f>[2]report1262779624005127882!$Y63</f>
        <v>12</v>
      </c>
      <c r="U92">
        <f>[2]report1262779624005127882!$T63</f>
        <v>2004</v>
      </c>
      <c r="W92" s="59" t="s">
        <v>217</v>
      </c>
      <c r="X92" t="str">
        <f>CONCATENATE([2]report1262779624005127882!$C63,", ",[2]report1262779624005127882!$E63)</f>
        <v>Donk 13/15, Barendrecht</v>
      </c>
      <c r="Y92" t="str">
        <f>[2]report1262779624005127882!$AL63</f>
        <v>SARL, blended rent incl. 40 parking spots, VAT number to be provided</v>
      </c>
      <c r="AA92" t="s">
        <v>179</v>
      </c>
    </row>
    <row r="93" spans="2:27" x14ac:dyDescent="0.25">
      <c r="B93" t="str">
        <f t="shared" si="4"/>
        <v>LC-NE-AL-AL- 1</v>
      </c>
      <c r="C93" t="s">
        <v>36</v>
      </c>
      <c r="D93" t="s">
        <v>38</v>
      </c>
      <c r="E93" s="24">
        <f>YEAR([2]report1262779624005127882!$P64)</f>
        <v>2022</v>
      </c>
      <c r="F93" s="24">
        <f>INT((MONTH([2]report1262779624005127882!$P64)-1)/3)+1</f>
        <v>3</v>
      </c>
      <c r="H93" t="str" cm="1">
        <f t="array" ref="H93">_xlfn.IFS(I93="Netherlands","NL",I93="Germany","GER",I93="Belgium","BE")</f>
        <v>NL</v>
      </c>
      <c r="I93" s="50" t="s">
        <v>67</v>
      </c>
      <c r="J93" s="50" t="str">
        <f>[2]report1262779624005127882!$E64</f>
        <v>Almere</v>
      </c>
      <c r="K93" s="50" t="str">
        <f t="shared" si="5"/>
        <v>Almere</v>
      </c>
      <c r="L93" s="50" t="str">
        <f>[2]report1262779624005127882!$B64</f>
        <v>Greetz B.V.</v>
      </c>
      <c r="M93" t="s">
        <v>33</v>
      </c>
      <c r="N93" s="51">
        <f>[2]report1262779624005127882!$N64</f>
        <v>59.999995694436002</v>
      </c>
      <c r="O93" s="53">
        <f>YEARFRAC([2]report1262779624005127882!$P64,[2]report1262779624005127882!$Q64)</f>
        <v>10.21111111111111</v>
      </c>
      <c r="P93">
        <f>[2]report1262779624005127882!$K64</f>
        <v>-123</v>
      </c>
      <c r="Q93" s="56">
        <f>[2]report1262779624005127882!$H64</f>
        <v>8597</v>
      </c>
      <c r="R93" s="57">
        <f>[2]report1262779624005127882!$V64/[2]report1262779624005127882!$H$2</f>
        <v>3.5781942858024024E-2</v>
      </c>
      <c r="S93">
        <f>[2]report1262779624005127882!$AA64</f>
        <v>0</v>
      </c>
      <c r="T93">
        <f>[2]report1262779624005127882!$Y64</f>
        <v>8</v>
      </c>
      <c r="U93">
        <f>[2]report1262779624005127882!$T64</f>
        <v>2009</v>
      </c>
      <c r="W93" s="59" t="s">
        <v>218</v>
      </c>
      <c r="X93" t="str">
        <f>CONCATENATE([2]report1262779624005127882!$C64,", ",[2]report1262779624005127882!$E64)</f>
        <v>Koningsbeltweg 42, Almere</v>
      </c>
      <c r="Y93" t="str">
        <f>[2]report1262779624005127882!$AL64</f>
        <v>Acquisition from crossbay_x000D_
_x000D_
Cash contribution - a one time fit out incentive of 50,000 Eur once office works are done_x000D_
Email from Nienke Jansen 23/01/2023:_x000D_
Parking space are 67, tenant agreed to pay for 50 parking spaces 250euros per year. Free rent amount corrected.</v>
      </c>
      <c r="AA93" t="s">
        <v>179</v>
      </c>
    </row>
    <row r="94" spans="2:27" x14ac:dyDescent="0.25">
      <c r="B94" t="str">
        <f t="shared" si="4"/>
        <v>LC-NE-AM-AM- 1</v>
      </c>
      <c r="C94" t="s">
        <v>36</v>
      </c>
      <c r="D94" t="s">
        <v>38</v>
      </c>
      <c r="E94" s="24">
        <f>YEAR([2]report1262779624005127882!$P65)</f>
        <v>2022</v>
      </c>
      <c r="F94" s="24">
        <f>INT((MONTH([2]report1262779624005127882!$P65)-1)/3)+1</f>
        <v>3</v>
      </c>
      <c r="H94" t="str" cm="1">
        <f t="array" ref="H94">_xlfn.IFS(I94="Netherlands","NL",I94="Germany","GER",I94="Belgium","BE")</f>
        <v>NL</v>
      </c>
      <c r="I94" s="50" t="s">
        <v>67</v>
      </c>
      <c r="J94" s="50" t="str">
        <f>[2]report1262779624005127882!$E65</f>
        <v>Amsterdam</v>
      </c>
      <c r="K94" s="50" t="str">
        <f t="shared" si="5"/>
        <v>Amsterdam</v>
      </c>
      <c r="L94" s="50" t="str">
        <f>[2]report1262779624005127882!$B65</f>
        <v>Van Straalen de Vries Beheer B.V.</v>
      </c>
      <c r="M94" t="s">
        <v>33</v>
      </c>
      <c r="N94" s="51">
        <f>[2]report1262779624005127882!$N65</f>
        <v>111.879998759998</v>
      </c>
      <c r="O94" s="53">
        <f>YEARFRAC([2]report1262779624005127882!$P65,[2]report1262779624005127882!$Q65)</f>
        <v>13.21111111111111</v>
      </c>
      <c r="P94">
        <f>[2]report1262779624005127882!$K65</f>
        <v>0</v>
      </c>
      <c r="Q94" s="56">
        <f>[2]report1262779624005127882!$H65</f>
        <v>5351</v>
      </c>
      <c r="R94" s="57">
        <f>[2]report1262779624005127882!$V65/[2]report1262779624005127882!$H$2</f>
        <v>1.3585273628786046E-2</v>
      </c>
      <c r="S94">
        <f>[2]report1262779624005127882!$AA65</f>
        <v>0</v>
      </c>
      <c r="T94">
        <f>[2]report1262779624005127882!$Y65</f>
        <v>39</v>
      </c>
      <c r="U94">
        <f>[2]report1262779624005127882!$T65</f>
        <v>2018</v>
      </c>
      <c r="W94" s="59" t="s">
        <v>219</v>
      </c>
      <c r="X94" t="str">
        <f>CONCATENATE([2]report1262779624005127882!$C65,", ",[2]report1262779624005127882!$E65)</f>
        <v>Beiraweg 5, Amsterdam</v>
      </c>
      <c r="Y94" t="str">
        <f>[2]report1262779624005127882!$AL65</f>
        <v>SARL</v>
      </c>
      <c r="AA94" t="s">
        <v>179</v>
      </c>
    </row>
    <row r="95" spans="2:27" x14ac:dyDescent="0.25">
      <c r="B95" t="str">
        <f t="shared" si="4"/>
        <v>LC-NE-SP-SP- 1</v>
      </c>
      <c r="C95" t="s">
        <v>36</v>
      </c>
      <c r="D95" t="s">
        <v>38</v>
      </c>
      <c r="E95" s="24">
        <f>YEAR([2]report1262779624005127882!$P66)</f>
        <v>2022</v>
      </c>
      <c r="F95" s="24">
        <f>INT((MONTH([2]report1262779624005127882!$P66)-1)/3)+1</f>
        <v>3</v>
      </c>
      <c r="H95" t="str" cm="1">
        <f t="array" ref="H95">_xlfn.IFS(I95="Netherlands","NL",I95="Germany","GER",I95="Belgium","BE")</f>
        <v>NL</v>
      </c>
      <c r="I95" s="50" t="s">
        <v>67</v>
      </c>
      <c r="J95" s="50" t="str">
        <f>[2]report1262779624005127882!$E66</f>
        <v>Spijkenisse</v>
      </c>
      <c r="K95" s="50" t="str">
        <f t="shared" si="5"/>
        <v>Spijkenisse</v>
      </c>
      <c r="L95" s="50" t="str">
        <f>[2]report1262779624005127882!$B66</f>
        <v>NBK B.V.</v>
      </c>
      <c r="M95" t="s">
        <v>33</v>
      </c>
      <c r="N95" s="51">
        <f>[2]report1262779624005127882!$N66</f>
        <v>72.739998604996998</v>
      </c>
      <c r="O95" s="53">
        <f>YEARFRAC([2]report1262779624005127882!$P66,[2]report1262779624005127882!$Q66)</f>
        <v>9.2972222222222225</v>
      </c>
      <c r="P95">
        <f>[2]report1262779624005127882!$K66</f>
        <v>0</v>
      </c>
      <c r="Q95" s="56">
        <f>[2]report1262779624005127882!$H66</f>
        <v>10382</v>
      </c>
      <c r="R95" s="57">
        <f>[2]report1262779624005127882!$V66/[2]report1262779624005127882!$H$2</f>
        <v>1.7651481176977638E-2</v>
      </c>
      <c r="S95">
        <f>[2]report1262779624005127882!$AA66</f>
        <v>0</v>
      </c>
      <c r="T95">
        <f>[2]report1262779624005127882!$Y66</f>
        <v>16</v>
      </c>
      <c r="U95">
        <f>[2]report1262779624005127882!$T66</f>
        <v>1998</v>
      </c>
      <c r="W95" s="59" t="s">
        <v>220</v>
      </c>
      <c r="X95" t="str">
        <f>CONCATENATE([2]report1262779624005127882!$C66,", ",[2]report1262779624005127882!$E66)</f>
        <v>Lorentzweg 6, Spijkenisse</v>
      </c>
      <c r="Y95" t="str">
        <f>[2]report1262779624005127882!$AL66</f>
        <v>additional rent - outdoor area</v>
      </c>
      <c r="AA95" t="s">
        <v>179</v>
      </c>
    </row>
    <row r="96" spans="2:27" x14ac:dyDescent="0.25">
      <c r="B96" t="str">
        <f t="shared" ref="B96:B159" si="6">UPPER(LEFT(D96,1)&amp;LEFT(MID(D96,FIND(" ",D96)+1,LEN(D96)),1)&amp;"-"&amp;LEFT(I96,2)&amp;"-"&amp;LEFT(J96,2)&amp;"-"&amp;LEFT(K96,2)&amp;"- "&amp;IF(UPPER(LEFT(D96,1)&amp;LEFT(MID(D96,FIND(" ",D96)+1,LEN(D96)),1)&amp;"-"&amp;LEFT(I96,2)&amp;"-"&amp;LEFT(J96,2)&amp;"-"&amp;LEFT(K96,2))=UPPER(LEFT(D95,1)&amp;LEFT(MID(D95,FIND(" ",D95)+1,LEN(D95)),1)&amp;"-"&amp;LEFT(I95,2)&amp;"-"&amp;LEFT(J95,2)&amp;"-"&amp;LEFT(K95,2)),VALUE(MID(B95,FIND(" ",B95)+1,LEN(B95)))+1,1))</f>
        <v>LC-NE-ET-ET- 1</v>
      </c>
      <c r="C96" t="s">
        <v>36</v>
      </c>
      <c r="D96" t="s">
        <v>38</v>
      </c>
      <c r="E96" s="24">
        <f>YEAR([2]report1262779624005127882!$P67)</f>
        <v>2022</v>
      </c>
      <c r="F96" s="24">
        <f>INT((MONTH([2]report1262779624005127882!$P67)-1)/3)+1</f>
        <v>3</v>
      </c>
      <c r="H96" t="str" cm="1">
        <f t="array" ref="H96">_xlfn.IFS(I96="Netherlands","NL",I96="Germany","GER",I96="Belgium","BE")</f>
        <v>NL</v>
      </c>
      <c r="I96" s="50" t="s">
        <v>67</v>
      </c>
      <c r="J96" s="50" t="str">
        <f>[2]report1262779624005127882!$E67</f>
        <v>Etten-Leur</v>
      </c>
      <c r="K96" s="50" t="str">
        <f t="shared" ref="K96:K159" si="7">J96</f>
        <v>Etten-Leur</v>
      </c>
      <c r="L96" s="50" t="str">
        <f>[2]report1262779624005127882!$B67</f>
        <v>Respect Textiles  B.V.</v>
      </c>
      <c r="M96" t="s">
        <v>33</v>
      </c>
      <c r="N96" s="51">
        <f>[2]report1262779624005127882!$N67</f>
        <v>62.919997020549999</v>
      </c>
      <c r="O96" s="53">
        <f>YEARFRAC([2]report1262779624005127882!$P67,[2]report1262779624005127882!$Q67)</f>
        <v>8.9611111111111104</v>
      </c>
      <c r="P96">
        <f>[2]report1262779624005127882!$K67</f>
        <v>0</v>
      </c>
      <c r="Q96" s="56">
        <f>[2]report1262779624005127882!$H67</f>
        <v>5275</v>
      </c>
      <c r="R96" s="57">
        <f>[2]report1262779624005127882!$V67/[2]report1262779624005127882!$H$2</f>
        <v>1.6356622578533469E-2</v>
      </c>
      <c r="S96">
        <f>[2]report1262779624005127882!$AA67</f>
        <v>0</v>
      </c>
      <c r="T96">
        <f>[2]report1262779624005127882!$Y67</f>
        <v>2</v>
      </c>
      <c r="U96">
        <f>[2]report1262779624005127882!$T67</f>
        <v>2019</v>
      </c>
      <c r="W96" s="59" t="s">
        <v>221</v>
      </c>
      <c r="X96" t="str">
        <f>CONCATENATE([2]report1262779624005127882!$C67,", ",[2]report1262779624005127882!$E67)</f>
        <v>Verschuurweg 6, Etten-Leur</v>
      </c>
      <c r="Y96" t="str">
        <f>[2]report1262779624005127882!$AL67</f>
        <v>Acquisition from crossbay</v>
      </c>
      <c r="AA96" t="s">
        <v>179</v>
      </c>
    </row>
    <row r="97" spans="2:27" x14ac:dyDescent="0.25">
      <c r="B97" t="str">
        <f t="shared" si="6"/>
        <v>LC-NE-EI-EI- 1</v>
      </c>
      <c r="C97" t="s">
        <v>36</v>
      </c>
      <c r="D97" t="s">
        <v>38</v>
      </c>
      <c r="E97" s="24">
        <f>YEAR([2]report1262779624005127882!$P68)</f>
        <v>2022</v>
      </c>
      <c r="F97" s="24">
        <f>INT((MONTH([2]report1262779624005127882!$P68)-1)/3)+1</f>
        <v>3</v>
      </c>
      <c r="H97" t="str" cm="1">
        <f t="array" ref="H97">_xlfn.IFS(I97="Netherlands","NL",I97="Germany","GER",I97="Belgium","BE")</f>
        <v>NL</v>
      </c>
      <c r="I97" s="50" t="s">
        <v>67</v>
      </c>
      <c r="J97" s="50" t="str">
        <f>[2]report1262779624005127882!$E68</f>
        <v>Eindhoven</v>
      </c>
      <c r="K97" s="50" t="str">
        <f t="shared" si="7"/>
        <v>Eindhoven</v>
      </c>
      <c r="L97" s="50" t="str">
        <f>[2]report1262779624005127882!$B68</f>
        <v>Vespo B.V.</v>
      </c>
      <c r="M97" t="s">
        <v>33</v>
      </c>
      <c r="N97" s="51">
        <f>[2]report1262779624005127882!$N68</f>
        <v>61.050004391675003</v>
      </c>
      <c r="O97" s="53">
        <f>YEARFRAC([2]report1262779624005127882!$P68,[2]report1262779624005127882!$Q68)</f>
        <v>7.2972222222222225</v>
      </c>
      <c r="P97">
        <f>[2]report1262779624005127882!$K68</f>
        <v>0</v>
      </c>
      <c r="Q97" s="56">
        <f>[2]report1262779624005127882!$H68</f>
        <v>11169</v>
      </c>
      <c r="R97" s="57">
        <f>[2]report1262779624005127882!$V68/[2]report1262779624005127882!$H$2</f>
        <v>9.726087216847322E-2</v>
      </c>
      <c r="S97">
        <f>[2]report1262779624005127882!$AA68</f>
        <v>0</v>
      </c>
      <c r="T97">
        <f>[2]report1262779624005127882!$Y68</f>
        <v>4</v>
      </c>
      <c r="U97">
        <f>[2]report1262779624005127882!$T68</f>
        <v>1990</v>
      </c>
      <c r="W97" s="59" t="s">
        <v>222</v>
      </c>
      <c r="X97" t="str">
        <f>CONCATENATE([2]report1262779624005127882!$C68,", ",[2]report1262779624005127882!$E68)</f>
        <v>Adriaan Mulderweg 4-10, Eindhoven</v>
      </c>
      <c r="Y97" t="str">
        <f>[2]report1262779624005127882!$AL68</f>
        <v>Rolling renewal options for 5 years from 01.01.2035_x000D_
_x000D_
Acquisition from Crossbay</v>
      </c>
      <c r="AA97" t="s">
        <v>179</v>
      </c>
    </row>
    <row r="98" spans="2:27" x14ac:dyDescent="0.25">
      <c r="B98" t="str">
        <f t="shared" si="6"/>
        <v>LC-NE-AA-AA- 1</v>
      </c>
      <c r="C98" t="s">
        <v>36</v>
      </c>
      <c r="D98" t="s">
        <v>38</v>
      </c>
      <c r="E98" s="24">
        <f>YEAR([2]report1262779624005127882!$P69)</f>
        <v>2022</v>
      </c>
      <c r="F98" s="24">
        <f>INT((MONTH([2]report1262779624005127882!$P69)-1)/3)+1</f>
        <v>3</v>
      </c>
      <c r="H98" t="str" cm="1">
        <f t="array" ref="H98">_xlfn.IFS(I98="Netherlands","NL",I98="Germany","GER",I98="Belgium","BE")</f>
        <v>NL</v>
      </c>
      <c r="I98" s="50" t="s">
        <v>67</v>
      </c>
      <c r="J98" s="50" t="str">
        <f>[2]report1262779624005127882!$E69</f>
        <v>Aalsmeer</v>
      </c>
      <c r="K98" s="50" t="str">
        <f t="shared" si="7"/>
        <v>Aalsmeer</v>
      </c>
      <c r="L98" s="50" t="str">
        <f>[2]report1262779624005127882!$B69</f>
        <v>Groenland B.V.</v>
      </c>
      <c r="M98" t="s">
        <v>33</v>
      </c>
      <c r="N98" s="51">
        <f>[2]report1262779624005127882!$N69</f>
        <v>74.719998398330006</v>
      </c>
      <c r="O98" s="53">
        <f>YEARFRAC([2]report1262779624005127882!$P69,[2]report1262779624005127882!$Q69)</f>
        <v>8.8722222222222218</v>
      </c>
      <c r="P98">
        <f>[2]report1262779624005127882!$K69</f>
        <v>-106</v>
      </c>
      <c r="Q98" s="56">
        <f>[2]report1262779624005127882!$H69</f>
        <v>12164</v>
      </c>
      <c r="R98" s="57">
        <f>[2]report1262779624005127882!$V69/[2]report1262779624005127882!$H$2</f>
        <v>9.6333183126705718E-2</v>
      </c>
      <c r="S98">
        <f>[2]report1262779624005127882!$AA69</f>
        <v>0</v>
      </c>
      <c r="T98">
        <f>[2]report1262779624005127882!$Y69</f>
        <v>14</v>
      </c>
      <c r="U98">
        <f>[2]report1262779624005127882!$T69</f>
        <v>2018</v>
      </c>
      <c r="W98" s="59" t="s">
        <v>223</v>
      </c>
      <c r="X98" t="str">
        <f>CONCATENATE([2]report1262779624005127882!$C69,", ",[2]report1262779624005127882!$E69)</f>
        <v>Japanlaan 5-7, Aalsmeer</v>
      </c>
      <c r="Y98" t="str">
        <f>[2]report1262779624005127882!$AL69</f>
        <v>blended rent incl. 86 parking spots, rent review/huurprijsherziening - for the first time possible 15 years after the lease start date_x000D_
solar panels present on the roof</v>
      </c>
      <c r="AA98" t="s">
        <v>179</v>
      </c>
    </row>
    <row r="99" spans="2:27" x14ac:dyDescent="0.25">
      <c r="B99" t="str">
        <f t="shared" si="6"/>
        <v>LC-NE-EI-EI- 1</v>
      </c>
      <c r="C99" t="s">
        <v>36</v>
      </c>
      <c r="D99" t="s">
        <v>38</v>
      </c>
      <c r="E99" s="24">
        <f>YEAR([2]report1262779624005127882!$P70)</f>
        <v>2022</v>
      </c>
      <c r="F99" s="24">
        <f>INT((MONTH([2]report1262779624005127882!$P70)-1)/3)+1</f>
        <v>3</v>
      </c>
      <c r="H99" t="str" cm="1">
        <f t="array" ref="H99">_xlfn.IFS(I99="Netherlands","NL",I99="Germany","GER",I99="Belgium","BE")</f>
        <v>NL</v>
      </c>
      <c r="I99" s="50" t="s">
        <v>67</v>
      </c>
      <c r="J99" s="50" t="str">
        <f>[2]report1262779624005127882!$E70</f>
        <v>Eindhoven</v>
      </c>
      <c r="K99" s="50" t="str">
        <f t="shared" si="7"/>
        <v>Eindhoven</v>
      </c>
      <c r="L99" s="50" t="str">
        <f>[2]report1262779624005127882!$B70</f>
        <v>Enjoy Company</v>
      </c>
      <c r="M99" t="s">
        <v>33</v>
      </c>
      <c r="N99" s="51">
        <f>[2]report1262779624005127882!$N70</f>
        <v>70.739999466110007</v>
      </c>
      <c r="O99" s="53">
        <f>YEARFRAC([2]report1262779624005127882!$P70,[2]report1262779624005127882!$Q70)</f>
        <v>1.1305555555555555</v>
      </c>
      <c r="P99">
        <f>[2]report1262779624005127882!$K70</f>
        <v>-14</v>
      </c>
      <c r="Q99" s="56">
        <f>[2]report1262779624005127882!$H70</f>
        <v>1259</v>
      </c>
      <c r="R99" s="57">
        <f>[2]report1262779624005127882!$V70/[2]report1262779624005127882!$H$2</f>
        <v>6.4977293514962162E-2</v>
      </c>
      <c r="S99">
        <f>[2]report1262779624005127882!$AA70</f>
        <v>0</v>
      </c>
      <c r="T99">
        <f>[2]report1262779624005127882!$Y70</f>
        <v>5</v>
      </c>
      <c r="U99">
        <f>[2]report1262779624005127882!$T70</f>
        <v>2004</v>
      </c>
      <c r="W99" s="59" t="s">
        <v>224</v>
      </c>
      <c r="X99" t="str">
        <f>CONCATENATE([2]report1262779624005127882!$C70,", ",[2]report1262779624005127882!$E70)</f>
        <v>Mispelhoefstraat 21, Eindhoven</v>
      </c>
      <c r="Y99" t="str">
        <f>[2]report1262779624005127882!$AL70</f>
        <v>blended rent incl. 11 parking spots incl. rent free 1st year 29.500 EUR 2nd year 14.750 EUR annually, 0% renewal probability, tenant vacating at lease expiry</v>
      </c>
      <c r="AA99" t="s">
        <v>179</v>
      </c>
    </row>
    <row r="100" spans="2:27" x14ac:dyDescent="0.25">
      <c r="B100" t="str">
        <f t="shared" si="6"/>
        <v>LC-NE-AA-AA- 1</v>
      </c>
      <c r="C100" t="s">
        <v>36</v>
      </c>
      <c r="D100" t="s">
        <v>38</v>
      </c>
      <c r="E100" s="24">
        <f>YEAR([2]report1262779624005127882!$P71)</f>
        <v>2022</v>
      </c>
      <c r="F100" s="24">
        <f>INT((MONTH([2]report1262779624005127882!$P71)-1)/3)+1</f>
        <v>3</v>
      </c>
      <c r="H100" t="str" cm="1">
        <f t="array" ref="H100">_xlfn.IFS(I100="Netherlands","NL",I100="Germany","GER",I100="Belgium","BE")</f>
        <v>NL</v>
      </c>
      <c r="I100" s="50" t="s">
        <v>67</v>
      </c>
      <c r="J100" s="50" t="str">
        <f>[2]report1262779624005127882!$E71</f>
        <v>Aalsmeer</v>
      </c>
      <c r="K100" s="50" t="str">
        <f t="shared" si="7"/>
        <v>Aalsmeer</v>
      </c>
      <c r="L100" s="50" t="str">
        <f>[2]report1262779624005127882!$B71</f>
        <v>Groenland B.V.</v>
      </c>
      <c r="M100" t="s">
        <v>33</v>
      </c>
      <c r="N100" s="51">
        <f>[2]report1262779624005127882!$N71</f>
        <v>83.889999724443996</v>
      </c>
      <c r="O100" s="53">
        <f>YEARFRAC([2]report1262779624005127882!$P71,[2]report1262779624005127882!$Q71)</f>
        <v>13.872222222222222</v>
      </c>
      <c r="P100">
        <f>[2]report1262779624005127882!$K71</f>
        <v>0</v>
      </c>
      <c r="Q100" s="56">
        <f>[2]report1262779624005127882!$H71</f>
        <v>10923</v>
      </c>
      <c r="R100" s="57">
        <f>[2]report1262779624005127882!$V71/[2]report1262779624005127882!$H$2</f>
        <v>5.5173085115650111E-2</v>
      </c>
      <c r="S100">
        <f>[2]report1262779624005127882!$AA71</f>
        <v>0</v>
      </c>
      <c r="T100">
        <f>[2]report1262779624005127882!$Y71</f>
        <v>16</v>
      </c>
      <c r="U100">
        <f>[2]report1262779624005127882!$T71</f>
        <v>2014</v>
      </c>
      <c r="W100" s="59" t="s">
        <v>225</v>
      </c>
      <c r="X100" t="str">
        <f>CONCATENATE([2]report1262779624005127882!$C71,", ",[2]report1262779624005127882!$E71)</f>
        <v>Japanlaan 15-17, Aalsmeer</v>
      </c>
      <c r="Y100" t="str">
        <f>[2]report1262779624005127882!$AL71</f>
        <v>SARL, blended rent incl. 79 parking spots, rent review/huurprijsherziening - for the first time possible 15 years after the lease start date_x000D_
solar panels present on the roof</v>
      </c>
      <c r="AA100" t="s">
        <v>179</v>
      </c>
    </row>
    <row r="101" spans="2:27" x14ac:dyDescent="0.25">
      <c r="B101" t="str">
        <f t="shared" si="6"/>
        <v>LC-NE-EI-EI- 1</v>
      </c>
      <c r="C101" t="s">
        <v>36</v>
      </c>
      <c r="D101" t="s">
        <v>38</v>
      </c>
      <c r="E101" s="24">
        <f>YEAR([2]report1262779624005127882!$P72)</f>
        <v>2024</v>
      </c>
      <c r="F101" s="24">
        <f>INT((MONTH([2]report1262779624005127882!$P72)-1)/3)+1</f>
        <v>1</v>
      </c>
      <c r="H101" t="str" cm="1">
        <f t="array" ref="H101">_xlfn.IFS(I101="Netherlands","NL",I101="Germany","GER",I101="Belgium","BE")</f>
        <v>NL</v>
      </c>
      <c r="I101" s="50" t="s">
        <v>67</v>
      </c>
      <c r="J101" s="50" t="str">
        <f>[2]report1262779624005127882!$E72</f>
        <v>EINDHOVEN</v>
      </c>
      <c r="K101" s="50" t="str">
        <f t="shared" si="7"/>
        <v>EINDHOVEN</v>
      </c>
      <c r="L101" s="50" t="str">
        <f>[2]report1262779624005127882!$B72</f>
        <v>Bluestar Europe Distribution B.V.</v>
      </c>
      <c r="M101" t="s">
        <v>33</v>
      </c>
      <c r="N101" s="51">
        <f>[2]report1262779624005127882!$N72</f>
        <v>58.110003720007001</v>
      </c>
      <c r="O101" s="53">
        <f>YEARFRAC([2]report1262779624005127882!$P72,[2]report1262779624005127882!$Q72)</f>
        <v>3.4972222222222222</v>
      </c>
      <c r="P101">
        <f>[2]report1262779624005127882!$K72</f>
        <v>0</v>
      </c>
      <c r="Q101" s="56">
        <f>[2]report1262779624005127882!$H72</f>
        <v>8129</v>
      </c>
      <c r="R101" s="57">
        <f>[2]report1262779624005127882!$V72/[2]report1262779624005127882!$H$2</f>
        <v>1.9339875233901811E-2</v>
      </c>
      <c r="S101">
        <f>[2]report1262779624005127882!$AA72</f>
        <v>12</v>
      </c>
      <c r="T101">
        <f>[2]report1262779624005127882!$Y72</f>
        <v>8</v>
      </c>
      <c r="U101">
        <f>[2]report1262779624005127882!$T72</f>
        <v>2019</v>
      </c>
      <c r="W101" s="59" t="s">
        <v>226</v>
      </c>
      <c r="X101" t="str">
        <f>CONCATENATE([2]report1262779624005127882!$C72,", ",[2]report1262779624005127882!$E72)</f>
        <v>Weijerbeemd 12, EINDHOVEN</v>
      </c>
      <c r="Y101" t="str">
        <f>[2]report1262779624005127882!$AL72</f>
        <v>N/A</v>
      </c>
      <c r="AA101" t="s">
        <v>179</v>
      </c>
    </row>
    <row r="102" spans="2:27" x14ac:dyDescent="0.25">
      <c r="B102" t="str">
        <f t="shared" si="6"/>
        <v>LC-GE-RA-RA- 1</v>
      </c>
      <c r="C102" t="s">
        <v>36</v>
      </c>
      <c r="D102" t="s">
        <v>38</v>
      </c>
      <c r="E102" s="24">
        <f>YEAR([2]report1262779624005127882!$P73)</f>
        <v>2022</v>
      </c>
      <c r="F102" s="24">
        <f>INT((MONTH([2]report1262779624005127882!$P73)-1)/3)+1</f>
        <v>3</v>
      </c>
      <c r="H102" t="str" cm="1">
        <f t="array" ref="H102">_xlfn.IFS(I102="Netherlands","NL",I102="Germany","GER",I102="Belgium","BE")</f>
        <v>GER</v>
      </c>
      <c r="I102" s="50" t="s">
        <v>180</v>
      </c>
      <c r="J102" s="50" t="str">
        <f>[2]report1262779624005127882!$E73</f>
        <v>Ratingen</v>
      </c>
      <c r="K102" s="50" t="str">
        <f t="shared" si="7"/>
        <v>Ratingen</v>
      </c>
      <c r="L102" s="50" t="str">
        <f>[2]report1262779624005127882!$B73</f>
        <v>BDP International GmbH</v>
      </c>
      <c r="M102" t="s">
        <v>33</v>
      </c>
      <c r="N102" s="51">
        <f>[2]report1262779624005127882!$N73</f>
        <v>99.310001050558</v>
      </c>
      <c r="O102" s="53">
        <f>YEARFRAC([2]report1262779624005127882!$P73,[2]report1262779624005127882!$Q73)</f>
        <v>1.211111111111111</v>
      </c>
      <c r="P102">
        <f>[2]report1262779624005127882!$K73</f>
        <v>0</v>
      </c>
      <c r="Q102" s="56">
        <f>[2]report1262779624005127882!$H73</f>
        <v>376</v>
      </c>
      <c r="R102" s="57">
        <f>[2]report1262779624005127882!$V73/[2]report1262779624005127882!$H$2</f>
        <v>1.8384355519520383E-2</v>
      </c>
      <c r="S102">
        <f>[2]report1262779624005127882!$AA73</f>
        <v>0</v>
      </c>
      <c r="T102">
        <f>[2]report1262779624005127882!$Y73</f>
        <v>2</v>
      </c>
      <c r="U102">
        <f>[2]report1262779624005127882!$T73</f>
        <v>1982</v>
      </c>
      <c r="W102" s="59" t="s">
        <v>202</v>
      </c>
      <c r="X102" t="str">
        <f>CONCATENATE([2]report1262779624005127882!$C73,", ",[2]report1262779624005127882!$E73)</f>
        <v>Brandenburger Straße 40, 42, 44,, Ratingen</v>
      </c>
      <c r="Y102" t="str">
        <f>[2]report1262779624005127882!$AL73</f>
        <v>N/A</v>
      </c>
      <c r="AA102" t="s">
        <v>179</v>
      </c>
    </row>
    <row r="103" spans="2:27" x14ac:dyDescent="0.25">
      <c r="B103" t="str">
        <f t="shared" si="6"/>
        <v>LC-GE-RA-RA- 2</v>
      </c>
      <c r="C103" t="s">
        <v>36</v>
      </c>
      <c r="D103" t="s">
        <v>38</v>
      </c>
      <c r="E103" s="24">
        <f>YEAR([2]report1262779624005127882!$P74)</f>
        <v>2023</v>
      </c>
      <c r="F103" s="24">
        <f>INT((MONTH([2]report1262779624005127882!$P74)-1)/3)+1</f>
        <v>4</v>
      </c>
      <c r="H103" t="str" cm="1">
        <f t="array" ref="H103">_xlfn.IFS(I103="Netherlands","NL",I103="Germany","GER",I103="Belgium","BE")</f>
        <v>GER</v>
      </c>
      <c r="I103" s="50" t="s">
        <v>180</v>
      </c>
      <c r="J103" s="50" t="str">
        <f>[2]report1262779624005127882!$E74</f>
        <v>Ratingen</v>
      </c>
      <c r="K103" s="50" t="str">
        <f t="shared" si="7"/>
        <v>Ratingen</v>
      </c>
      <c r="L103" s="50" t="str">
        <f>[2]report1262779624005127882!$B74</f>
        <v>BDP International GmbH</v>
      </c>
      <c r="M103" t="s">
        <v>33</v>
      </c>
      <c r="N103" s="51">
        <f>[2]report1262779624005127882!$N74</f>
        <v>112.060003633896</v>
      </c>
      <c r="O103" s="53">
        <f>YEARFRAC([2]report1262779624005127882!$P74,[2]report1262779624005127882!$Q74)</f>
        <v>2.9972222222222222</v>
      </c>
      <c r="P103">
        <f>[2]report1262779624005127882!$K74</f>
        <v>0</v>
      </c>
      <c r="Q103" s="56">
        <f>[2]report1262779624005127882!$H74</f>
        <v>376</v>
      </c>
      <c r="R103" s="57">
        <f>[2]report1262779624005127882!$V74/[2]report1262779624005127882!$H$2</f>
        <v>1.8384355519520383E-2</v>
      </c>
      <c r="S103">
        <f>[2]report1262779624005127882!$AA74</f>
        <v>0</v>
      </c>
      <c r="T103">
        <f>[2]report1262779624005127882!$Y74</f>
        <v>2</v>
      </c>
      <c r="U103">
        <f>[2]report1262779624005127882!$T74</f>
        <v>1982</v>
      </c>
      <c r="W103" s="59" t="s">
        <v>202</v>
      </c>
      <c r="X103" t="str">
        <f>CONCATENATE([2]report1262779624005127882!$C74,", ",[2]report1262779624005127882!$E74)</f>
        <v>Brandenburger Straße 40, 42, 44,, Ratingen</v>
      </c>
      <c r="Y103" t="str">
        <f>[2]report1262779624005127882!$AL74</f>
        <v>N/A</v>
      </c>
      <c r="AA103" t="s">
        <v>179</v>
      </c>
    </row>
    <row r="104" spans="2:27" x14ac:dyDescent="0.25">
      <c r="B104" t="str">
        <f t="shared" si="6"/>
        <v>LC-GE-RA-RA- 3</v>
      </c>
      <c r="C104" t="s">
        <v>36</v>
      </c>
      <c r="D104" t="s">
        <v>38</v>
      </c>
      <c r="E104" s="24">
        <f>YEAR([2]report1262779624005127882!$P75)</f>
        <v>2022</v>
      </c>
      <c r="F104" s="24">
        <f>INT((MONTH([2]report1262779624005127882!$P75)-1)/3)+1</f>
        <v>3</v>
      </c>
      <c r="H104" t="str" cm="1">
        <f t="array" ref="H104">_xlfn.IFS(I104="Netherlands","NL",I104="Germany","GER",I104="Belgium","BE")</f>
        <v>GER</v>
      </c>
      <c r="I104" s="50" t="s">
        <v>180</v>
      </c>
      <c r="J104" s="50" t="str">
        <f>[2]report1262779624005127882!$E75</f>
        <v>Ratingen</v>
      </c>
      <c r="K104" s="50" t="str">
        <f t="shared" si="7"/>
        <v>Ratingen</v>
      </c>
      <c r="L104" s="50" t="str">
        <f>[2]report1262779624005127882!$B75</f>
        <v>BLS Logistic Services GmbH</v>
      </c>
      <c r="M104" t="s">
        <v>33</v>
      </c>
      <c r="N104" s="51">
        <f>[2]report1262779624005127882!$N75</f>
        <v>68.050001377781001</v>
      </c>
      <c r="O104" s="53">
        <f>YEARFRAC([2]report1262779624005127882!$P75,[2]report1262779624005127882!$Q75)</f>
        <v>5.5472222222222225</v>
      </c>
      <c r="P104">
        <f>[2]report1262779624005127882!$K75</f>
        <v>0</v>
      </c>
      <c r="Q104" s="56">
        <f>[2]report1262779624005127882!$H75</f>
        <v>3089</v>
      </c>
      <c r="R104" s="57">
        <f>[2]report1262779624005127882!$V75/[2]report1262779624005127882!$H$2</f>
        <v>1.7308236232884428E-2</v>
      </c>
      <c r="S104">
        <f>[2]report1262779624005127882!$AA75</f>
        <v>0</v>
      </c>
      <c r="T104">
        <f>[2]report1262779624005127882!$Y75</f>
        <v>4</v>
      </c>
      <c r="U104">
        <f>[2]report1262779624005127882!$T75</f>
        <v>1982</v>
      </c>
      <c r="W104" s="59" t="s">
        <v>202</v>
      </c>
      <c r="X104" t="str">
        <f>CONCATENATE([2]report1262779624005127882!$C75,", ",[2]report1262779624005127882!$E75)</f>
        <v>Brandenburger Straße 40, 42, 44,, Ratingen</v>
      </c>
      <c r="Y104" t="str">
        <f>[2]report1262779624005127882!$AL75</f>
        <v>N/A</v>
      </c>
      <c r="AA104" t="s">
        <v>179</v>
      </c>
    </row>
    <row r="105" spans="2:27" x14ac:dyDescent="0.25">
      <c r="B105" t="str">
        <f t="shared" si="6"/>
        <v>LC-GE-RA-RA- 4</v>
      </c>
      <c r="C105" t="s">
        <v>36</v>
      </c>
      <c r="D105" t="s">
        <v>38</v>
      </c>
      <c r="E105" s="24">
        <f>YEAR([2]report1262779624005127882!$P76)</f>
        <v>2023</v>
      </c>
      <c r="F105" s="24">
        <f>INT((MONTH([2]report1262779624005127882!$P76)-1)/3)+1</f>
        <v>4</v>
      </c>
      <c r="H105" t="str" cm="1">
        <f t="array" ref="H105">_xlfn.IFS(I105="Netherlands","NL",I105="Germany","GER",I105="Belgium","BE")</f>
        <v>GER</v>
      </c>
      <c r="I105" s="50" t="s">
        <v>180</v>
      </c>
      <c r="J105" s="50" t="str">
        <f>[2]report1262779624005127882!$E76</f>
        <v>Ratingen</v>
      </c>
      <c r="K105" s="50" t="str">
        <f t="shared" si="7"/>
        <v>Ratingen</v>
      </c>
      <c r="L105" s="50" t="str">
        <f>[2]report1262779624005127882!$B76</f>
        <v>BLS Logistic Services GmbH</v>
      </c>
      <c r="M105" t="s">
        <v>33</v>
      </c>
      <c r="N105" s="51">
        <f>[2]report1262779624005127882!$N76</f>
        <v>76.250002152782002</v>
      </c>
      <c r="O105" s="53">
        <f>YEARFRAC([2]report1262779624005127882!$P76,[2]report1262779624005127882!$Q76)</f>
        <v>4.2944444444444443</v>
      </c>
      <c r="P105">
        <f>[2]report1262779624005127882!$K76</f>
        <v>9</v>
      </c>
      <c r="Q105" s="56">
        <f>[2]report1262779624005127882!$H76</f>
        <v>190</v>
      </c>
      <c r="R105" s="57">
        <f>[2]report1262779624005127882!$V76/[2]report1262779624005127882!$H$2</f>
        <v>9.3042328333527661E-3</v>
      </c>
      <c r="S105">
        <f>[2]report1262779624005127882!$AA76</f>
        <v>0</v>
      </c>
      <c r="T105">
        <f>[2]report1262779624005127882!$Y76</f>
        <v>0</v>
      </c>
      <c r="U105">
        <f>[2]report1262779624005127882!$T76</f>
        <v>1982</v>
      </c>
      <c r="W105" s="59" t="s">
        <v>202</v>
      </c>
      <c r="X105" t="str">
        <f>CONCATENATE([2]report1262779624005127882!$C76,", ",[2]report1262779624005127882!$E76)</f>
        <v>Brandenburger Straße 40, 42, 44,, Ratingen</v>
      </c>
      <c r="Y105" t="str">
        <f>[2]report1262779624005127882!$AL76</f>
        <v>N/A</v>
      </c>
      <c r="AA105" t="s">
        <v>179</v>
      </c>
    </row>
    <row r="106" spans="2:27" x14ac:dyDescent="0.25">
      <c r="B106" t="str">
        <f t="shared" si="6"/>
        <v>LC-NE-ET-ET- 1</v>
      </c>
      <c r="C106" t="s">
        <v>36</v>
      </c>
      <c r="D106" t="s">
        <v>38</v>
      </c>
      <c r="E106" s="24">
        <f>YEAR([2]report1262779624005127882!$P77)</f>
        <v>2023</v>
      </c>
      <c r="F106" s="24">
        <f>INT((MONTH([2]report1262779624005127882!$P77)-1)/3)+1</f>
        <v>2</v>
      </c>
      <c r="H106" t="str" cm="1">
        <f t="array" ref="H106">_xlfn.IFS(I106="Netherlands","NL",I106="Germany","GER",I106="Belgium","BE")</f>
        <v>NL</v>
      </c>
      <c r="I106" s="50" t="s">
        <v>67</v>
      </c>
      <c r="J106" s="50" t="str">
        <f>[2]report1262779624005127882!$E77</f>
        <v>Etten Leur</v>
      </c>
      <c r="K106" s="50" t="str">
        <f t="shared" si="7"/>
        <v>Etten Leur</v>
      </c>
      <c r="L106" s="50" t="str">
        <f>[2]report1262779624005127882!$B77</f>
        <v>Thetford B.V.</v>
      </c>
      <c r="M106" t="s">
        <v>33</v>
      </c>
      <c r="N106" s="51">
        <f>[2]report1262779624005127882!$N77</f>
        <v>65.080001687781007</v>
      </c>
      <c r="O106" s="53">
        <f>YEARFRAC([2]report1262779624005127882!$P77,[2]report1262779624005127882!$Q77)</f>
        <v>3</v>
      </c>
      <c r="P106">
        <f>[2]report1262779624005127882!$K77</f>
        <v>0</v>
      </c>
      <c r="Q106" s="56">
        <f>[2]report1262779624005127882!$H77</f>
        <v>11236</v>
      </c>
      <c r="R106" s="57">
        <f>[2]report1262779624005127882!$V77/[2]report1262779624005127882!$H$2</f>
        <v>1.7186660142220252E-2</v>
      </c>
      <c r="S106">
        <f>[2]report1262779624005127882!$AA77</f>
        <v>10</v>
      </c>
      <c r="T106">
        <f>[2]report1262779624005127882!$Y77</f>
        <v>10</v>
      </c>
      <c r="U106">
        <f>[2]report1262779624005127882!$T77</f>
        <v>2008</v>
      </c>
      <c r="W106" s="59" t="s">
        <v>227</v>
      </c>
      <c r="X106" t="str">
        <f>CONCATENATE([2]report1262779624005127882!$C77,", ",[2]report1262779624005127882!$E77)</f>
        <v>Nijverheidsweg 9-11, Etten Leur</v>
      </c>
      <c r="Y106" t="str">
        <f>[2]report1262779624005127882!$AL77</f>
        <v>N/A</v>
      </c>
      <c r="AA106" t="s">
        <v>179</v>
      </c>
    </row>
    <row r="107" spans="2:27" x14ac:dyDescent="0.25">
      <c r="B107" t="str">
        <f t="shared" si="6"/>
        <v>LC-NE-WA-WA- 1</v>
      </c>
      <c r="C107" t="s">
        <v>36</v>
      </c>
      <c r="D107" t="s">
        <v>38</v>
      </c>
      <c r="E107" s="24">
        <f>YEAR([2]report1262779624005127882!$P78)</f>
        <v>2023</v>
      </c>
      <c r="F107" s="24">
        <f>INT((MONTH([2]report1262779624005127882!$P78)-1)/3)+1</f>
        <v>2</v>
      </c>
      <c r="H107" t="str" cm="1">
        <f t="array" ref="H107">_xlfn.IFS(I107="Netherlands","NL",I107="Germany","GER",I107="Belgium","BE")</f>
        <v>NL</v>
      </c>
      <c r="I107" s="50" t="s">
        <v>67</v>
      </c>
      <c r="J107" s="50" t="str">
        <f>[2]report1262779624005127882!$E78</f>
        <v>Waalwijk</v>
      </c>
      <c r="K107" s="50" t="str">
        <f t="shared" si="7"/>
        <v>Waalwijk</v>
      </c>
      <c r="L107" s="50" t="str">
        <f>[2]report1262779624005127882!$B78</f>
        <v>Apex Global Logistics (NL) B.V.</v>
      </c>
      <c r="M107" t="s">
        <v>33</v>
      </c>
      <c r="N107" s="51">
        <f>[2]report1262779624005127882!$N78</f>
        <v>82.560000189445006</v>
      </c>
      <c r="O107" s="53">
        <f>YEARFRAC([2]report1262779624005127882!$P78,[2]report1262779624005127882!$Q78)</f>
        <v>4.9777777777777779</v>
      </c>
      <c r="P107">
        <f>[2]report1262779624005127882!$K78</f>
        <v>0</v>
      </c>
      <c r="Q107" s="56">
        <f>[2]report1262779624005127882!$H78</f>
        <v>37799</v>
      </c>
      <c r="R107" s="57">
        <f>[2]report1262779624005127882!$V78/[2]report1262779624005127882!$H$2</f>
        <v>3.1248472985854987E-2</v>
      </c>
      <c r="S107">
        <f>[2]report1262779624005127882!$AA78</f>
        <v>0</v>
      </c>
      <c r="T107">
        <f>[2]report1262779624005127882!$Y78</f>
        <v>40</v>
      </c>
      <c r="U107">
        <f>[2]report1262779624005127882!$T78</f>
        <v>2023</v>
      </c>
      <c r="W107" s="59" t="s">
        <v>228</v>
      </c>
      <c r="X107" t="str">
        <f>CONCATENATE([2]report1262779624005127882!$C78,", ",[2]report1262779624005127882!$E78)</f>
        <v>Industrieweg, Waalwijk</v>
      </c>
      <c r="Y107" t="str">
        <f>[2]report1262779624005127882!$AL78</f>
        <v>start date changed with amendment 1</v>
      </c>
      <c r="AA107" t="s">
        <v>179</v>
      </c>
    </row>
    <row r="108" spans="2:27" x14ac:dyDescent="0.25">
      <c r="B108" t="str">
        <f t="shared" si="6"/>
        <v>LC-NE-TI-TI- 1</v>
      </c>
      <c r="C108" t="s">
        <v>36</v>
      </c>
      <c r="D108" t="s">
        <v>38</v>
      </c>
      <c r="E108" s="24">
        <f>YEAR([2]report1262779624005127882!$P79)</f>
        <v>2023</v>
      </c>
      <c r="F108" s="24">
        <f>INT((MONTH([2]report1262779624005127882!$P79)-1)/3)+1</f>
        <v>1</v>
      </c>
      <c r="H108" t="str" cm="1">
        <f t="array" ref="H108">_xlfn.IFS(I108="Netherlands","NL",I108="Germany","GER",I108="Belgium","BE")</f>
        <v>NL</v>
      </c>
      <c r="I108" s="50" t="s">
        <v>67</v>
      </c>
      <c r="J108" s="50" t="str">
        <f>[2]report1262779624005127882!$E79</f>
        <v>Tilburg</v>
      </c>
      <c r="K108" s="50" t="str">
        <f t="shared" si="7"/>
        <v>Tilburg</v>
      </c>
      <c r="L108" s="50" t="str">
        <f>[2]report1262779624005127882!$B79</f>
        <v>Syncreon Netherlands B.V.</v>
      </c>
      <c r="M108" t="s">
        <v>33</v>
      </c>
      <c r="N108" s="51">
        <f>[2]report1262779624005127882!$N79</f>
        <v>66.569995987214</v>
      </c>
      <c r="O108" s="53">
        <f>YEARFRAC([2]report1262779624005127882!$P79,[2]report1262779624005127882!$Q79)</f>
        <v>4.9944444444444445</v>
      </c>
      <c r="P108">
        <f>[2]report1262779624005127882!$K79</f>
        <v>0</v>
      </c>
      <c r="Q108" s="56">
        <f>[2]report1262779624005127882!$H79</f>
        <v>37101</v>
      </c>
      <c r="R108" s="57">
        <f>[2]report1262779624005127882!$V79/[2]report1262779624005127882!$H$2</f>
        <v>0.18519602818023095</v>
      </c>
      <c r="S108">
        <f>[2]report1262779624005127882!$AA79</f>
        <v>10.8</v>
      </c>
      <c r="T108">
        <f>[2]report1262779624005127882!$Y79</f>
        <v>30</v>
      </c>
      <c r="U108">
        <f>[2]report1262779624005127882!$T79</f>
        <v>2007</v>
      </c>
      <c r="W108" s="59" t="s">
        <v>229</v>
      </c>
      <c r="X108" t="str">
        <f>CONCATENATE([2]report1262779624005127882!$C79,", ",[2]report1262779624005127882!$E79)</f>
        <v>Athenastraat 4, Tilburg</v>
      </c>
      <c r="Y108" t="str">
        <f>[2]report1262779624005127882!$AL79</f>
        <v>N/A</v>
      </c>
      <c r="AA108" t="s">
        <v>179</v>
      </c>
    </row>
    <row r="109" spans="2:27" x14ac:dyDescent="0.25">
      <c r="B109" t="str">
        <f t="shared" si="6"/>
        <v>LC-NE-TI-TI- 2</v>
      </c>
      <c r="C109" t="s">
        <v>36</v>
      </c>
      <c r="D109" t="s">
        <v>38</v>
      </c>
      <c r="E109" s="24">
        <f>YEAR([2]report1262779624005127882!$P80)</f>
        <v>2023</v>
      </c>
      <c r="F109" s="24">
        <f>INT((MONTH([2]report1262779624005127882!$P80)-1)/3)+1</f>
        <v>1</v>
      </c>
      <c r="H109" t="str" cm="1">
        <f t="array" ref="H109">_xlfn.IFS(I109="Netherlands","NL",I109="Germany","GER",I109="Belgium","BE")</f>
        <v>NL</v>
      </c>
      <c r="I109" s="50" t="s">
        <v>67</v>
      </c>
      <c r="J109" s="50" t="str">
        <f>[2]report1262779624005127882!$E80</f>
        <v>Tilburg</v>
      </c>
      <c r="K109" s="50" t="str">
        <f t="shared" si="7"/>
        <v>Tilburg</v>
      </c>
      <c r="L109" s="50" t="str">
        <f>[2]report1262779624005127882!$B80</f>
        <v>Syncreon Netherlands B.V.</v>
      </c>
      <c r="M109" t="s">
        <v>33</v>
      </c>
      <c r="N109" s="51">
        <f>[2]report1262779624005127882!$N80</f>
        <v>62.380003926675002</v>
      </c>
      <c r="O109" s="53">
        <f>YEARFRAC([2]report1262779624005127882!$P80,[2]report1262779624005127882!$Q80)</f>
        <v>4.9944444444444445</v>
      </c>
      <c r="P109">
        <f>[2]report1262779624005127882!$K80</f>
        <v>0</v>
      </c>
      <c r="Q109" s="56">
        <f>[2]report1262779624005127882!$H80</f>
        <v>15841</v>
      </c>
      <c r="R109" s="57">
        <f>[2]report1262779624005127882!$V80/[2]report1262779624005127882!$H$2</f>
        <v>0</v>
      </c>
      <c r="S109">
        <f>[2]report1262779624005127882!$AA80</f>
        <v>10.8</v>
      </c>
      <c r="T109">
        <f>[2]report1262779624005127882!$Y80</f>
        <v>15</v>
      </c>
      <c r="U109">
        <f>[2]report1262779624005127882!$T80</f>
        <v>2007</v>
      </c>
      <c r="W109" s="59" t="s">
        <v>230</v>
      </c>
      <c r="X109" t="str">
        <f>CONCATENATE([2]report1262779624005127882!$C80,", ",[2]report1262779624005127882!$E80)</f>
        <v>Athenastraat 6-8, Tilburg</v>
      </c>
      <c r="Y109" t="str">
        <f>[2]report1262779624005127882!$AL80</f>
        <v>N/A</v>
      </c>
      <c r="AA109" t="s">
        <v>179</v>
      </c>
    </row>
    <row r="110" spans="2:27" x14ac:dyDescent="0.25">
      <c r="B110" t="str">
        <f t="shared" si="6"/>
        <v>LC-NE-TI-TI- 3</v>
      </c>
      <c r="C110" t="s">
        <v>36</v>
      </c>
      <c r="D110" t="s">
        <v>38</v>
      </c>
      <c r="E110" s="24">
        <f>YEAR([2]report1262779624005127882!$P81)</f>
        <v>2023</v>
      </c>
      <c r="F110" s="24">
        <f>INT((MONTH([2]report1262779624005127882!$P81)-1)/3)+1</f>
        <v>1</v>
      </c>
      <c r="H110" t="str" cm="1">
        <f t="array" ref="H110">_xlfn.IFS(I110="Netherlands","NL",I110="Germany","GER",I110="Belgium","BE")</f>
        <v>NL</v>
      </c>
      <c r="I110" s="50" t="s">
        <v>67</v>
      </c>
      <c r="J110" s="50" t="str">
        <f>[2]report1262779624005127882!$E81</f>
        <v>Tilburg</v>
      </c>
      <c r="K110" s="50" t="str">
        <f t="shared" si="7"/>
        <v>Tilburg</v>
      </c>
      <c r="L110" s="50" t="str">
        <f>[2]report1262779624005127882!$B81</f>
        <v>Syncreon Netherlands B.V.</v>
      </c>
      <c r="M110" t="s">
        <v>33</v>
      </c>
      <c r="N110" s="51">
        <f>[2]report1262779624005127882!$N81</f>
        <v>64.889997141104999</v>
      </c>
      <c r="O110" s="53">
        <f>YEARFRAC([2]report1262779624005127882!$P81,[2]report1262779624005127882!$Q81)</f>
        <v>4.9944444444444445</v>
      </c>
      <c r="P110">
        <f>[2]report1262779624005127882!$K81</f>
        <v>0</v>
      </c>
      <c r="Q110" s="56">
        <f>[2]report1262779624005127882!$H81</f>
        <v>12027</v>
      </c>
      <c r="R110" s="57">
        <f>[2]report1262779624005127882!$V81/[2]report1262779624005127882!$H$2</f>
        <v>1.5780479470224842E-2</v>
      </c>
      <c r="S110">
        <f>[2]report1262779624005127882!$AA81</f>
        <v>10.8</v>
      </c>
      <c r="T110">
        <f>[2]report1262779624005127882!$Y81</f>
        <v>13</v>
      </c>
      <c r="U110">
        <f>[2]report1262779624005127882!$T81</f>
        <v>2007</v>
      </c>
      <c r="W110" s="59" t="s">
        <v>231</v>
      </c>
      <c r="X110" t="str">
        <f>CONCATENATE([2]report1262779624005127882!$C81,", ",[2]report1262779624005127882!$E81)</f>
        <v>Athenastraat 10, Tilburg</v>
      </c>
      <c r="Y110" t="str">
        <f>[2]report1262779624005127882!$AL81</f>
        <v>N/A</v>
      </c>
      <c r="AA110" t="s">
        <v>179</v>
      </c>
    </row>
    <row r="111" spans="2:27" x14ac:dyDescent="0.25">
      <c r="B111" t="str">
        <f t="shared" si="6"/>
        <v>LC-NE-TI-TI- 4</v>
      </c>
      <c r="C111" t="s">
        <v>36</v>
      </c>
      <c r="D111" t="s">
        <v>38</v>
      </c>
      <c r="E111" s="24">
        <f>YEAR([2]report1262779624005127882!$P82)</f>
        <v>2023</v>
      </c>
      <c r="F111" s="24">
        <f>INT((MONTH([2]report1262779624005127882!$P82)-1)/3)+1</f>
        <v>1</v>
      </c>
      <c r="H111" t="str" cm="1">
        <f t="array" ref="H111">_xlfn.IFS(I111="Netherlands","NL",I111="Germany","GER",I111="Belgium","BE")</f>
        <v>NL</v>
      </c>
      <c r="I111" s="50" t="s">
        <v>67</v>
      </c>
      <c r="J111" s="50" t="str">
        <f>[2]report1262779624005127882!$E82</f>
        <v>Tilburg</v>
      </c>
      <c r="K111" s="50" t="str">
        <f t="shared" si="7"/>
        <v>Tilburg</v>
      </c>
      <c r="L111" s="50" t="str">
        <f>[2]report1262779624005127882!$B82</f>
        <v>Syncreon Netherlands B.V.</v>
      </c>
      <c r="M111" t="s">
        <v>33</v>
      </c>
      <c r="N111" s="51">
        <f>[2]report1262779624005127882!$N82</f>
        <v>44.650002841671999</v>
      </c>
      <c r="O111" s="53">
        <f>YEARFRAC([2]report1262779624005127882!$P82,[2]report1262779624005127882!$Q82)</f>
        <v>0</v>
      </c>
      <c r="P111">
        <f>[2]report1262779624005127882!$K82</f>
        <v>0</v>
      </c>
      <c r="Q111" s="56">
        <f>[2]report1262779624005127882!$H82</f>
        <v>15841</v>
      </c>
      <c r="R111" s="57">
        <f>[2]report1262779624005127882!$V82/[2]report1262779624005127882!$H$2</f>
        <v>0</v>
      </c>
      <c r="S111">
        <f>[2]report1262779624005127882!$AA82</f>
        <v>10.8</v>
      </c>
      <c r="T111">
        <f>[2]report1262779624005127882!$Y82</f>
        <v>15</v>
      </c>
      <c r="U111">
        <f>[2]report1262779624005127882!$T82</f>
        <v>2007</v>
      </c>
      <c r="W111" s="59" t="s">
        <v>230</v>
      </c>
      <c r="X111" t="str">
        <f>CONCATENATE([2]report1262779624005127882!$C82,", ",[2]report1262779624005127882!$E82)</f>
        <v>Athenastraat 6-8, Tilburg</v>
      </c>
      <c r="Y111" t="str">
        <f>[2]report1262779624005127882!$AL82</f>
        <v>N/A</v>
      </c>
      <c r="AA111" t="s">
        <v>179</v>
      </c>
    </row>
    <row r="112" spans="2:27" x14ac:dyDescent="0.25">
      <c r="B112" t="str">
        <f t="shared" si="6"/>
        <v>LC-NE-TI-TI- 5</v>
      </c>
      <c r="C112" t="s">
        <v>36</v>
      </c>
      <c r="D112" t="s">
        <v>38</v>
      </c>
      <c r="E112" s="24">
        <f>YEAR([2]report1262779624005127882!$P83)</f>
        <v>2023</v>
      </c>
      <c r="F112" s="24">
        <f>INT((MONTH([2]report1262779624005127882!$P83)-1)/3)+1</f>
        <v>1</v>
      </c>
      <c r="H112" t="str" cm="1">
        <f t="array" ref="H112">_xlfn.IFS(I112="Netherlands","NL",I112="Germany","GER",I112="Belgium","BE")</f>
        <v>NL</v>
      </c>
      <c r="I112" s="50" t="s">
        <v>67</v>
      </c>
      <c r="J112" s="50" t="str">
        <f>[2]report1262779624005127882!$E83</f>
        <v>Tilburg</v>
      </c>
      <c r="K112" s="50" t="str">
        <f t="shared" si="7"/>
        <v>Tilburg</v>
      </c>
      <c r="L112" s="50" t="str">
        <f>[2]report1262779624005127882!$B83</f>
        <v>Syncreon Netherlands B.V.</v>
      </c>
      <c r="M112" t="s">
        <v>33</v>
      </c>
      <c r="N112" s="51">
        <f>[2]report1262779624005127882!$N83</f>
        <v>46.409999069998001</v>
      </c>
      <c r="O112" s="53">
        <f>YEARFRAC([2]report1262779624005127882!$P83,[2]report1262779624005127882!$Q83)</f>
        <v>0</v>
      </c>
      <c r="P112">
        <f>[2]report1262779624005127882!$K83</f>
        <v>0</v>
      </c>
      <c r="Q112" s="56">
        <f>[2]report1262779624005127882!$H83</f>
        <v>12027</v>
      </c>
      <c r="R112" s="57">
        <f>[2]report1262779624005127882!$V83/[2]report1262779624005127882!$H$2</f>
        <v>1.5780479470224842E-2</v>
      </c>
      <c r="S112">
        <f>[2]report1262779624005127882!$AA83</f>
        <v>10.8</v>
      </c>
      <c r="T112">
        <f>[2]report1262779624005127882!$Y83</f>
        <v>13</v>
      </c>
      <c r="U112">
        <f>[2]report1262779624005127882!$T83</f>
        <v>2007</v>
      </c>
      <c r="W112" s="59" t="s">
        <v>231</v>
      </c>
      <c r="X112" t="str">
        <f>CONCATENATE([2]report1262779624005127882!$C83,", ",[2]report1262779624005127882!$E83)</f>
        <v>Athenastraat 10, Tilburg</v>
      </c>
      <c r="Y112" t="str">
        <f>[2]report1262779624005127882!$AL83</f>
        <v>N/A</v>
      </c>
      <c r="AA112" t="s">
        <v>179</v>
      </c>
    </row>
    <row r="113" spans="2:27" x14ac:dyDescent="0.25">
      <c r="B113" t="str">
        <f t="shared" si="6"/>
        <v>LC-NE-TI-TI- 6</v>
      </c>
      <c r="C113" t="s">
        <v>36</v>
      </c>
      <c r="D113" t="s">
        <v>38</v>
      </c>
      <c r="E113" s="24">
        <f>YEAR([2]report1262779624005127882!$P84)</f>
        <v>2023</v>
      </c>
      <c r="F113" s="24">
        <f>INT((MONTH([2]report1262779624005127882!$P84)-1)/3)+1</f>
        <v>1</v>
      </c>
      <c r="H113" t="str" cm="1">
        <f t="array" ref="H113">_xlfn.IFS(I113="Netherlands","NL",I113="Germany","GER",I113="Belgium","BE")</f>
        <v>NL</v>
      </c>
      <c r="I113" s="50" t="s">
        <v>67</v>
      </c>
      <c r="J113" s="50" t="str">
        <f>[2]report1262779624005127882!$E84</f>
        <v>Tilburg</v>
      </c>
      <c r="K113" s="50" t="str">
        <f t="shared" si="7"/>
        <v>Tilburg</v>
      </c>
      <c r="L113" s="50" t="str">
        <f>[2]report1262779624005127882!$B84</f>
        <v>Syncreon Netherlands B.V.</v>
      </c>
      <c r="M113" t="s">
        <v>33</v>
      </c>
      <c r="N113" s="51">
        <f>[2]report1262779624005127882!$N84</f>
        <v>50.300000947224</v>
      </c>
      <c r="O113" s="53">
        <f>YEARFRAC([2]report1262779624005127882!$P84,[2]report1262779624005127882!$Q84)</f>
        <v>0</v>
      </c>
      <c r="P113">
        <f>[2]report1262779624005127882!$K84</f>
        <v>0</v>
      </c>
      <c r="Q113" s="56">
        <f>[2]report1262779624005127882!$H84</f>
        <v>37101</v>
      </c>
      <c r="R113" s="57">
        <f>[2]report1262779624005127882!$V84/[2]report1262779624005127882!$H$2</f>
        <v>0.18519602818023095</v>
      </c>
      <c r="S113">
        <f>[2]report1262779624005127882!$AA84</f>
        <v>10.8</v>
      </c>
      <c r="T113">
        <f>[2]report1262779624005127882!$Y84</f>
        <v>30</v>
      </c>
      <c r="U113">
        <f>[2]report1262779624005127882!$T84</f>
        <v>2007</v>
      </c>
      <c r="W113" s="59" t="s">
        <v>229</v>
      </c>
      <c r="X113" t="str">
        <f>CONCATENATE([2]report1262779624005127882!$C84,", ",[2]report1262779624005127882!$E84)</f>
        <v>Athenastraat 4, Tilburg</v>
      </c>
      <c r="Y113" t="str">
        <f>[2]report1262779624005127882!$AL84</f>
        <v>N/A</v>
      </c>
      <c r="AA113" t="s">
        <v>179</v>
      </c>
    </row>
    <row r="114" spans="2:27" x14ac:dyDescent="0.25">
      <c r="B114" t="str">
        <f t="shared" si="6"/>
        <v>LC-NE-TI-TI- 7</v>
      </c>
      <c r="C114" t="s">
        <v>36</v>
      </c>
      <c r="D114" t="s">
        <v>38</v>
      </c>
      <c r="E114" s="24">
        <f>YEAR([2]report1262779624005127882!$P85)</f>
        <v>2023</v>
      </c>
      <c r="F114" s="24">
        <f>INT((MONTH([2]report1262779624005127882!$P85)-1)/3)+1</f>
        <v>1</v>
      </c>
      <c r="H114" t="str" cm="1">
        <f t="array" ref="H114">_xlfn.IFS(I114="Netherlands","NL",I114="Germany","GER",I114="Belgium","BE")</f>
        <v>NL</v>
      </c>
      <c r="I114" s="50" t="s">
        <v>67</v>
      </c>
      <c r="J114" s="50" t="str">
        <f>[2]report1262779624005127882!$E85</f>
        <v>Tilburg</v>
      </c>
      <c r="K114" s="50" t="str">
        <f t="shared" si="7"/>
        <v>Tilburg</v>
      </c>
      <c r="L114" s="50" t="str">
        <f>[2]report1262779624005127882!$B85</f>
        <v>DP World Logistics Netherlands B.V.</v>
      </c>
      <c r="M114" t="s">
        <v>33</v>
      </c>
      <c r="N114" s="51">
        <f>[2]report1262779624005127882!$N85</f>
        <v>65.000004305564005</v>
      </c>
      <c r="O114" s="53">
        <f>YEARFRAC([2]report1262779624005127882!$P85,[2]report1262779624005127882!$Q85)</f>
        <v>4.9944444444444445</v>
      </c>
      <c r="P114">
        <f>[2]report1262779624005127882!$K85</f>
        <v>0</v>
      </c>
      <c r="Q114" s="56">
        <f>[2]report1262779624005127882!$H85</f>
        <v>12027</v>
      </c>
      <c r="R114" s="57">
        <f>[2]report1262779624005127882!$V85/[2]report1262779624005127882!$H$2</f>
        <v>1.5780479470224842E-2</v>
      </c>
      <c r="S114">
        <f>[2]report1262779624005127882!$AA85</f>
        <v>10.8</v>
      </c>
      <c r="T114">
        <f>[2]report1262779624005127882!$Y85</f>
        <v>13</v>
      </c>
      <c r="U114">
        <f>[2]report1262779624005127882!$T85</f>
        <v>2007</v>
      </c>
      <c r="W114" s="59" t="s">
        <v>231</v>
      </c>
      <c r="X114" t="str">
        <f>CONCATENATE([2]report1262779624005127882!$C85,", ",[2]report1262779624005127882!$E85)</f>
        <v>Athenastraat 10, Tilburg</v>
      </c>
      <c r="Y114" t="str">
        <f>[2]report1262779624005127882!$AL85</f>
        <v>N/A</v>
      </c>
      <c r="AA114" t="s">
        <v>179</v>
      </c>
    </row>
    <row r="115" spans="2:27" x14ac:dyDescent="0.25">
      <c r="B115" t="str">
        <f t="shared" si="6"/>
        <v>LC-NE-WA-WA- 1</v>
      </c>
      <c r="C115" t="s">
        <v>36</v>
      </c>
      <c r="D115" t="s">
        <v>38</v>
      </c>
      <c r="E115" s="24">
        <f>YEAR([2]report1262779624005127882!$P86)</f>
        <v>2022</v>
      </c>
      <c r="F115" s="24">
        <f>INT((MONTH([2]report1262779624005127882!$P86)-1)/3)+1</f>
        <v>2</v>
      </c>
      <c r="H115" t="str" cm="1">
        <f t="array" ref="H115">_xlfn.IFS(I115="Netherlands","NL",I115="Germany","GER",I115="Belgium","BE")</f>
        <v>NL</v>
      </c>
      <c r="I115" s="50" t="s">
        <v>67</v>
      </c>
      <c r="J115" s="50" t="str">
        <f>[2]report1262779624005127882!$E86</f>
        <v>Waalwijk</v>
      </c>
      <c r="K115" s="50" t="str">
        <f t="shared" si="7"/>
        <v>Waalwijk</v>
      </c>
      <c r="L115" s="50" t="str">
        <f>[2]report1262779624005127882!$B86</f>
        <v>CEVA Logistics eServices B.V.</v>
      </c>
      <c r="M115" t="s">
        <v>33</v>
      </c>
      <c r="N115" s="51">
        <f>[2]report1262779624005127882!$N86</f>
        <v>56.530001601670001</v>
      </c>
      <c r="O115" s="53">
        <f>YEARFRAC([2]report1262779624005127882!$P86,[2]report1262779624005127882!$Q86)</f>
        <v>3</v>
      </c>
      <c r="P115">
        <f>[2]report1262779624005127882!$K86</f>
        <v>0</v>
      </c>
      <c r="Q115" s="56">
        <f>[2]report1262779624005127882!$H86</f>
        <v>12705</v>
      </c>
      <c r="R115" s="57">
        <f>[2]report1262779624005127882!$V86/[2]report1262779624005127882!$H$2</f>
        <v>2.685415751097681E-2</v>
      </c>
      <c r="S115">
        <f>[2]report1262779624005127882!$AA86</f>
        <v>9.6999999999999993</v>
      </c>
      <c r="T115">
        <f>[2]report1262779624005127882!$Y86</f>
        <v>16</v>
      </c>
      <c r="U115">
        <f>[2]report1262779624005127882!$T86</f>
        <v>2011</v>
      </c>
      <c r="W115" s="59" t="s">
        <v>184</v>
      </c>
      <c r="X115" t="str">
        <f>CONCATENATE([2]report1262779624005127882!$C86,", ",[2]report1262779624005127882!$E86)</f>
        <v>Veerweg 16, Waalwijk</v>
      </c>
      <c r="Y115" t="str">
        <f>[2]report1262779624005127882!$AL86</f>
        <v>as a result of not exercised break option</v>
      </c>
      <c r="AA115" t="s">
        <v>179</v>
      </c>
    </row>
    <row r="116" spans="2:27" x14ac:dyDescent="0.25">
      <c r="B116" t="str">
        <f t="shared" si="6"/>
        <v>LC-NE-TI-TI- 1</v>
      </c>
      <c r="C116" t="s">
        <v>36</v>
      </c>
      <c r="D116" t="s">
        <v>38</v>
      </c>
      <c r="E116" s="24">
        <f>YEAR([2]report1262779624005127882!$P87)</f>
        <v>2022</v>
      </c>
      <c r="F116" s="24">
        <f>INT((MONTH([2]report1262779624005127882!$P87)-1)/3)+1</f>
        <v>1</v>
      </c>
      <c r="H116" t="str" cm="1">
        <f t="array" ref="H116">_xlfn.IFS(I116="Netherlands","NL",I116="Germany","GER",I116="Belgium","BE")</f>
        <v>NL</v>
      </c>
      <c r="I116" s="50" t="s">
        <v>67</v>
      </c>
      <c r="J116" s="50" t="str">
        <f>[2]report1262779624005127882!$E87</f>
        <v>Tilburg</v>
      </c>
      <c r="K116" s="50" t="str">
        <f t="shared" si="7"/>
        <v>Tilburg</v>
      </c>
      <c r="L116" s="50" t="str">
        <f>[2]report1262779624005127882!$B87</f>
        <v>Samsung SDS Global SCL Netherlands Coöperatief U.A.</v>
      </c>
      <c r="M116" t="s">
        <v>33</v>
      </c>
      <c r="N116" s="51">
        <f>[2]report1262779624005127882!$N87</f>
        <v>49.399998105552001</v>
      </c>
      <c r="O116" s="53">
        <f>YEARFRAC([2]report1262779624005127882!$P87,[2]report1262779624005127882!$Q87)</f>
        <v>3</v>
      </c>
      <c r="P116">
        <f>[2]report1262779624005127882!$K87</f>
        <v>2</v>
      </c>
      <c r="Q116" s="56">
        <f>[2]report1262779624005127882!$H87</f>
        <v>28577</v>
      </c>
      <c r="R116" s="57">
        <f>[2]report1262779624005127882!$V87/[2]report1262779624005127882!$H$2</f>
        <v>7.8511788376960601E-2</v>
      </c>
      <c r="S116">
        <f>[2]report1262779624005127882!$AA87</f>
        <v>0</v>
      </c>
      <c r="T116">
        <f>[2]report1262779624005127882!$Y87</f>
        <v>25</v>
      </c>
      <c r="U116">
        <f>[2]report1262779624005127882!$T87</f>
        <v>2001</v>
      </c>
      <c r="W116" s="59" t="s">
        <v>232</v>
      </c>
      <c r="X116" t="str">
        <f>CONCATENATE([2]report1262779624005127882!$C87,", ",[2]report1262779624005127882!$E87)</f>
        <v>Theseusstraat 11-19, Tilburg</v>
      </c>
      <c r="Y116" t="str">
        <f>[2]report1262779624005127882!$AL87</f>
        <v>N/A</v>
      </c>
      <c r="AA116" t="s">
        <v>179</v>
      </c>
    </row>
    <row r="117" spans="2:27" x14ac:dyDescent="0.25">
      <c r="B117" t="str">
        <f t="shared" si="6"/>
        <v>LC-NE-WA-WA- 1</v>
      </c>
      <c r="C117" t="s">
        <v>36</v>
      </c>
      <c r="D117" t="s">
        <v>38</v>
      </c>
      <c r="E117" s="24">
        <f>YEAR([2]report1262779624005127882!$P88)</f>
        <v>2023</v>
      </c>
      <c r="F117" s="24">
        <f>INT((MONTH([2]report1262779624005127882!$P88)-1)/3)+1</f>
        <v>4</v>
      </c>
      <c r="H117" t="str" cm="1">
        <f t="array" ref="H117">_xlfn.IFS(I117="Netherlands","NL",I117="Germany","GER",I117="Belgium","BE")</f>
        <v>NL</v>
      </c>
      <c r="I117" s="50" t="s">
        <v>67</v>
      </c>
      <c r="J117" s="50" t="str">
        <f>[2]report1262779624005127882!$E88</f>
        <v>Waalwijk</v>
      </c>
      <c r="K117" s="50" t="str">
        <f t="shared" si="7"/>
        <v>Waalwijk</v>
      </c>
      <c r="L117" s="50" t="str">
        <f>[2]report1262779624005127882!$B88</f>
        <v>CEVA Logistics Benelux B.V.</v>
      </c>
      <c r="M117" t="s">
        <v>33</v>
      </c>
      <c r="N117" s="51">
        <f>[2]report1262779624005127882!$N88</f>
        <v>52.240002049448997</v>
      </c>
      <c r="O117" s="53">
        <f>YEARFRAC([2]report1262779624005127882!$P88,[2]report1262779624005127882!$Q88)</f>
        <v>0.99722222222222223</v>
      </c>
      <c r="P117">
        <f>[2]report1262779624005127882!$K88</f>
        <v>0</v>
      </c>
      <c r="Q117" s="56">
        <f>[2]report1262779624005127882!$H88</f>
        <v>18912</v>
      </c>
      <c r="R117" s="57">
        <f>[2]report1262779624005127882!$V88/[2]report1262779624005127882!$H$2</f>
        <v>2.6658853516057516E-2</v>
      </c>
      <c r="S117">
        <f>[2]report1262779624005127882!$AA88</f>
        <v>12.2</v>
      </c>
      <c r="T117">
        <f>[2]report1262779624005127882!$Y88</f>
        <v>23</v>
      </c>
      <c r="U117">
        <f>[2]report1262779624005127882!$T88</f>
        <v>2019</v>
      </c>
      <c r="W117" s="59" t="s">
        <v>233</v>
      </c>
      <c r="X117" t="str">
        <f>CONCATENATE([2]report1262779624005127882!$C88,", ",[2]report1262779624005127882!$E88)</f>
        <v>Industrieweg 98, Waalwijk</v>
      </c>
      <c r="Y117" t="str">
        <f>[2]report1262779624005127882!$AL88</f>
        <v>NEN 205</v>
      </c>
      <c r="AA117" t="s">
        <v>179</v>
      </c>
    </row>
    <row r="118" spans="2:27" x14ac:dyDescent="0.25">
      <c r="B118" t="str">
        <f t="shared" si="6"/>
        <v>LC-NE-TI-TI- 1</v>
      </c>
      <c r="C118" t="s">
        <v>36</v>
      </c>
      <c r="D118" t="s">
        <v>38</v>
      </c>
      <c r="E118" s="24">
        <f>YEAR([2]report1262779624005127882!$P89)</f>
        <v>2025</v>
      </c>
      <c r="F118" s="24">
        <f>INT((MONTH([2]report1262779624005127882!$P89)-1)/3)+1</f>
        <v>1</v>
      </c>
      <c r="H118" t="str" cm="1">
        <f t="array" ref="H118">_xlfn.IFS(I118="Netherlands","NL",I118="Germany","GER",I118="Belgium","BE")</f>
        <v>NL</v>
      </c>
      <c r="I118" s="50" t="s">
        <v>67</v>
      </c>
      <c r="J118" s="50" t="str">
        <f>[2]report1262779624005127882!$E89</f>
        <v>Tilburg</v>
      </c>
      <c r="K118" s="50" t="str">
        <f t="shared" si="7"/>
        <v>Tilburg</v>
      </c>
      <c r="L118" s="50" t="str">
        <f>[2]report1262779624005127882!$B89</f>
        <v>Ingram Micro B.V</v>
      </c>
      <c r="M118" t="s">
        <v>33</v>
      </c>
      <c r="N118" s="51">
        <f>[2]report1262779624005127882!$N89</f>
        <v>94.260004839453998</v>
      </c>
      <c r="O118" s="53">
        <f>YEARFRAC([2]report1262779624005127882!$P89,[2]report1262779624005127882!$Q89)</f>
        <v>5</v>
      </c>
      <c r="P118">
        <f>[2]report1262779624005127882!$K89</f>
        <v>0</v>
      </c>
      <c r="Q118" s="56">
        <f>[2]report1262779624005127882!$H89</f>
        <v>38694</v>
      </c>
      <c r="R118" s="57">
        <f>[2]report1262779624005127882!$V89/[2]report1262779624005127882!$H$2</f>
        <v>6.9296418392289921E-2</v>
      </c>
      <c r="S118">
        <f>[2]report1262779624005127882!$AA89</f>
        <v>12.2</v>
      </c>
      <c r="T118">
        <f>[2]report1262779624005127882!$Y89</f>
        <v>34</v>
      </c>
      <c r="U118">
        <f>[2]report1262779624005127882!$T89</f>
        <v>1999</v>
      </c>
      <c r="W118" s="59" t="s">
        <v>234</v>
      </c>
      <c r="X118" t="str">
        <f>CONCATENATE([2]report1262779624005127882!$C89,", ",[2]report1262779624005127882!$E89)</f>
        <v>Gesworenhoekseweg 9-11, Tilburg</v>
      </c>
      <c r="Y118" t="str">
        <f>[2]report1262779624005127882!$AL89</f>
        <v>from tn7606</v>
      </c>
      <c r="AA118" t="s">
        <v>179</v>
      </c>
    </row>
    <row r="119" spans="2:27" x14ac:dyDescent="0.25">
      <c r="B119" t="str">
        <f t="shared" si="6"/>
        <v>LC-NE-TI-TI- 2</v>
      </c>
      <c r="C119" t="s">
        <v>36</v>
      </c>
      <c r="D119" t="s">
        <v>38</v>
      </c>
      <c r="E119" s="24">
        <f>YEAR([2]report1262779624005127882!$P90)</f>
        <v>2024</v>
      </c>
      <c r="F119" s="24">
        <f>INT((MONTH([2]report1262779624005127882!$P90)-1)/3)+1</f>
        <v>3</v>
      </c>
      <c r="H119" t="str" cm="1">
        <f t="array" ref="H119">_xlfn.IFS(I119="Netherlands","NL",I119="Germany","GER",I119="Belgium","BE")</f>
        <v>NL</v>
      </c>
      <c r="I119" s="50" t="s">
        <v>67</v>
      </c>
      <c r="J119" s="50" t="str">
        <f>[2]report1262779624005127882!$E90</f>
        <v>Tilburg</v>
      </c>
      <c r="K119" s="50" t="str">
        <f t="shared" si="7"/>
        <v>Tilburg</v>
      </c>
      <c r="L119" s="50" t="str">
        <f>[2]report1262779624005127882!$B90</f>
        <v>LX Pantos Netherlands B.V.</v>
      </c>
      <c r="M119" t="s">
        <v>33</v>
      </c>
      <c r="N119" s="51">
        <f>[2]report1262779624005127882!$N90</f>
        <v>54.890001446669999</v>
      </c>
      <c r="O119" s="53">
        <f>YEARFRAC([2]report1262779624005127882!$P90,[2]report1262779624005127882!$Q90)</f>
        <v>4.9972222222222218</v>
      </c>
      <c r="P119">
        <f>[2]report1262779624005127882!$K90</f>
        <v>0</v>
      </c>
      <c r="Q119" s="56">
        <f>[2]report1262779624005127882!$H90</f>
        <v>30175</v>
      </c>
      <c r="R119" s="57">
        <f>[2]report1262779624005127882!$V90/[2]report1262779624005127882!$H$2</f>
        <v>1.5477759275806309E-2</v>
      </c>
      <c r="S119">
        <f>[2]report1262779624005127882!$AA90</f>
        <v>12.3</v>
      </c>
      <c r="T119">
        <f>[2]report1262779624005127882!$Y90</f>
        <v>27</v>
      </c>
      <c r="U119">
        <f>[2]report1262779624005127882!$T90</f>
        <v>2019</v>
      </c>
      <c r="W119" s="59" t="s">
        <v>235</v>
      </c>
      <c r="X119" t="str">
        <f>CONCATENATE([2]report1262779624005127882!$C90,", ",[2]report1262779624005127882!$E90)</f>
        <v>Polluxstraat 20-22, Tilburg</v>
      </c>
      <c r="Y119" t="str">
        <f>[2]report1262779624005127882!$AL90</f>
        <v>N/A</v>
      </c>
      <c r="AA119" t="s">
        <v>179</v>
      </c>
    </row>
    <row r="120" spans="2:27" x14ac:dyDescent="0.25">
      <c r="B120" t="str">
        <f t="shared" si="6"/>
        <v>LC-NE-TI-TI- 3</v>
      </c>
      <c r="C120" t="s">
        <v>36</v>
      </c>
      <c r="D120" t="s">
        <v>38</v>
      </c>
      <c r="E120" s="24">
        <f>YEAR([2]report1262779624005127882!$P91)</f>
        <v>2023</v>
      </c>
      <c r="F120" s="24">
        <f>INT((MONTH([2]report1262779624005127882!$P91)-1)/3)+1</f>
        <v>1</v>
      </c>
      <c r="H120" t="str" cm="1">
        <f t="array" ref="H120">_xlfn.IFS(I120="Netherlands","NL",I120="Germany","GER",I120="Belgium","BE")</f>
        <v>NL</v>
      </c>
      <c r="I120" s="50" t="s">
        <v>67</v>
      </c>
      <c r="J120" s="50" t="str">
        <f>[2]report1262779624005127882!$E91</f>
        <v>Tilburg</v>
      </c>
      <c r="K120" s="50" t="str">
        <f t="shared" si="7"/>
        <v>Tilburg</v>
      </c>
      <c r="L120" s="50" t="str">
        <f>[2]report1262779624005127882!$B91</f>
        <v>DP World Logistics Netherlands B.V.</v>
      </c>
      <c r="M120" t="s">
        <v>33</v>
      </c>
      <c r="N120" s="51">
        <f>[2]report1262779624005127882!$N91</f>
        <v>62.380003926675002</v>
      </c>
      <c r="O120" s="53">
        <f>YEARFRAC([2]report1262779624005127882!$P91,[2]report1262779624005127882!$Q91)</f>
        <v>4.9944444444444445</v>
      </c>
      <c r="P120">
        <f>[2]report1262779624005127882!$K91</f>
        <v>0</v>
      </c>
      <c r="Q120" s="56">
        <f>[2]report1262779624005127882!$H91</f>
        <v>15841</v>
      </c>
      <c r="R120" s="57">
        <f>[2]report1262779624005127882!$V91/[2]report1262779624005127882!$H$2</f>
        <v>0</v>
      </c>
      <c r="S120">
        <f>[2]report1262779624005127882!$AA91</f>
        <v>10.8</v>
      </c>
      <c r="T120">
        <f>[2]report1262779624005127882!$Y91</f>
        <v>15</v>
      </c>
      <c r="U120">
        <f>[2]report1262779624005127882!$T91</f>
        <v>2007</v>
      </c>
      <c r="W120" s="59" t="s">
        <v>230</v>
      </c>
      <c r="X120" t="str">
        <f>CONCATENATE([2]report1262779624005127882!$C91,", ",[2]report1262779624005127882!$E91)</f>
        <v>Athenastraat 6-8, Tilburg</v>
      </c>
      <c r="Y120" t="str">
        <f>[2]report1262779624005127882!$AL91</f>
        <v>N/A</v>
      </c>
      <c r="AA120" t="s">
        <v>179</v>
      </c>
    </row>
    <row r="121" spans="2:27" x14ac:dyDescent="0.25">
      <c r="B121" t="str">
        <f t="shared" si="6"/>
        <v>LC-NE-BR-BR- 1</v>
      </c>
      <c r="C121" t="s">
        <v>36</v>
      </c>
      <c r="D121" t="s">
        <v>38</v>
      </c>
      <c r="E121" s="24">
        <f>YEAR([2]report1262779624005127882!$P92)</f>
        <v>2023</v>
      </c>
      <c r="F121" s="24">
        <f>INT((MONTH([2]report1262779624005127882!$P92)-1)/3)+1</f>
        <v>3</v>
      </c>
      <c r="H121" t="str" cm="1">
        <f t="array" ref="H121">_xlfn.IFS(I121="Netherlands","NL",I121="Germany","GER",I121="Belgium","BE")</f>
        <v>NL</v>
      </c>
      <c r="I121" s="50" t="s">
        <v>67</v>
      </c>
      <c r="J121" s="50" t="str">
        <f>[2]report1262779624005127882!$E92</f>
        <v>Breda</v>
      </c>
      <c r="K121" s="50" t="str">
        <f t="shared" si="7"/>
        <v>Breda</v>
      </c>
      <c r="L121" s="50" t="str">
        <f>[2]report1262779624005127882!$B92</f>
        <v>Schenker Logistics Nederland B.V.</v>
      </c>
      <c r="M121" t="s">
        <v>33</v>
      </c>
      <c r="N121" s="51">
        <f>[2]report1262779624005127882!$N92</f>
        <v>61.929997123882998</v>
      </c>
      <c r="O121" s="53">
        <f>YEARFRAC([2]report1262779624005127882!$P92,[2]report1262779624005127882!$Q92)</f>
        <v>1.9972222222222222</v>
      </c>
      <c r="P121">
        <f>[2]report1262779624005127882!$K92</f>
        <v>0</v>
      </c>
      <c r="Q121" s="56">
        <f>[2]report1262779624005127882!$H92</f>
        <v>338</v>
      </c>
      <c r="R121" s="57">
        <f>[2]report1262779624005127882!$V92/[2]report1262779624005127882!$H$2</f>
        <v>0</v>
      </c>
      <c r="S121">
        <f>[2]report1262779624005127882!$AA92</f>
        <v>4.4000000000000004</v>
      </c>
      <c r="T121">
        <f>[2]report1262779624005127882!$Y92</f>
        <v>0</v>
      </c>
      <c r="U121">
        <f>[2]report1262779624005127882!$T92</f>
        <v>2009</v>
      </c>
      <c r="W121" s="59" t="s">
        <v>183</v>
      </c>
      <c r="X121" t="str">
        <f>CONCATENATE([2]report1262779624005127882!$C92,", ",[2]report1262779624005127882!$E92)</f>
        <v>Hekven 6 C-D, Breda</v>
      </c>
      <c r="Y121" t="str">
        <f>[2]report1262779624005127882!$AL92</f>
        <v>as per 01/01/2021 no CAM/SC - tenant responsible for maintenance._x000D_
_x000D_
Isn't this a grossfix?</v>
      </c>
      <c r="AA121" t="s">
        <v>179</v>
      </c>
    </row>
    <row r="122" spans="2:27" x14ac:dyDescent="0.25">
      <c r="B122" t="str">
        <f t="shared" si="6"/>
        <v>LC-NE-BR-BR- 2</v>
      </c>
      <c r="C122" t="s">
        <v>36</v>
      </c>
      <c r="D122" t="s">
        <v>38</v>
      </c>
      <c r="E122" s="24">
        <f>YEAR([2]report1262779624005127882!$P93)</f>
        <v>2023</v>
      </c>
      <c r="F122" s="24">
        <f>INT((MONTH([2]report1262779624005127882!$P93)-1)/3)+1</f>
        <v>3</v>
      </c>
      <c r="H122" t="str" cm="1">
        <f t="array" ref="H122">_xlfn.IFS(I122="Netherlands","NL",I122="Germany","GER",I122="Belgium","BE")</f>
        <v>NL</v>
      </c>
      <c r="I122" s="50" t="s">
        <v>67</v>
      </c>
      <c r="J122" s="50" t="str">
        <f>[2]report1262779624005127882!$E93</f>
        <v>Breda</v>
      </c>
      <c r="K122" s="50" t="str">
        <f t="shared" si="7"/>
        <v>Breda</v>
      </c>
      <c r="L122" s="50" t="str">
        <f>[2]report1262779624005127882!$B93</f>
        <v>Schenker Logistics Nederland B.V.</v>
      </c>
      <c r="M122" t="s">
        <v>33</v>
      </c>
      <c r="N122" s="51">
        <f>[2]report1262779624005127882!$N93</f>
        <v>61.929997123882998</v>
      </c>
      <c r="O122" s="53">
        <f>YEARFRAC([2]report1262779624005127882!$P93,[2]report1262779624005127882!$Q93)</f>
        <v>1.9972222222222222</v>
      </c>
      <c r="P122">
        <f>[2]report1262779624005127882!$K93</f>
        <v>0</v>
      </c>
      <c r="Q122" s="56">
        <f>[2]report1262779624005127882!$H93</f>
        <v>734</v>
      </c>
      <c r="R122" s="57">
        <f>[2]report1262779624005127882!$V93/[2]report1262779624005127882!$H$2</f>
        <v>3.5886919582727113E-2</v>
      </c>
      <c r="S122">
        <f>[2]report1262779624005127882!$AA93</f>
        <v>3</v>
      </c>
      <c r="T122">
        <f>[2]report1262779624005127882!$Y93</f>
        <v>0</v>
      </c>
      <c r="U122">
        <f>[2]report1262779624005127882!$T93</f>
        <v>2009</v>
      </c>
      <c r="W122" s="59" t="s">
        <v>183</v>
      </c>
      <c r="X122" t="str">
        <f>CONCATENATE([2]report1262779624005127882!$C93,", ",[2]report1262779624005127882!$E93)</f>
        <v>Hekven 6 C-D, Breda</v>
      </c>
      <c r="Y122" t="str">
        <f>[2]report1262779624005127882!$AL93</f>
        <v>as per 01/01/2021 no CAM/SC - tenant responsible for maintenance._x000D_
_x000D_
Isn't this a grossfix?</v>
      </c>
      <c r="AA122" t="s">
        <v>179</v>
      </c>
    </row>
    <row r="123" spans="2:27" x14ac:dyDescent="0.25">
      <c r="B123" t="str">
        <f t="shared" si="6"/>
        <v>LC-NE-TI-TI- 1</v>
      </c>
      <c r="C123" t="s">
        <v>36</v>
      </c>
      <c r="D123" t="s">
        <v>38</v>
      </c>
      <c r="E123" s="24">
        <f>YEAR([2]report1262779624005127882!$P94)</f>
        <v>2023</v>
      </c>
      <c r="F123" s="24">
        <f>INT((MONTH([2]report1262779624005127882!$P94)-1)/3)+1</f>
        <v>1</v>
      </c>
      <c r="H123" t="str" cm="1">
        <f t="array" ref="H123">_xlfn.IFS(I123="Netherlands","NL",I123="Germany","GER",I123="Belgium","BE")</f>
        <v>NL</v>
      </c>
      <c r="I123" s="50" t="s">
        <v>67</v>
      </c>
      <c r="J123" s="50" t="str">
        <f>[2]report1262779624005127882!$E94</f>
        <v>Tilburg</v>
      </c>
      <c r="K123" s="50" t="str">
        <f t="shared" si="7"/>
        <v>Tilburg</v>
      </c>
      <c r="L123" s="50" t="str">
        <f>[2]report1262779624005127882!$B94</f>
        <v>DP World Logistics Netherlands B.V.</v>
      </c>
      <c r="M123" t="s">
        <v>33</v>
      </c>
      <c r="N123" s="51">
        <f>[2]report1262779624005127882!$N94</f>
        <v>62.380003926675002</v>
      </c>
      <c r="O123" s="53">
        <f>YEARFRAC([2]report1262779624005127882!$P94,[2]report1262779624005127882!$Q94)</f>
        <v>4.9944444444444445</v>
      </c>
      <c r="P123">
        <f>[2]report1262779624005127882!$K94</f>
        <v>0</v>
      </c>
      <c r="Q123" s="56">
        <f>[2]report1262779624005127882!$H94</f>
        <v>15841</v>
      </c>
      <c r="R123" s="57">
        <f>[2]report1262779624005127882!$V94/[2]report1262779624005127882!$H$2</f>
        <v>0</v>
      </c>
      <c r="S123">
        <f>[2]report1262779624005127882!$AA94</f>
        <v>10.8</v>
      </c>
      <c r="T123">
        <f>[2]report1262779624005127882!$Y94</f>
        <v>15</v>
      </c>
      <c r="U123">
        <f>[2]report1262779624005127882!$T94</f>
        <v>2007</v>
      </c>
      <c r="W123" s="59" t="s">
        <v>230</v>
      </c>
      <c r="X123" t="str">
        <f>CONCATENATE([2]report1262779624005127882!$C94,", ",[2]report1262779624005127882!$E94)</f>
        <v>Athenastraat 6-8, Tilburg</v>
      </c>
      <c r="Y123" t="str">
        <f>[2]report1262779624005127882!$AL94</f>
        <v>N/A</v>
      </c>
      <c r="AA123" t="s">
        <v>179</v>
      </c>
    </row>
    <row r="124" spans="2:27" x14ac:dyDescent="0.25">
      <c r="B124" t="str">
        <f t="shared" si="6"/>
        <v>LC-NE-TI-TI- 2</v>
      </c>
      <c r="C124" t="s">
        <v>36</v>
      </c>
      <c r="D124" t="s">
        <v>38</v>
      </c>
      <c r="E124" s="24">
        <f>YEAR([2]report1262779624005127882!$P95)</f>
        <v>2023</v>
      </c>
      <c r="F124" s="24">
        <f>INT((MONTH([2]report1262779624005127882!$P95)-1)/3)+1</f>
        <v>1</v>
      </c>
      <c r="H124" t="str" cm="1">
        <f t="array" ref="H124">_xlfn.IFS(I124="Netherlands","NL",I124="Germany","GER",I124="Belgium","BE")</f>
        <v>NL</v>
      </c>
      <c r="I124" s="50" t="s">
        <v>67</v>
      </c>
      <c r="J124" s="50" t="str">
        <f>[2]report1262779624005127882!$E95</f>
        <v>Tilburg</v>
      </c>
      <c r="K124" s="50" t="str">
        <f t="shared" si="7"/>
        <v>Tilburg</v>
      </c>
      <c r="L124" s="50" t="str">
        <f>[2]report1262779624005127882!$B95</f>
        <v>DP World Logistics Netherlands B.V.</v>
      </c>
      <c r="M124" t="s">
        <v>33</v>
      </c>
      <c r="N124" s="51">
        <f>[2]report1262779624005127882!$N95</f>
        <v>64.889997141104999</v>
      </c>
      <c r="O124" s="53">
        <f>YEARFRAC([2]report1262779624005127882!$P95,[2]report1262779624005127882!$Q95)</f>
        <v>4.9944444444444445</v>
      </c>
      <c r="P124">
        <f>[2]report1262779624005127882!$K95</f>
        <v>0</v>
      </c>
      <c r="Q124" s="56">
        <f>[2]report1262779624005127882!$H95</f>
        <v>12027</v>
      </c>
      <c r="R124" s="57">
        <f>[2]report1262779624005127882!$V95/[2]report1262779624005127882!$H$2</f>
        <v>1.5780479470224842E-2</v>
      </c>
      <c r="S124">
        <f>[2]report1262779624005127882!$AA95</f>
        <v>10.8</v>
      </c>
      <c r="T124">
        <f>[2]report1262779624005127882!$Y95</f>
        <v>13</v>
      </c>
      <c r="U124">
        <f>[2]report1262779624005127882!$T95</f>
        <v>2007</v>
      </c>
      <c r="W124" s="59" t="s">
        <v>231</v>
      </c>
      <c r="X124" t="str">
        <f>CONCATENATE([2]report1262779624005127882!$C95,", ",[2]report1262779624005127882!$E95)</f>
        <v>Athenastraat 10, Tilburg</v>
      </c>
      <c r="Y124" t="str">
        <f>[2]report1262779624005127882!$AL95</f>
        <v>N/A</v>
      </c>
      <c r="AA124" t="s">
        <v>179</v>
      </c>
    </row>
    <row r="125" spans="2:27" x14ac:dyDescent="0.25">
      <c r="B125" t="str">
        <f t="shared" si="6"/>
        <v>LC-NE-TI-TI- 3</v>
      </c>
      <c r="C125" t="s">
        <v>36</v>
      </c>
      <c r="D125" t="s">
        <v>38</v>
      </c>
      <c r="E125" s="24">
        <f>YEAR([2]report1262779624005127882!$P96)</f>
        <v>2023</v>
      </c>
      <c r="F125" s="24">
        <f>INT((MONTH([2]report1262779624005127882!$P96)-1)/3)+1</f>
        <v>4</v>
      </c>
      <c r="H125" t="str" cm="1">
        <f t="array" ref="H125">_xlfn.IFS(I125="Netherlands","NL",I125="Germany","GER",I125="Belgium","BE")</f>
        <v>NL</v>
      </c>
      <c r="I125" s="50" t="s">
        <v>67</v>
      </c>
      <c r="J125" s="50" t="str">
        <f>[2]report1262779624005127882!$E96</f>
        <v>Tilburg</v>
      </c>
      <c r="K125" s="50" t="str">
        <f t="shared" si="7"/>
        <v>Tilburg</v>
      </c>
      <c r="L125" s="50" t="str">
        <f>[2]report1262779624005127882!$B96</f>
        <v>WCL B.V.</v>
      </c>
      <c r="M125" t="s">
        <v>33</v>
      </c>
      <c r="N125" s="51">
        <f>[2]report1262779624005127882!$N96</f>
        <v>53.900001550002997</v>
      </c>
      <c r="O125" s="53">
        <f>YEARFRAC([2]report1262779624005127882!$P96,[2]report1262779624005127882!$Q96)</f>
        <v>1.25</v>
      </c>
      <c r="P125">
        <f>[2]report1262779624005127882!$K96</f>
        <v>0</v>
      </c>
      <c r="Q125" s="56">
        <f>[2]report1262779624005127882!$H96</f>
        <v>13745</v>
      </c>
      <c r="R125" s="57">
        <f>[2]report1262779624005127882!$V96/[2]report1262779624005127882!$H$2</f>
        <v>2.2050680264517505E-2</v>
      </c>
      <c r="S125">
        <f>[2]report1262779624005127882!$AA96</f>
        <v>12.2</v>
      </c>
      <c r="T125">
        <f>[2]report1262779624005127882!$Y96</f>
        <v>12</v>
      </c>
      <c r="U125">
        <f>[2]report1262779624005127882!$T96</f>
        <v>1999</v>
      </c>
      <c r="W125" s="59" t="s">
        <v>234</v>
      </c>
      <c r="X125" t="str">
        <f>CONCATENATE([2]report1262779624005127882!$C96,", ",[2]report1262779624005127882!$E96)</f>
        <v>Gesworenhoekseweg 9-11, Tilburg</v>
      </c>
      <c r="Y125" t="str">
        <f>[2]report1262779624005127882!$AL96</f>
        <v>New measurement report</v>
      </c>
      <c r="AA125" t="s">
        <v>179</v>
      </c>
    </row>
    <row r="126" spans="2:27" x14ac:dyDescent="0.25">
      <c r="B126" t="str">
        <f t="shared" si="6"/>
        <v>LC-NE-OU-OU- 1</v>
      </c>
      <c r="C126" t="s">
        <v>36</v>
      </c>
      <c r="D126" t="s">
        <v>38</v>
      </c>
      <c r="E126" s="24">
        <f>YEAR([2]report1262779624005127882!$P97)</f>
        <v>2024</v>
      </c>
      <c r="F126" s="24">
        <f>INT((MONTH([2]report1262779624005127882!$P97)-1)/3)+1</f>
        <v>1</v>
      </c>
      <c r="H126" t="str" cm="1">
        <f t="array" ref="H126">_xlfn.IFS(I126="Netherlands","NL",I126="Germany","GER",I126="Belgium","BE")</f>
        <v>NL</v>
      </c>
      <c r="I126" s="50" t="s">
        <v>67</v>
      </c>
      <c r="J126" s="50" t="str">
        <f>[2]report1262779624005127882!$E97</f>
        <v>Oude Meer</v>
      </c>
      <c r="K126" s="50" t="str">
        <f t="shared" si="7"/>
        <v>Oude Meer</v>
      </c>
      <c r="L126" s="50" t="str">
        <f>[2]report1262779624005127882!$B97</f>
        <v>MALCA-AMIT NL B.V.</v>
      </c>
      <c r="M126" t="s">
        <v>33</v>
      </c>
      <c r="N126" s="51">
        <f>[2]report1262779624005127882!$N97</f>
        <v>141.86999693443801</v>
      </c>
      <c r="O126" s="53">
        <f>YEARFRAC([2]report1262779624005127882!$P97,[2]report1262779624005127882!$Q97)</f>
        <v>9.9916666666666671</v>
      </c>
      <c r="P126">
        <f>[2]report1262779624005127882!$K97</f>
        <v>0</v>
      </c>
      <c r="Q126" s="56">
        <f>[2]report1262779624005127882!$H97</f>
        <v>1436</v>
      </c>
      <c r="R126" s="57">
        <f>[2]report1262779624005127882!$V97/[2]report1262779624005127882!$H$2</f>
        <v>9.3745386297934673E-3</v>
      </c>
      <c r="S126">
        <f>[2]report1262779624005127882!$AA97</f>
        <v>10.8</v>
      </c>
      <c r="T126">
        <f>[2]report1262779624005127882!$Y97</f>
        <v>2</v>
      </c>
      <c r="U126">
        <f>[2]report1262779624005127882!$T97</f>
        <v>2015</v>
      </c>
      <c r="W126" s="59" t="s">
        <v>73</v>
      </c>
      <c r="X126" t="str">
        <f>CONCATENATE([2]report1262779624005127882!$C97,", ",[2]report1262779624005127882!$E97)</f>
        <v>Fokkerweg 300, Oude Meer</v>
      </c>
      <c r="Y126" t="str">
        <f>[2]report1262779624005127882!$AL97</f>
        <v>N/A</v>
      </c>
      <c r="AA126" t="s">
        <v>179</v>
      </c>
    </row>
    <row r="127" spans="2:27" x14ac:dyDescent="0.25">
      <c r="B127" t="str">
        <f t="shared" si="6"/>
        <v>LC-NE-HE-HE- 1</v>
      </c>
      <c r="C127" t="s">
        <v>36</v>
      </c>
      <c r="D127" t="s">
        <v>38</v>
      </c>
      <c r="E127" s="24">
        <f>YEAR([2]report1262779624005127882!$P98)</f>
        <v>2022</v>
      </c>
      <c r="F127" s="24">
        <f>INT((MONTH([2]report1262779624005127882!$P98)-1)/3)+1</f>
        <v>3</v>
      </c>
      <c r="H127" t="str" cm="1">
        <f t="array" ref="H127">_xlfn.IFS(I127="Netherlands","NL",I127="Germany","GER",I127="Belgium","BE")</f>
        <v>NL</v>
      </c>
      <c r="I127" s="50" t="s">
        <v>67</v>
      </c>
      <c r="J127" s="50" t="str">
        <f>[2]report1262779624005127882!$E98</f>
        <v>Heilaar</v>
      </c>
      <c r="K127" s="50" t="str">
        <f t="shared" si="7"/>
        <v>Heilaar</v>
      </c>
      <c r="L127" s="50" t="str">
        <f>[2]report1262779624005127882!$B98</f>
        <v>Frigo Warehousing B.V.</v>
      </c>
      <c r="M127" t="s">
        <v>33</v>
      </c>
      <c r="N127" s="51">
        <f>[2]report1262779624005127882!$N98</f>
        <v>46.769998053884997</v>
      </c>
      <c r="O127" s="53">
        <f>YEARFRAC([2]report1262779624005127882!$P98,[2]report1262779624005127882!$Q98)</f>
        <v>5.1305555555555555</v>
      </c>
      <c r="P127">
        <f>[2]report1262779624005127882!$K98</f>
        <v>0</v>
      </c>
      <c r="Q127" s="56">
        <f>[2]report1262779624005127882!$H98</f>
        <v>6329</v>
      </c>
      <c r="R127" s="57">
        <f>[2]report1262779624005127882!$V98/[2]report1262779624005127882!$H$2</f>
        <v>3.6619304280298817E-2</v>
      </c>
      <c r="S127">
        <f>[2]report1262779624005127882!$AA98</f>
        <v>0</v>
      </c>
      <c r="T127">
        <f>[2]report1262779624005127882!$Y98</f>
        <v>7</v>
      </c>
      <c r="U127">
        <f>[2]report1262779624005127882!$T98</f>
        <v>2003</v>
      </c>
      <c r="W127" s="59" t="s">
        <v>236</v>
      </c>
      <c r="X127" t="str">
        <f>CONCATENATE([2]report1262779624005127882!$C98,", ",[2]report1262779624005127882!$E98)</f>
        <v>Iabc 5257, Heilaar</v>
      </c>
      <c r="Y127" t="str">
        <f>[2]report1262779624005127882!$AL98</f>
        <v>Acquisition from Crossbay</v>
      </c>
      <c r="AA127" t="s">
        <v>179</v>
      </c>
    </row>
    <row r="128" spans="2:27" x14ac:dyDescent="0.25">
      <c r="B128" t="str">
        <f t="shared" si="6"/>
        <v>LC-NE-WA-WA- 1</v>
      </c>
      <c r="C128" t="s">
        <v>36</v>
      </c>
      <c r="D128" t="s">
        <v>38</v>
      </c>
      <c r="E128" s="24">
        <f>YEAR([2]report1262779624005127882!$P99)</f>
        <v>2025</v>
      </c>
      <c r="F128" s="24">
        <f>INT((MONTH([2]report1262779624005127882!$P99)-1)/3)+1</f>
        <v>2</v>
      </c>
      <c r="H128" t="str" cm="1">
        <f t="array" ref="H128">_xlfn.IFS(I128="Netherlands","NL",I128="Germany","GER",I128="Belgium","BE")</f>
        <v>NL</v>
      </c>
      <c r="I128" s="50" t="s">
        <v>67</v>
      </c>
      <c r="J128" s="50" t="str">
        <f>[2]report1262779624005127882!$E99</f>
        <v>Waalwijk</v>
      </c>
      <c r="K128" s="50" t="str">
        <f t="shared" si="7"/>
        <v>Waalwijk</v>
      </c>
      <c r="L128" s="50" t="str">
        <f>[2]report1262779624005127882!$B99</f>
        <v>CEVA Logistics eServices B.V.</v>
      </c>
      <c r="M128" t="s">
        <v>33</v>
      </c>
      <c r="N128" s="51">
        <f>[2]report1262779624005127882!$N99</f>
        <v>64.310005356122005</v>
      </c>
      <c r="O128" s="53">
        <f>YEARFRAC([2]report1262779624005127882!$P99,[2]report1262779624005127882!$Q99)</f>
        <v>4</v>
      </c>
      <c r="P128">
        <f>[2]report1262779624005127882!$K99</f>
        <v>0</v>
      </c>
      <c r="Q128" s="56">
        <f>[2]report1262779624005127882!$H99</f>
        <v>14793</v>
      </c>
      <c r="R128" s="57">
        <f>[2]report1262779624005127882!$V99/[2]report1262779624005127882!$H$2</f>
        <v>1.8212001369693913E-2</v>
      </c>
      <c r="S128">
        <f>[2]report1262779624005127882!$AA99</f>
        <v>9.6999999999999993</v>
      </c>
      <c r="T128">
        <f>[2]report1262779624005127882!$Y99</f>
        <v>19</v>
      </c>
      <c r="U128">
        <f>[2]report1262779624005127882!$T99</f>
        <v>2014</v>
      </c>
      <c r="W128" s="59" t="s">
        <v>184</v>
      </c>
      <c r="X128" t="str">
        <f>CONCATENATE([2]report1262779624005127882!$C99,", ",[2]report1262779624005127882!$E99)</f>
        <v>Veerweg 16, Waalwijk</v>
      </c>
      <c r="Y128" t="str">
        <f>[2]report1262779624005127882!$AL99</f>
        <v>N/A</v>
      </c>
      <c r="AA128" t="s">
        <v>179</v>
      </c>
    </row>
    <row r="129" spans="2:27" x14ac:dyDescent="0.25">
      <c r="B129" t="str">
        <f t="shared" si="6"/>
        <v>LC-NE-WA-WA- 2</v>
      </c>
      <c r="C129" t="s">
        <v>36</v>
      </c>
      <c r="D129" t="s">
        <v>38</v>
      </c>
      <c r="E129" s="24">
        <f>YEAR([2]report1262779624005127882!$P100)</f>
        <v>2025</v>
      </c>
      <c r="F129" s="24">
        <f>INT((MONTH([2]report1262779624005127882!$P100)-1)/3)+1</f>
        <v>2</v>
      </c>
      <c r="H129" t="str" cm="1">
        <f t="array" ref="H129">_xlfn.IFS(I129="Netherlands","NL",I129="Germany","GER",I129="Belgium","BE")</f>
        <v>NL</v>
      </c>
      <c r="I129" s="50" t="s">
        <v>67</v>
      </c>
      <c r="J129" s="50" t="str">
        <f>[2]report1262779624005127882!$E100</f>
        <v>Waalwijk</v>
      </c>
      <c r="K129" s="50" t="str">
        <f t="shared" si="7"/>
        <v>Waalwijk</v>
      </c>
      <c r="L129" s="50" t="str">
        <f>[2]report1262779624005127882!$B100</f>
        <v>CEVA Logistics eServices B.V.</v>
      </c>
      <c r="M129" t="s">
        <v>33</v>
      </c>
      <c r="N129" s="51">
        <f>[2]report1262779624005127882!$N100</f>
        <v>66.110000275556004</v>
      </c>
      <c r="O129" s="53">
        <f>YEARFRAC([2]report1262779624005127882!$P100,[2]report1262779624005127882!$Q100)</f>
        <v>4</v>
      </c>
      <c r="P129">
        <f>[2]report1262779624005127882!$K100</f>
        <v>0</v>
      </c>
      <c r="Q129" s="56">
        <f>[2]report1262779624005127882!$H100</f>
        <v>12705</v>
      </c>
      <c r="R129" s="57">
        <f>[2]report1262779624005127882!$V100/[2]report1262779624005127882!$H$2</f>
        <v>2.685415751097681E-2</v>
      </c>
      <c r="S129">
        <f>[2]report1262779624005127882!$AA100</f>
        <v>9.6999999999999993</v>
      </c>
      <c r="T129">
        <f>[2]report1262779624005127882!$Y100</f>
        <v>16</v>
      </c>
      <c r="U129">
        <f>[2]report1262779624005127882!$T100</f>
        <v>2011</v>
      </c>
      <c r="W129" s="59" t="s">
        <v>184</v>
      </c>
      <c r="X129" t="str">
        <f>CONCATENATE([2]report1262779624005127882!$C100,", ",[2]report1262779624005127882!$E100)</f>
        <v>Veerweg 16, Waalwijk</v>
      </c>
      <c r="Y129" t="str">
        <f>[2]report1262779624005127882!$AL100</f>
        <v>N/A</v>
      </c>
      <c r="AA129" t="s">
        <v>179</v>
      </c>
    </row>
    <row r="130" spans="2:27" x14ac:dyDescent="0.25">
      <c r="B130" t="str">
        <f t="shared" si="6"/>
        <v>LC-NE-WA-WA- 3</v>
      </c>
      <c r="C130" t="s">
        <v>36</v>
      </c>
      <c r="D130" t="s">
        <v>38</v>
      </c>
      <c r="E130" s="24">
        <f>YEAR([2]report1262779624005127882!$P101)</f>
        <v>2024</v>
      </c>
      <c r="F130" s="24">
        <f>INT((MONTH([2]report1262779624005127882!$P101)-1)/3)+1</f>
        <v>2</v>
      </c>
      <c r="H130" t="str" cm="1">
        <f t="array" ref="H130">_xlfn.IFS(I130="Netherlands","NL",I130="Germany","GER",I130="Belgium","BE")</f>
        <v>NL</v>
      </c>
      <c r="I130" s="50" t="s">
        <v>67</v>
      </c>
      <c r="J130" s="50" t="str">
        <f>[2]report1262779624005127882!$E101</f>
        <v>Waalwijk</v>
      </c>
      <c r="K130" s="50" t="str">
        <f t="shared" si="7"/>
        <v>Waalwijk</v>
      </c>
      <c r="L130" s="50" t="str">
        <f>[2]report1262779624005127882!$B101</f>
        <v>CEVA Logistics eServices B.V.</v>
      </c>
      <c r="M130" t="s">
        <v>33</v>
      </c>
      <c r="N130" s="51">
        <f>[2]report1262779624005127882!$N101</f>
        <v>67.499997847217998</v>
      </c>
      <c r="O130" s="53">
        <f>YEARFRAC([2]report1262779624005127882!$P101,[2]report1262779624005127882!$Q101)</f>
        <v>5</v>
      </c>
      <c r="P130">
        <f>[2]report1262779624005127882!$K101</f>
        <v>0</v>
      </c>
      <c r="Q130" s="56">
        <f>[2]report1262779624005127882!$H101</f>
        <v>28252</v>
      </c>
      <c r="R130" s="57">
        <f>[2]report1262779624005127882!$V101/[2]report1262779624005127882!$H$2</f>
        <v>0.1063424596299873</v>
      </c>
      <c r="S130">
        <f>[2]report1262779624005127882!$AA101</f>
        <v>9.6999999999999993</v>
      </c>
      <c r="T130">
        <f>[2]report1262779624005127882!$Y101</f>
        <v>23</v>
      </c>
      <c r="U130">
        <f>[2]report1262779624005127882!$T101</f>
        <v>2011</v>
      </c>
      <c r="W130" s="59" t="s">
        <v>184</v>
      </c>
      <c r="X130" t="str">
        <f>CONCATENATE([2]report1262779624005127882!$C101,", ",[2]report1262779624005127882!$E101)</f>
        <v>Veerweg 16, Waalwijk</v>
      </c>
      <c r="Y130" t="str">
        <f>[2]report1262779624005127882!$AL101</f>
        <v>N/A</v>
      </c>
      <c r="AA130" t="s">
        <v>179</v>
      </c>
    </row>
    <row r="131" spans="2:27" x14ac:dyDescent="0.25">
      <c r="B131" t="str">
        <f t="shared" si="6"/>
        <v>LC-NE-AM-AM- 1</v>
      </c>
      <c r="C131" t="s">
        <v>36</v>
      </c>
      <c r="D131" t="s">
        <v>38</v>
      </c>
      <c r="E131" s="24">
        <f>YEAR([2]report1262779624005127882!$P102)</f>
        <v>2024</v>
      </c>
      <c r="F131" s="24">
        <f>INT((MONTH([2]report1262779624005127882!$P102)-1)/3)+1</f>
        <v>4</v>
      </c>
      <c r="H131" t="str" cm="1">
        <f t="array" ref="H131">_xlfn.IFS(I131="Netherlands","NL",I131="Germany","GER",I131="Belgium","BE")</f>
        <v>NL</v>
      </c>
      <c r="I131" s="50" t="s">
        <v>67</v>
      </c>
      <c r="J131" s="50" t="str">
        <f>[2]report1262779624005127882!$E102</f>
        <v>Amsterdam ZO</v>
      </c>
      <c r="K131" s="50" t="str">
        <f t="shared" si="7"/>
        <v>Amsterdam ZO</v>
      </c>
      <c r="L131" s="50" t="str">
        <f>[2]report1262779624005127882!$B102</f>
        <v>Tesla Motors Netherlands B.V.</v>
      </c>
      <c r="M131" t="s">
        <v>33</v>
      </c>
      <c r="N131" s="51">
        <f>[2]report1262779624005127882!$N102</f>
        <v>115.84999801943999</v>
      </c>
      <c r="O131" s="53">
        <f>YEARFRAC([2]report1262779624005127882!$P102,[2]report1262779624005127882!$Q102)</f>
        <v>4.9972222222222218</v>
      </c>
      <c r="P131">
        <f>[2]report1262779624005127882!$K102</f>
        <v>0</v>
      </c>
      <c r="Q131" s="56">
        <f>[2]report1262779624005127882!$H102</f>
        <v>1499</v>
      </c>
      <c r="R131" s="57">
        <f>[2]report1262779624005127882!$V102/[2]report1262779624005127882!$H$2</f>
        <v>8.5933300711101029E-2</v>
      </c>
      <c r="S131">
        <f>[2]report1262779624005127882!$AA102</f>
        <v>10.8</v>
      </c>
      <c r="T131">
        <f>[2]report1262779624005127882!$Y102</f>
        <v>0</v>
      </c>
      <c r="U131">
        <f>[2]report1262779624005127882!$T102</f>
        <v>1986</v>
      </c>
      <c r="W131" s="59" t="s">
        <v>237</v>
      </c>
      <c r="X131" t="str">
        <f>CONCATENATE([2]report1262779624005127882!$C102,", ",[2]report1262779624005127882!$E102)</f>
        <v>Keienbergweg 16, 18 &amp; 20, Amsterdam ZO</v>
      </c>
      <c r="Y131" t="str">
        <f>[2]report1262779624005127882!$AL102</f>
        <v>Art 3.2/3.3; Lessee had the sole right to execute the renewal options, from next renewal option, the lease can be extended or terminated by both parties</v>
      </c>
      <c r="AA131" t="s">
        <v>179</v>
      </c>
    </row>
    <row r="132" spans="2:27" x14ac:dyDescent="0.25">
      <c r="B132" t="str">
        <f t="shared" si="6"/>
        <v>LC-NE-RO-RO- 1</v>
      </c>
      <c r="C132" t="s">
        <v>36</v>
      </c>
      <c r="D132" t="s">
        <v>38</v>
      </c>
      <c r="E132" s="24">
        <f>YEAR([2]report1262779624005127882!$P103)</f>
        <v>2024</v>
      </c>
      <c r="F132" s="24">
        <f>INT((MONTH([2]report1262779624005127882!$P103)-1)/3)+1</f>
        <v>4</v>
      </c>
      <c r="H132" t="str" cm="1">
        <f t="array" ref="H132">_xlfn.IFS(I132="Netherlands","NL",I132="Germany","GER",I132="Belgium","BE")</f>
        <v>NL</v>
      </c>
      <c r="I132" s="50" t="s">
        <v>67</v>
      </c>
      <c r="J132" s="50" t="str">
        <f>[2]report1262779624005127882!$E103</f>
        <v>Rotterdam</v>
      </c>
      <c r="K132" s="50" t="str">
        <f t="shared" si="7"/>
        <v>Rotterdam</v>
      </c>
      <c r="L132" s="50" t="str">
        <f>[2]report1262779624005127882!$B103</f>
        <v>Lime Network B.V.</v>
      </c>
      <c r="M132" t="s">
        <v>33</v>
      </c>
      <c r="N132" s="51">
        <f>[2]report1262779624005127882!$N103</f>
        <v>83.309997175549995</v>
      </c>
      <c r="O132" s="53">
        <f>YEARFRAC([2]report1262779624005127882!$P103,[2]report1262779624005127882!$Q103)</f>
        <v>4.9972222222222218</v>
      </c>
      <c r="P132">
        <f>[2]report1262779624005127882!$K103</f>
        <v>0</v>
      </c>
      <c r="Q132" s="56">
        <f>[2]report1262779624005127882!$H103</f>
        <v>2873</v>
      </c>
      <c r="R132" s="57">
        <f>[2]report1262779624005127882!$V103/[2]report1262779624005127882!$H$2</f>
        <v>3.2268930931799326E-2</v>
      </c>
      <c r="S132">
        <f>[2]report1262779624005127882!$AA103</f>
        <v>9.1</v>
      </c>
      <c r="T132">
        <f>[2]report1262779624005127882!$Y103</f>
        <v>4</v>
      </c>
      <c r="U132">
        <f>[2]report1262779624005127882!$T103</f>
        <v>1999</v>
      </c>
      <c r="W132" s="59" t="s">
        <v>208</v>
      </c>
      <c r="X132" t="str">
        <f>CONCATENATE([2]report1262779624005127882!$C103,", ",[2]report1262779624005127882!$E103)</f>
        <v>Columbusstraat 2-10, Rotterdam</v>
      </c>
      <c r="Y132" t="str">
        <f>[2]report1262779624005127882!$AL103</f>
        <v>transition to clear lease from tenant ID tn6906</v>
      </c>
      <c r="AA132" t="s">
        <v>179</v>
      </c>
    </row>
    <row r="133" spans="2:27" x14ac:dyDescent="0.25">
      <c r="B133" t="str">
        <f t="shared" si="6"/>
        <v>LC-GE-MO-MO- 1</v>
      </c>
      <c r="C133" t="s">
        <v>36</v>
      </c>
      <c r="D133" t="s">
        <v>38</v>
      </c>
      <c r="E133" s="24">
        <f>YEAR([2]report1262779624005127882!$P104)</f>
        <v>2022</v>
      </c>
      <c r="F133" s="24">
        <f>INT((MONTH([2]report1262779624005127882!$P104)-1)/3)+1</f>
        <v>2</v>
      </c>
      <c r="H133" t="str" cm="1">
        <f t="array" ref="H133">_xlfn.IFS(I133="Netherlands","NL",I133="Germany","GER",I133="Belgium","BE")</f>
        <v>GER</v>
      </c>
      <c r="I133" s="50" t="s">
        <v>180</v>
      </c>
      <c r="J133" s="50" t="str">
        <f>[2]report1262779624005127882!$E104</f>
        <v>Moers</v>
      </c>
      <c r="K133" s="50" t="str">
        <f t="shared" si="7"/>
        <v>Moers</v>
      </c>
      <c r="L133" s="50" t="str">
        <f>[2]report1262779624005127882!$B104</f>
        <v>EDEKA Rhein-Ruhr Stiftung &amp; Co. KG</v>
      </c>
      <c r="M133" t="s">
        <v>33</v>
      </c>
      <c r="N133" s="51">
        <f>[2]report1262779624005127882!$N104</f>
        <v>50.669999603888002</v>
      </c>
      <c r="O133" s="53">
        <f>YEARFRAC([2]report1262779624005127882!$P104,[2]report1262779624005127882!$Q104)</f>
        <v>1.0805555555555555</v>
      </c>
      <c r="P133">
        <f>[2]report1262779624005127882!$K104</f>
        <v>0</v>
      </c>
      <c r="Q133" s="56">
        <f>[2]report1262779624005127882!$H104</f>
        <v>34163</v>
      </c>
      <c r="R133" s="57">
        <f>[2]report1262779624005127882!$V104/[2]report1262779624005127882!$H$2</f>
        <v>0.33357744912400172</v>
      </c>
      <c r="S133">
        <f>[2]report1262779624005127882!$AA104</f>
        <v>0</v>
      </c>
      <c r="T133">
        <f>[2]report1262779624005127882!$Y104</f>
        <v>0</v>
      </c>
      <c r="U133">
        <f>[2]report1262779624005127882!$T104</f>
        <v>1971</v>
      </c>
      <c r="W133" s="59" t="s">
        <v>238</v>
      </c>
      <c r="X133" t="str">
        <f>CONCATENATE([2]report1262779624005127882!$C104,", ",[2]report1262779624005127882!$E104)</f>
        <v>Chemnitzer Strasse 24, Moers</v>
      </c>
      <c r="Y133" t="str">
        <f>[2]report1262779624005127882!$AL104</f>
        <v>Indexation should be based on: 01/10/2016 101,20_x000D_
_x000D_
triple net agreement, No settlement, costs for the tenant are passed on within the framework of pass-on invoices</v>
      </c>
      <c r="AA133" t="s">
        <v>179</v>
      </c>
    </row>
    <row r="134" spans="2:27" x14ac:dyDescent="0.25">
      <c r="B134" t="str">
        <f t="shared" si="6"/>
        <v>LC-GE-MO-MO- 2</v>
      </c>
      <c r="C134" t="s">
        <v>36</v>
      </c>
      <c r="D134" t="s">
        <v>38</v>
      </c>
      <c r="E134" s="24">
        <f>YEAR([2]report1262779624005127882!$P105)</f>
        <v>2022</v>
      </c>
      <c r="F134" s="24">
        <f>INT((MONTH([2]report1262779624005127882!$P105)-1)/3)+1</f>
        <v>2</v>
      </c>
      <c r="H134" t="str" cm="1">
        <f t="array" ref="H134">_xlfn.IFS(I134="Netherlands","NL",I134="Germany","GER",I134="Belgium","BE")</f>
        <v>GER</v>
      </c>
      <c r="I134" s="50" t="s">
        <v>180</v>
      </c>
      <c r="J134" s="50" t="str">
        <f>[2]report1262779624005127882!$E105</f>
        <v>Moers</v>
      </c>
      <c r="K134" s="50" t="str">
        <f t="shared" si="7"/>
        <v>Moers</v>
      </c>
      <c r="L134" s="50" t="str">
        <f>[2]report1262779624005127882!$B105</f>
        <v>EDEKA Rhein-Ruhr Stiftung &amp; Co. KG</v>
      </c>
      <c r="M134" t="s">
        <v>33</v>
      </c>
      <c r="N134" s="51">
        <f>[2]report1262779624005127882!$N105</f>
        <v>56.570000292777998</v>
      </c>
      <c r="O134" s="53">
        <f>YEARFRAC([2]report1262779624005127882!$P105,[2]report1262779624005127882!$Q105)</f>
        <v>1.0805555555555555</v>
      </c>
      <c r="P134">
        <f>[2]report1262779624005127882!$K105</f>
        <v>0</v>
      </c>
      <c r="Q134" s="56">
        <f>[2]report1262779624005127882!$H105</f>
        <v>7999</v>
      </c>
      <c r="R134" s="57">
        <f>[2]report1262779624005127882!$V105/[2]report1262779624005127882!$H$2</f>
        <v>0</v>
      </c>
      <c r="S134">
        <f>[2]report1262779624005127882!$AA105</f>
        <v>0</v>
      </c>
      <c r="T134">
        <f>[2]report1262779624005127882!$Y105</f>
        <v>0</v>
      </c>
      <c r="U134">
        <f>[2]report1262779624005127882!$T105</f>
        <v>1971</v>
      </c>
      <c r="W134" s="59" t="s">
        <v>238</v>
      </c>
      <c r="X134" t="str">
        <f>CONCATENATE([2]report1262779624005127882!$C105,", ",[2]report1262779624005127882!$E105)</f>
        <v>Chemnitzer Strasse 24, Moers</v>
      </c>
      <c r="Y134" t="str">
        <f>[2]report1262779624005127882!$AL105</f>
        <v>Indexation should be based on: 01/10/2016 101,20_x000D_
  triple net agreement, No settlement, costs for the tenant are passed on within the framework of pass-on invoices</v>
      </c>
      <c r="AA134" t="s">
        <v>179</v>
      </c>
    </row>
    <row r="135" spans="2:27" x14ac:dyDescent="0.25">
      <c r="B135" t="str">
        <f t="shared" si="6"/>
        <v>LC-NE-SC-SC- 1</v>
      </c>
      <c r="C135" t="s">
        <v>36</v>
      </c>
      <c r="D135" t="s">
        <v>38</v>
      </c>
      <c r="E135" s="24">
        <f>YEAR([2]report1262779624005127882!$P106)</f>
        <v>2024</v>
      </c>
      <c r="F135" s="24">
        <f>INT((MONTH([2]report1262779624005127882!$P106)-1)/3)+1</f>
        <v>2</v>
      </c>
      <c r="H135" t="str" cm="1">
        <f t="array" ref="H135">_xlfn.IFS(I135="Netherlands","NL",I135="Germany","GER",I135="Belgium","BE")</f>
        <v>NL</v>
      </c>
      <c r="I135" s="50" t="s">
        <v>67</v>
      </c>
      <c r="J135" s="50" t="str">
        <f>[2]report1262779624005127882!$E106</f>
        <v>Schiphol-Zuidoost</v>
      </c>
      <c r="K135" s="50" t="str">
        <f t="shared" si="7"/>
        <v>Schiphol-Zuidoost</v>
      </c>
      <c r="L135" s="50" t="str">
        <f>[2]report1262779624005127882!$B106</f>
        <v>FEDEX EXPRESS NETHERLANDS B.V.</v>
      </c>
      <c r="M135" t="s">
        <v>33</v>
      </c>
      <c r="N135" s="51">
        <f>[2]report1262779624005127882!$N106</f>
        <v>106.31999770944</v>
      </c>
      <c r="O135" s="53">
        <f>YEARFRAC([2]report1262779624005127882!$P106,[2]report1262779624005127882!$Q106)</f>
        <v>10</v>
      </c>
      <c r="P135">
        <f>[2]report1262779624005127882!$K106</f>
        <v>0</v>
      </c>
      <c r="Q135" s="56">
        <f>[2]report1262779624005127882!$H106</f>
        <v>19490</v>
      </c>
      <c r="R135" s="57">
        <f>[2]report1262779624005127882!$V106/[2]report1262779624005127882!$H$2</f>
        <v>0.21374443779715199</v>
      </c>
      <c r="S135">
        <f>[2]report1262779624005127882!$AA106</f>
        <v>0</v>
      </c>
      <c r="T135">
        <f>[2]report1262779624005127882!$Y106</f>
        <v>32</v>
      </c>
      <c r="U135">
        <f>[2]report1262779624005127882!$T106</f>
        <v>1999</v>
      </c>
      <c r="W135" s="59" t="s">
        <v>204</v>
      </c>
      <c r="X135" t="str">
        <f>CONCATENATE([2]report1262779624005127882!$C106,", ",[2]report1262779624005127882!$E106)</f>
        <v>Prestwickweg 1, Schiphol-Zuidoost</v>
      </c>
      <c r="Y135" t="str">
        <f>[2]report1262779624005127882!$AL106</f>
        <v>N/A</v>
      </c>
      <c r="AA135" t="s">
        <v>179</v>
      </c>
    </row>
    <row r="136" spans="2:27" x14ac:dyDescent="0.25">
      <c r="B136" t="str">
        <f t="shared" si="6"/>
        <v>LC-NE-TI-TI- 1</v>
      </c>
      <c r="C136" t="s">
        <v>36</v>
      </c>
      <c r="D136" t="s">
        <v>38</v>
      </c>
      <c r="E136" s="24">
        <f>YEAR([2]report1262779624005127882!$P107)</f>
        <v>2022</v>
      </c>
      <c r="F136" s="24">
        <f>INT((MONTH([2]report1262779624005127882!$P107)-1)/3)+1</f>
        <v>1</v>
      </c>
      <c r="H136" t="str" cm="1">
        <f t="array" ref="H136">_xlfn.IFS(I136="Netherlands","NL",I136="Germany","GER",I136="Belgium","BE")</f>
        <v>NL</v>
      </c>
      <c r="I136" s="50" t="s">
        <v>67</v>
      </c>
      <c r="J136" s="50" t="str">
        <f>[2]report1262779624005127882!$E107</f>
        <v>Tilburg</v>
      </c>
      <c r="K136" s="50" t="str">
        <f t="shared" si="7"/>
        <v>Tilburg</v>
      </c>
      <c r="L136" s="50" t="str">
        <f>[2]report1262779624005127882!$B107</f>
        <v>Expeditie- en Transportbedrijf Dollevoet B.V.</v>
      </c>
      <c r="M136" t="s">
        <v>33</v>
      </c>
      <c r="N136" s="51">
        <f>[2]report1262779624005127882!$N107</f>
        <v>54.1300047877873</v>
      </c>
      <c r="O136" s="53">
        <f>YEARFRAC([2]report1262779624005127882!$P107,[2]report1262779624005127882!$Q107)</f>
        <v>0.25</v>
      </c>
      <c r="P136">
        <f>[2]report1262779624005127882!$K107</f>
        <v>0</v>
      </c>
      <c r="Q136" s="56">
        <f>[2]report1262779624005127882!$H107</f>
        <v>11466</v>
      </c>
      <c r="R136" s="57">
        <f>[2]report1262779624005127882!$V107/[2]report1262779624005127882!$H$2</f>
        <v>2.597529316949192E-2</v>
      </c>
      <c r="S136">
        <f>[2]report1262779624005127882!$AA107</f>
        <v>0</v>
      </c>
      <c r="T136">
        <f>[2]report1262779624005127882!$Y107</f>
        <v>0</v>
      </c>
      <c r="U136">
        <f>[2]report1262779624005127882!$T107</f>
        <v>2020</v>
      </c>
      <c r="W136" s="59" t="s">
        <v>239</v>
      </c>
      <c r="X136" t="str">
        <f>CONCATENATE([2]report1262779624005127882!$C107,", ",[2]report1262779624005127882!$E107)</f>
        <v>Theseusstraat 44/Letostraat 19, Tilburg</v>
      </c>
      <c r="Y136" t="str">
        <f>[2]report1262779624005127882!$AL107</f>
        <v>N/A</v>
      </c>
      <c r="AA136" t="s">
        <v>179</v>
      </c>
    </row>
    <row r="137" spans="2:27" x14ac:dyDescent="0.25">
      <c r="B137" t="str">
        <f t="shared" si="6"/>
        <v>LC-NE-RO-RO- 1</v>
      </c>
      <c r="C137" t="s">
        <v>36</v>
      </c>
      <c r="D137" t="s">
        <v>38</v>
      </c>
      <c r="E137" s="24">
        <f>YEAR([2]report1262779624005127882!$P108)</f>
        <v>2023</v>
      </c>
      <c r="F137" s="24">
        <f>INT((MONTH([2]report1262779624005127882!$P108)-1)/3)+1</f>
        <v>1</v>
      </c>
      <c r="H137" t="str" cm="1">
        <f t="array" ref="H137">_xlfn.IFS(I137="Netherlands","NL",I137="Germany","GER",I137="Belgium","BE")</f>
        <v>NL</v>
      </c>
      <c r="I137" s="50" t="s">
        <v>67</v>
      </c>
      <c r="J137" s="50" t="str">
        <f>[2]report1262779624005127882!$E108</f>
        <v>Rotterdam</v>
      </c>
      <c r="K137" s="50" t="str">
        <f t="shared" si="7"/>
        <v>Rotterdam</v>
      </c>
      <c r="L137" s="50" t="str">
        <f>[2]report1262779624005127882!$B108</f>
        <v>Design Warehousing B.V.</v>
      </c>
      <c r="M137" t="s">
        <v>33</v>
      </c>
      <c r="N137" s="51">
        <f>[2]report1262779624005127882!$N108</f>
        <v>72.819995987214199</v>
      </c>
      <c r="O137" s="53">
        <f>YEARFRAC([2]report1262779624005127882!$P108,[2]report1262779624005127882!$Q108)</f>
        <v>2.9916666666666667</v>
      </c>
      <c r="P137">
        <f>[2]report1262779624005127882!$K108</f>
        <v>0</v>
      </c>
      <c r="Q137" s="56">
        <f>[2]report1262779624005127882!$H108</f>
        <v>79</v>
      </c>
      <c r="R137" s="57">
        <f>[2]report1262779624005127882!$V108/[2]report1262779624005127882!$H$2</f>
        <v>0</v>
      </c>
      <c r="S137">
        <f>[2]report1262779624005127882!$AA108</f>
        <v>0</v>
      </c>
      <c r="T137">
        <f>[2]report1262779624005127882!$Y108</f>
        <v>0</v>
      </c>
      <c r="U137">
        <f>[2]report1262779624005127882!$T108</f>
        <v>1992</v>
      </c>
      <c r="W137" s="59" t="s">
        <v>240</v>
      </c>
      <c r="X137" t="str">
        <f>CONCATENATE([2]report1262779624005127882!$C108,", ",[2]report1262779624005127882!$E108)</f>
        <v>Willem Barentzstraat 41-49, Rotterdam</v>
      </c>
      <c r="Y137" t="str">
        <f>[2]report1262779624005127882!$AL108</f>
        <v>N/A</v>
      </c>
      <c r="AA137" t="s">
        <v>179</v>
      </c>
    </row>
    <row r="138" spans="2:27" x14ac:dyDescent="0.25">
      <c r="B138" t="str">
        <f t="shared" si="6"/>
        <v>LC-NE-TI-TI- 1</v>
      </c>
      <c r="C138" t="s">
        <v>36</v>
      </c>
      <c r="D138" t="s">
        <v>38</v>
      </c>
      <c r="E138" s="24">
        <f>YEAR([2]report1262779624005127882!$P109)</f>
        <v>2027</v>
      </c>
      <c r="F138" s="24">
        <f>INT((MONTH([2]report1262779624005127882!$P109)-1)/3)+1</f>
        <v>4</v>
      </c>
      <c r="H138" t="str" cm="1">
        <f t="array" ref="H138">_xlfn.IFS(I138="Netherlands","NL",I138="Germany","GER",I138="Belgium","BE")</f>
        <v>NL</v>
      </c>
      <c r="I138" s="50" t="s">
        <v>67</v>
      </c>
      <c r="J138" s="50" t="str">
        <f>[2]report1262779624005127882!$E109</f>
        <v>Tilburg</v>
      </c>
      <c r="K138" s="50" t="str">
        <f t="shared" si="7"/>
        <v>Tilburg</v>
      </c>
      <c r="L138" s="50" t="str">
        <f>[2]report1262779624005127882!$B109</f>
        <v>Coolblue B.V.</v>
      </c>
      <c r="M138" t="s">
        <v>33</v>
      </c>
      <c r="N138" s="51">
        <f>[2]report1262779624005127882!$N109</f>
        <v>47.670000895557301</v>
      </c>
      <c r="O138" s="53">
        <f>YEARFRAC([2]report1262779624005127882!$P109,[2]report1262779624005127882!$Q109)</f>
        <v>0</v>
      </c>
      <c r="P138">
        <f>[2]report1262779624005127882!$K109</f>
        <v>0</v>
      </c>
      <c r="Q138" s="56">
        <f>[2]report1262779624005127882!$H109</f>
        <v>11880</v>
      </c>
      <c r="R138" s="57">
        <f>[2]report1262779624005127882!$V109/[2]report1262779624005127882!$H$2</f>
        <v>0</v>
      </c>
      <c r="S138">
        <f>[2]report1262779624005127882!$AA109</f>
        <v>12.2</v>
      </c>
      <c r="T138">
        <f>[2]report1262779624005127882!$Y109</f>
        <v>10</v>
      </c>
      <c r="U138">
        <f>[2]report1262779624005127882!$T109</f>
        <v>2017</v>
      </c>
      <c r="W138" s="59" t="s">
        <v>241</v>
      </c>
      <c r="X138" t="str">
        <f>CONCATENATE([2]report1262779624005127882!$C109,", ",[2]report1262779624005127882!$E109)</f>
        <v>Asteriastraat 4a, Tilburg</v>
      </c>
      <c r="Y138" t="str">
        <f>[2]report1262779624005127882!$AL109</f>
        <v>Created by exercising a Renewal Option</v>
      </c>
      <c r="AA138" t="s">
        <v>179</v>
      </c>
    </row>
    <row r="139" spans="2:27" x14ac:dyDescent="0.25">
      <c r="B139" t="str">
        <f t="shared" si="6"/>
        <v>LC-NE-VE-VE- 1</v>
      </c>
      <c r="C139" t="s">
        <v>36</v>
      </c>
      <c r="D139" t="s">
        <v>38</v>
      </c>
      <c r="E139" s="24">
        <f>YEAR([2]report1262779624005127882!$P110)</f>
        <v>2023</v>
      </c>
      <c r="F139" s="24">
        <f>INT((MONTH([2]report1262779624005127882!$P110)-1)/3)+1</f>
        <v>4</v>
      </c>
      <c r="H139" t="str" cm="1">
        <f t="array" ref="H139">_xlfn.IFS(I139="Netherlands","NL",I139="Germany","GER",I139="Belgium","BE")</f>
        <v>NL</v>
      </c>
      <c r="I139" s="50" t="s">
        <v>67</v>
      </c>
      <c r="J139" s="50" t="str">
        <f>[2]report1262779624005127882!$E110</f>
        <v>Venlo</v>
      </c>
      <c r="K139" s="50" t="str">
        <f t="shared" si="7"/>
        <v>Venlo</v>
      </c>
      <c r="L139" s="50" t="str">
        <f>[2]report1262779624005127882!$B110</f>
        <v>Humby B.V.</v>
      </c>
      <c r="M139" t="s">
        <v>33</v>
      </c>
      <c r="N139" s="51">
        <f>[2]report1262779624005127882!$N110</f>
        <v>85.770002790006004</v>
      </c>
      <c r="O139" s="53">
        <f>YEARFRAC([2]report1262779624005127882!$P110,[2]report1262779624005127882!$Q110)</f>
        <v>3.1166666666666667</v>
      </c>
      <c r="P139">
        <f>[2]report1262779624005127882!$K110</f>
        <v>0</v>
      </c>
      <c r="Q139" s="56">
        <f>[2]report1262779624005127882!$H110</f>
        <v>4360</v>
      </c>
      <c r="R139" s="57">
        <f>[2]report1262779624005127882!$V110/[2]report1262779624005127882!$H$2</f>
        <v>1.8897514036381378E-2</v>
      </c>
      <c r="S139">
        <f>[2]report1262779624005127882!$AA110</f>
        <v>11.12</v>
      </c>
      <c r="T139">
        <f>[2]report1262779624005127882!$Y110</f>
        <v>5</v>
      </c>
      <c r="U139">
        <f>[2]report1262779624005127882!$T110</f>
        <v>1999</v>
      </c>
      <c r="W139" s="59" t="s">
        <v>122</v>
      </c>
      <c r="X139" t="str">
        <f>CONCATENATE([2]report1262779624005127882!$C110,", ",[2]report1262779624005127882!$E110)</f>
        <v>Dirk Hartogweg 14, Venlo</v>
      </c>
      <c r="Y139" t="str">
        <f>[2]report1262779624005127882!$AL110</f>
        <v>Amendment 2 and 3</v>
      </c>
      <c r="AA139" t="s">
        <v>179</v>
      </c>
    </row>
    <row r="140" spans="2:27" x14ac:dyDescent="0.25">
      <c r="B140" t="str">
        <f t="shared" si="6"/>
        <v>LC-NE-VE-VE- 2</v>
      </c>
      <c r="C140" t="s">
        <v>36</v>
      </c>
      <c r="D140" t="s">
        <v>38</v>
      </c>
      <c r="E140" s="24">
        <f>YEAR([2]report1262779624005127882!$P111)</f>
        <v>2022</v>
      </c>
      <c r="F140" s="24">
        <f>INT((MONTH([2]report1262779624005127882!$P111)-1)/3)+1</f>
        <v>2</v>
      </c>
      <c r="H140" t="str" cm="1">
        <f t="array" ref="H140">_xlfn.IFS(I140="Netherlands","NL",I140="Germany","GER",I140="Belgium","BE")</f>
        <v>NL</v>
      </c>
      <c r="I140" s="50" t="s">
        <v>67</v>
      </c>
      <c r="J140" s="50" t="str">
        <f>[2]report1262779624005127882!$E111</f>
        <v>Venlo</v>
      </c>
      <c r="K140" s="50" t="str">
        <f t="shared" si="7"/>
        <v>Venlo</v>
      </c>
      <c r="L140" s="50" t="str">
        <f>[2]report1262779624005127882!$B111</f>
        <v>Cabooter Container Services B.V.</v>
      </c>
      <c r="M140" t="s">
        <v>33</v>
      </c>
      <c r="N140" s="51">
        <f>[2]report1262779624005127882!$N111</f>
        <v>62.420002617782998</v>
      </c>
      <c r="O140" s="53">
        <f>YEARFRAC([2]report1262779624005127882!$P111,[2]report1262779624005127882!$Q111)</f>
        <v>4.9972222222222218</v>
      </c>
      <c r="P140">
        <f>[2]report1262779624005127882!$K111</f>
        <v>0</v>
      </c>
      <c r="Q140" s="56">
        <f>[2]report1262779624005127882!$H111</f>
        <v>4039</v>
      </c>
      <c r="R140" s="57">
        <f>[2]report1262779624005127882!$V111/[2]report1262779624005127882!$H$2</f>
        <v>0</v>
      </c>
      <c r="S140">
        <f>[2]report1262779624005127882!$AA111</f>
        <v>0</v>
      </c>
      <c r="T140">
        <f>[2]report1262779624005127882!$Y111</f>
        <v>7</v>
      </c>
      <c r="U140">
        <f>[2]report1262779624005127882!$T111</f>
        <v>1999</v>
      </c>
      <c r="W140" s="59" t="s">
        <v>122</v>
      </c>
      <c r="X140" t="str">
        <f>CONCATENATE([2]report1262779624005127882!$C111,", ",[2]report1262779624005127882!$E111)</f>
        <v>Dirk Hartogweg 14, Venlo</v>
      </c>
      <c r="Y140" t="str">
        <f>[2]report1262779624005127882!$AL111</f>
        <v>Due to delay in construction works_x000D_
Switch to monthly billing + DD per 01/10/2022 based on the Amendment No.2</v>
      </c>
      <c r="AA140" t="s">
        <v>179</v>
      </c>
    </row>
    <row r="141" spans="2:27" x14ac:dyDescent="0.25">
      <c r="B141" t="str">
        <f t="shared" si="6"/>
        <v>LC-NE-VE-VE- 3</v>
      </c>
      <c r="C141" t="s">
        <v>36</v>
      </c>
      <c r="D141" t="s">
        <v>38</v>
      </c>
      <c r="E141" s="24">
        <f>YEAR([2]report1262779624005127882!$P112)</f>
        <v>2022</v>
      </c>
      <c r="F141" s="24">
        <f>INT((MONTH([2]report1262779624005127882!$P112)-1)/3)+1</f>
        <v>1</v>
      </c>
      <c r="H141" t="str" cm="1">
        <f t="array" ref="H141">_xlfn.IFS(I141="Netherlands","NL",I141="Germany","GER",I141="Belgium","BE")</f>
        <v>NL</v>
      </c>
      <c r="I141" s="50" t="s">
        <v>67</v>
      </c>
      <c r="J141" s="50" t="str">
        <f>[2]report1262779624005127882!$E112</f>
        <v>Venlo</v>
      </c>
      <c r="K141" s="50" t="str">
        <f t="shared" si="7"/>
        <v>Venlo</v>
      </c>
      <c r="L141" s="50" t="str">
        <f>[2]report1262779624005127882!$B112</f>
        <v>Humby B.V.</v>
      </c>
      <c r="M141" t="s">
        <v>33</v>
      </c>
      <c r="N141" s="51">
        <f>[2]report1262779624005127882!$N112</f>
        <v>50.399997674994999</v>
      </c>
      <c r="O141" s="53">
        <f>YEARFRAC([2]report1262779624005127882!$P112,[2]report1262779624005127882!$Q112)</f>
        <v>4.9972222222222218</v>
      </c>
      <c r="P141">
        <f>[2]report1262779624005127882!$K112</f>
        <v>2</v>
      </c>
      <c r="Q141" s="56">
        <f>[2]report1262779624005127882!$H112</f>
        <v>4073</v>
      </c>
      <c r="R141" s="57">
        <f>[2]report1262779624005127882!$V112/[2]report1262779624005127882!$H$2</f>
        <v>0</v>
      </c>
      <c r="S141">
        <f>[2]report1262779624005127882!$AA112</f>
        <v>0</v>
      </c>
      <c r="T141">
        <f>[2]report1262779624005127882!$Y112</f>
        <v>7</v>
      </c>
      <c r="U141">
        <f>[2]report1262779624005127882!$T112</f>
        <v>1999</v>
      </c>
      <c r="W141" s="59" t="s">
        <v>122</v>
      </c>
      <c r="X141" t="str">
        <f>CONCATENATE([2]report1262779624005127882!$C112,", ",[2]report1262779624005127882!$E112)</f>
        <v>Dirk Hartogweg 14, Venlo</v>
      </c>
      <c r="Y141" t="str">
        <f>[2]report1262779624005127882!$AL112</f>
        <v>N/A</v>
      </c>
      <c r="AA141" t="s">
        <v>179</v>
      </c>
    </row>
    <row r="142" spans="2:27" x14ac:dyDescent="0.25">
      <c r="B142" t="str">
        <f t="shared" si="6"/>
        <v>LC-NE-VE-VE- 4</v>
      </c>
      <c r="C142" t="s">
        <v>36</v>
      </c>
      <c r="D142" t="s">
        <v>38</v>
      </c>
      <c r="E142" s="24">
        <f>YEAR([2]report1262779624005127882!$P113)</f>
        <v>2022</v>
      </c>
      <c r="F142" s="24">
        <f>INT((MONTH([2]report1262779624005127882!$P113)-1)/3)+1</f>
        <v>1</v>
      </c>
      <c r="H142" t="str" cm="1">
        <f t="array" ref="H142">_xlfn.IFS(I142="Netherlands","NL",I142="Germany","GER",I142="Belgium","BE")</f>
        <v>NL</v>
      </c>
      <c r="I142" s="50" t="s">
        <v>67</v>
      </c>
      <c r="J142" s="50" t="str">
        <f>[2]report1262779624005127882!$E113</f>
        <v>Venlo</v>
      </c>
      <c r="K142" s="50" t="str">
        <f t="shared" si="7"/>
        <v>Venlo</v>
      </c>
      <c r="L142" s="50" t="str">
        <f>[2]report1262779624005127882!$B113</f>
        <v>AD NL B.V.</v>
      </c>
      <c r="M142" t="s">
        <v>33</v>
      </c>
      <c r="N142" s="51">
        <f>[2]report1262779624005127882!$N113</f>
        <v>54.989998174440998</v>
      </c>
      <c r="O142" s="53">
        <f>YEARFRAC([2]report1262779624005127882!$P113,[2]report1262779624005127882!$Q113)</f>
        <v>4.9944444444444445</v>
      </c>
      <c r="P142">
        <f>[2]report1262779624005127882!$K113</f>
        <v>2</v>
      </c>
      <c r="Q142" s="56">
        <f>[2]report1262779624005127882!$H113</f>
        <v>4360</v>
      </c>
      <c r="R142" s="57">
        <f>[2]report1262779624005127882!$V113/[2]report1262779624005127882!$H$2</f>
        <v>1.8897514036381378E-2</v>
      </c>
      <c r="S142">
        <f>[2]report1262779624005127882!$AA113</f>
        <v>11.12</v>
      </c>
      <c r="T142">
        <f>[2]report1262779624005127882!$Y113</f>
        <v>5</v>
      </c>
      <c r="U142">
        <f>[2]report1262779624005127882!$T113</f>
        <v>1999</v>
      </c>
      <c r="W142" s="59" t="s">
        <v>122</v>
      </c>
      <c r="X142" t="str">
        <f>CONCATENATE([2]report1262779624005127882!$C113,", ",[2]report1262779624005127882!$E113)</f>
        <v>Dirk Hartogweg 14, Venlo</v>
      </c>
      <c r="Y142" t="str">
        <f>[2]report1262779624005127882!$AL113</f>
        <v>N/A</v>
      </c>
      <c r="AA142" t="s">
        <v>179</v>
      </c>
    </row>
    <row r="143" spans="2:27" x14ac:dyDescent="0.25">
      <c r="B143" t="str">
        <f t="shared" si="6"/>
        <v>LC-NE-OU-OU- 1</v>
      </c>
      <c r="C143" t="s">
        <v>36</v>
      </c>
      <c r="D143" t="s">
        <v>38</v>
      </c>
      <c r="E143" s="24">
        <f>YEAR([2]report1262779624005127882!$P114)</f>
        <v>2024</v>
      </c>
      <c r="F143" s="24">
        <f>INT((MONTH([2]report1262779624005127882!$P114)-1)/3)+1</f>
        <v>4</v>
      </c>
      <c r="H143" t="str" cm="1">
        <f t="array" ref="H143">_xlfn.IFS(I143="Netherlands","NL",I143="Germany","GER",I143="Belgium","BE")</f>
        <v>NL</v>
      </c>
      <c r="I143" s="50" t="s">
        <v>67</v>
      </c>
      <c r="J143" s="50" t="str">
        <f>[2]report1262779624005127882!$E114</f>
        <v>Oude Meer</v>
      </c>
      <c r="K143" s="50" t="str">
        <f t="shared" si="7"/>
        <v>Oude Meer</v>
      </c>
      <c r="L143" s="50" t="str">
        <f>[2]report1262779624005127882!$B114</f>
        <v>Schenker Logistics Nederland B.V.</v>
      </c>
      <c r="M143" t="s">
        <v>33</v>
      </c>
      <c r="N143" s="51">
        <f>[2]report1262779624005127882!$N114</f>
        <v>120.30000310000599</v>
      </c>
      <c r="O143" s="53">
        <f>YEARFRAC([2]report1262779624005127882!$P114,[2]report1262779624005127882!$Q114)</f>
        <v>3.3333333333333335</v>
      </c>
      <c r="P143">
        <f>[2]report1262779624005127882!$K114</f>
        <v>0</v>
      </c>
      <c r="Q143" s="56">
        <f>[2]report1262779624005127882!$H114</f>
        <v>10283</v>
      </c>
      <c r="R143" s="57">
        <f>[2]report1262779624005127882!$V114/[2]report1262779624005127882!$H$2</f>
        <v>8.7442507692822621E-2</v>
      </c>
      <c r="S143">
        <f>[2]report1262779624005127882!$AA114</f>
        <v>12.2</v>
      </c>
      <c r="T143">
        <f>[2]report1262779624005127882!$Y114</f>
        <v>15</v>
      </c>
      <c r="U143">
        <f>[2]report1262779624005127882!$T114</f>
        <v>2007</v>
      </c>
      <c r="W143" s="59" t="s">
        <v>73</v>
      </c>
      <c r="X143" t="str">
        <f>CONCATENATE([2]report1262779624005127882!$C114,", ",[2]report1262779624005127882!$E114)</f>
        <v>Fokkerweg 300, Oude Meer</v>
      </c>
      <c r="Y143" t="str">
        <f>[2]report1262779624005127882!$AL114</f>
        <v>N/A</v>
      </c>
      <c r="AA143" t="s">
        <v>179</v>
      </c>
    </row>
    <row r="144" spans="2:27" x14ac:dyDescent="0.25">
      <c r="B144" t="str">
        <f t="shared" si="6"/>
        <v>LC-NE-HO-HO- 1</v>
      </c>
      <c r="C144" t="s">
        <v>36</v>
      </c>
      <c r="D144" t="s">
        <v>38</v>
      </c>
      <c r="E144" s="24">
        <f>YEAR([2]report1262779624005127882!$P115)</f>
        <v>2023</v>
      </c>
      <c r="F144" s="24">
        <f>INT((MONTH([2]report1262779624005127882!$P115)-1)/3)+1</f>
        <v>2</v>
      </c>
      <c r="H144" t="str" cm="1">
        <f t="array" ref="H144">_xlfn.IFS(I144="Netherlands","NL",I144="Germany","GER",I144="Belgium","BE")</f>
        <v>NL</v>
      </c>
      <c r="I144" s="50" t="s">
        <v>67</v>
      </c>
      <c r="J144" s="50" t="str">
        <f>[2]report1262779624005127882!$E115</f>
        <v>Hoofdorp</v>
      </c>
      <c r="K144" s="50" t="str">
        <f t="shared" si="7"/>
        <v>Hoofdorp</v>
      </c>
      <c r="L144" s="50" t="str">
        <f>[2]report1262779624005127882!$B115</f>
        <v>Marken Limited</v>
      </c>
      <c r="M144" t="s">
        <v>33</v>
      </c>
      <c r="N144" s="51">
        <f>[2]report1262779624005127882!$N115</f>
        <v>111.28999653832599</v>
      </c>
      <c r="O144" s="53">
        <f>YEARFRAC([2]report1262779624005127882!$P115,[2]report1262779624005127882!$Q115)</f>
        <v>7</v>
      </c>
      <c r="P144">
        <f>[2]report1262779624005127882!$K115</f>
        <v>0</v>
      </c>
      <c r="Q144" s="56">
        <f>[2]report1262779624005127882!$H115</f>
        <v>9074</v>
      </c>
      <c r="R144" s="57">
        <f>[2]report1262779624005127882!$V115/[2]report1262779624005127882!$H$2</f>
        <v>3.6879545468023335E-2</v>
      </c>
      <c r="S144">
        <f>[2]report1262779624005127882!$AA115</f>
        <v>0</v>
      </c>
      <c r="T144">
        <f>[2]report1262779624005127882!$Y115</f>
        <v>7</v>
      </c>
      <c r="U144">
        <f>[2]report1262779624005127882!$T115</f>
        <v>2022</v>
      </c>
      <c r="W144" s="59" t="s">
        <v>242</v>
      </c>
      <c r="X144" t="str">
        <f>CONCATENATE([2]report1262779624005127882!$C115,", ",[2]report1262779624005127882!$E115)</f>
        <v>Contour Avenue 71, Hoofdorp</v>
      </c>
      <c r="Y144" t="str">
        <f>[2]report1262779624005127882!$AL115</f>
        <v>N/A</v>
      </c>
      <c r="AA144" t="s">
        <v>179</v>
      </c>
    </row>
    <row r="145" spans="2:27" x14ac:dyDescent="0.25">
      <c r="B145" t="str">
        <f t="shared" si="6"/>
        <v>LC-NE-BL-BL- 1</v>
      </c>
      <c r="C145" t="s">
        <v>36</v>
      </c>
      <c r="D145" t="s">
        <v>38</v>
      </c>
      <c r="E145" s="24">
        <f>YEAR([2]report1262779624005127882!$P116)</f>
        <v>2022</v>
      </c>
      <c r="F145" s="24">
        <f>INT((MONTH([2]report1262779624005127882!$P116)-1)/3)+1</f>
        <v>2</v>
      </c>
      <c r="H145" t="str" cm="1">
        <f t="array" ref="H145">_xlfn.IFS(I145="Netherlands","NL",I145="Germany","GER",I145="Belgium","BE")</f>
        <v>NL</v>
      </c>
      <c r="I145" s="50" t="s">
        <v>67</v>
      </c>
      <c r="J145" s="50" t="str">
        <f>[2]report1262779624005127882!$E116</f>
        <v>Bleiswijk</v>
      </c>
      <c r="K145" s="50" t="str">
        <f t="shared" si="7"/>
        <v>Bleiswijk</v>
      </c>
      <c r="L145" s="50" t="str">
        <f>[2]report1262779624005127882!$B116</f>
        <v>Dynalogic Benelux B.V.</v>
      </c>
      <c r="M145" t="s">
        <v>33</v>
      </c>
      <c r="N145" s="51">
        <f>[2]report1262779624005127882!$N116</f>
        <v>71.409999069997994</v>
      </c>
      <c r="O145" s="53">
        <f>YEARFRAC([2]report1262779624005127882!$P116,[2]report1262779624005127882!$Q116)</f>
        <v>9.5833333333333339</v>
      </c>
      <c r="P145">
        <f>[2]report1262779624005127882!$K116</f>
        <v>-115</v>
      </c>
      <c r="Q145" s="56">
        <f>[2]report1262779624005127882!$H116</f>
        <v>26560</v>
      </c>
      <c r="R145" s="57">
        <f>[2]report1262779624005127882!$V116/[2]report1262779624005127882!$H$2</f>
        <v>6.186221136418437E-2</v>
      </c>
      <c r="S145">
        <f>[2]report1262779624005127882!$AA116</f>
        <v>0</v>
      </c>
      <c r="T145">
        <f>[2]report1262779624005127882!$Y116</f>
        <v>27</v>
      </c>
      <c r="U145">
        <f>[2]report1262779624005127882!$T116</f>
        <v>2021</v>
      </c>
      <c r="W145" s="59" t="s">
        <v>243</v>
      </c>
      <c r="X145" t="str">
        <f>CONCATENATE([2]report1262779624005127882!$C116,", ",[2]report1262779624005127882!$E116)</f>
        <v>Laan van Mathenesse, Bleiswijk</v>
      </c>
      <c r="Y145" t="str">
        <f>[2]report1262779624005127882!$AL116</f>
        <v>N/A</v>
      </c>
      <c r="AA145" t="s">
        <v>179</v>
      </c>
    </row>
    <row r="146" spans="2:27" x14ac:dyDescent="0.25">
      <c r="B146" t="str">
        <f t="shared" si="6"/>
        <v>LC-NE-RO-RO- 1</v>
      </c>
      <c r="C146" t="s">
        <v>36</v>
      </c>
      <c r="D146" t="s">
        <v>38</v>
      </c>
      <c r="E146" s="24">
        <f>YEAR([2]report1262779624005127882!$P117)</f>
        <v>2024</v>
      </c>
      <c r="F146" s="24">
        <f>INT((MONTH([2]report1262779624005127882!$P117)-1)/3)+1</f>
        <v>2</v>
      </c>
      <c r="H146" t="str" cm="1">
        <f t="array" ref="H146">_xlfn.IFS(I146="Netherlands","NL",I146="Germany","GER",I146="Belgium","BE")</f>
        <v>NL</v>
      </c>
      <c r="I146" s="50" t="s">
        <v>67</v>
      </c>
      <c r="J146" s="50" t="str">
        <f>[2]report1262779624005127882!$E117</f>
        <v>Rotterdam</v>
      </c>
      <c r="K146" s="50" t="str">
        <f t="shared" si="7"/>
        <v>Rotterdam</v>
      </c>
      <c r="L146" s="50" t="str">
        <f>[2]report1262779624005127882!$B117</f>
        <v>Customs Support Holland B.V.</v>
      </c>
      <c r="M146" t="s">
        <v>33</v>
      </c>
      <c r="N146" s="51">
        <f>[2]report1262779624005127882!$N117</f>
        <v>85.969996245548003</v>
      </c>
      <c r="O146" s="53">
        <f>YEARFRAC([2]report1262779624005127882!$P117,[2]report1262779624005127882!$Q117)</f>
        <v>4.9972222222222218</v>
      </c>
      <c r="P146">
        <f>[2]report1262779624005127882!$K117</f>
        <v>0</v>
      </c>
      <c r="Q146" s="56">
        <f>[2]report1262779624005127882!$H117</f>
        <v>170</v>
      </c>
      <c r="R146" s="57">
        <f>[2]report1262779624005127882!$V117/[2]report1262779624005127882!$H$2</f>
        <v>8.3101407846757971E-3</v>
      </c>
      <c r="S146">
        <f>[2]report1262779624005127882!$AA117</f>
        <v>0</v>
      </c>
      <c r="T146">
        <f>[2]report1262779624005127882!$Y117</f>
        <v>0</v>
      </c>
      <c r="U146">
        <f>[2]report1262779624005127882!$T117</f>
        <v>1995</v>
      </c>
      <c r="W146" s="59" t="s">
        <v>244</v>
      </c>
      <c r="X146" t="str">
        <f>CONCATENATE([2]report1262779624005127882!$C117,", ",[2]report1262779624005127882!$E117)</f>
        <v>Willem Barentszstraat 11 - 19, Rotterdam</v>
      </c>
      <c r="Y146" t="str">
        <f>[2]report1262779624005127882!$AL117</f>
        <v>Created by exercising a Renewal Option</v>
      </c>
      <c r="AA146" t="s">
        <v>179</v>
      </c>
    </row>
    <row r="147" spans="2:27" x14ac:dyDescent="0.25">
      <c r="B147" t="str">
        <f t="shared" si="6"/>
        <v>LC-NE-RO-RO- 2</v>
      </c>
      <c r="C147" t="s">
        <v>36</v>
      </c>
      <c r="D147" t="s">
        <v>38</v>
      </c>
      <c r="E147" s="24">
        <f>YEAR([2]report1262779624005127882!$P118)</f>
        <v>2024</v>
      </c>
      <c r="F147" s="24">
        <f>INT((MONTH([2]report1262779624005127882!$P118)-1)/3)+1</f>
        <v>2</v>
      </c>
      <c r="H147" t="str" cm="1">
        <f t="array" ref="H147">_xlfn.IFS(I147="Netherlands","NL",I147="Germany","GER",I147="Belgium","BE")</f>
        <v>NL</v>
      </c>
      <c r="I147" s="50" t="s">
        <v>67</v>
      </c>
      <c r="J147" s="50" t="str">
        <f>[2]report1262779624005127882!$E118</f>
        <v>Rotterdam</v>
      </c>
      <c r="K147" s="50" t="str">
        <f t="shared" si="7"/>
        <v>Rotterdam</v>
      </c>
      <c r="L147" s="50" t="str">
        <f>[2]report1262779624005127882!$B118</f>
        <v>Customs Support Holland B.V.</v>
      </c>
      <c r="M147" t="s">
        <v>33</v>
      </c>
      <c r="N147" s="51">
        <f>[2]report1262779624005127882!$N118</f>
        <v>122.00000129166899</v>
      </c>
      <c r="O147" s="53">
        <f>YEARFRAC([2]report1262779624005127882!$P118,[2]report1262779624005127882!$Q118)</f>
        <v>4.9972222222222218</v>
      </c>
      <c r="P147">
        <f>[2]report1262779624005127882!$K118</f>
        <v>0</v>
      </c>
      <c r="Q147" s="56">
        <f>[2]report1262779624005127882!$H118</f>
        <v>470</v>
      </c>
      <c r="R147" s="57">
        <f>[2]report1262779624005127882!$V118/[2]report1262779624005127882!$H$2</f>
        <v>5.5758993984134565E-2</v>
      </c>
      <c r="S147">
        <f>[2]report1262779624005127882!$AA118</f>
        <v>0</v>
      </c>
      <c r="T147">
        <f>[2]report1262779624005127882!$Y118</f>
        <v>0</v>
      </c>
      <c r="U147">
        <f>[2]report1262779624005127882!$T118</f>
        <v>1995</v>
      </c>
      <c r="W147" s="59" t="s">
        <v>244</v>
      </c>
      <c r="X147" t="str">
        <f>CONCATENATE([2]report1262779624005127882!$C118,", ",[2]report1262779624005127882!$E118)</f>
        <v>Willem Barentszstraat 11 - 19, Rotterdam</v>
      </c>
      <c r="Y147" t="str">
        <f>[2]report1262779624005127882!$AL118</f>
        <v>Created by exercising a Renewal Option</v>
      </c>
      <c r="AA147" t="s">
        <v>179</v>
      </c>
    </row>
    <row r="148" spans="2:27" x14ac:dyDescent="0.25">
      <c r="B148" t="str">
        <f t="shared" si="6"/>
        <v>LC-NE-OU-OU- 1</v>
      </c>
      <c r="C148" t="s">
        <v>36</v>
      </c>
      <c r="D148" t="s">
        <v>38</v>
      </c>
      <c r="E148" s="24">
        <f>YEAR([2]report1262779624005127882!$P119)</f>
        <v>2024</v>
      </c>
      <c r="F148" s="24">
        <f>INT((MONTH([2]report1262779624005127882!$P119)-1)/3)+1</f>
        <v>4</v>
      </c>
      <c r="H148" t="str" cm="1">
        <f t="array" ref="H148">_xlfn.IFS(I148="Netherlands","NL",I148="Germany","GER",I148="Belgium","BE")</f>
        <v>NL</v>
      </c>
      <c r="I148" s="50" t="s">
        <v>67</v>
      </c>
      <c r="J148" s="50" t="str">
        <f>[2]report1262779624005127882!$E119</f>
        <v>Oude Meer</v>
      </c>
      <c r="K148" s="50" t="str">
        <f t="shared" si="7"/>
        <v>Oude Meer</v>
      </c>
      <c r="L148" s="50" t="str">
        <f>[2]report1262779624005127882!$B119</f>
        <v>FedEx Express Netherlands B.V.</v>
      </c>
      <c r="M148" t="s">
        <v>33</v>
      </c>
      <c r="N148" s="51">
        <f>[2]report1262779624005127882!$N119</f>
        <v>119.340002221671</v>
      </c>
      <c r="O148" s="53">
        <f>YEARFRAC([2]report1262779624005127882!$P119,[2]report1262779624005127882!$Q119)</f>
        <v>7.9972222222222218</v>
      </c>
      <c r="P148">
        <f>[2]report1262779624005127882!$K119</f>
        <v>0</v>
      </c>
      <c r="Q148" s="56">
        <f>[2]report1262779624005127882!$H119</f>
        <v>2954</v>
      </c>
      <c r="R148" s="57">
        <f>[2]report1262779624005127882!$V119/[2]report1262779624005127882!$H$2</f>
        <v>2.3192226942329038E-2</v>
      </c>
      <c r="S148">
        <f>[2]report1262779624005127882!$AA119</f>
        <v>11.6</v>
      </c>
      <c r="T148">
        <f>[2]report1262779624005127882!$Y119</f>
        <v>9</v>
      </c>
      <c r="U148">
        <f>[2]report1262779624005127882!$T119</f>
        <v>2007</v>
      </c>
      <c r="W148" s="59" t="s">
        <v>73</v>
      </c>
      <c r="X148" t="str">
        <f>CONCATENATE([2]report1262779624005127882!$C119,", ",[2]report1262779624005127882!$E119)</f>
        <v>Fokkerweg 300, Oude Meer</v>
      </c>
      <c r="Y148" t="str">
        <f>[2]report1262779624005127882!$AL119</f>
        <v>N/A</v>
      </c>
      <c r="AA148" t="s">
        <v>179</v>
      </c>
    </row>
    <row r="149" spans="2:27" x14ac:dyDescent="0.25">
      <c r="B149" t="str">
        <f t="shared" si="6"/>
        <v>LC-NE-OU-OU- 2</v>
      </c>
      <c r="C149" t="s">
        <v>36</v>
      </c>
      <c r="D149" t="s">
        <v>38</v>
      </c>
      <c r="E149" s="24">
        <f>YEAR([2]report1262779624005127882!$P120)</f>
        <v>2022</v>
      </c>
      <c r="F149" s="24">
        <f>INT((MONTH([2]report1262779624005127882!$P120)-1)/3)+1</f>
        <v>2</v>
      </c>
      <c r="H149" t="str" cm="1">
        <f t="array" ref="H149">_xlfn.IFS(I149="Netherlands","NL",I149="Germany","GER",I149="Belgium","BE")</f>
        <v>NL</v>
      </c>
      <c r="I149" s="50" t="s">
        <v>67</v>
      </c>
      <c r="J149" s="50" t="str">
        <f>[2]report1262779624005127882!$E120</f>
        <v>Oude Meer</v>
      </c>
      <c r="K149" s="50" t="str">
        <f t="shared" si="7"/>
        <v>Oude Meer</v>
      </c>
      <c r="L149" s="50" t="str">
        <f>[2]report1262779624005127882!$B120</f>
        <v>CAE Center Amsterdam B.V.</v>
      </c>
      <c r="M149" t="s">
        <v>33</v>
      </c>
      <c r="N149" s="51">
        <f>[2]report1262779624005127882!$N120</f>
        <v>106.409994764434</v>
      </c>
      <c r="O149" s="53">
        <f>YEARFRAC([2]report1262779624005127882!$P120,[2]report1262779624005127882!$Q120)</f>
        <v>11.166666666666666</v>
      </c>
      <c r="P149">
        <f>[2]report1262779624005127882!$K120</f>
        <v>-134</v>
      </c>
      <c r="Q149" s="56">
        <f>[2]report1262779624005127882!$H120</f>
        <v>4979</v>
      </c>
      <c r="R149" s="57">
        <f>[2]report1262779624005127882!$V120/[2]report1262779624005127882!$H$2</f>
        <v>2.3192193157755968E-2</v>
      </c>
      <c r="S149">
        <f>[2]report1262779624005127882!$AA120</f>
        <v>11.6</v>
      </c>
      <c r="T149">
        <f>[2]report1262779624005127882!$Y120</f>
        <v>9</v>
      </c>
      <c r="U149">
        <f>[2]report1262779624005127882!$T120</f>
        <v>2005</v>
      </c>
      <c r="W149" s="59" t="s">
        <v>73</v>
      </c>
      <c r="X149" t="str">
        <f>CONCATENATE([2]report1262779624005127882!$C120,", ",[2]report1262779624005127882!$E120)</f>
        <v>Fokkerweg 300, Oude Meer</v>
      </c>
      <c r="Y149" t="str">
        <f>[2]report1262779624005127882!$AL120</f>
        <v>Previous tenant code tn6002</v>
      </c>
      <c r="AA149" t="s">
        <v>179</v>
      </c>
    </row>
    <row r="150" spans="2:27" x14ac:dyDescent="0.25">
      <c r="B150" t="str">
        <f t="shared" si="6"/>
        <v>LC-NE-WA-WA- 1</v>
      </c>
      <c r="C150" t="s">
        <v>36</v>
      </c>
      <c r="D150" t="s">
        <v>38</v>
      </c>
      <c r="E150" s="24">
        <f>YEAR([2]report1262779624005127882!$P121)</f>
        <v>2024</v>
      </c>
      <c r="F150" s="24">
        <f>INT((MONTH([2]report1262779624005127882!$P121)-1)/3)+1</f>
        <v>4</v>
      </c>
      <c r="H150" t="str" cm="1">
        <f t="array" ref="H150">_xlfn.IFS(I150="Netherlands","NL",I150="Germany","GER",I150="Belgium","BE")</f>
        <v>NL</v>
      </c>
      <c r="I150" s="50" t="s">
        <v>67</v>
      </c>
      <c r="J150" s="50" t="str">
        <f>[2]report1262779624005127882!$E121</f>
        <v>Waalwijk</v>
      </c>
      <c r="K150" s="50" t="str">
        <f t="shared" si="7"/>
        <v>Waalwijk</v>
      </c>
      <c r="L150" s="50" t="str">
        <f>[2]report1262779624005127882!$B121</f>
        <v>CEVA Logistics Benelux B.V.</v>
      </c>
      <c r="M150" t="s">
        <v>33</v>
      </c>
      <c r="N150" s="51">
        <f>[2]report1262779624005127882!$N121</f>
        <v>0</v>
      </c>
      <c r="O150" s="53">
        <f>YEARFRAC([2]report1262779624005127882!$P121,[2]report1262779624005127882!$Q121)</f>
        <v>0</v>
      </c>
      <c r="P150">
        <f>[2]report1262779624005127882!$K121</f>
        <v>0</v>
      </c>
      <c r="Q150" s="56">
        <f>[2]report1262779624005127882!$H121</f>
        <v>18912</v>
      </c>
      <c r="R150" s="57">
        <f>[2]report1262779624005127882!$V121/[2]report1262779624005127882!$H$2</f>
        <v>2.6658853516057516E-2</v>
      </c>
      <c r="S150">
        <f>[2]report1262779624005127882!$AA121</f>
        <v>12.2</v>
      </c>
      <c r="T150">
        <f>[2]report1262779624005127882!$Y121</f>
        <v>23</v>
      </c>
      <c r="U150">
        <f>[2]report1262779624005127882!$T121</f>
        <v>2019</v>
      </c>
      <c r="W150" s="59" t="s">
        <v>233</v>
      </c>
      <c r="X150" t="str">
        <f>CONCATENATE([2]report1262779624005127882!$C121,", ",[2]report1262779624005127882!$E121)</f>
        <v>Industrieweg 98, Waalwijk</v>
      </c>
      <c r="Y150" t="str">
        <f>[2]report1262779624005127882!$AL121</f>
        <v>N/A</v>
      </c>
      <c r="AA150" t="s">
        <v>179</v>
      </c>
    </row>
    <row r="151" spans="2:27" x14ac:dyDescent="0.25">
      <c r="B151" t="str">
        <f t="shared" si="6"/>
        <v>LC-NE-TI-TI- 1</v>
      </c>
      <c r="C151" t="s">
        <v>36</v>
      </c>
      <c r="D151" t="s">
        <v>38</v>
      </c>
      <c r="E151" s="24">
        <f>YEAR([2]report1262779624005127882!$P122)</f>
        <v>2025</v>
      </c>
      <c r="F151" s="24">
        <f>INT((MONTH([2]report1262779624005127882!$P122)-1)/3)+1</f>
        <v>1</v>
      </c>
      <c r="H151" t="str" cm="1">
        <f t="array" ref="H151">_xlfn.IFS(I151="Netherlands","NL",I151="Germany","GER",I151="Belgium","BE")</f>
        <v>NL</v>
      </c>
      <c r="I151" s="50" t="s">
        <v>67</v>
      </c>
      <c r="J151" s="50" t="str">
        <f>[2]report1262779624005127882!$E122</f>
        <v>Tilburg</v>
      </c>
      <c r="K151" s="50" t="str">
        <f t="shared" si="7"/>
        <v>Tilburg</v>
      </c>
      <c r="L151" s="50" t="str">
        <f>[2]report1262779624005127882!$B122</f>
        <v>Ingram Micro B.V</v>
      </c>
      <c r="M151" t="s">
        <v>33</v>
      </c>
      <c r="N151" s="51">
        <f>[2]report1262779624005127882!$N122</f>
        <v>94.799997933328996</v>
      </c>
      <c r="O151" s="53">
        <f>YEARFRAC([2]report1262779624005127882!$P122,[2]report1262779624005127882!$Q122)</f>
        <v>0</v>
      </c>
      <c r="P151">
        <f>[2]report1262779624005127882!$K122</f>
        <v>0</v>
      </c>
      <c r="Q151" s="56">
        <f>[2]report1262779624005127882!$H122</f>
        <v>38694</v>
      </c>
      <c r="R151" s="57">
        <f>[2]report1262779624005127882!$V122/[2]report1262779624005127882!$H$2</f>
        <v>6.9296418392289921E-2</v>
      </c>
      <c r="S151">
        <f>[2]report1262779624005127882!$AA122</f>
        <v>12.2</v>
      </c>
      <c r="T151">
        <f>[2]report1262779624005127882!$Y122</f>
        <v>34</v>
      </c>
      <c r="U151">
        <f>[2]report1262779624005127882!$T122</f>
        <v>1999</v>
      </c>
      <c r="W151" s="59" t="s">
        <v>234</v>
      </c>
      <c r="X151" t="str">
        <f>CONCATENATE([2]report1262779624005127882!$C122,", ",[2]report1262779624005127882!$E122)</f>
        <v>Gesworenhoekseweg 9-11, Tilburg</v>
      </c>
      <c r="Y151" t="str">
        <f>[2]report1262779624005127882!$AL122</f>
        <v>N/A</v>
      </c>
      <c r="AA151" t="s">
        <v>179</v>
      </c>
    </row>
    <row r="152" spans="2:27" x14ac:dyDescent="0.25">
      <c r="B152" t="str">
        <f t="shared" si="6"/>
        <v>LC-NE-WA-WA- 1</v>
      </c>
      <c r="C152" t="s">
        <v>36</v>
      </c>
      <c r="D152" t="s">
        <v>38</v>
      </c>
      <c r="E152" s="24">
        <f>YEAR([2]report1262779624005127882!$P123)</f>
        <v>2024</v>
      </c>
      <c r="F152" s="24">
        <f>INT((MONTH([2]report1262779624005127882!$P123)-1)/3)+1</f>
        <v>4</v>
      </c>
      <c r="H152" t="str" cm="1">
        <f t="array" ref="H152">_xlfn.IFS(I152="Netherlands","NL",I152="Germany","GER",I152="Belgium","BE")</f>
        <v>NL</v>
      </c>
      <c r="I152" s="50" t="s">
        <v>67</v>
      </c>
      <c r="J152" s="50" t="str">
        <f>[2]report1262779624005127882!$E123</f>
        <v>Waalwijk</v>
      </c>
      <c r="K152" s="50" t="str">
        <f t="shared" si="7"/>
        <v>Waalwijk</v>
      </c>
      <c r="L152" s="50" t="str">
        <f>[2]report1262779624005127882!$B123</f>
        <v>CEVA Logistics Benelux B.V.</v>
      </c>
      <c r="M152" t="s">
        <v>33</v>
      </c>
      <c r="N152" s="51">
        <f>[2]report1262779624005127882!$N123</f>
        <v>85.659995625546998</v>
      </c>
      <c r="O152" s="53">
        <f>YEARFRAC([2]report1262779624005127882!$P123,[2]report1262779624005127882!$Q123)</f>
        <v>4.9972222222222218</v>
      </c>
      <c r="P152">
        <f>[2]report1262779624005127882!$K123</f>
        <v>0</v>
      </c>
      <c r="Q152" s="56">
        <f>[2]report1262779624005127882!$H123</f>
        <v>18912</v>
      </c>
      <c r="R152" s="57">
        <f>[2]report1262779624005127882!$V123/[2]report1262779624005127882!$H$2</f>
        <v>2.6658853516057516E-2</v>
      </c>
      <c r="S152">
        <f>[2]report1262779624005127882!$AA123</f>
        <v>12.2</v>
      </c>
      <c r="T152">
        <f>[2]report1262779624005127882!$Y123</f>
        <v>23</v>
      </c>
      <c r="U152">
        <f>[2]report1262779624005127882!$T123</f>
        <v>2019</v>
      </c>
      <c r="W152" s="59" t="s">
        <v>233</v>
      </c>
      <c r="X152" t="str">
        <f>CONCATENATE([2]report1262779624005127882!$C123,", ",[2]report1262779624005127882!$E123)</f>
        <v>Industrieweg 98, Waalwijk</v>
      </c>
      <c r="Y152" t="str">
        <f>[2]report1262779624005127882!$AL123</f>
        <v>N/A</v>
      </c>
      <c r="AA152" t="s">
        <v>179</v>
      </c>
    </row>
    <row r="153" spans="2:27" x14ac:dyDescent="0.25">
      <c r="B153" t="str">
        <f t="shared" si="6"/>
        <v>LC-NE-OU-OU- 1</v>
      </c>
      <c r="C153" t="s">
        <v>36</v>
      </c>
      <c r="D153" t="s">
        <v>38</v>
      </c>
      <c r="E153" s="24">
        <f>YEAR([2]report1262779624005127882!$P124)</f>
        <v>2022</v>
      </c>
      <c r="F153" s="24">
        <f>INT((MONTH([2]report1262779624005127882!$P124)-1)/3)+1</f>
        <v>1</v>
      </c>
      <c r="H153" t="str" cm="1">
        <f t="array" ref="H153">_xlfn.IFS(I153="Netherlands","NL",I153="Germany","GER",I153="Belgium","BE")</f>
        <v>NL</v>
      </c>
      <c r="I153" s="50" t="s">
        <v>67</v>
      </c>
      <c r="J153" s="50" t="str">
        <f>[2]report1262779624005127882!$E124</f>
        <v>Oude Meer</v>
      </c>
      <c r="K153" s="50" t="str">
        <f t="shared" si="7"/>
        <v>Oude Meer</v>
      </c>
      <c r="L153" s="50" t="str">
        <f>[2]report1262779624005127882!$B124</f>
        <v>DSV Air &amp; Sea Nederland B.V.</v>
      </c>
      <c r="M153" t="s">
        <v>33</v>
      </c>
      <c r="N153" s="51">
        <f>[2]report1262779624005127882!$N124</f>
        <v>110.85000017222301</v>
      </c>
      <c r="O153" s="53">
        <f>YEARFRAC([2]report1262779624005127882!$P124,[2]report1262779624005127882!$Q124)</f>
        <v>5.4972222222222218</v>
      </c>
      <c r="P153">
        <f>[2]report1262779624005127882!$K124</f>
        <v>0</v>
      </c>
      <c r="Q153" s="56">
        <f>[2]report1262779624005127882!$H124</f>
        <v>4000</v>
      </c>
      <c r="R153" s="57">
        <f>[2]report1262779624005127882!$V124/[2]report1262779624005127882!$H$2</f>
        <v>0</v>
      </c>
      <c r="S153">
        <f>[2]report1262779624005127882!$AA124</f>
        <v>11.6</v>
      </c>
      <c r="T153">
        <f>[2]report1262779624005127882!$Y124</f>
        <v>8</v>
      </c>
      <c r="U153">
        <f>[2]report1262779624005127882!$T124</f>
        <v>2007</v>
      </c>
      <c r="W153" s="59" t="s">
        <v>73</v>
      </c>
      <c r="X153" t="str">
        <f>CONCATENATE([2]report1262779624005127882!$C124,", ",[2]report1262779624005127882!$E124)</f>
        <v>Fokkerweg 300, Oude Meer</v>
      </c>
      <c r="Y153" t="str">
        <f>[2]report1262779624005127882!$AL124</f>
        <v>takeover from tn6101 Agility BV</v>
      </c>
      <c r="AA153" t="s">
        <v>179</v>
      </c>
    </row>
    <row r="154" spans="2:27" x14ac:dyDescent="0.25">
      <c r="B154" t="str">
        <f t="shared" si="6"/>
        <v>LC-GE-RH-RH- 1</v>
      </c>
      <c r="C154" t="s">
        <v>36</v>
      </c>
      <c r="D154" t="s">
        <v>38</v>
      </c>
      <c r="E154" s="24">
        <f>YEAR([2]report1262779624005127882!$P125)</f>
        <v>2023</v>
      </c>
      <c r="F154" s="24">
        <f>INT((MONTH([2]report1262779624005127882!$P125)-1)/3)+1</f>
        <v>4</v>
      </c>
      <c r="H154" t="str" cm="1">
        <f t="array" ref="H154">_xlfn.IFS(I154="Netherlands","NL",I154="Germany","GER",I154="Belgium","BE")</f>
        <v>GER</v>
      </c>
      <c r="I154" s="50" t="s">
        <v>180</v>
      </c>
      <c r="J154" s="50" t="str">
        <f>[2]report1262779624005127882!$E125</f>
        <v>Rheinberg</v>
      </c>
      <c r="K154" s="50" t="str">
        <f t="shared" si="7"/>
        <v>Rheinberg</v>
      </c>
      <c r="L154" s="50" t="str">
        <f>[2]report1262779624005127882!$B125</f>
        <v>Peelen Logistik GmbH</v>
      </c>
      <c r="M154" t="s">
        <v>33</v>
      </c>
      <c r="N154" s="51">
        <f>[2]report1262779624005127882!$N125</f>
        <v>60.319995987214</v>
      </c>
      <c r="O154" s="53">
        <f>YEARFRAC([2]report1262779624005127882!$P125,[2]report1262779624005127882!$Q125)</f>
        <v>4.9972222222222218</v>
      </c>
      <c r="P154">
        <f>[2]report1262779624005127882!$K125</f>
        <v>6</v>
      </c>
      <c r="Q154" s="56">
        <f>[2]report1262779624005127882!$H125</f>
        <v>5285</v>
      </c>
      <c r="R154" s="57">
        <f>[2]report1262779624005127882!$V125/[2]report1262779624005127882!$H$2</f>
        <v>4.1306575228177038E-2</v>
      </c>
      <c r="S154">
        <f>[2]report1262779624005127882!$AA125</f>
        <v>0</v>
      </c>
      <c r="T154">
        <f>[2]report1262779624005127882!$Y125</f>
        <v>0</v>
      </c>
      <c r="U154">
        <f>[2]report1262779624005127882!$T125</f>
        <v>1997</v>
      </c>
      <c r="W154" s="59" t="s">
        <v>245</v>
      </c>
      <c r="X154" t="str">
        <f>CONCATENATE([2]report1262779624005127882!$C125,", ",[2]report1262779624005127882!$E125)</f>
        <v>Nordring 3, Rheinberg</v>
      </c>
      <c r="Y154" t="str">
        <f>[2]report1262779624005127882!$AL125</f>
        <v>2% MgFee</v>
      </c>
      <c r="AA154" t="s">
        <v>179</v>
      </c>
    </row>
    <row r="155" spans="2:27" x14ac:dyDescent="0.25">
      <c r="B155" t="str">
        <f t="shared" si="6"/>
        <v>LC-NE-AM-AM- 1</v>
      </c>
      <c r="C155" t="s">
        <v>36</v>
      </c>
      <c r="D155" t="s">
        <v>38</v>
      </c>
      <c r="E155" s="24">
        <f>YEAR([2]report1262779624005127882!$P126)</f>
        <v>2022</v>
      </c>
      <c r="F155" s="24">
        <f>INT((MONTH([2]report1262779624005127882!$P126)-1)/3)+1</f>
        <v>2</v>
      </c>
      <c r="H155" t="str" cm="1">
        <f t="array" ref="H155">_xlfn.IFS(I155="Netherlands","NL",I155="Germany","GER",I155="Belgium","BE")</f>
        <v>NL</v>
      </c>
      <c r="I155" s="50" t="s">
        <v>67</v>
      </c>
      <c r="J155" s="50" t="str">
        <f>[2]report1262779624005127882!$E126</f>
        <v>Amsterdam</v>
      </c>
      <c r="K155" s="50" t="str">
        <f t="shared" si="7"/>
        <v>Amsterdam</v>
      </c>
      <c r="L155" s="50" t="str">
        <f>[2]report1262779624005127882!$B126</f>
        <v>Steengoed BMA B.V.</v>
      </c>
      <c r="M155" t="s">
        <v>33</v>
      </c>
      <c r="N155" s="51">
        <f>[2]report1262779624005127882!$N126</f>
        <v>93.499997416661003</v>
      </c>
      <c r="O155" s="53">
        <f>YEARFRAC([2]report1262779624005127882!$P126,[2]report1262779624005127882!$Q126)</f>
        <v>9.9138888888888896</v>
      </c>
      <c r="P155">
        <f>[2]report1262779624005127882!$K126</f>
        <v>1</v>
      </c>
      <c r="Q155" s="56">
        <f>[2]report1262779624005127882!$H126</f>
        <v>5260</v>
      </c>
      <c r="R155" s="57">
        <f>[2]report1262779624005127882!$V126/[2]report1262779624005127882!$H$2</f>
        <v>3.7986424973429959E-2</v>
      </c>
      <c r="S155">
        <f>[2]report1262779624005127882!$AA126</f>
        <v>0</v>
      </c>
      <c r="T155">
        <f>[2]report1262779624005127882!$Y126</f>
        <v>0</v>
      </c>
      <c r="U155">
        <f>[2]report1262779624005127882!$T126</f>
        <v>1988</v>
      </c>
      <c r="W155" s="59" t="s">
        <v>191</v>
      </c>
      <c r="X155" t="str">
        <f>CONCATENATE([2]report1262779624005127882!$C126,", ",[2]report1262779624005127882!$E126)</f>
        <v>Stammerdijk 7, Amsterdam</v>
      </c>
      <c r="Y155" t="str">
        <f>[2]report1262779624005127882!$AL126</f>
        <v>N/A</v>
      </c>
      <c r="AA155" t="s">
        <v>179</v>
      </c>
    </row>
    <row r="156" spans="2:27" x14ac:dyDescent="0.25">
      <c r="B156" t="str">
        <f t="shared" si="6"/>
        <v>LC-GE-DU-DU- 1</v>
      </c>
      <c r="C156" t="s">
        <v>36</v>
      </c>
      <c r="D156" t="s">
        <v>38</v>
      </c>
      <c r="E156" s="24">
        <f>YEAR([2]report1262779624005127882!$P127)</f>
        <v>2023</v>
      </c>
      <c r="F156" s="24">
        <f>INT((MONTH([2]report1262779624005127882!$P127)-1)/3)+1</f>
        <v>4</v>
      </c>
      <c r="H156" t="str" cm="1">
        <f t="array" ref="H156">_xlfn.IFS(I156="Netherlands","NL",I156="Germany","GER",I156="Belgium","BE")</f>
        <v>GER</v>
      </c>
      <c r="I156" s="50" t="s">
        <v>180</v>
      </c>
      <c r="J156" s="50" t="str">
        <f>[2]report1262779624005127882!$E127</f>
        <v>Duesseldorf</v>
      </c>
      <c r="K156" s="50" t="str">
        <f t="shared" si="7"/>
        <v>Duesseldorf</v>
      </c>
      <c r="L156" s="50" t="str">
        <f>[2]report1262779624005127882!$B127</f>
        <v>ISRINGHAUSEN GmbH &amp; Co. KG</v>
      </c>
      <c r="M156" t="s">
        <v>33</v>
      </c>
      <c r="N156" s="51">
        <f>[2]report1262779624005127882!$N127</f>
        <v>102.920001326114</v>
      </c>
      <c r="O156" s="53">
        <f>YEARFRAC([2]report1262779624005127882!$P127,[2]report1262779624005127882!$Q127)</f>
        <v>12.458333333333334</v>
      </c>
      <c r="P156">
        <f>[2]report1262779624005127882!$K127</f>
        <v>0</v>
      </c>
      <c r="Q156" s="56">
        <f>[2]report1262779624005127882!$H127</f>
        <v>8311</v>
      </c>
      <c r="R156" s="57">
        <f>[2]report1262779624005127882!$V127/[2]report1262779624005127882!$H$2</f>
        <v>6.6290217638211996E-2</v>
      </c>
      <c r="S156">
        <f>[2]report1262779624005127882!$AA127</f>
        <v>12.15</v>
      </c>
      <c r="T156">
        <f>[2]report1262779624005127882!$Y127</f>
        <v>18</v>
      </c>
      <c r="U156">
        <f>[2]report1262779624005127882!$T127</f>
        <v>2007</v>
      </c>
      <c r="W156" s="59" t="s">
        <v>192</v>
      </c>
      <c r="X156" t="str">
        <f>CONCATENATE([2]report1262779624005127882!$C127,", ",[2]report1262779624005127882!$E127)</f>
        <v>Zum Gut Heiligendonk 50-52, Duesseldorf</v>
      </c>
      <c r="Y156" t="str">
        <f>[2]report1262779624005127882!$AL127</f>
        <v>Change to Clear Lease - old lease (tg4712)_x000D_
2% MgeFee</v>
      </c>
      <c r="AA156" t="s">
        <v>179</v>
      </c>
    </row>
    <row r="157" spans="2:27" x14ac:dyDescent="0.25">
      <c r="B157" t="str">
        <f t="shared" si="6"/>
        <v>LC-GE-RA-RA- 1</v>
      </c>
      <c r="C157" t="s">
        <v>36</v>
      </c>
      <c r="D157" t="s">
        <v>38</v>
      </c>
      <c r="E157" s="24">
        <f>YEAR([2]report1262779624005127882!$P128)</f>
        <v>2022</v>
      </c>
      <c r="F157" s="24">
        <f>INT((MONTH([2]report1262779624005127882!$P128)-1)/3)+1</f>
        <v>3</v>
      </c>
      <c r="H157" t="str" cm="1">
        <f t="array" ref="H157">_xlfn.IFS(I157="Netherlands","NL",I157="Germany","GER",I157="Belgium","BE")</f>
        <v>GER</v>
      </c>
      <c r="I157" s="50" t="s">
        <v>180</v>
      </c>
      <c r="J157" s="50" t="str">
        <f>[2]report1262779624005127882!$E128</f>
        <v>Ratingen</v>
      </c>
      <c r="K157" s="50" t="str">
        <f t="shared" si="7"/>
        <v>Ratingen</v>
      </c>
      <c r="L157" s="50" t="str">
        <f>[2]report1262779624005127882!$B128</f>
        <v>SHINEMART GmbH</v>
      </c>
      <c r="M157" t="s">
        <v>33</v>
      </c>
      <c r="N157" s="51">
        <f>[2]report1262779624005127882!$N128</f>
        <v>67.380001773892005</v>
      </c>
      <c r="O157" s="53">
        <f>YEARFRAC([2]report1262779624005127882!$P128,[2]report1262779624005127882!$Q128)</f>
        <v>3.4555555555555557</v>
      </c>
      <c r="P157">
        <f>[2]report1262779624005127882!$K128</f>
        <v>0</v>
      </c>
      <c r="Q157" s="56">
        <f>[2]report1262779624005127882!$H128</f>
        <v>3130</v>
      </c>
      <c r="R157" s="57">
        <f>[2]report1262779624005127882!$V128/[2]report1262779624005127882!$H$2</f>
        <v>1.7397099077030759E-2</v>
      </c>
      <c r="S157">
        <f>[2]report1262779624005127882!$AA128</f>
        <v>0</v>
      </c>
      <c r="T157">
        <f>[2]report1262779624005127882!$Y128</f>
        <v>0</v>
      </c>
      <c r="U157">
        <f>[2]report1262779624005127882!$T128</f>
        <v>1982</v>
      </c>
      <c r="W157" s="59" t="s">
        <v>202</v>
      </c>
      <c r="X157" t="str">
        <f>CONCATENATE([2]report1262779624005127882!$C128,", ",[2]report1262779624005127882!$E128)</f>
        <v>Brandenburger Straße 40, 42, 44,, Ratingen</v>
      </c>
      <c r="Y157" t="str">
        <f>[2]report1262779624005127882!$AL128</f>
        <v>In the event of exercise of the renewal option pursuant to§ 2.2, the rent shall be increased by 2%, so that the monthly basic rent from the beginning of the option term shall be € 17,933.13 plus ancillary costs and VAT at the statutory rate.</v>
      </c>
      <c r="AA157" t="s">
        <v>179</v>
      </c>
    </row>
    <row r="158" spans="2:27" x14ac:dyDescent="0.25">
      <c r="B158" t="str">
        <f t="shared" si="6"/>
        <v>LC-NE-BR-BR- 1</v>
      </c>
      <c r="C158" t="s">
        <v>36</v>
      </c>
      <c r="D158" t="s">
        <v>38</v>
      </c>
      <c r="E158" s="24">
        <f>YEAR([2]report1262779624005127882!$P129)</f>
        <v>2023</v>
      </c>
      <c r="F158" s="24">
        <f>INT((MONTH([2]report1262779624005127882!$P129)-1)/3)+1</f>
        <v>3</v>
      </c>
      <c r="H158" t="str" cm="1">
        <f t="array" ref="H158">_xlfn.IFS(I158="Netherlands","NL",I158="Germany","GER",I158="Belgium","BE")</f>
        <v>NL</v>
      </c>
      <c r="I158" s="50" t="s">
        <v>67</v>
      </c>
      <c r="J158" s="50" t="str">
        <f>[2]report1262779624005127882!$E129</f>
        <v>Breda</v>
      </c>
      <c r="K158" s="50" t="str">
        <f t="shared" si="7"/>
        <v>Breda</v>
      </c>
      <c r="L158" s="50" t="str">
        <f>[2]report1262779624005127882!$B129</f>
        <v>Schenker Logistics Nederland B.V.</v>
      </c>
      <c r="M158" t="s">
        <v>33</v>
      </c>
      <c r="N158" s="51">
        <f>[2]report1262779624005127882!$N129</f>
        <v>61.929997123882998</v>
      </c>
      <c r="O158" s="53">
        <f>YEARFRAC([2]report1262779624005127882!$P129,[2]report1262779624005127882!$Q129)</f>
        <v>1.9972222222222222</v>
      </c>
      <c r="P158">
        <f>[2]report1262779624005127882!$K129</f>
        <v>0</v>
      </c>
      <c r="Q158" s="56">
        <f>[2]report1262779624005127882!$H129</f>
        <v>7508</v>
      </c>
      <c r="R158" s="57">
        <f>[2]report1262779624005127882!$V129/[2]report1262779624005127882!$H$2</f>
        <v>0</v>
      </c>
      <c r="S158">
        <f>[2]report1262779624005127882!$AA129</f>
        <v>10.8</v>
      </c>
      <c r="T158">
        <f>[2]report1262779624005127882!$Y129</f>
        <v>8</v>
      </c>
      <c r="U158">
        <f>[2]report1262779624005127882!$T129</f>
        <v>2009</v>
      </c>
      <c r="W158" s="59" t="s">
        <v>183</v>
      </c>
      <c r="X158" t="str">
        <f>CONCATENATE([2]report1262779624005127882!$C129,", ",[2]report1262779624005127882!$E129)</f>
        <v>Hekven 6 C-D, Breda</v>
      </c>
      <c r="Y158" t="str">
        <f>[2]report1262779624005127882!$AL129</f>
        <v>as per 01/01/2021 no CAM/SC - tenant responsible for maintenance._x000D_
_x000D_
Isn't this a grossfix?</v>
      </c>
      <c r="AA158" t="s">
        <v>179</v>
      </c>
    </row>
    <row r="159" spans="2:27" x14ac:dyDescent="0.25">
      <c r="B159" t="str">
        <f t="shared" si="6"/>
        <v>LC-NE-VE-VE- 1</v>
      </c>
      <c r="C159" t="s">
        <v>36</v>
      </c>
      <c r="D159" t="s">
        <v>38</v>
      </c>
      <c r="E159" s="24">
        <f>YEAR([2]report1262779624005127882!$P130)</f>
        <v>2022</v>
      </c>
      <c r="F159" s="24">
        <f>INT((MONTH([2]report1262779624005127882!$P130)-1)/3)+1</f>
        <v>4</v>
      </c>
      <c r="H159" t="str" cm="1">
        <f t="array" ref="H159">_xlfn.IFS(I159="Netherlands","NL",I159="Germany","GER",I159="Belgium","BE")</f>
        <v>NL</v>
      </c>
      <c r="I159" s="50" t="s">
        <v>67</v>
      </c>
      <c r="J159" s="50" t="str">
        <f>[2]report1262779624005127882!$E130</f>
        <v>Venlo</v>
      </c>
      <c r="K159" s="50" t="str">
        <f t="shared" si="7"/>
        <v>Venlo</v>
      </c>
      <c r="L159" s="50" t="str">
        <f>[2]report1262779624005127882!$B130</f>
        <v>UPS SCS (Nederland) B.V.</v>
      </c>
      <c r="M159" t="s">
        <v>33</v>
      </c>
      <c r="N159" s="51">
        <f>[2]report1262779624005127882!$N130</f>
        <v>48.779996865549002</v>
      </c>
      <c r="O159" s="53">
        <f>YEARFRAC([2]report1262779624005127882!$P130,[2]report1262779624005127882!$Q130)</f>
        <v>4.9972222222222218</v>
      </c>
      <c r="P159">
        <f>[2]report1262779624005127882!$K130</f>
        <v>0</v>
      </c>
      <c r="Q159" s="56">
        <f>[2]report1262779624005127882!$H130</f>
        <v>9054</v>
      </c>
      <c r="R159" s="57">
        <f>[2]report1262779624005127882!$V130/[2]report1262779624005127882!$H$2</f>
        <v>2.0208973388820908E-2</v>
      </c>
      <c r="S159">
        <f>[2]report1262779624005127882!$AA130</f>
        <v>10.8</v>
      </c>
      <c r="T159">
        <f>[2]report1262779624005127882!$Y130</f>
        <v>8</v>
      </c>
      <c r="U159">
        <f>[2]report1262779624005127882!$T130</f>
        <v>2006</v>
      </c>
      <c r="W159" s="59" t="s">
        <v>205</v>
      </c>
      <c r="X159" t="str">
        <f>CONCATENATE([2]report1262779624005127882!$C130,", ",[2]report1262779624005127882!$E130)</f>
        <v>Marco Poloweg 26-28, Venlo</v>
      </c>
      <c r="Y159" t="str">
        <f>[2]report1262779624005127882!$AL130</f>
        <v>N/A</v>
      </c>
      <c r="AA159" t="s">
        <v>179</v>
      </c>
    </row>
    <row r="160" spans="2:27" x14ac:dyDescent="0.25">
      <c r="B160" t="str">
        <f t="shared" ref="B160:B223" si="8">UPPER(LEFT(D160,1)&amp;LEFT(MID(D160,FIND(" ",D160)+1,LEN(D160)),1)&amp;"-"&amp;LEFT(I160,2)&amp;"-"&amp;LEFT(J160,2)&amp;"-"&amp;LEFT(K160,2)&amp;"- "&amp;IF(UPPER(LEFT(D160,1)&amp;LEFT(MID(D160,FIND(" ",D160)+1,LEN(D160)),1)&amp;"-"&amp;LEFT(I160,2)&amp;"-"&amp;LEFT(J160,2)&amp;"-"&amp;LEFT(K160,2))=UPPER(LEFT(D159,1)&amp;LEFT(MID(D159,FIND(" ",D159)+1,LEN(D159)),1)&amp;"-"&amp;LEFT(I159,2)&amp;"-"&amp;LEFT(J159,2)&amp;"-"&amp;LEFT(K159,2)),VALUE(MID(B159,FIND(" ",B159)+1,LEN(B159)))+1,1))</f>
        <v>LC-NE-HO-HO- 1</v>
      </c>
      <c r="C160" t="s">
        <v>36</v>
      </c>
      <c r="D160" t="s">
        <v>38</v>
      </c>
      <c r="E160" s="24">
        <f>YEAR([2]report1262779624005127882!$P131)</f>
        <v>2022</v>
      </c>
      <c r="F160" s="24">
        <f>INT((MONTH([2]report1262779624005127882!$P131)-1)/3)+1</f>
        <v>4</v>
      </c>
      <c r="H160" t="str" cm="1">
        <f t="array" ref="H160">_xlfn.IFS(I160="Netherlands","NL",I160="Germany","GER",I160="Belgium","BE")</f>
        <v>NL</v>
      </c>
      <c r="I160" s="50" t="s">
        <v>67</v>
      </c>
      <c r="J160" s="50" t="str">
        <f>[2]report1262779624005127882!$E131</f>
        <v>Hoofdorp</v>
      </c>
      <c r="K160" s="50" t="str">
        <f t="shared" ref="K160:K223" si="9">J160</f>
        <v>Hoofdorp</v>
      </c>
      <c r="L160" s="50" t="str">
        <f>[2]report1262779624005127882!$B131</f>
        <v>Seabourne  Express  Couriers  B.V.</v>
      </c>
      <c r="M160" t="s">
        <v>33</v>
      </c>
      <c r="N160" s="51">
        <f>[2]report1262779624005127882!$N131</f>
        <v>106.95999829499701</v>
      </c>
      <c r="O160" s="53">
        <f>YEARFRAC([2]report1262779624005127882!$P131,[2]report1262779624005127882!$Q131)</f>
        <v>4.9972222222222218</v>
      </c>
      <c r="P160">
        <f>[2]report1262779624005127882!$K131</f>
        <v>2</v>
      </c>
      <c r="Q160" s="56">
        <f>[2]report1262779624005127882!$H131</f>
        <v>8334</v>
      </c>
      <c r="R160" s="57">
        <f>[2]report1262779624005127882!$V131/[2]report1262779624005127882!$H$2</f>
        <v>3.3478344489190813E-2</v>
      </c>
      <c r="S160">
        <f>[2]report1262779624005127882!$AA131</f>
        <v>0</v>
      </c>
      <c r="T160">
        <f>[2]report1262779624005127882!$Y131</f>
        <v>0</v>
      </c>
      <c r="U160">
        <f>[2]report1262779624005127882!$T131</f>
        <v>2022</v>
      </c>
      <c r="W160" s="59" t="s">
        <v>242</v>
      </c>
      <c r="X160" t="str">
        <f>CONCATENATE([2]report1262779624005127882!$C131,", ",[2]report1262779624005127882!$E131)</f>
        <v>Contour Avenue 71, Hoofdorp</v>
      </c>
      <c r="Y160" t="str">
        <f>[2]report1262779624005127882!$AL131</f>
        <v>N/A</v>
      </c>
      <c r="AA160" t="s">
        <v>179</v>
      </c>
    </row>
    <row r="161" spans="2:27" x14ac:dyDescent="0.25">
      <c r="B161" t="str">
        <f t="shared" si="8"/>
        <v>LC-NE-TI-TI- 1</v>
      </c>
      <c r="C161" t="s">
        <v>36</v>
      </c>
      <c r="D161" t="s">
        <v>38</v>
      </c>
      <c r="E161" s="24">
        <f>YEAR([2]report1262779624005127882!$P132)</f>
        <v>2023</v>
      </c>
      <c r="F161" s="24">
        <f>INT((MONTH([2]report1262779624005127882!$P132)-1)/3)+1</f>
        <v>1</v>
      </c>
      <c r="H161" t="str" cm="1">
        <f t="array" ref="H161">_xlfn.IFS(I161="Netherlands","NL",I161="Germany","GER",I161="Belgium","BE")</f>
        <v>NL</v>
      </c>
      <c r="I161" s="50" t="s">
        <v>67</v>
      </c>
      <c r="J161" s="50" t="str">
        <f>[2]report1262779624005127882!$E132</f>
        <v>Tilburg</v>
      </c>
      <c r="K161" s="50" t="str">
        <f t="shared" si="9"/>
        <v>Tilburg</v>
      </c>
      <c r="L161" s="50" t="str">
        <f>[2]report1262779624005127882!$B132</f>
        <v>DP World Logistics Netherlands B.V.</v>
      </c>
      <c r="M161" t="s">
        <v>33</v>
      </c>
      <c r="N161" s="51">
        <f>[2]report1262779624005127882!$N132</f>
        <v>66.569995987214</v>
      </c>
      <c r="O161" s="53">
        <f>YEARFRAC([2]report1262779624005127882!$P132,[2]report1262779624005127882!$Q132)</f>
        <v>4.9944444444444445</v>
      </c>
      <c r="P161">
        <f>[2]report1262779624005127882!$K132</f>
        <v>0</v>
      </c>
      <c r="Q161" s="56">
        <f>[2]report1262779624005127882!$H132</f>
        <v>37101</v>
      </c>
      <c r="R161" s="57">
        <f>[2]report1262779624005127882!$V132/[2]report1262779624005127882!$H$2</f>
        <v>0.18519602818023095</v>
      </c>
      <c r="S161">
        <f>[2]report1262779624005127882!$AA132</f>
        <v>10.8</v>
      </c>
      <c r="T161">
        <f>[2]report1262779624005127882!$Y132</f>
        <v>30</v>
      </c>
      <c r="U161">
        <f>[2]report1262779624005127882!$T132</f>
        <v>2007</v>
      </c>
      <c r="W161" s="59" t="s">
        <v>229</v>
      </c>
      <c r="X161" t="str">
        <f>CONCATENATE([2]report1262779624005127882!$C132,", ",[2]report1262779624005127882!$E132)</f>
        <v>Athenastraat 4, Tilburg</v>
      </c>
      <c r="Y161" t="str">
        <f>[2]report1262779624005127882!$AL132</f>
        <v>N/A</v>
      </c>
      <c r="AA161" t="s">
        <v>179</v>
      </c>
    </row>
    <row r="162" spans="2:27" x14ac:dyDescent="0.25">
      <c r="B162" t="str">
        <f t="shared" si="8"/>
        <v>LC-NE-MO-MO- 1</v>
      </c>
      <c r="C162" t="s">
        <v>36</v>
      </c>
      <c r="D162" t="s">
        <v>38</v>
      </c>
      <c r="E162" s="24">
        <f>YEAR([2]report1262779624005127882!$P133)</f>
        <v>2023</v>
      </c>
      <c r="F162" s="24">
        <f>INT((MONTH([2]report1262779624005127882!$P133)-1)/3)+1</f>
        <v>2</v>
      </c>
      <c r="H162" t="str" cm="1">
        <f t="array" ref="H162">_xlfn.IFS(I162="Netherlands","NL",I162="Germany","GER",I162="Belgium","BE")</f>
        <v>NL</v>
      </c>
      <c r="I162" s="50" t="s">
        <v>67</v>
      </c>
      <c r="J162" s="50" t="str">
        <f>[2]report1262779624005127882!$E133</f>
        <v>Moerdijk</v>
      </c>
      <c r="K162" s="50" t="str">
        <f t="shared" si="9"/>
        <v>Moerdijk</v>
      </c>
      <c r="L162" s="50" t="str">
        <f>[2]report1262779624005127882!$B133</f>
        <v>OWIM GmbH &amp; Co. KG</v>
      </c>
      <c r="M162" t="s">
        <v>33</v>
      </c>
      <c r="N162" s="51">
        <f>[2]report1262779624005127882!$N133</f>
        <v>53.619999948333003</v>
      </c>
      <c r="O162" s="53">
        <f>YEARFRAC([2]report1262779624005127882!$P133,[2]report1262779624005127882!$Q133)</f>
        <v>4.5777777777777775</v>
      </c>
      <c r="P162">
        <f>[2]report1262779624005127882!$K133</f>
        <v>0</v>
      </c>
      <c r="Q162" s="56">
        <f>[2]report1262779624005127882!$H133</f>
        <v>19328</v>
      </c>
      <c r="R162" s="57">
        <f>[2]report1262779624005127882!$V133/[2]report1262779624005127882!$H$2</f>
        <v>2.9295443424239051E-2</v>
      </c>
      <c r="S162">
        <f>[2]report1262779624005127882!$AA133</f>
        <v>11</v>
      </c>
      <c r="T162">
        <f>[2]report1262779624005127882!$Y133</f>
        <v>16</v>
      </c>
      <c r="U162">
        <f>[2]report1262779624005127882!$T133</f>
        <v>2005</v>
      </c>
      <c r="W162" s="59" t="s">
        <v>246</v>
      </c>
      <c r="X162" t="str">
        <f>CONCATENATE([2]report1262779624005127882!$C133,", ",[2]report1262779624005127882!$E133)</f>
        <v>Orionweg 9, Moerdijk</v>
      </c>
      <c r="Y162" t="str">
        <f>[2]report1262779624005127882!$AL133</f>
        <v>Silent renewal due to not exercised break option</v>
      </c>
      <c r="AA162" t="s">
        <v>179</v>
      </c>
    </row>
    <row r="163" spans="2:27" x14ac:dyDescent="0.25">
      <c r="B163" t="str">
        <f t="shared" si="8"/>
        <v>LC-NE-MO-MO- 2</v>
      </c>
      <c r="C163" t="s">
        <v>36</v>
      </c>
      <c r="D163" t="s">
        <v>38</v>
      </c>
      <c r="E163" s="24">
        <f>YEAR([2]report1262779624005127882!$P134)</f>
        <v>2023</v>
      </c>
      <c r="F163" s="24">
        <f>INT((MONTH([2]report1262779624005127882!$P134)-1)/3)+1</f>
        <v>2</v>
      </c>
      <c r="H163" t="str" cm="1">
        <f t="array" ref="H163">_xlfn.IFS(I163="Netherlands","NL",I163="Germany","GER",I163="Belgium","BE")</f>
        <v>NL</v>
      </c>
      <c r="I163" s="50" t="s">
        <v>67</v>
      </c>
      <c r="J163" s="50" t="str">
        <f>[2]report1262779624005127882!$E134</f>
        <v>Moerdijk</v>
      </c>
      <c r="K163" s="50" t="str">
        <f t="shared" si="9"/>
        <v>Moerdijk</v>
      </c>
      <c r="L163" s="50" t="str">
        <f>[2]report1262779624005127882!$B134</f>
        <v>OWIM GmbH &amp; Co. KG</v>
      </c>
      <c r="M163" t="s">
        <v>33</v>
      </c>
      <c r="N163" s="51">
        <f>[2]report1262779624005127882!$N134</f>
        <v>53.619999948333003</v>
      </c>
      <c r="O163" s="53">
        <f>YEARFRAC([2]report1262779624005127882!$P134,[2]report1262779624005127882!$Q134)</f>
        <v>4.5777777777777775</v>
      </c>
      <c r="P163">
        <f>[2]report1262779624005127882!$K134</f>
        <v>0</v>
      </c>
      <c r="Q163" s="56">
        <f>[2]report1262779624005127882!$H134</f>
        <v>19246</v>
      </c>
      <c r="R163" s="57">
        <f>[2]report1262779624005127882!$V134/[2]report1262779624005127882!$H$2</f>
        <v>2.9295443424239051E-2</v>
      </c>
      <c r="S163">
        <f>[2]report1262779624005127882!$AA134</f>
        <v>11</v>
      </c>
      <c r="T163">
        <f>[2]report1262779624005127882!$Y134</f>
        <v>16</v>
      </c>
      <c r="U163">
        <f>[2]report1262779624005127882!$T134</f>
        <v>2005</v>
      </c>
      <c r="W163" s="59" t="s">
        <v>246</v>
      </c>
      <c r="X163" t="str">
        <f>CONCATENATE([2]report1262779624005127882!$C134,", ",[2]report1262779624005127882!$E134)</f>
        <v>Orionweg 9, Moerdijk</v>
      </c>
      <c r="Y163" t="str">
        <f>[2]report1262779624005127882!$AL134</f>
        <v>Silent renewal due to not exercised break option</v>
      </c>
      <c r="AA163" t="s">
        <v>179</v>
      </c>
    </row>
    <row r="164" spans="2:27" x14ac:dyDescent="0.25">
      <c r="B164" t="str">
        <f t="shared" si="8"/>
        <v>LC-NE-AL-AL- 1</v>
      </c>
      <c r="C164" t="s">
        <v>36</v>
      </c>
      <c r="D164" t="s">
        <v>38</v>
      </c>
      <c r="E164" s="24">
        <f>YEAR([2]report1262779624005127882!$P135)</f>
        <v>2022</v>
      </c>
      <c r="F164" s="24">
        <f>INT((MONTH([2]report1262779624005127882!$P135)-1)/3)+1</f>
        <v>3</v>
      </c>
      <c r="H164" t="str" cm="1">
        <f t="array" ref="H164">_xlfn.IFS(I164="Netherlands","NL",I164="Germany","GER",I164="Belgium","BE")</f>
        <v>NL</v>
      </c>
      <c r="I164" s="50" t="s">
        <v>67</v>
      </c>
      <c r="J164" s="50" t="str">
        <f>[2]report1262779624005127882!$E135</f>
        <v>Almere</v>
      </c>
      <c r="K164" s="50" t="str">
        <f t="shared" si="9"/>
        <v>Almere</v>
      </c>
      <c r="L164" s="50" t="str">
        <f>[2]report1262779624005127882!$B135</f>
        <v>Eurotown B.V.</v>
      </c>
      <c r="M164" t="s">
        <v>33</v>
      </c>
      <c r="N164" s="51">
        <f>[2]report1262779624005127882!$N135</f>
        <v>33.019995901103002</v>
      </c>
      <c r="O164" s="53">
        <f>YEARFRAC([2]report1262779624005127882!$P135,[2]report1262779624005127882!$Q135)</f>
        <v>0.54722222222222228</v>
      </c>
      <c r="P164">
        <f>[2]report1262779624005127882!$K135</f>
        <v>0</v>
      </c>
      <c r="Q164" s="56">
        <f>[2]report1262779624005127882!$H135</f>
        <v>6997</v>
      </c>
      <c r="R164" s="57">
        <f>[2]report1262779624005127882!$V135/[2]report1262779624005127882!$H$2</f>
        <v>5.6577801629203159E-2</v>
      </c>
      <c r="S164">
        <f>[2]report1262779624005127882!$AA135</f>
        <v>0</v>
      </c>
      <c r="T164">
        <f>[2]report1262779624005127882!$Y135</f>
        <v>0</v>
      </c>
      <c r="U164">
        <f>[2]report1262779624005127882!$T135</f>
        <v>2004</v>
      </c>
      <c r="W164" s="59" t="s">
        <v>247</v>
      </c>
      <c r="X164" t="str">
        <f>CONCATENATE([2]report1262779624005127882!$C135,", ",[2]report1262779624005127882!$E135)</f>
        <v>Rondebeltweg 42, Almere</v>
      </c>
      <c r="Y164" t="str">
        <f>[2]report1262779624005127882!$AL135</f>
        <v>Acqusition from Crossbay</v>
      </c>
      <c r="AA164" t="s">
        <v>179</v>
      </c>
    </row>
    <row r="165" spans="2:27" x14ac:dyDescent="0.25">
      <c r="B165" t="str">
        <f t="shared" si="8"/>
        <v>LC-NE-BL-BL- 1</v>
      </c>
      <c r="C165" t="s">
        <v>36</v>
      </c>
      <c r="D165" t="s">
        <v>38</v>
      </c>
      <c r="E165" s="24">
        <f>YEAR([2]report1262779624005127882!$P136)</f>
        <v>2022</v>
      </c>
      <c r="F165" s="24">
        <f>INT((MONTH([2]report1262779624005127882!$P136)-1)/3)+1</f>
        <v>2</v>
      </c>
      <c r="H165" t="str" cm="1">
        <f t="array" ref="H165">_xlfn.IFS(I165="Netherlands","NL",I165="Germany","GER",I165="Belgium","BE")</f>
        <v>NL</v>
      </c>
      <c r="I165" s="50" t="s">
        <v>67</v>
      </c>
      <c r="J165" s="50" t="str">
        <f>[2]report1262779624005127882!$E136</f>
        <v>Bleiswijk</v>
      </c>
      <c r="K165" s="50" t="str">
        <f t="shared" si="9"/>
        <v>Bleiswijk</v>
      </c>
      <c r="L165" s="50" t="str">
        <f>[2]report1262779624005127882!$B136</f>
        <v>Flower Trade Consult B.V.</v>
      </c>
      <c r="M165" t="s">
        <v>33</v>
      </c>
      <c r="N165" s="51">
        <f>[2]report1262779624005127882!$N136</f>
        <v>97.360000275556004</v>
      </c>
      <c r="O165" s="53">
        <f>YEARFRAC([2]report1262779624005127882!$P136,[2]report1262779624005127882!$Q136)</f>
        <v>0.63611111111111107</v>
      </c>
      <c r="P165">
        <f>[2]report1262779624005127882!$K136</f>
        <v>0</v>
      </c>
      <c r="Q165" s="56">
        <f>[2]report1262779624005127882!$H136</f>
        <v>127</v>
      </c>
      <c r="R165" s="57">
        <f>[2]report1262779624005127882!$V136/[2]report1262779624005127882!$H$2</f>
        <v>6.248718083297398E-3</v>
      </c>
      <c r="S165">
        <f>[2]report1262779624005127882!$AA136</f>
        <v>0</v>
      </c>
      <c r="T165">
        <f>[2]report1262779624005127882!$Y136</f>
        <v>0</v>
      </c>
      <c r="U165">
        <f>[2]report1262779624005127882!$T136</f>
        <v>1998</v>
      </c>
      <c r="W165" s="59" t="s">
        <v>196</v>
      </c>
      <c r="X165" t="str">
        <f>CONCATENATE([2]report1262779624005127882!$C136,", ",[2]report1262779624005127882!$E136)</f>
        <v>Hollandweg 4, Bleiswijk</v>
      </c>
      <c r="Y165" t="str">
        <f>[2]report1262779624005127882!$AL136</f>
        <v>N/A</v>
      </c>
      <c r="AA165" t="s">
        <v>179</v>
      </c>
    </row>
    <row r="166" spans="2:27" x14ac:dyDescent="0.25">
      <c r="B166" t="str">
        <f t="shared" si="8"/>
        <v>LC-NE-WA-WA- 1</v>
      </c>
      <c r="C166" t="s">
        <v>36</v>
      </c>
      <c r="D166" t="s">
        <v>38</v>
      </c>
      <c r="E166" s="24">
        <f>YEAR([2]report1262779624005127882!$P137)</f>
        <v>2024</v>
      </c>
      <c r="F166" s="24">
        <f>INT((MONTH([2]report1262779624005127882!$P137)-1)/3)+1</f>
        <v>2</v>
      </c>
      <c r="H166" t="str" cm="1">
        <f t="array" ref="H166">_xlfn.IFS(I166="Netherlands","NL",I166="Germany","GER",I166="Belgium","BE")</f>
        <v>NL</v>
      </c>
      <c r="I166" s="50" t="s">
        <v>67</v>
      </c>
      <c r="J166" s="50" t="str">
        <f>[2]report1262779624005127882!$E137</f>
        <v>Waalwijk</v>
      </c>
      <c r="K166" s="50" t="str">
        <f t="shared" si="9"/>
        <v>Waalwijk</v>
      </c>
      <c r="L166" s="50" t="str">
        <f>[2]report1262779624005127882!$B137</f>
        <v>CEVA Logistics eServices B.V.</v>
      </c>
      <c r="M166" t="s">
        <v>33</v>
      </c>
      <c r="N166" s="51">
        <f>[2]report1262779624005127882!$N137</f>
        <v>67.499997847217998</v>
      </c>
      <c r="O166" s="53">
        <f>YEARFRAC([2]report1262779624005127882!$P137,[2]report1262779624005127882!$Q137)</f>
        <v>5</v>
      </c>
      <c r="P166">
        <f>[2]report1262779624005127882!$K137</f>
        <v>0</v>
      </c>
      <c r="Q166" s="56">
        <f>[2]report1262779624005127882!$H137</f>
        <v>5957</v>
      </c>
      <c r="R166" s="57">
        <f>[2]report1262779624005127882!$V137/[2]report1262779624005127882!$H$2</f>
        <v>1.8651433034665692E-2</v>
      </c>
      <c r="S166">
        <f>[2]report1262779624005127882!$AA137</f>
        <v>9.6999999999999993</v>
      </c>
      <c r="T166">
        <f>[2]report1262779624005127882!$Y137</f>
        <v>5</v>
      </c>
      <c r="U166">
        <f>[2]report1262779624005127882!$T137</f>
        <v>2011</v>
      </c>
      <c r="W166" s="59" t="s">
        <v>184</v>
      </c>
      <c r="X166" t="str">
        <f>CONCATENATE([2]report1262779624005127882!$C137,", ",[2]report1262779624005127882!$E137)</f>
        <v>Veerweg 16, Waalwijk</v>
      </c>
      <c r="Y166" t="str">
        <f>[2]report1262779624005127882!$AL137</f>
        <v>N/A</v>
      </c>
      <c r="AA166" t="s">
        <v>179</v>
      </c>
    </row>
    <row r="167" spans="2:27" x14ac:dyDescent="0.25">
      <c r="B167" t="str">
        <f t="shared" si="8"/>
        <v>LC-NE-OU-OU- 1</v>
      </c>
      <c r="C167" t="s">
        <v>36</v>
      </c>
      <c r="D167" t="s">
        <v>38</v>
      </c>
      <c r="E167" s="24">
        <f>YEAR([2]report1262779624005127882!$P138)</f>
        <v>2022</v>
      </c>
      <c r="F167" s="24">
        <f>INT((MONTH([2]report1262779624005127882!$P138)-1)/3)+1</f>
        <v>3</v>
      </c>
      <c r="H167" t="str" cm="1">
        <f t="array" ref="H167">_xlfn.IFS(I167="Netherlands","NL",I167="Germany","GER",I167="Belgium","BE")</f>
        <v>NL</v>
      </c>
      <c r="I167" s="50" t="s">
        <v>67</v>
      </c>
      <c r="J167" s="50" t="str">
        <f>[2]report1262779624005127882!$E138</f>
        <v>Oude Meer</v>
      </c>
      <c r="K167" s="50" t="str">
        <f t="shared" si="9"/>
        <v>Oude Meer</v>
      </c>
      <c r="L167" s="50" t="str">
        <f>[2]report1262779624005127882!$B138</f>
        <v>SMARTKAS B.V.</v>
      </c>
      <c r="M167" t="s">
        <v>33</v>
      </c>
      <c r="N167" s="51">
        <f>[2]report1262779624005127882!$N138</f>
        <v>85.599997588883994</v>
      </c>
      <c r="O167" s="53">
        <f>YEARFRAC([2]report1262779624005127882!$P138,[2]report1262779624005127882!$Q138)</f>
        <v>3.9972222222222222</v>
      </c>
      <c r="P167">
        <f>[2]report1262779624005127882!$K138</f>
        <v>0</v>
      </c>
      <c r="Q167" s="56">
        <f>[2]report1262779624005127882!$H138</f>
        <v>5775</v>
      </c>
      <c r="R167" s="57">
        <f>[2]report1262779624005127882!$V138/[2]report1262779624005127882!$H$2</f>
        <v>3.2566767939945757E-2</v>
      </c>
      <c r="S167">
        <f>[2]report1262779624005127882!$AA138</f>
        <v>11</v>
      </c>
      <c r="T167">
        <f>[2]report1262779624005127882!$Y138</f>
        <v>7</v>
      </c>
      <c r="U167">
        <f>[2]report1262779624005127882!$T138</f>
        <v>2019</v>
      </c>
      <c r="W167" s="59" t="s">
        <v>248</v>
      </c>
      <c r="X167" t="str">
        <f>CONCATENATE([2]report1262779624005127882!$C138,", ",[2]report1262779624005127882!$E138)</f>
        <v>Fokker Logistics Park, Oude Meer</v>
      </c>
      <c r="Y167" t="str">
        <f>[2]report1262779624005127882!$AL138</f>
        <v>Lease transfer from SMARTKAS Project Finance B.V. t0017648</v>
      </c>
      <c r="AA167" t="s">
        <v>179</v>
      </c>
    </row>
    <row r="168" spans="2:27" x14ac:dyDescent="0.25">
      <c r="B168" t="str">
        <f t="shared" si="8"/>
        <v>LC-NE-NI-NI- 1</v>
      </c>
      <c r="C168" t="s">
        <v>36</v>
      </c>
      <c r="D168" t="s">
        <v>38</v>
      </c>
      <c r="E168" s="24">
        <f>YEAR([2]report1262779624005127882!$P139)</f>
        <v>2022</v>
      </c>
      <c r="F168" s="24">
        <f>INT((MONTH([2]report1262779624005127882!$P139)-1)/3)+1</f>
        <v>3</v>
      </c>
      <c r="H168" t="str" cm="1">
        <f t="array" ref="H168">_xlfn.IFS(I168="Netherlands","NL",I168="Germany","GER",I168="Belgium","BE")</f>
        <v>NL</v>
      </c>
      <c r="I168" s="50" t="s">
        <v>67</v>
      </c>
      <c r="J168" s="50" t="str">
        <f>[2]report1262779624005127882!$E139</f>
        <v>Nieuw-Vennep</v>
      </c>
      <c r="K168" s="50" t="str">
        <f t="shared" si="9"/>
        <v>Nieuw-Vennep</v>
      </c>
      <c r="L168" s="50" t="str">
        <f>[2]report1262779624005127882!$B139</f>
        <v>Beter Bed B.V.</v>
      </c>
      <c r="M168" t="s">
        <v>33</v>
      </c>
      <c r="N168" s="51">
        <f>[2]report1262779624005127882!$N139</f>
        <v>30.450004650008999</v>
      </c>
      <c r="O168" s="53">
        <f>YEARFRAC([2]report1262779624005127882!$P139,[2]report1262779624005127882!$Q139)</f>
        <v>1.2250000000000001</v>
      </c>
      <c r="P168">
        <f>[2]report1262779624005127882!$K139</f>
        <v>0</v>
      </c>
      <c r="Q168" s="56">
        <f>[2]report1262779624005127882!$H139</f>
        <v>7662</v>
      </c>
      <c r="R168" s="57">
        <f>[2]report1262779624005127882!$V139/[2]report1262779624005127882!$H$2</f>
        <v>1.6307796839493093E-2</v>
      </c>
      <c r="S168">
        <f>[2]report1262779624005127882!$AA139</f>
        <v>0</v>
      </c>
      <c r="T168">
        <f>[2]report1262779624005127882!$Y139</f>
        <v>10</v>
      </c>
      <c r="U168">
        <f>[2]report1262779624005127882!$T139</f>
        <v>2005</v>
      </c>
      <c r="W168" s="59" t="s">
        <v>214</v>
      </c>
      <c r="X168" t="str">
        <f>CONCATENATE([2]report1262779624005127882!$C139,", ",[2]report1262779624005127882!$E139)</f>
        <v>Lireweg 122, Nieuw-Vennep</v>
      </c>
      <c r="Y168" t="str">
        <f>[2]report1262779624005127882!$AL139</f>
        <v>SARL</v>
      </c>
      <c r="AA168" t="s">
        <v>179</v>
      </c>
    </row>
    <row r="169" spans="2:27" x14ac:dyDescent="0.25">
      <c r="B169" t="str">
        <f t="shared" si="8"/>
        <v>LC-NE-RO-RO- 1</v>
      </c>
      <c r="C169" t="s">
        <v>36</v>
      </c>
      <c r="D169" t="s">
        <v>38</v>
      </c>
      <c r="E169" s="24">
        <f>YEAR([2]report1262779624005127882!$P140)</f>
        <v>2022</v>
      </c>
      <c r="F169" s="24">
        <f>INT((MONTH([2]report1262779624005127882!$P140)-1)/3)+1</f>
        <v>4</v>
      </c>
      <c r="H169" t="str" cm="1">
        <f t="array" ref="H169">_xlfn.IFS(I169="Netherlands","NL",I169="Germany","GER",I169="Belgium","BE")</f>
        <v>NL</v>
      </c>
      <c r="I169" s="50" t="s">
        <v>67</v>
      </c>
      <c r="J169" s="50" t="str">
        <f>[2]report1262779624005127882!$E140</f>
        <v>Rotterdam</v>
      </c>
      <c r="K169" s="50" t="str">
        <f t="shared" si="9"/>
        <v>Rotterdam</v>
      </c>
      <c r="L169" s="50" t="str">
        <f>[2]report1262779624005127882!$B140</f>
        <v>Pentrade B.V.</v>
      </c>
      <c r="M169" t="s">
        <v>33</v>
      </c>
      <c r="N169" s="51">
        <f>[2]report1262779624005127882!$N140</f>
        <v>81.389995418880005</v>
      </c>
      <c r="O169" s="53">
        <f>YEARFRAC([2]report1262779624005127882!$P140,[2]report1262779624005127882!$Q140)</f>
        <v>9.9972222222222218</v>
      </c>
      <c r="P169">
        <f>[2]report1262779624005127882!$K140</f>
        <v>0</v>
      </c>
      <c r="Q169" s="56">
        <f>[2]report1262779624005127882!$H140</f>
        <v>10579</v>
      </c>
      <c r="R169" s="57">
        <f>[2]report1262779624005127882!$V140/[2]report1262779624005127882!$H$2</f>
        <v>3.009130297059753E-2</v>
      </c>
      <c r="S169">
        <f>[2]report1262779624005127882!$AA140</f>
        <v>0</v>
      </c>
      <c r="T169">
        <f>[2]report1262779624005127882!$Y140</f>
        <v>0</v>
      </c>
      <c r="U169">
        <f>[2]report1262779624005127882!$T140</f>
        <v>2021</v>
      </c>
      <c r="W169" s="59" t="s">
        <v>201</v>
      </c>
      <c r="X169" t="str">
        <f>CONCATENATE([2]report1262779624005127882!$C140,", ",[2]report1262779624005127882!$E140)</f>
        <v>Nieuwesluisweg 100, Rotterdam</v>
      </c>
      <c r="Y169" t="str">
        <f>[2]report1262779624005127882!$AL140</f>
        <v>N/A</v>
      </c>
      <c r="AA169" t="s">
        <v>179</v>
      </c>
    </row>
    <row r="170" spans="2:27" x14ac:dyDescent="0.25">
      <c r="B170" t="str">
        <f t="shared" si="8"/>
        <v>LC-NE-EI-EI- 1</v>
      </c>
      <c r="C170" t="s">
        <v>36</v>
      </c>
      <c r="D170" t="s">
        <v>38</v>
      </c>
      <c r="E170" s="24">
        <f>YEAR([2]report1262779624005127882!$P141)</f>
        <v>2022</v>
      </c>
      <c r="F170" s="24">
        <f>INT((MONTH([2]report1262779624005127882!$P141)-1)/3)+1</f>
        <v>3</v>
      </c>
      <c r="H170" t="str" cm="1">
        <f t="array" ref="H170">_xlfn.IFS(I170="Netherlands","NL",I170="Germany","GER",I170="Belgium","BE")</f>
        <v>NL</v>
      </c>
      <c r="I170" s="50" t="s">
        <v>67</v>
      </c>
      <c r="J170" s="50" t="str">
        <f>[2]report1262779624005127882!$E141</f>
        <v>Eindhoven</v>
      </c>
      <c r="K170" s="50" t="str">
        <f t="shared" si="9"/>
        <v>Eindhoven</v>
      </c>
      <c r="L170" s="50" t="str">
        <f>[2]report1262779624005127882!$B141</f>
        <v>Oasis Data &amp; Document Management Netherlands B.V.</v>
      </c>
      <c r="M170" t="s">
        <v>33</v>
      </c>
      <c r="N170" s="51">
        <f>[2]report1262779624005127882!$N141</f>
        <v>54.160003806119001</v>
      </c>
      <c r="O170" s="53">
        <f>YEARFRAC([2]report1262779624005127882!$P141,[2]report1262779624005127882!$Q141)</f>
        <v>1.9638888888888888</v>
      </c>
      <c r="P170">
        <f>[2]report1262779624005127882!$K141</f>
        <v>0</v>
      </c>
      <c r="Q170" s="56">
        <f>[2]report1262779624005127882!$H141</f>
        <v>7854</v>
      </c>
      <c r="R170" s="57">
        <f>[2]report1262779624005127882!$V141/[2]report1262779624005127882!$H$2</f>
        <v>7.948830315776817E-2</v>
      </c>
      <c r="S170">
        <f>[2]report1262779624005127882!$AA141</f>
        <v>0</v>
      </c>
      <c r="T170">
        <f>[2]report1262779624005127882!$Y141</f>
        <v>0</v>
      </c>
      <c r="U170">
        <f>[2]report1262779624005127882!$T141</f>
        <v>2001</v>
      </c>
      <c r="W170" s="59" t="s">
        <v>249</v>
      </c>
      <c r="X170" t="str">
        <f>CONCATENATE([2]report1262779624005127882!$C141,", ",[2]report1262779624005127882!$E141)</f>
        <v>Marinus van Meelweg 19, Eindhoven</v>
      </c>
      <c r="Y170" t="str">
        <f>[2]report1262779624005127882!$AL141</f>
        <v>SARL, blended rent incl. 60 parking spots, BG n/a</v>
      </c>
      <c r="AA170" t="s">
        <v>179</v>
      </c>
    </row>
    <row r="171" spans="2:27" x14ac:dyDescent="0.25">
      <c r="B171" t="str">
        <f t="shared" si="8"/>
        <v>LC-NE-GI-GI- 1</v>
      </c>
      <c r="C171" t="s">
        <v>36</v>
      </c>
      <c r="D171" t="s">
        <v>38</v>
      </c>
      <c r="E171" s="24">
        <f>YEAR([2]report1262779624005127882!$P142)</f>
        <v>2022</v>
      </c>
      <c r="F171" s="24">
        <f>INT((MONTH([2]report1262779624005127882!$P142)-1)/3)+1</f>
        <v>4</v>
      </c>
      <c r="H171" t="str" cm="1">
        <f t="array" ref="H171">_xlfn.IFS(I171="Netherlands","NL",I171="Germany","GER",I171="Belgium","BE")</f>
        <v>NL</v>
      </c>
      <c r="I171" s="50" t="s">
        <v>67</v>
      </c>
      <c r="J171" s="50" t="str">
        <f>[2]report1262779624005127882!$E142</f>
        <v>Gilze en Rijen</v>
      </c>
      <c r="K171" s="50" t="str">
        <f t="shared" si="9"/>
        <v>Gilze en Rijen</v>
      </c>
      <c r="L171" s="50" t="str">
        <f>[2]report1262779624005127882!$B142</f>
        <v>Lily Maas B.V.</v>
      </c>
      <c r="M171" t="s">
        <v>33</v>
      </c>
      <c r="N171" s="51">
        <f>[2]report1262779624005127882!$N142</f>
        <v>70.139997571661993</v>
      </c>
      <c r="O171" s="53">
        <f>YEARFRAC([2]report1262779624005127882!$P142,[2]report1262779624005127882!$Q142)</f>
        <v>14.997222222222222</v>
      </c>
      <c r="P171">
        <f>[2]report1262779624005127882!$K142</f>
        <v>0</v>
      </c>
      <c r="Q171" s="56">
        <f>[2]report1262779624005127882!$H142</f>
        <v>7841</v>
      </c>
      <c r="R171" s="57">
        <f>[2]report1262779624005127882!$V142/[2]report1262779624005127882!$H$2</f>
        <v>7.2408570996910795E-2</v>
      </c>
      <c r="S171">
        <f>[2]report1262779624005127882!$AA142</f>
        <v>0</v>
      </c>
      <c r="T171">
        <f>[2]report1262779624005127882!$Y142</f>
        <v>0</v>
      </c>
      <c r="U171">
        <f>[2]report1262779624005127882!$T142</f>
        <v>2022</v>
      </c>
      <c r="W171" s="59" t="s">
        <v>250</v>
      </c>
      <c r="X171" t="str">
        <f>CONCATENATE([2]report1262779624005127882!$C142,", ",[2]report1262779624005127882!$E142)</f>
        <v>Hercules 1, Gilze en Rijen</v>
      </c>
      <c r="Y171" t="str">
        <f>[2]report1262779624005127882!$AL142</f>
        <v>Acqusition from Crossbay</v>
      </c>
      <c r="AA171" t="s">
        <v>179</v>
      </c>
    </row>
    <row r="172" spans="2:27" x14ac:dyDescent="0.25">
      <c r="B172" t="str">
        <f t="shared" si="8"/>
        <v>LC-NE-RO-RO- 1</v>
      </c>
      <c r="C172" t="s">
        <v>36</v>
      </c>
      <c r="D172" t="s">
        <v>38</v>
      </c>
      <c r="E172" s="24">
        <f>YEAR([2]report1262779624005127882!$P143)</f>
        <v>2022</v>
      </c>
      <c r="F172" s="24">
        <f>INT((MONTH([2]report1262779624005127882!$P143)-1)/3)+1</f>
        <v>2</v>
      </c>
      <c r="H172" t="str" cm="1">
        <f t="array" ref="H172">_xlfn.IFS(I172="Netherlands","NL",I172="Germany","GER",I172="Belgium","BE")</f>
        <v>NL</v>
      </c>
      <c r="I172" s="50" t="s">
        <v>67</v>
      </c>
      <c r="J172" s="50" t="str">
        <f>[2]report1262779624005127882!$E143</f>
        <v>Rotterdam</v>
      </c>
      <c r="K172" s="50" t="str">
        <f t="shared" si="9"/>
        <v>Rotterdam</v>
      </c>
      <c r="L172" s="50" t="str">
        <f>[2]report1262779624005127882!$B143</f>
        <v>Burger Warehousing B.V.</v>
      </c>
      <c r="M172" t="s">
        <v>33</v>
      </c>
      <c r="N172" s="51">
        <f>[2]report1262779624005127882!$N143</f>
        <v>76.890002738339007</v>
      </c>
      <c r="O172" s="53">
        <f>YEARFRAC([2]report1262779624005127882!$P143,[2]report1262779624005127882!$Q143)</f>
        <v>5</v>
      </c>
      <c r="P172">
        <f>[2]report1262779624005127882!$K143</f>
        <v>1</v>
      </c>
      <c r="Q172" s="56">
        <f>[2]report1262779624005127882!$H143</f>
        <v>8411</v>
      </c>
      <c r="R172" s="57">
        <f>[2]report1262779624005127882!$V143/[2]report1262779624005127882!$H$2</f>
        <v>2.1288023047176554E-2</v>
      </c>
      <c r="S172">
        <f>[2]report1262779624005127882!$AA143</f>
        <v>10.95</v>
      </c>
      <c r="T172">
        <f>[2]report1262779624005127882!$Y143</f>
        <v>10</v>
      </c>
      <c r="U172">
        <f>[2]report1262779624005127882!$T143</f>
        <v>2000</v>
      </c>
      <c r="W172" s="59" t="s">
        <v>251</v>
      </c>
      <c r="X172" t="str">
        <f>CONCATENATE([2]report1262779624005127882!$C143,", ",[2]report1262779624005127882!$E143)</f>
        <v>Columbusstraat 12-14, Rotterdam</v>
      </c>
      <c r="Y172" t="str">
        <f>[2]report1262779624005127882!$AL143</f>
        <v>billing frequency changed to Monthly per 01/01/2023 as per Amendment No. 1 signed 19/10/2022</v>
      </c>
      <c r="AA172" t="s">
        <v>179</v>
      </c>
    </row>
    <row r="173" spans="2:27" x14ac:dyDescent="0.25">
      <c r="B173" t="str">
        <f t="shared" si="8"/>
        <v>LC-NE-EI-EI- 1</v>
      </c>
      <c r="C173" t="s">
        <v>36</v>
      </c>
      <c r="D173" t="s">
        <v>38</v>
      </c>
      <c r="E173" s="24">
        <f>YEAR([2]report1262779624005127882!$P144)</f>
        <v>2023</v>
      </c>
      <c r="F173" s="24">
        <f>INT((MONTH([2]report1262779624005127882!$P144)-1)/3)+1</f>
        <v>4</v>
      </c>
      <c r="H173" t="str" cm="1">
        <f t="array" ref="H173">_xlfn.IFS(I173="Netherlands","NL",I173="Germany","GER",I173="Belgium","BE")</f>
        <v>NL</v>
      </c>
      <c r="I173" s="50" t="s">
        <v>67</v>
      </c>
      <c r="J173" s="50" t="str">
        <f>[2]report1262779624005127882!$E144</f>
        <v>Eindhoven</v>
      </c>
      <c r="K173" s="50" t="str">
        <f t="shared" si="9"/>
        <v>Eindhoven</v>
      </c>
      <c r="L173" s="50" t="str">
        <f>[2]report1262779624005127882!$B144</f>
        <v>VDL Enabling Technologies Group Eindhoven B.V.</v>
      </c>
      <c r="M173" t="s">
        <v>33</v>
      </c>
      <c r="N173" s="51">
        <f>[2]report1262779624005127882!$N144</f>
        <v>80.979998071107005</v>
      </c>
      <c r="O173" s="53">
        <f>YEARFRAC([2]report1262779624005127882!$P144,[2]report1262779624005127882!$Q144)</f>
        <v>5</v>
      </c>
      <c r="P173">
        <f>[2]report1262779624005127882!$K144</f>
        <v>0</v>
      </c>
      <c r="Q173" s="56">
        <f>[2]report1262779624005127882!$H144</f>
        <v>1259</v>
      </c>
      <c r="R173" s="57">
        <f>[2]report1262779624005127882!$V144/[2]report1262779624005127882!$H$2</f>
        <v>6.4977293514962162E-2</v>
      </c>
      <c r="S173">
        <f>[2]report1262779624005127882!$AA144</f>
        <v>0</v>
      </c>
      <c r="T173">
        <f>[2]report1262779624005127882!$Y144</f>
        <v>5</v>
      </c>
      <c r="U173">
        <f>[2]report1262779624005127882!$T144</f>
        <v>2004</v>
      </c>
      <c r="W173" s="59" t="s">
        <v>224</v>
      </c>
      <c r="X173" t="str">
        <f>CONCATENATE([2]report1262779624005127882!$C144,", ",[2]report1262779624005127882!$E144)</f>
        <v>Mispelhoefstraat 21, Eindhoven</v>
      </c>
      <c r="Y173" t="str">
        <f>[2]report1262779624005127882!$AL144</f>
        <v>First billing needs to be verified. Already experienced with Allonga in Veghel DC1._x000D_
When the lease starts in November, and the invoicing period is quarterly, the system creates a wrong invoice for the all quarter._x000D_
IT does not have a solution and recommended to review by single case.</v>
      </c>
      <c r="AA173" t="s">
        <v>179</v>
      </c>
    </row>
    <row r="174" spans="2:27" x14ac:dyDescent="0.25">
      <c r="B174" t="str">
        <f t="shared" si="8"/>
        <v>LC-NE-EI-EI- 2</v>
      </c>
      <c r="C174" t="s">
        <v>36</v>
      </c>
      <c r="D174" t="s">
        <v>38</v>
      </c>
      <c r="E174" s="24">
        <f>YEAR([2]report1262779624005127882!$P145)</f>
        <v>2022</v>
      </c>
      <c r="F174" s="24">
        <f>INT((MONTH([2]report1262779624005127882!$P145)-1)/3)+1</f>
        <v>3</v>
      </c>
      <c r="H174" t="str" cm="1">
        <f t="array" ref="H174">_xlfn.IFS(I174="Netherlands","NL",I174="Germany","GER",I174="Belgium","BE")</f>
        <v>NL</v>
      </c>
      <c r="I174" s="50" t="s">
        <v>67</v>
      </c>
      <c r="J174" s="50" t="str">
        <f>[2]report1262779624005127882!$E145</f>
        <v>Eindhoven</v>
      </c>
      <c r="K174" s="50" t="str">
        <f t="shared" si="9"/>
        <v>Eindhoven</v>
      </c>
      <c r="L174" s="50" t="str">
        <f>[2]report1262779624005127882!$B145</f>
        <v>Netwerk VSP B.V.</v>
      </c>
      <c r="M174" t="s">
        <v>33</v>
      </c>
      <c r="N174" s="51">
        <f>[2]report1262779624005127882!$N145</f>
        <v>63.869998226108002</v>
      </c>
      <c r="O174" s="53">
        <f>YEARFRAC([2]report1262779624005127882!$P145,[2]report1262779624005127882!$Q145)</f>
        <v>3.0444444444444443</v>
      </c>
      <c r="P174">
        <f>[2]report1262779624005127882!$K145</f>
        <v>0</v>
      </c>
      <c r="Q174" s="56">
        <f>[2]report1262779624005127882!$H145</f>
        <v>4307</v>
      </c>
      <c r="R174" s="57">
        <f>[2]report1262779624005127882!$V145/[2]report1262779624005127882!$H$2</f>
        <v>4.5569062246403842E-2</v>
      </c>
      <c r="S174">
        <f>[2]report1262779624005127882!$AA145</f>
        <v>0</v>
      </c>
      <c r="T174">
        <f>[2]report1262779624005127882!$Y145</f>
        <v>0</v>
      </c>
      <c r="U174">
        <f>[2]report1262779624005127882!$T145</f>
        <v>2003</v>
      </c>
      <c r="W174" s="59" t="s">
        <v>252</v>
      </c>
      <c r="X174" t="str">
        <f>CONCATENATE([2]report1262779624005127882!$C145,", ",[2]report1262779624005127882!$E145)</f>
        <v>Industrieweg 15, Eindhoven</v>
      </c>
      <c r="Y174" t="str">
        <f>[2]report1262779624005127882!$AL145</f>
        <v>SARL, sqm discrepancy between RR-Crossbay and (LA 6634 sqm)</v>
      </c>
      <c r="AA174" t="s">
        <v>179</v>
      </c>
    </row>
    <row r="175" spans="2:27" x14ac:dyDescent="0.25">
      <c r="B175" t="str">
        <f t="shared" si="8"/>
        <v>LC-NE-AM-AM- 1</v>
      </c>
      <c r="C175" t="s">
        <v>36</v>
      </c>
      <c r="D175" t="s">
        <v>38</v>
      </c>
      <c r="E175" s="24">
        <f>YEAR([2]report1262779624005127882!$P146)</f>
        <v>2022</v>
      </c>
      <c r="F175" s="24">
        <f>INT((MONTH([2]report1262779624005127882!$P146)-1)/3)+1</f>
        <v>3</v>
      </c>
      <c r="H175" t="str" cm="1">
        <f t="array" ref="H175">_xlfn.IFS(I175="Netherlands","NL",I175="Germany","GER",I175="Belgium","BE")</f>
        <v>NL</v>
      </c>
      <c r="I175" s="50" t="s">
        <v>67</v>
      </c>
      <c r="J175" s="50" t="str">
        <f>[2]report1262779624005127882!$E146</f>
        <v>Amsterdam</v>
      </c>
      <c r="K175" s="50" t="str">
        <f t="shared" si="9"/>
        <v>Amsterdam</v>
      </c>
      <c r="L175" s="50" t="str">
        <f>[2]report1262779624005127882!$B146</f>
        <v>Bleckmann Nederland B.V.</v>
      </c>
      <c r="M175" t="s">
        <v>33</v>
      </c>
      <c r="N175" s="51">
        <f>[2]report1262779624005127882!$N146</f>
        <v>60.219999259443</v>
      </c>
      <c r="O175" s="53">
        <f>YEARFRAC([2]report1262779624005127882!$P146,[2]report1262779624005127882!$Q146)</f>
        <v>8.2972222222222225</v>
      </c>
      <c r="P175">
        <f>[2]report1262779624005127882!$K146</f>
        <v>-46</v>
      </c>
      <c r="Q175" s="56">
        <f>[2]report1262779624005127882!$H146</f>
        <v>15964</v>
      </c>
      <c r="R175" s="57">
        <f>[2]report1262779624005127882!$V146/[2]report1262779624005127882!$H$2</f>
        <v>3.1127873409064401E-2</v>
      </c>
      <c r="S175">
        <f>[2]report1262779624005127882!$AA146</f>
        <v>0</v>
      </c>
      <c r="T175">
        <f>[2]report1262779624005127882!$Y146</f>
        <v>0</v>
      </c>
      <c r="U175">
        <f>[2]report1262779624005127882!$T146</f>
        <v>2009</v>
      </c>
      <c r="W175" s="59" t="s">
        <v>203</v>
      </c>
      <c r="X175" t="str">
        <f>CONCATENATE([2]report1262779624005127882!$C146,", ",[2]report1262779624005127882!$E146)</f>
        <v>Beiraweg 11-15, Amsterdam</v>
      </c>
      <c r="Y175" t="str">
        <f>[2]report1262779624005127882!$AL146</f>
        <v>SARL, blended rent incl. 20 parking spots, rent review/huurherziening - clause 4.1 and 4.2, stepped indexation as of the sixth year of the lease duration, capping MF and insurance contribution</v>
      </c>
      <c r="AA175" t="s">
        <v>179</v>
      </c>
    </row>
    <row r="176" spans="2:27" x14ac:dyDescent="0.25">
      <c r="B176" t="str">
        <f t="shared" si="8"/>
        <v>LC-NE-VE-VE- 1</v>
      </c>
      <c r="C176" t="s">
        <v>36</v>
      </c>
      <c r="D176" t="s">
        <v>38</v>
      </c>
      <c r="E176" s="24">
        <f>YEAR([2]report1262779624005127882!$P147)</f>
        <v>2022</v>
      </c>
      <c r="F176" s="24">
        <f>INT((MONTH([2]report1262779624005127882!$P147)-1)/3)+1</f>
        <v>1</v>
      </c>
      <c r="H176" t="str" cm="1">
        <f t="array" ref="H176">_xlfn.IFS(I176="Netherlands","NL",I176="Germany","GER",I176="Belgium","BE")</f>
        <v>NL</v>
      </c>
      <c r="I176" s="50" t="s">
        <v>67</v>
      </c>
      <c r="J176" s="50" t="str">
        <f>[2]report1262779624005127882!$E147</f>
        <v>Veghel</v>
      </c>
      <c r="K176" s="50" t="str">
        <f t="shared" si="9"/>
        <v>Veghel</v>
      </c>
      <c r="L176" s="50" t="str">
        <f>[2]report1262779624005127882!$B147</f>
        <v>Alloga (Nederland) B.V.</v>
      </c>
      <c r="M176" t="s">
        <v>33</v>
      </c>
      <c r="N176" s="51">
        <f>[2]report1262779624005127882!$N147</f>
        <v>64.420001756670004</v>
      </c>
      <c r="O176" s="53">
        <f>YEARFRAC([2]report1262779624005127882!$P147,[2]report1262779624005127882!$Q147)</f>
        <v>0.74722222222222223</v>
      </c>
      <c r="P176">
        <f>[2]report1262779624005127882!$K147</f>
        <v>0</v>
      </c>
      <c r="Q176" s="56">
        <f>[2]report1262779624005127882!$H147</f>
        <v>20162</v>
      </c>
      <c r="R176" s="57">
        <f>[2]report1262779624005127882!$V147/[2]report1262779624005127882!$H$2</f>
        <v>7.4849857948930718E-2</v>
      </c>
      <c r="S176">
        <f>[2]report1262779624005127882!$AA147</f>
        <v>9.5</v>
      </c>
      <c r="T176">
        <f>[2]report1262779624005127882!$Y147</f>
        <v>20</v>
      </c>
      <c r="U176">
        <f>[2]report1262779624005127882!$T147</f>
        <v>2000</v>
      </c>
      <c r="W176" s="59" t="s">
        <v>253</v>
      </c>
      <c r="X176" t="str">
        <f>CONCATENATE([2]report1262779624005127882!$C147,", ",[2]report1262779624005127882!$E147)</f>
        <v>De Amert 603, Veghel</v>
      </c>
      <c r="Y176" t="str">
        <f>[2]report1262779624005127882!$AL147</f>
        <v>incl. annual stepped indexation of 2% on Jan. 2022</v>
      </c>
      <c r="AA176" t="s">
        <v>179</v>
      </c>
    </row>
    <row r="177" spans="2:27" x14ac:dyDescent="0.25">
      <c r="B177" t="str">
        <f t="shared" si="8"/>
        <v>LC-NE-RO-RO- 1</v>
      </c>
      <c r="C177" t="s">
        <v>36</v>
      </c>
      <c r="D177" t="s">
        <v>38</v>
      </c>
      <c r="E177" s="24">
        <f>YEAR([2]report1262779624005127882!$P148)</f>
        <v>2022</v>
      </c>
      <c r="F177" s="24">
        <f>INT((MONTH([2]report1262779624005127882!$P148)-1)/3)+1</f>
        <v>3</v>
      </c>
      <c r="H177" t="str" cm="1">
        <f t="array" ref="H177">_xlfn.IFS(I177="Netherlands","NL",I177="Germany","GER",I177="Belgium","BE")</f>
        <v>NL</v>
      </c>
      <c r="I177" s="50" t="s">
        <v>67</v>
      </c>
      <c r="J177" s="50" t="str">
        <f>[2]report1262779624005127882!$E148</f>
        <v>Rotterdam</v>
      </c>
      <c r="K177" s="50" t="str">
        <f t="shared" si="9"/>
        <v>Rotterdam</v>
      </c>
      <c r="L177" s="50" t="str">
        <f>[2]report1262779624005127882!$B148</f>
        <v>Nippon Express (Nederland) B.V.</v>
      </c>
      <c r="M177" t="s">
        <v>33</v>
      </c>
      <c r="N177" s="51">
        <f>[2]report1262779624005127882!$N148</f>
        <v>84.120002962228</v>
      </c>
      <c r="O177" s="53">
        <f>YEARFRAC([2]report1262779624005127882!$P148,[2]report1262779624005127882!$Q148)</f>
        <v>4.9972222222222218</v>
      </c>
      <c r="P177">
        <f>[2]report1262779624005127882!$K148</f>
        <v>0</v>
      </c>
      <c r="Q177" s="56">
        <f>[2]report1262779624005127882!$H148</f>
        <v>10462</v>
      </c>
      <c r="R177" s="57">
        <f>[2]report1262779624005127882!$V148/[2]report1262779624005127882!$H$2</f>
        <v>3.3084320773773983E-2</v>
      </c>
      <c r="S177">
        <f>[2]report1262779624005127882!$AA148</f>
        <v>0</v>
      </c>
      <c r="T177">
        <f>[2]report1262779624005127882!$Y148</f>
        <v>0</v>
      </c>
      <c r="U177">
        <f>[2]report1262779624005127882!$T148</f>
        <v>2021</v>
      </c>
      <c r="W177" s="59" t="s">
        <v>201</v>
      </c>
      <c r="X177" t="str">
        <f>CONCATENATE([2]report1262779624005127882!$C148,", ",[2]report1262779624005127882!$E148)</f>
        <v>Nieuwesluisweg 100, Rotterdam</v>
      </c>
      <c r="Y177" t="str">
        <f>[2]report1262779624005127882!$AL148</f>
        <v>N/A</v>
      </c>
      <c r="AA177" t="s">
        <v>179</v>
      </c>
    </row>
    <row r="178" spans="2:27" x14ac:dyDescent="0.25">
      <c r="B178" t="str">
        <f t="shared" si="8"/>
        <v>LC-NE-OU-OU- 1</v>
      </c>
      <c r="C178" t="s">
        <v>36</v>
      </c>
      <c r="D178" t="s">
        <v>38</v>
      </c>
      <c r="E178" s="24">
        <f>YEAR([2]report1262779624005127882!$P149)</f>
        <v>2022</v>
      </c>
      <c r="F178" s="24">
        <f>INT((MONTH([2]report1262779624005127882!$P149)-1)/3)+1</f>
        <v>1</v>
      </c>
      <c r="H178" t="str" cm="1">
        <f t="array" ref="H178">_xlfn.IFS(I178="Netherlands","NL",I178="Germany","GER",I178="Belgium","BE")</f>
        <v>NL</v>
      </c>
      <c r="I178" s="50" t="s">
        <v>67</v>
      </c>
      <c r="J178" s="50" t="str">
        <f>[2]report1262779624005127882!$E149</f>
        <v>Oude Meer</v>
      </c>
      <c r="K178" s="50" t="str">
        <f t="shared" si="9"/>
        <v>Oude Meer</v>
      </c>
      <c r="L178" s="50" t="str">
        <f>[2]report1262779624005127882!$B149</f>
        <v>DSV Air &amp; Sea Nederland B.V.</v>
      </c>
      <c r="M178" t="s">
        <v>33</v>
      </c>
      <c r="N178" s="51">
        <f>[2]report1262779624005127882!$N149</f>
        <v>110.85000017222301</v>
      </c>
      <c r="O178" s="53">
        <f>YEARFRAC([2]report1262779624005127882!$P149,[2]report1262779624005127882!$Q149)</f>
        <v>5.4972222222222218</v>
      </c>
      <c r="P178">
        <f>[2]report1262779624005127882!$K149</f>
        <v>0</v>
      </c>
      <c r="Q178" s="56">
        <f>[2]report1262779624005127882!$H149</f>
        <v>1418</v>
      </c>
      <c r="R178" s="57">
        <f>[2]report1262779624005127882!$V149/[2]report1262779624005127882!$H$2</f>
        <v>6.9283238126735508E-2</v>
      </c>
      <c r="S178">
        <f>[2]report1262779624005127882!$AA149</f>
        <v>3.34</v>
      </c>
      <c r="T178">
        <f>[2]report1262779624005127882!$Y149</f>
        <v>0</v>
      </c>
      <c r="U178">
        <f>[2]report1262779624005127882!$T149</f>
        <v>2007</v>
      </c>
      <c r="W178" s="59" t="s">
        <v>73</v>
      </c>
      <c r="X178" t="str">
        <f>CONCATENATE([2]report1262779624005127882!$C149,", ",[2]report1262779624005127882!$E149)</f>
        <v>Fokkerweg 300, Oude Meer</v>
      </c>
      <c r="Y178" t="str">
        <f>[2]report1262779624005127882!$AL149</f>
        <v>takeover from tn6101 Agility BV</v>
      </c>
      <c r="AA178" t="s">
        <v>179</v>
      </c>
    </row>
    <row r="179" spans="2:27" x14ac:dyDescent="0.25">
      <c r="B179" t="str">
        <f t="shared" si="8"/>
        <v>LC-NE-BL-BL- 1</v>
      </c>
      <c r="C179" t="s">
        <v>36</v>
      </c>
      <c r="D179" t="s">
        <v>38</v>
      </c>
      <c r="E179" s="24">
        <f>YEAR([2]report1262779624005127882!$P150)</f>
        <v>2022</v>
      </c>
      <c r="F179" s="24">
        <f>INT((MONTH([2]report1262779624005127882!$P150)-1)/3)+1</f>
        <v>4</v>
      </c>
      <c r="H179" t="str" cm="1">
        <f t="array" ref="H179">_xlfn.IFS(I179="Netherlands","NL",I179="Germany","GER",I179="Belgium","BE")</f>
        <v>NL</v>
      </c>
      <c r="I179" s="50" t="s">
        <v>67</v>
      </c>
      <c r="J179" s="50" t="str">
        <f>[2]report1262779624005127882!$E150</f>
        <v>Bleiswijk</v>
      </c>
      <c r="K179" s="50" t="str">
        <f t="shared" si="9"/>
        <v>Bleiswijk</v>
      </c>
      <c r="L179" s="50" t="str">
        <f>[2]report1262779624005127882!$B150</f>
        <v>Rexel Nederland B.V.</v>
      </c>
      <c r="M179" t="s">
        <v>33</v>
      </c>
      <c r="N179" s="51">
        <f>[2]report1262779624005127882!$N150</f>
        <v>69.000002583338997</v>
      </c>
      <c r="O179" s="53">
        <f>YEARFRAC([2]report1262779624005127882!$P150,[2]report1262779624005127882!$Q150)</f>
        <v>4.9138888888888888</v>
      </c>
      <c r="P179">
        <f>[2]report1262779624005127882!$K150</f>
        <v>0</v>
      </c>
      <c r="Q179" s="56">
        <f>[2]report1262779624005127882!$H150</f>
        <v>12691</v>
      </c>
      <c r="R179" s="57">
        <f>[2]report1262779624005127882!$V150/[2]report1262779624005127882!$H$2</f>
        <v>0</v>
      </c>
      <c r="S179">
        <f>[2]report1262779624005127882!$AA150</f>
        <v>10.6</v>
      </c>
      <c r="T179">
        <f>[2]report1262779624005127882!$Y150</f>
        <v>16</v>
      </c>
      <c r="U179">
        <f>[2]report1262779624005127882!$T150</f>
        <v>2009</v>
      </c>
      <c r="W179" s="59" t="s">
        <v>254</v>
      </c>
      <c r="X179" t="str">
        <f>CONCATENATE([2]report1262779624005127882!$C150,", ",[2]report1262779624005127882!$E150)</f>
        <v>Brandpuntlaan 3 - 5, Bleiswijk</v>
      </c>
      <c r="Y179" t="str">
        <f>[2]report1262779624005127882!$AL150</f>
        <v>Silent Renewal</v>
      </c>
      <c r="AA179" t="s">
        <v>179</v>
      </c>
    </row>
    <row r="180" spans="2:27" x14ac:dyDescent="0.25">
      <c r="B180" t="str">
        <f t="shared" si="8"/>
        <v>LC-NE-BL-BL- 2</v>
      </c>
      <c r="C180" t="s">
        <v>36</v>
      </c>
      <c r="D180" t="s">
        <v>38</v>
      </c>
      <c r="E180" s="24">
        <f>YEAR([2]report1262779624005127882!$P151)</f>
        <v>2022</v>
      </c>
      <c r="F180" s="24">
        <f>INT((MONTH([2]report1262779624005127882!$P151)-1)/3)+1</f>
        <v>4</v>
      </c>
      <c r="H180" t="str" cm="1">
        <f t="array" ref="H180">_xlfn.IFS(I180="Netherlands","NL",I180="Germany","GER",I180="Belgium","BE")</f>
        <v>NL</v>
      </c>
      <c r="I180" s="50" t="s">
        <v>67</v>
      </c>
      <c r="J180" s="50" t="str">
        <f>[2]report1262779624005127882!$E151</f>
        <v>Bleiswijk</v>
      </c>
      <c r="K180" s="50" t="str">
        <f t="shared" si="9"/>
        <v>Bleiswijk</v>
      </c>
      <c r="L180" s="50" t="str">
        <f>[2]report1262779624005127882!$B151</f>
        <v>Rexel Nederland B.V.</v>
      </c>
      <c r="M180" t="s">
        <v>33</v>
      </c>
      <c r="N180" s="51">
        <f>[2]report1262779624005127882!$N151</f>
        <v>69.000002583338997</v>
      </c>
      <c r="O180" s="53">
        <f>YEARFRAC([2]report1262779624005127882!$P151,[2]report1262779624005127882!$Q151)</f>
        <v>4.9138888888888888</v>
      </c>
      <c r="P180">
        <f>[2]report1262779624005127882!$K151</f>
        <v>0</v>
      </c>
      <c r="Q180" s="56">
        <f>[2]report1262779624005127882!$H151</f>
        <v>7863</v>
      </c>
      <c r="R180" s="57">
        <f>[2]report1262779624005127882!$V151/[2]report1262779624005127882!$H$2</f>
        <v>3.0369610857967289E-2</v>
      </c>
      <c r="S180">
        <f>[2]report1262779624005127882!$AA151</f>
        <v>10.6</v>
      </c>
      <c r="T180">
        <f>[2]report1262779624005127882!$Y151</f>
        <v>10</v>
      </c>
      <c r="U180">
        <f>[2]report1262779624005127882!$T151</f>
        <v>2009</v>
      </c>
      <c r="W180" s="59" t="s">
        <v>254</v>
      </c>
      <c r="X180" t="str">
        <f>CONCATENATE([2]report1262779624005127882!$C151,", ",[2]report1262779624005127882!$E151)</f>
        <v>Brandpuntlaan 3 - 5, Bleiswijk</v>
      </c>
      <c r="Y180" t="str">
        <f>[2]report1262779624005127882!$AL151</f>
        <v>Silent Renewal</v>
      </c>
      <c r="AA180" t="s">
        <v>179</v>
      </c>
    </row>
    <row r="181" spans="2:27" x14ac:dyDescent="0.25">
      <c r="B181" t="str">
        <f t="shared" si="8"/>
        <v>LC-NE-BL-BL- 3</v>
      </c>
      <c r="C181" t="s">
        <v>36</v>
      </c>
      <c r="D181" t="s">
        <v>38</v>
      </c>
      <c r="E181" s="24">
        <f>YEAR([2]report1262779624005127882!$P152)</f>
        <v>2022</v>
      </c>
      <c r="F181" s="24">
        <f>INT((MONTH([2]report1262779624005127882!$P152)-1)/3)+1</f>
        <v>4</v>
      </c>
      <c r="H181" t="str" cm="1">
        <f t="array" ref="H181">_xlfn.IFS(I181="Netherlands","NL",I181="Germany","GER",I181="Belgium","BE")</f>
        <v>NL</v>
      </c>
      <c r="I181" s="50" t="s">
        <v>67</v>
      </c>
      <c r="J181" s="50" t="str">
        <f>[2]report1262779624005127882!$E152</f>
        <v>Bleiswijk</v>
      </c>
      <c r="K181" s="50" t="str">
        <f t="shared" si="9"/>
        <v>Bleiswijk</v>
      </c>
      <c r="L181" s="50" t="str">
        <f>[2]report1262779624005127882!$B152</f>
        <v>Rexel Nederland B.V.</v>
      </c>
      <c r="M181" t="s">
        <v>33</v>
      </c>
      <c r="N181" s="51">
        <f>[2]report1262779624005127882!$N152</f>
        <v>68.690001963336996</v>
      </c>
      <c r="O181" s="53">
        <f>YEARFRAC([2]report1262779624005127882!$P152,[2]report1262779624005127882!$Q152)</f>
        <v>4.9138888888888888</v>
      </c>
      <c r="P181">
        <f>[2]report1262779624005127882!$K152</f>
        <v>0</v>
      </c>
      <c r="Q181" s="56">
        <f>[2]report1262779624005127882!$H152</f>
        <v>10276</v>
      </c>
      <c r="R181" s="57">
        <f>[2]report1262779624005127882!$V152/[2]report1262779624005127882!$H$2</f>
        <v>3.0366681316346514E-2</v>
      </c>
      <c r="S181">
        <f>[2]report1262779624005127882!$AA152</f>
        <v>10.6</v>
      </c>
      <c r="T181">
        <f>[2]report1262779624005127882!$Y152</f>
        <v>12</v>
      </c>
      <c r="U181">
        <f>[2]report1262779624005127882!$T152</f>
        <v>2009</v>
      </c>
      <c r="W181" s="59" t="s">
        <v>254</v>
      </c>
      <c r="X181" t="str">
        <f>CONCATENATE([2]report1262779624005127882!$C152,", ",[2]report1262779624005127882!$E152)</f>
        <v>Brandpuntlaan 3 - 5, Bleiswijk</v>
      </c>
      <c r="Y181" t="str">
        <f>[2]report1262779624005127882!$AL152</f>
        <v>Silent Renewal</v>
      </c>
      <c r="AA181" t="s">
        <v>179</v>
      </c>
    </row>
    <row r="182" spans="2:27" x14ac:dyDescent="0.25">
      <c r="B182" t="str">
        <f t="shared" si="8"/>
        <v>LC-NE-RO-RO- 1</v>
      </c>
      <c r="C182" t="s">
        <v>36</v>
      </c>
      <c r="D182" t="s">
        <v>38</v>
      </c>
      <c r="E182" s="24">
        <f>YEAR([2]report1262779624005127882!$P153)</f>
        <v>2023</v>
      </c>
      <c r="F182" s="24">
        <f>INT((MONTH([2]report1262779624005127882!$P153)-1)/3)+1</f>
        <v>1</v>
      </c>
      <c r="H182" t="str" cm="1">
        <f t="array" ref="H182">_xlfn.IFS(I182="Netherlands","NL",I182="Germany","GER",I182="Belgium","BE")</f>
        <v>NL</v>
      </c>
      <c r="I182" s="50" t="s">
        <v>67</v>
      </c>
      <c r="J182" s="50" t="str">
        <f>[2]report1262779624005127882!$E153</f>
        <v>Rotterdam</v>
      </c>
      <c r="K182" s="50" t="str">
        <f t="shared" si="9"/>
        <v>Rotterdam</v>
      </c>
      <c r="L182" s="50" t="str">
        <f>[2]report1262779624005127882!$B153</f>
        <v>Design Warehousing B.V.</v>
      </c>
      <c r="M182" t="s">
        <v>33</v>
      </c>
      <c r="N182" s="51">
        <f>[2]report1262779624005127882!$N153</f>
        <v>72.819995987214</v>
      </c>
      <c r="O182" s="53">
        <f>YEARFRAC([2]report1262779624005127882!$P153,[2]report1262779624005127882!$Q153)</f>
        <v>2.9916666666666667</v>
      </c>
      <c r="P182">
        <f>[2]report1262779624005127882!$K153</f>
        <v>0</v>
      </c>
      <c r="Q182" s="56">
        <f>[2]report1262779624005127882!$H153</f>
        <v>3968</v>
      </c>
      <c r="R182" s="57">
        <f>[2]report1262779624005127882!$V153/[2]report1262779624005127882!$H$2</f>
        <v>2.2606317175704457E-3</v>
      </c>
      <c r="S182">
        <f>[2]report1262779624005127882!$AA153</f>
        <v>8</v>
      </c>
      <c r="T182">
        <f>[2]report1262779624005127882!$Y153</f>
        <v>6</v>
      </c>
      <c r="U182">
        <f>[2]report1262779624005127882!$T153</f>
        <v>1992</v>
      </c>
      <c r="W182" s="59" t="s">
        <v>240</v>
      </c>
      <c r="X182" t="str">
        <f>CONCATENATE([2]report1262779624005127882!$C153,", ",[2]report1262779624005127882!$E153)</f>
        <v>Willem Barentzstraat 41-49, Rotterdam</v>
      </c>
      <c r="Y182" t="str">
        <f>[2]report1262779624005127882!$AL153</f>
        <v>N/A</v>
      </c>
      <c r="AA182" t="s">
        <v>179</v>
      </c>
    </row>
    <row r="183" spans="2:27" x14ac:dyDescent="0.25">
      <c r="B183" t="str">
        <f t="shared" si="8"/>
        <v>LC-NE-RO-RO- 2</v>
      </c>
      <c r="C183" t="s">
        <v>36</v>
      </c>
      <c r="D183" t="s">
        <v>38</v>
      </c>
      <c r="E183" s="24">
        <f>YEAR([2]report1262779624005127882!$P154)</f>
        <v>2024</v>
      </c>
      <c r="F183" s="24">
        <f>INT((MONTH([2]report1262779624005127882!$P154)-1)/3)+1</f>
        <v>1</v>
      </c>
      <c r="H183" t="str" cm="1">
        <f t="array" ref="H183">_xlfn.IFS(I183="Netherlands","NL",I183="Germany","GER",I183="Belgium","BE")</f>
        <v>NL</v>
      </c>
      <c r="I183" s="50" t="s">
        <v>67</v>
      </c>
      <c r="J183" s="50" t="str">
        <f>[2]report1262779624005127882!$E154</f>
        <v>Rotterdam</v>
      </c>
      <c r="K183" s="50" t="str">
        <f t="shared" si="9"/>
        <v>Rotterdam</v>
      </c>
      <c r="L183" s="50" t="str">
        <f>[2]report1262779624005127882!$B154</f>
        <v>Nippon Express (Nederland) B.V.</v>
      </c>
      <c r="M183" t="s">
        <v>33</v>
      </c>
      <c r="N183" s="51">
        <f>[2]report1262779624005127882!$N154</f>
        <v>85.510000533889993</v>
      </c>
      <c r="O183" s="53">
        <f>YEARFRAC([2]report1262779624005127882!$P154,[2]report1262779624005127882!$Q154)</f>
        <v>5</v>
      </c>
      <c r="P183">
        <f>[2]report1262779624005127882!$K154</f>
        <v>0</v>
      </c>
      <c r="Q183" s="56">
        <f>[2]report1262779624005127882!$H154</f>
        <v>4231</v>
      </c>
      <c r="R183" s="57">
        <f>[2]report1262779624005127882!$V154/[2]report1262779624005127882!$H$2</f>
        <v>1.7953224939171623E-2</v>
      </c>
      <c r="S183">
        <f>[2]report1262779624005127882!$AA154</f>
        <v>10</v>
      </c>
      <c r="T183">
        <f>[2]report1262779624005127882!$Y154</f>
        <v>6</v>
      </c>
      <c r="U183">
        <f>[2]report1262779624005127882!$T154</f>
        <v>1998</v>
      </c>
      <c r="W183" s="59" t="s">
        <v>185</v>
      </c>
      <c r="X183" t="str">
        <f>CONCATENATE([2]report1262779624005127882!$C154,", ",[2]report1262779624005127882!$E154)</f>
        <v>Willem Barentzstraat 27-33, Rotterdam</v>
      </c>
      <c r="Y183" t="str">
        <f>[2]report1262779624005127882!$AL154</f>
        <v>N/A</v>
      </c>
      <c r="AA183" t="s">
        <v>179</v>
      </c>
    </row>
    <row r="184" spans="2:27" x14ac:dyDescent="0.25">
      <c r="B184" t="str">
        <f t="shared" si="8"/>
        <v>LC-NE-VE-VE- 1</v>
      </c>
      <c r="C184" t="s">
        <v>36</v>
      </c>
      <c r="D184" t="s">
        <v>38</v>
      </c>
      <c r="E184" s="24">
        <f>YEAR([2]report1262779624005127882!$P155)</f>
        <v>2023</v>
      </c>
      <c r="F184" s="24">
        <f>INT((MONTH([2]report1262779624005127882!$P155)-1)/3)+1</f>
        <v>3</v>
      </c>
      <c r="H184" t="str" cm="1">
        <f t="array" ref="H184">_xlfn.IFS(I184="Netherlands","NL",I184="Germany","GER",I184="Belgium","BE")</f>
        <v>NL</v>
      </c>
      <c r="I184" s="50" t="s">
        <v>67</v>
      </c>
      <c r="J184" s="50" t="str">
        <f>[2]report1262779624005127882!$E155</f>
        <v>Venlo</v>
      </c>
      <c r="K184" s="50" t="str">
        <f t="shared" si="9"/>
        <v>Venlo</v>
      </c>
      <c r="L184" s="50" t="str">
        <f>[2]report1262779624005127882!$B155</f>
        <v>Geodis CL Netherlands B.V.</v>
      </c>
      <c r="M184" t="s">
        <v>33</v>
      </c>
      <c r="N184" s="51">
        <f>[2]report1262779624005127882!$N155</f>
        <v>54.019997623328997</v>
      </c>
      <c r="O184" s="53">
        <f>YEARFRAC([2]report1262779624005127882!$P155,[2]report1262779624005127882!$Q155)</f>
        <v>1.5</v>
      </c>
      <c r="P184">
        <f>[2]report1262779624005127882!$K155</f>
        <v>0</v>
      </c>
      <c r="Q184" s="56">
        <f>[2]report1262779624005127882!$H155</f>
        <v>36609</v>
      </c>
      <c r="R184" s="57">
        <f>[2]report1262779624005127882!$V155/[2]report1262779624005127882!$H$2</f>
        <v>5.1852936870377425E-2</v>
      </c>
      <c r="S184">
        <f>[2]report1262779624005127882!$AA155</f>
        <v>11.68</v>
      </c>
      <c r="T184">
        <f>[2]report1262779624005127882!$Y155</f>
        <v>32</v>
      </c>
      <c r="U184">
        <f>[2]report1262779624005127882!$T155</f>
        <v>2007</v>
      </c>
      <c r="W184" s="59" t="s">
        <v>189</v>
      </c>
      <c r="X184" t="str">
        <f>CONCATENATE([2]report1262779624005127882!$C155,", ",[2]report1262779624005127882!$E155)</f>
        <v>Columbusweg 33a, Venlo</v>
      </c>
      <c r="Y184" t="str">
        <f>[2]report1262779624005127882!$AL155</f>
        <v>N/A</v>
      </c>
      <c r="AA184" t="s">
        <v>179</v>
      </c>
    </row>
    <row r="185" spans="2:27" x14ac:dyDescent="0.25">
      <c r="B185" t="str">
        <f t="shared" si="8"/>
        <v>LC-NE-OU-OU- 1</v>
      </c>
      <c r="C185" t="s">
        <v>36</v>
      </c>
      <c r="D185" t="s">
        <v>38</v>
      </c>
      <c r="E185" s="24">
        <f>YEAR([2]report1262779624005127882!$P156)</f>
        <v>2023</v>
      </c>
      <c r="F185" s="24">
        <f>INT((MONTH([2]report1262779624005127882!$P156)-1)/3)+1</f>
        <v>2</v>
      </c>
      <c r="H185" t="str" cm="1">
        <f t="array" ref="H185">_xlfn.IFS(I185="Netherlands","NL",I185="Germany","GER",I185="Belgium","BE")</f>
        <v>NL</v>
      </c>
      <c r="I185" s="50" t="s">
        <v>67</v>
      </c>
      <c r="J185" s="50" t="str">
        <f>[2]report1262779624005127882!$E156</f>
        <v>Oude Meer</v>
      </c>
      <c r="K185" s="50" t="str">
        <f t="shared" si="9"/>
        <v>Oude Meer</v>
      </c>
      <c r="L185" s="50" t="str">
        <f>[2]report1262779624005127882!$B156</f>
        <v>Aramex Nederland B.V.</v>
      </c>
      <c r="M185" t="s">
        <v>33</v>
      </c>
      <c r="N185" s="51">
        <f>[2]report1262779624005127882!$N156</f>
        <v>150.42999669332701</v>
      </c>
      <c r="O185" s="53">
        <f>YEARFRAC([2]report1262779624005127882!$P156,[2]report1262779624005127882!$Q156)</f>
        <v>8.4972222222222218</v>
      </c>
      <c r="P185">
        <f>[2]report1262779624005127882!$K156</f>
        <v>0</v>
      </c>
      <c r="Q185" s="56">
        <f>[2]report1262779624005127882!$H156</f>
        <v>590</v>
      </c>
      <c r="R185" s="57">
        <f>[2]report1262779624005127882!$V156/[2]report1262779624005127882!$H$2</f>
        <v>2.8856012888746153E-2</v>
      </c>
      <c r="S185">
        <f>[2]report1262779624005127882!$AA156</f>
        <v>3.7</v>
      </c>
      <c r="T185">
        <f>[2]report1262779624005127882!$Y156</f>
        <v>0</v>
      </c>
      <c r="U185">
        <f>[2]report1262779624005127882!$T156</f>
        <v>2009</v>
      </c>
      <c r="W185" s="59" t="s">
        <v>73</v>
      </c>
      <c r="X185" t="str">
        <f>CONCATENATE([2]report1262779624005127882!$C156,", ",[2]report1262779624005127882!$E156)</f>
        <v>Fokkerweg 300, Oude Meer</v>
      </c>
      <c r="Y185" t="str">
        <f>[2]report1262779624005127882!$AL156</f>
        <v>The Park costs are €5,99 per m2 per year, included in the SC</v>
      </c>
      <c r="AA185" t="s">
        <v>179</v>
      </c>
    </row>
    <row r="186" spans="2:27" x14ac:dyDescent="0.25">
      <c r="B186" t="str">
        <f t="shared" si="8"/>
        <v>LC-NE-EI-EI- 1</v>
      </c>
      <c r="C186" t="s">
        <v>36</v>
      </c>
      <c r="D186" t="s">
        <v>38</v>
      </c>
      <c r="E186" s="24">
        <f>YEAR([2]report1262779624005127882!$P157)</f>
        <v>2023</v>
      </c>
      <c r="F186" s="24">
        <f>INT((MONTH([2]report1262779624005127882!$P157)-1)/3)+1</f>
        <v>2</v>
      </c>
      <c r="H186" t="str" cm="1">
        <f t="array" ref="H186">_xlfn.IFS(I186="Netherlands","NL",I186="Germany","GER",I186="Belgium","BE")</f>
        <v>NL</v>
      </c>
      <c r="I186" s="50" t="s">
        <v>67</v>
      </c>
      <c r="J186" s="50" t="str">
        <f>[2]report1262779624005127882!$E157</f>
        <v>Eindhoven</v>
      </c>
      <c r="K186" s="50" t="str">
        <f t="shared" si="9"/>
        <v>Eindhoven</v>
      </c>
      <c r="L186" s="50" t="str">
        <f>[2]report1262779624005127882!$B157</f>
        <v>GXO Logistics Netherlands III BV</v>
      </c>
      <c r="M186" t="s">
        <v>33</v>
      </c>
      <c r="N186" s="51">
        <f>[2]report1262779624005127882!$N157</f>
        <v>67.980003668340999</v>
      </c>
      <c r="O186" s="53">
        <f>YEARFRAC([2]report1262779624005127882!$P157,[2]report1262779624005127882!$Q157)</f>
        <v>5</v>
      </c>
      <c r="P186">
        <f>[2]report1262779624005127882!$K157</f>
        <v>0</v>
      </c>
      <c r="Q186" s="56">
        <f>[2]report1262779624005127882!$H157</f>
        <v>15242</v>
      </c>
      <c r="R186" s="57">
        <f>[2]report1262779624005127882!$V157/[2]report1262779624005127882!$H$2</f>
        <v>0</v>
      </c>
      <c r="S186">
        <f>[2]report1262779624005127882!$AA157</f>
        <v>0</v>
      </c>
      <c r="T186">
        <f>[2]report1262779624005127882!$Y157</f>
        <v>15</v>
      </c>
      <c r="U186">
        <f>[2]report1262779624005127882!$T157</f>
        <v>2023</v>
      </c>
      <c r="W186" s="59" t="s">
        <v>187</v>
      </c>
      <c r="X186" t="str">
        <f>CONCATENATE([2]report1262779624005127882!$C157,", ",[2]report1262779624005127882!$E157)</f>
        <v>Achtseweg Noord 4A, Eindhoven</v>
      </c>
      <c r="Y186" t="str">
        <f>[2]report1262779624005127882!$AL157</f>
        <v>N/A</v>
      </c>
      <c r="AA186" t="s">
        <v>179</v>
      </c>
    </row>
    <row r="187" spans="2:27" x14ac:dyDescent="0.25">
      <c r="B187" t="str">
        <f t="shared" si="8"/>
        <v>LC-NE-SE-SE- 1</v>
      </c>
      <c r="C187" t="s">
        <v>36</v>
      </c>
      <c r="D187" t="s">
        <v>38</v>
      </c>
      <c r="E187" s="24">
        <f>YEAR([2]report1262779624005127882!$P158)</f>
        <v>2022</v>
      </c>
      <c r="F187" s="24">
        <f>INT((MONTH([2]report1262779624005127882!$P158)-1)/3)+1</f>
        <v>1</v>
      </c>
      <c r="H187" t="str" cm="1">
        <f t="array" ref="H187">_xlfn.IFS(I187="Netherlands","NL",I187="Germany","GER",I187="Belgium","BE")</f>
        <v>NL</v>
      </c>
      <c r="I187" s="50" t="s">
        <v>67</v>
      </c>
      <c r="J187" s="50" t="str">
        <f>[2]report1262779624005127882!$E158</f>
        <v>Sevenum</v>
      </c>
      <c r="K187" s="50" t="str">
        <f t="shared" si="9"/>
        <v>Sevenum</v>
      </c>
      <c r="L187" s="50" t="str">
        <f>[2]report1262779624005127882!$B158</f>
        <v>Bleckmann Solutions B.V.</v>
      </c>
      <c r="M187" t="s">
        <v>33</v>
      </c>
      <c r="N187" s="51">
        <f>[2]report1262779624005127882!$N158</f>
        <v>53.820004167786003</v>
      </c>
      <c r="O187" s="53">
        <f>YEARFRAC([2]report1262779624005127882!$P158,[2]report1262779624005127882!$Q158)</f>
        <v>14.997222222222222</v>
      </c>
      <c r="P187">
        <f>[2]report1262779624005127882!$K158</f>
        <v>7</v>
      </c>
      <c r="Q187" s="56">
        <f>[2]report1262779624005127882!$H158</f>
        <v>30249</v>
      </c>
      <c r="R187" s="57">
        <f>[2]report1262779624005127882!$V158/[2]report1262779624005127882!$H$2</f>
        <v>2.6854156472219129E-2</v>
      </c>
      <c r="S187">
        <f>[2]report1262779624005127882!$AA158</f>
        <v>0</v>
      </c>
      <c r="T187">
        <f>[2]report1262779624005127882!$Y158</f>
        <v>30</v>
      </c>
      <c r="U187">
        <f>[2]report1262779624005127882!$T158</f>
        <v>2022</v>
      </c>
      <c r="W187" s="59" t="s">
        <v>255</v>
      </c>
      <c r="X187" t="str">
        <f>CONCATENATE([2]report1262779624005127882!$C158,", ",[2]report1262779624005127882!$E158)</f>
        <v>Maarten de Vriesstraat 18, 20, 22, Sevenum</v>
      </c>
      <c r="Y187" t="str">
        <f>[2]report1262779624005127882!$AL158</f>
        <v>N/A</v>
      </c>
      <c r="AA187" t="s">
        <v>179</v>
      </c>
    </row>
    <row r="188" spans="2:27" x14ac:dyDescent="0.25">
      <c r="B188" t="str">
        <f t="shared" si="8"/>
        <v>LC-NE-SE-SE- 2</v>
      </c>
      <c r="C188" t="s">
        <v>36</v>
      </c>
      <c r="D188" t="s">
        <v>38</v>
      </c>
      <c r="E188" s="24">
        <f>YEAR([2]report1262779624005127882!$P159)</f>
        <v>2022</v>
      </c>
      <c r="F188" s="24">
        <f>INT((MONTH([2]report1262779624005127882!$P159)-1)/3)+1</f>
        <v>1</v>
      </c>
      <c r="H188" t="str" cm="1">
        <f t="array" ref="H188">_xlfn.IFS(I188="Netherlands","NL",I188="Germany","GER",I188="Belgium","BE")</f>
        <v>NL</v>
      </c>
      <c r="I188" s="50" t="s">
        <v>67</v>
      </c>
      <c r="J188" s="50" t="str">
        <f>[2]report1262779624005127882!$E159</f>
        <v>Sevenum</v>
      </c>
      <c r="K188" s="50" t="str">
        <f t="shared" si="9"/>
        <v>Sevenum</v>
      </c>
      <c r="L188" s="50" t="str">
        <f>[2]report1262779624005127882!$B159</f>
        <v>Wapax B.V.</v>
      </c>
      <c r="M188" t="s">
        <v>33</v>
      </c>
      <c r="N188" s="51">
        <f>[2]report1262779624005127882!$N159</f>
        <v>56.689996366103998</v>
      </c>
      <c r="O188" s="53">
        <f>YEARFRAC([2]report1262779624005127882!$P159,[2]report1262779624005127882!$Q159)</f>
        <v>10</v>
      </c>
      <c r="P188">
        <f>[2]report1262779624005127882!$K159</f>
        <v>2</v>
      </c>
      <c r="Q188" s="56">
        <f>[2]report1262779624005127882!$H159</f>
        <v>18149</v>
      </c>
      <c r="R188" s="57">
        <f>[2]report1262779624005127882!$V159/[2]report1262779624005127882!$H$2</f>
        <v>2.6854156472219129E-2</v>
      </c>
      <c r="S188">
        <f>[2]report1262779624005127882!$AA159</f>
        <v>-1</v>
      </c>
      <c r="T188">
        <f>[2]report1262779624005127882!$Y159</f>
        <v>17</v>
      </c>
      <c r="U188">
        <f>[2]report1262779624005127882!$T159</f>
        <v>2022</v>
      </c>
      <c r="W188" s="59" t="s">
        <v>255</v>
      </c>
      <c r="X188" t="str">
        <f>CONCATENATE([2]report1262779624005127882!$C159,", ",[2]report1262779624005127882!$E159)</f>
        <v>Maarten de Vriesstraat 18, 20, 22, Sevenum</v>
      </c>
      <c r="Y188" t="str">
        <f>[2]report1262779624005127882!$AL159</f>
        <v>BTS lease</v>
      </c>
      <c r="AA188" t="s">
        <v>179</v>
      </c>
    </row>
    <row r="189" spans="2:27" x14ac:dyDescent="0.25">
      <c r="B189" t="str">
        <f t="shared" si="8"/>
        <v>LC-NE-AM-AM- 1</v>
      </c>
      <c r="C189" t="s">
        <v>36</v>
      </c>
      <c r="D189" t="s">
        <v>38</v>
      </c>
      <c r="E189" s="24">
        <f>YEAR([2]report1262779624005127882!$P160)</f>
        <v>2022</v>
      </c>
      <c r="F189" s="24">
        <f>INT((MONTH([2]report1262779624005127882!$P160)-1)/3)+1</f>
        <v>4</v>
      </c>
      <c r="H189" t="str" cm="1">
        <f t="array" ref="H189">_xlfn.IFS(I189="Netherlands","NL",I189="Germany","GER",I189="Belgium","BE")</f>
        <v>NL</v>
      </c>
      <c r="I189" s="50" t="s">
        <v>67</v>
      </c>
      <c r="J189" s="50" t="str">
        <f>[2]report1262779624005127882!$E160</f>
        <v>Amsterdam</v>
      </c>
      <c r="K189" s="50" t="str">
        <f t="shared" si="9"/>
        <v>Amsterdam</v>
      </c>
      <c r="L189" s="50" t="str">
        <f>[2]report1262779624005127882!$B160</f>
        <v>Rahi Systems Europe B.V.</v>
      </c>
      <c r="M189" t="s">
        <v>33</v>
      </c>
      <c r="N189" s="51">
        <f>[2]report1262779624005127882!$N160</f>
        <v>106.820002876117</v>
      </c>
      <c r="O189" s="53">
        <f>YEARFRAC([2]report1262779624005127882!$P160,[2]report1262779624005127882!$Q160)</f>
        <v>5</v>
      </c>
      <c r="P189">
        <f>[2]report1262779624005127882!$K160</f>
        <v>1</v>
      </c>
      <c r="Q189" s="56">
        <f>[2]report1262779624005127882!$H160</f>
        <v>5163</v>
      </c>
      <c r="R189" s="57">
        <f>[2]report1262779624005127882!$V160/[2]report1262779624005127882!$H$2</f>
        <v>1.9662125111568427E-2</v>
      </c>
      <c r="S189">
        <f>[2]report1262779624005127882!$AA160</f>
        <v>0</v>
      </c>
      <c r="T189">
        <f>[2]report1262779624005127882!$Y160</f>
        <v>0</v>
      </c>
      <c r="U189">
        <f>[2]report1262779624005127882!$T160</f>
        <v>1988</v>
      </c>
      <c r="W189" s="59" t="s">
        <v>197</v>
      </c>
      <c r="X189" t="str">
        <f>CONCATENATE([2]report1262779624005127882!$C160,", ",[2]report1262779624005127882!$E160)</f>
        <v>Gyroscoopweg 4a, Amsterdam</v>
      </c>
      <c r="Y189" t="str">
        <f>[2]report1262779624005127882!$AL160</f>
        <v>N/A</v>
      </c>
      <c r="AA189" t="s">
        <v>179</v>
      </c>
    </row>
    <row r="190" spans="2:27" x14ac:dyDescent="0.25">
      <c r="B190" t="str">
        <f t="shared" si="8"/>
        <v>LC-NE-EI-EI- 1</v>
      </c>
      <c r="C190" t="s">
        <v>36</v>
      </c>
      <c r="D190" t="s">
        <v>38</v>
      </c>
      <c r="E190" s="24">
        <f>YEAR([2]report1262779624005127882!$P161)</f>
        <v>2023</v>
      </c>
      <c r="F190" s="24">
        <f>INT((MONTH([2]report1262779624005127882!$P161)-1)/3)+1</f>
        <v>3</v>
      </c>
      <c r="H190" t="str" cm="1">
        <f t="array" ref="H190">_xlfn.IFS(I190="Netherlands","NL",I190="Germany","GER",I190="Belgium","BE")</f>
        <v>NL</v>
      </c>
      <c r="I190" s="50" t="s">
        <v>67</v>
      </c>
      <c r="J190" s="50" t="str">
        <f>[2]report1262779624005127882!$E161</f>
        <v>Eindhoven</v>
      </c>
      <c r="K190" s="50" t="str">
        <f t="shared" si="9"/>
        <v>Eindhoven</v>
      </c>
      <c r="L190" s="50" t="str">
        <f>[2]report1262779624005127882!$B161</f>
        <v>Sandvik Mining and Construction Logistics Ltd</v>
      </c>
      <c r="M190" t="s">
        <v>33</v>
      </c>
      <c r="N190" s="51">
        <f>[2]report1262779624005127882!$N161</f>
        <v>63.879997898885001</v>
      </c>
      <c r="O190" s="53">
        <f>YEARFRAC([2]report1262779624005127882!$P161,[2]report1262779624005127882!$Q161)</f>
        <v>9.9972222222222218</v>
      </c>
      <c r="P190">
        <f>[2]report1262779624005127882!$K161</f>
        <v>4</v>
      </c>
      <c r="Q190" s="56">
        <f>[2]report1262779624005127882!$H161</f>
        <v>52659</v>
      </c>
      <c r="R190" s="57">
        <f>[2]report1262779624005127882!$V161/[2]report1262779624005127882!$H$2</f>
        <v>0.16005565514832967</v>
      </c>
      <c r="S190">
        <f>[2]report1262779624005127882!$AA161</f>
        <v>-1</v>
      </c>
      <c r="T190">
        <f>[2]report1262779624005127882!$Y161</f>
        <v>21</v>
      </c>
      <c r="U190">
        <f>[2]report1262779624005127882!$T161</f>
        <v>2001</v>
      </c>
      <c r="W190" s="59" t="s">
        <v>256</v>
      </c>
      <c r="X190" t="str">
        <f>CONCATENATE([2]report1262779624005127882!$C161,", ",[2]report1262779624005127882!$E161)</f>
        <v>De Schakel 40-50, Eindhoven</v>
      </c>
      <c r="Y190" t="str">
        <f>[2]report1262779624005127882!$AL161</f>
        <v>N/A</v>
      </c>
      <c r="AA190" t="s">
        <v>179</v>
      </c>
    </row>
    <row r="191" spans="2:27" x14ac:dyDescent="0.25">
      <c r="B191" t="str">
        <f t="shared" si="8"/>
        <v>LC-NE-BL-BL- 1</v>
      </c>
      <c r="C191" t="s">
        <v>36</v>
      </c>
      <c r="D191" t="s">
        <v>38</v>
      </c>
      <c r="E191" s="24">
        <f>YEAR([2]report1262779624005127882!$P162)</f>
        <v>2022</v>
      </c>
      <c r="F191" s="24">
        <f>INT((MONTH([2]report1262779624005127882!$P162)-1)/3)+1</f>
        <v>2</v>
      </c>
      <c r="H191" t="str" cm="1">
        <f t="array" ref="H191">_xlfn.IFS(I191="Netherlands","NL",I191="Germany","GER",I191="Belgium","BE")</f>
        <v>NL</v>
      </c>
      <c r="I191" s="50" t="s">
        <v>67</v>
      </c>
      <c r="J191" s="50" t="str">
        <f>[2]report1262779624005127882!$E162</f>
        <v>Bleiswijk</v>
      </c>
      <c r="K191" s="50" t="str">
        <f t="shared" si="9"/>
        <v>Bleiswijk</v>
      </c>
      <c r="L191" s="50" t="str">
        <f>[2]report1262779624005127882!$B162</f>
        <v>Drie Wilgen Development B.V.</v>
      </c>
      <c r="M191" t="s">
        <v>33</v>
      </c>
      <c r="N191" s="51">
        <f>[2]report1262779624005127882!$N162</f>
        <v>101.240002480005</v>
      </c>
      <c r="O191" s="53">
        <f>YEARFRAC([2]report1262779624005127882!$P162,[2]report1262779624005127882!$Q162)</f>
        <v>0.63611111111111107</v>
      </c>
      <c r="P191">
        <f>[2]report1262779624005127882!$K162</f>
        <v>0</v>
      </c>
      <c r="Q191" s="56">
        <f>[2]report1262779624005127882!$H162</f>
        <v>64</v>
      </c>
      <c r="R191" s="57">
        <f>[2]report1262779624005127882!$V162/[2]report1262779624005127882!$H$2</f>
        <v>3.1258238124591085E-3</v>
      </c>
      <c r="S191">
        <f>[2]report1262779624005127882!$AA162</f>
        <v>0</v>
      </c>
      <c r="T191">
        <f>[2]report1262779624005127882!$Y162</f>
        <v>0</v>
      </c>
      <c r="U191">
        <f>[2]report1262779624005127882!$T162</f>
        <v>1998</v>
      </c>
      <c r="W191" s="59" t="s">
        <v>196</v>
      </c>
      <c r="X191" t="str">
        <f>CONCATENATE([2]report1262779624005127882!$C162,", ",[2]report1262779624005127882!$E162)</f>
        <v>Hollandweg 4, Bleiswijk</v>
      </c>
      <c r="Y191" t="str">
        <f>[2]report1262779624005127882!$AL162</f>
        <v>N/A</v>
      </c>
      <c r="AA191" t="s">
        <v>179</v>
      </c>
    </row>
    <row r="192" spans="2:27" x14ac:dyDescent="0.25">
      <c r="B192" t="str">
        <f t="shared" si="8"/>
        <v>LC-GE-RA-RA- 1</v>
      </c>
      <c r="C192" t="s">
        <v>36</v>
      </c>
      <c r="D192" t="s">
        <v>38</v>
      </c>
      <c r="E192" s="24">
        <f>YEAR([2]report1262779624005127882!$P163)</f>
        <v>2022</v>
      </c>
      <c r="F192" s="24">
        <f>INT((MONTH([2]report1262779624005127882!$P163)-1)/3)+1</f>
        <v>3</v>
      </c>
      <c r="H192" t="str" cm="1">
        <f t="array" ref="H192">_xlfn.IFS(I192="Netherlands","NL",I192="Germany","GER",I192="Belgium","BE")</f>
        <v>GER</v>
      </c>
      <c r="I192" s="50" t="s">
        <v>180</v>
      </c>
      <c r="J192" s="50" t="str">
        <f>[2]report1262779624005127882!$E163</f>
        <v>Ratingen</v>
      </c>
      <c r="K192" s="50" t="str">
        <f t="shared" si="9"/>
        <v>Ratingen</v>
      </c>
      <c r="L192" s="50" t="str">
        <f>[2]report1262779624005127882!$B163</f>
        <v>Marie Angela Abdul Hameed</v>
      </c>
      <c r="M192" t="s">
        <v>33</v>
      </c>
      <c r="N192" s="51">
        <f>[2]report1262779624005127882!$N163</f>
        <v>65.700002927783999</v>
      </c>
      <c r="O192" s="53">
        <f>YEARFRAC([2]report1262779624005127882!$P163,[2]report1262779624005127882!$Q163)</f>
        <v>5.7944444444444443</v>
      </c>
      <c r="P192">
        <f>[2]report1262779624005127882!$K163</f>
        <v>0</v>
      </c>
      <c r="Q192" s="56">
        <f>[2]report1262779624005127882!$H163</f>
        <v>4588</v>
      </c>
      <c r="R192" s="57">
        <f>[2]report1262779624005127882!$V163/[2]report1262779624005127882!$H$2</f>
        <v>1.3833308384018457E-2</v>
      </c>
      <c r="S192">
        <f>[2]report1262779624005127882!$AA163</f>
        <v>0</v>
      </c>
      <c r="T192">
        <f>[2]report1262779624005127882!$Y163</f>
        <v>0</v>
      </c>
      <c r="U192">
        <f>[2]report1262779624005127882!$T163</f>
        <v>1982</v>
      </c>
      <c r="W192" s="59" t="s">
        <v>202</v>
      </c>
      <c r="X192" t="str">
        <f>CONCATENATE([2]report1262779624005127882!$C163,", ",[2]report1262779624005127882!$E163)</f>
        <v>Brandenburger Straße 40, 42, 44,, Ratingen</v>
      </c>
      <c r="Y192" t="str">
        <f>[2]report1262779624005127882!$AL163</f>
        <v>N/A</v>
      </c>
      <c r="AA192" t="s">
        <v>179</v>
      </c>
    </row>
    <row r="193" spans="2:27" x14ac:dyDescent="0.25">
      <c r="B193" t="str">
        <f t="shared" si="8"/>
        <v>LC-NE-VE-VE- 1</v>
      </c>
      <c r="C193" t="s">
        <v>36</v>
      </c>
      <c r="D193" t="s">
        <v>38</v>
      </c>
      <c r="E193" s="24">
        <f>YEAR([2]report1262779624005127882!$P164)</f>
        <v>2023</v>
      </c>
      <c r="F193" s="24">
        <f>INT((MONTH([2]report1262779624005127882!$P164)-1)/3)+1</f>
        <v>2</v>
      </c>
      <c r="H193" t="str" cm="1">
        <f t="array" ref="H193">_xlfn.IFS(I193="Netherlands","NL",I193="Germany","GER",I193="Belgium","BE")</f>
        <v>NL</v>
      </c>
      <c r="I193" s="50" t="s">
        <v>67</v>
      </c>
      <c r="J193" s="50" t="str">
        <f>[2]report1262779624005127882!$E164</f>
        <v>Venlo</v>
      </c>
      <c r="K193" s="50" t="str">
        <f t="shared" si="9"/>
        <v>Venlo</v>
      </c>
      <c r="L193" s="50" t="str">
        <f>[2]report1262779624005127882!$B164</f>
        <v>UPS SCS (Nederland) B.V.</v>
      </c>
      <c r="M193" t="s">
        <v>33</v>
      </c>
      <c r="N193" s="51">
        <f>[2]report1262779624005127882!$N164</f>
        <v>55.920000034445003</v>
      </c>
      <c r="O193" s="53">
        <f>YEARFRAC([2]report1262779624005127882!$P164,[2]report1262779624005127882!$Q164)</f>
        <v>5</v>
      </c>
      <c r="P193">
        <f>[2]report1262779624005127882!$K164</f>
        <v>0</v>
      </c>
      <c r="Q193" s="56">
        <f>[2]report1262779624005127882!$H164</f>
        <v>20829</v>
      </c>
      <c r="R193" s="57">
        <f>[2]report1262779624005127882!$V164/[2]report1262779624005127882!$H$2</f>
        <v>6.8209560083959286E-2</v>
      </c>
      <c r="S193">
        <f>[2]report1262779624005127882!$AA164</f>
        <v>10.8</v>
      </c>
      <c r="T193">
        <f>[2]report1262779624005127882!$Y164</f>
        <v>48</v>
      </c>
      <c r="U193">
        <f>[2]report1262779624005127882!$T164</f>
        <v>2003</v>
      </c>
      <c r="W193" s="59" t="s">
        <v>257</v>
      </c>
      <c r="X193" t="str">
        <f>CONCATENATE([2]report1262779624005127882!$C164,", ",[2]report1262779624005127882!$E164)</f>
        <v>Stanleyweg 8-10, Venlo</v>
      </c>
      <c r="Y193" t="str">
        <f>[2]report1262779624005127882!$AL164</f>
        <v>N/A</v>
      </c>
      <c r="AA193" t="s">
        <v>179</v>
      </c>
    </row>
    <row r="194" spans="2:27" x14ac:dyDescent="0.25">
      <c r="B194" t="str">
        <f t="shared" si="8"/>
        <v>LC-NE-SC-SC- 1</v>
      </c>
      <c r="C194" t="s">
        <v>36</v>
      </c>
      <c r="D194" t="s">
        <v>38</v>
      </c>
      <c r="E194" s="24">
        <f>YEAR([2]report1262779624005127882!$P165)</f>
        <v>2022</v>
      </c>
      <c r="F194" s="24">
        <f>INT((MONTH([2]report1262779624005127882!$P165)-1)/3)+1</f>
        <v>4</v>
      </c>
      <c r="H194" t="str" cm="1">
        <f t="array" ref="H194">_xlfn.IFS(I194="Netherlands","NL",I194="Germany","GER",I194="Belgium","BE")</f>
        <v>NL</v>
      </c>
      <c r="I194" s="50" t="s">
        <v>67</v>
      </c>
      <c r="J194" s="50" t="str">
        <f>[2]report1262779624005127882!$E165</f>
        <v>Schiphol-Rijk</v>
      </c>
      <c r="K194" s="50" t="str">
        <f t="shared" si="9"/>
        <v>Schiphol-Rijk</v>
      </c>
      <c r="L194" s="50" t="str">
        <f>[2]report1262779624005127882!$B165</f>
        <v>Geodis FF Netherlands B.V.</v>
      </c>
      <c r="M194" t="s">
        <v>33</v>
      </c>
      <c r="N194" s="51">
        <f>[2]report1262779624005127882!$N165</f>
        <v>103.319999001109</v>
      </c>
      <c r="O194" s="53">
        <f>YEARFRAC([2]report1262779624005127882!$P165,[2]report1262779624005127882!$Q165)</f>
        <v>4.9972222222222218</v>
      </c>
      <c r="P194">
        <f>[2]report1262779624005127882!$K165</f>
        <v>4</v>
      </c>
      <c r="Q194" s="56">
        <f>[2]report1262779624005127882!$H165</f>
        <v>6899</v>
      </c>
      <c r="R194" s="57">
        <f>[2]report1262779624005127882!$V165/[2]report1262779624005127882!$H$2</f>
        <v>6.8353107759459505E-2</v>
      </c>
      <c r="S194">
        <f>[2]report1262779624005127882!$AA165</f>
        <v>10.42</v>
      </c>
      <c r="T194">
        <f>[2]report1262779624005127882!$Y165</f>
        <v>7</v>
      </c>
      <c r="U194">
        <f>[2]report1262779624005127882!$T165</f>
        <v>2006</v>
      </c>
      <c r="W194" s="59" t="s">
        <v>258</v>
      </c>
      <c r="X194" t="str">
        <f>CONCATENATE([2]report1262779624005127882!$C165,", ",[2]report1262779624005127882!$E165)</f>
        <v>Douglassingel 1-3, Schiphol-Rijk</v>
      </c>
      <c r="Y194" t="str">
        <f>[2]report1262779624005127882!$AL165</f>
        <v>This transaction reflects the reality and should be included in reporting.</v>
      </c>
      <c r="AA194" t="s">
        <v>179</v>
      </c>
    </row>
    <row r="195" spans="2:27" x14ac:dyDescent="0.25">
      <c r="B195" t="str">
        <f t="shared" si="8"/>
        <v>LC-GE-KR-KR- 1</v>
      </c>
      <c r="C195" t="s">
        <v>36</v>
      </c>
      <c r="D195" t="s">
        <v>38</v>
      </c>
      <c r="E195" s="24">
        <f>YEAR([2]report1262779624005127882!$P166)</f>
        <v>2022</v>
      </c>
      <c r="F195" s="24">
        <f>INT((MONTH([2]report1262779624005127882!$P166)-1)/3)+1</f>
        <v>3</v>
      </c>
      <c r="H195" t="str" cm="1">
        <f t="array" ref="H195">_xlfn.IFS(I195="Netherlands","NL",I195="Germany","GER",I195="Belgium","BE")</f>
        <v>GER</v>
      </c>
      <c r="I195" s="50" t="s">
        <v>180</v>
      </c>
      <c r="J195" s="50" t="str">
        <f>[2]report1262779624005127882!$E166</f>
        <v>Krefeld</v>
      </c>
      <c r="K195" s="50" t="str">
        <f t="shared" si="9"/>
        <v>Krefeld</v>
      </c>
      <c r="L195" s="50" t="str">
        <f>[2]report1262779624005127882!$B166</f>
        <v>Rhenus High Tech GmbH</v>
      </c>
      <c r="M195" t="s">
        <v>33</v>
      </c>
      <c r="N195" s="51">
        <f>[2]report1262779624005127882!$N166</f>
        <v>62.5</v>
      </c>
      <c r="O195" s="53">
        <f>YEARFRAC([2]report1262779624005127882!$P166,[2]report1262779624005127882!$Q166)</f>
        <v>2.2472222222222222</v>
      </c>
      <c r="P195">
        <f>[2]report1262779624005127882!$K166</f>
        <v>0</v>
      </c>
      <c r="Q195" s="56">
        <f>[2]report1262779624005127882!$H166</f>
        <v>8193</v>
      </c>
      <c r="R195" s="57">
        <f>[2]report1262779624005127882!$V166/[2]report1262779624005127882!$H$2</f>
        <v>2.9295444558253989E-2</v>
      </c>
      <c r="S195">
        <f>[2]report1262779624005127882!$AA166</f>
        <v>11.42</v>
      </c>
      <c r="T195">
        <f>[2]report1262779624005127882!$Y166</f>
        <v>16</v>
      </c>
      <c r="U195">
        <f>[2]report1262779624005127882!$T166</f>
        <v>2002</v>
      </c>
      <c r="W195" s="59" t="s">
        <v>200</v>
      </c>
      <c r="X195" t="str">
        <f>CONCATENATE([2]report1262779624005127882!$C166,", ",[2]report1262779624005127882!$E166)</f>
        <v>Kimplerstrasse 340, Krefeld</v>
      </c>
      <c r="Y195" t="str">
        <f>[2]report1262779624005127882!$AL166</f>
        <v>Created by exercising a Renewal Option</v>
      </c>
      <c r="AA195" t="s">
        <v>179</v>
      </c>
    </row>
    <row r="196" spans="2:27" x14ac:dyDescent="0.25">
      <c r="B196" t="str">
        <f t="shared" si="8"/>
        <v>LC-NE-RO-RO- 1</v>
      </c>
      <c r="C196" t="s">
        <v>36</v>
      </c>
      <c r="D196" t="s">
        <v>38</v>
      </c>
      <c r="E196" s="24">
        <f>YEAR([2]report1262779624005127882!$P167)</f>
        <v>2022</v>
      </c>
      <c r="F196" s="24">
        <f>INT((MONTH([2]report1262779624005127882!$P167)-1)/3)+1</f>
        <v>2</v>
      </c>
      <c r="H196" t="str" cm="1">
        <f t="array" ref="H196">_xlfn.IFS(I196="Netherlands","NL",I196="Germany","GER",I196="Belgium","BE")</f>
        <v>NL</v>
      </c>
      <c r="I196" s="50" t="s">
        <v>67</v>
      </c>
      <c r="J196" s="50" t="str">
        <f>[2]report1262779624005127882!$E167</f>
        <v>Rotterdam</v>
      </c>
      <c r="K196" s="50" t="str">
        <f t="shared" si="9"/>
        <v>Rotterdam</v>
      </c>
      <c r="L196" s="50" t="str">
        <f>[2]report1262779624005127882!$B167</f>
        <v>GEODIS CL Netherlands B.V.</v>
      </c>
      <c r="M196" t="s">
        <v>33</v>
      </c>
      <c r="N196" s="51">
        <f>[2]report1262779624005127882!$N167</f>
        <v>63.909996917215999</v>
      </c>
      <c r="O196" s="53">
        <f>YEARFRAC([2]report1262779624005127882!$P167,[2]report1262779624005127882!$Q167)</f>
        <v>5</v>
      </c>
      <c r="P196">
        <f>[2]report1262779624005127882!$K167</f>
        <v>5</v>
      </c>
      <c r="Q196" s="56">
        <f>[2]report1262779624005127882!$H167</f>
        <v>4653</v>
      </c>
      <c r="R196" s="57">
        <f>[2]report1262779624005127882!$V167/[2]report1262779624005127882!$H$2</f>
        <v>0</v>
      </c>
      <c r="S196">
        <f>[2]report1262779624005127882!$AA167</f>
        <v>9.3000000000000007</v>
      </c>
      <c r="T196">
        <f>[2]report1262779624005127882!$Y167</f>
        <v>4</v>
      </c>
      <c r="U196">
        <f>[2]report1262779624005127882!$T167</f>
        <v>1990</v>
      </c>
      <c r="W196" s="59" t="s">
        <v>259</v>
      </c>
      <c r="X196" t="str">
        <f>CONCATENATE([2]report1262779624005127882!$C167,", ",[2]report1262779624005127882!$E167)</f>
        <v>Columbusstraat 25, Rotterdam</v>
      </c>
      <c r="Y196" t="str">
        <f>[2]report1262779624005127882!$AL167</f>
        <v>N/A</v>
      </c>
      <c r="AA196" t="s">
        <v>179</v>
      </c>
    </row>
    <row r="197" spans="2:27" x14ac:dyDescent="0.25">
      <c r="B197" t="str">
        <f t="shared" si="8"/>
        <v>LC-NE-NI-NI- 1</v>
      </c>
      <c r="C197" t="s">
        <v>36</v>
      </c>
      <c r="D197" t="s">
        <v>38</v>
      </c>
      <c r="E197" s="24">
        <f>YEAR([2]report1262779624005127882!$P168)</f>
        <v>2022</v>
      </c>
      <c r="F197" s="24">
        <f>INT((MONTH([2]report1262779624005127882!$P168)-1)/3)+1</f>
        <v>1</v>
      </c>
      <c r="H197" t="str" cm="1">
        <f t="array" ref="H197">_xlfn.IFS(I197="Netherlands","NL",I197="Germany","GER",I197="Belgium","BE")</f>
        <v>NL</v>
      </c>
      <c r="I197" s="50" t="s">
        <v>67</v>
      </c>
      <c r="J197" s="50" t="str">
        <f>[2]report1262779624005127882!$E168</f>
        <v>Nieuwegein</v>
      </c>
      <c r="K197" s="50" t="str">
        <f t="shared" si="9"/>
        <v>Nieuwegein</v>
      </c>
      <c r="L197" s="50" t="str">
        <f>[2]report1262779624005127882!$B168</f>
        <v>CEVA LOGISTICS NETHERLANDS B.V.</v>
      </c>
      <c r="M197" t="s">
        <v>33</v>
      </c>
      <c r="N197" s="51">
        <f>[2]report1262779624005127882!$N168</f>
        <v>66.970004426119999</v>
      </c>
      <c r="O197" s="53">
        <f>YEARFRAC([2]report1262779624005127882!$P168,[2]report1262779624005127882!$Q168)</f>
        <v>7.9916666666666663</v>
      </c>
      <c r="P197">
        <f>[2]report1262779624005127882!$K168</f>
        <v>0</v>
      </c>
      <c r="Q197" s="56">
        <f>[2]report1262779624005127882!$H168</f>
        <v>33670</v>
      </c>
      <c r="R197" s="57">
        <f>[2]report1262779624005127882!$V168/[2]report1262779624005127882!$H$2</f>
        <v>7.3238608560597634E-2</v>
      </c>
      <c r="S197">
        <f>[2]report1262779624005127882!$AA168</f>
        <v>12</v>
      </c>
      <c r="T197">
        <f>[2]report1262779624005127882!$Y168</f>
        <v>28</v>
      </c>
      <c r="U197">
        <f>[2]report1262779624005127882!$T168</f>
        <v>2020</v>
      </c>
      <c r="W197" s="59" t="s">
        <v>260</v>
      </c>
      <c r="X197" t="str">
        <f>CONCATENATE([2]report1262779624005127882!$C168,", ",[2]report1262779624005127882!$E168)</f>
        <v>Inundatiedok 10-12, Nieuwegein</v>
      </c>
      <c r="Y197" t="str">
        <f>[2]report1262779624005127882!$AL168</f>
        <v>Lease takeover Hema tn1013</v>
      </c>
      <c r="AA197" t="s">
        <v>179</v>
      </c>
    </row>
    <row r="198" spans="2:27" x14ac:dyDescent="0.25">
      <c r="B198" t="str">
        <f t="shared" si="8"/>
        <v>LC-NE-SC-SC- 1</v>
      </c>
      <c r="C198" t="s">
        <v>36</v>
      </c>
      <c r="D198" t="s">
        <v>38</v>
      </c>
      <c r="E198" s="24">
        <f>YEAR([2]report1262779624005127882!$P169)</f>
        <v>2022</v>
      </c>
      <c r="F198" s="24">
        <f>INT((MONTH([2]report1262779624005127882!$P169)-1)/3)+1</f>
        <v>4</v>
      </c>
      <c r="H198" t="str" cm="1">
        <f t="array" ref="H198">_xlfn.IFS(I198="Netherlands","NL",I198="Germany","GER",I198="Belgium","BE")</f>
        <v>NL</v>
      </c>
      <c r="I198" s="50" t="s">
        <v>67</v>
      </c>
      <c r="J198" s="50" t="str">
        <f>[2]report1262779624005127882!$E169</f>
        <v>Schiphol-Rijk</v>
      </c>
      <c r="K198" s="50" t="str">
        <f t="shared" si="9"/>
        <v>Schiphol-Rijk</v>
      </c>
      <c r="L198" s="50" t="str">
        <f>[2]report1262779624005127882!$B169</f>
        <v>GXO LOGISTICS SERVICES NETHERLANDS B.V.</v>
      </c>
      <c r="M198" t="s">
        <v>33</v>
      </c>
      <c r="N198" s="51">
        <f>[2]report1262779624005127882!$N169</f>
        <v>85.460002170004003</v>
      </c>
      <c r="O198" s="53">
        <f>YEARFRAC([2]report1262779624005127882!$P169,[2]report1262779624005127882!$Q169)</f>
        <v>0.625</v>
      </c>
      <c r="P198">
        <f>[2]report1262779624005127882!$K169</f>
        <v>0</v>
      </c>
      <c r="Q198" s="56">
        <f>[2]report1262779624005127882!$H169</f>
        <v>13184</v>
      </c>
      <c r="R198" s="57">
        <f>[2]report1262779624005127882!$V169/[2]report1262779624005127882!$H$2</f>
        <v>2.3436354739391239E-2</v>
      </c>
      <c r="S198">
        <f>[2]report1262779624005127882!$AA169</f>
        <v>8.641</v>
      </c>
      <c r="T198">
        <f>[2]report1262779624005127882!$Y169</f>
        <v>18</v>
      </c>
      <c r="U198">
        <f>[2]report1262779624005127882!$T169</f>
        <v>2000</v>
      </c>
      <c r="W198" s="59" t="s">
        <v>261</v>
      </c>
      <c r="X198" t="str">
        <f>CONCATENATE([2]report1262779624005127882!$C169,", ",[2]report1262779624005127882!$E169)</f>
        <v>Bellsingel 20-26, Schiphol-Rijk</v>
      </c>
      <c r="Y198" t="str">
        <f>[2]report1262779624005127882!$AL169</f>
        <v>N/A</v>
      </c>
      <c r="AA198" t="s">
        <v>179</v>
      </c>
    </row>
    <row r="199" spans="2:27" x14ac:dyDescent="0.25">
      <c r="B199" t="str">
        <f t="shared" si="8"/>
        <v>LC-NE-SC-SC- 2</v>
      </c>
      <c r="C199" t="s">
        <v>36</v>
      </c>
      <c r="D199" t="s">
        <v>38</v>
      </c>
      <c r="E199" s="24">
        <f>YEAR([2]report1262779624005127882!$P170)</f>
        <v>2022</v>
      </c>
      <c r="F199" s="24">
        <f>INT((MONTH([2]report1262779624005127882!$P170)-1)/3)+1</f>
        <v>4</v>
      </c>
      <c r="H199" t="str" cm="1">
        <f t="array" ref="H199">_xlfn.IFS(I199="Netherlands","NL",I199="Germany","GER",I199="Belgium","BE")</f>
        <v>NL</v>
      </c>
      <c r="I199" s="50" t="s">
        <v>67</v>
      </c>
      <c r="J199" s="50" t="str">
        <f>[2]report1262779624005127882!$E170</f>
        <v>Schiphol-Rijk</v>
      </c>
      <c r="K199" s="50" t="str">
        <f t="shared" si="9"/>
        <v>Schiphol-Rijk</v>
      </c>
      <c r="L199" s="50" t="str">
        <f>[2]report1262779624005127882!$B170</f>
        <v>Geodis FF Netherlands B.V.</v>
      </c>
      <c r="M199" t="s">
        <v>33</v>
      </c>
      <c r="N199" s="51">
        <f>[2]report1262779624005127882!$N170</f>
        <v>101.160005097788</v>
      </c>
      <c r="O199" s="53">
        <f>YEARFRAC([2]report1262779624005127882!$P170,[2]report1262779624005127882!$Q170)</f>
        <v>4.9972222222222218</v>
      </c>
      <c r="P199">
        <f>[2]report1262779624005127882!$K170</f>
        <v>0</v>
      </c>
      <c r="Q199" s="56">
        <f>[2]report1262779624005127882!$H170</f>
        <v>6899</v>
      </c>
      <c r="R199" s="57">
        <f>[2]report1262779624005127882!$V170/[2]report1262779624005127882!$H$2</f>
        <v>6.8353107759459505E-2</v>
      </c>
      <c r="S199">
        <f>[2]report1262779624005127882!$AA170</f>
        <v>10.42</v>
      </c>
      <c r="T199">
        <f>[2]report1262779624005127882!$Y170</f>
        <v>7</v>
      </c>
      <c r="U199">
        <f>[2]report1262779624005127882!$T170</f>
        <v>2006</v>
      </c>
      <c r="W199" s="59" t="s">
        <v>258</v>
      </c>
      <c r="X199" t="str">
        <f>CONCATENATE([2]report1262779624005127882!$C170,", ",[2]report1262779624005127882!$E170)</f>
        <v>Douglassingel 1-3, Schiphol-Rijk</v>
      </c>
      <c r="Y199" t="str">
        <f>[2]report1262779624005127882!$AL170</f>
        <v>N/A</v>
      </c>
      <c r="AA199" t="s">
        <v>179</v>
      </c>
    </row>
    <row r="200" spans="2:27" x14ac:dyDescent="0.25">
      <c r="B200" t="str">
        <f t="shared" si="8"/>
        <v>LC-NE-RO-RO- 1</v>
      </c>
      <c r="C200" t="s">
        <v>36</v>
      </c>
      <c r="D200" t="s">
        <v>38</v>
      </c>
      <c r="E200" s="24">
        <f>YEAR([2]report1262779624005127882!$P171)</f>
        <v>2022</v>
      </c>
      <c r="F200" s="24">
        <f>INT((MONTH([2]report1262779624005127882!$P171)-1)/3)+1</f>
        <v>2</v>
      </c>
      <c r="H200" t="str" cm="1">
        <f t="array" ref="H200">_xlfn.IFS(I200="Netherlands","NL",I200="Germany","GER",I200="Belgium","BE")</f>
        <v>NL</v>
      </c>
      <c r="I200" s="50" t="s">
        <v>67</v>
      </c>
      <c r="J200" s="50" t="str">
        <f>[2]report1262779624005127882!$E171</f>
        <v>Rotterdam</v>
      </c>
      <c r="K200" s="50" t="str">
        <f t="shared" si="9"/>
        <v>Rotterdam</v>
      </c>
      <c r="L200" s="50" t="str">
        <f>[2]report1262779624005127882!$B171</f>
        <v>Pentagon International B.V.</v>
      </c>
      <c r="M200" t="s">
        <v>33</v>
      </c>
      <c r="N200" s="51">
        <f>[2]report1262779624005127882!$N171</f>
        <v>85.969996245548003</v>
      </c>
      <c r="O200" s="53">
        <f>YEARFRAC([2]report1262779624005127882!$P171,[2]report1262779624005127882!$Q171)</f>
        <v>5</v>
      </c>
      <c r="P200">
        <f>[2]report1262779624005127882!$K171</f>
        <v>1</v>
      </c>
      <c r="Q200" s="56">
        <f>[2]report1262779624005127882!$H171</f>
        <v>5236</v>
      </c>
      <c r="R200" s="57">
        <f>[2]report1262779624005127882!$V171/[2]report1262779624005127882!$H$2</f>
        <v>1.6815584525513207E-2</v>
      </c>
      <c r="S200">
        <f>[2]report1262779624005127882!$AA171</f>
        <v>0</v>
      </c>
      <c r="T200">
        <f>[2]report1262779624005127882!$Y171</f>
        <v>0</v>
      </c>
      <c r="U200">
        <f>[2]report1262779624005127882!$T171</f>
        <v>2021</v>
      </c>
      <c r="W200" s="59" t="s">
        <v>201</v>
      </c>
      <c r="X200" t="str">
        <f>CONCATENATE([2]report1262779624005127882!$C171,", ",[2]report1262779624005127882!$E171)</f>
        <v>Nieuwesluisweg 100, Rotterdam</v>
      </c>
      <c r="Y200" t="str">
        <f>[2]report1262779624005127882!$AL171</f>
        <v>N/A</v>
      </c>
      <c r="AA200" t="s">
        <v>179</v>
      </c>
    </row>
    <row r="201" spans="2:27" x14ac:dyDescent="0.25">
      <c r="B201" t="str">
        <f t="shared" si="8"/>
        <v>LC-NE-SA-SA- 1</v>
      </c>
      <c r="C201" t="s">
        <v>36</v>
      </c>
      <c r="D201" t="s">
        <v>38</v>
      </c>
      <c r="E201" s="24">
        <f>YEAR([2]report1262779624005127882!$P172)</f>
        <v>2022</v>
      </c>
      <c r="F201" s="24">
        <f>INT((MONTH([2]report1262779624005127882!$P172)-1)/3)+1</f>
        <v>3</v>
      </c>
      <c r="H201" t="str" cm="1">
        <f t="array" ref="H201">_xlfn.IFS(I201="Netherlands","NL",I201="Germany","GER",I201="Belgium","BE")</f>
        <v>NL</v>
      </c>
      <c r="I201" s="50" t="s">
        <v>67</v>
      </c>
      <c r="J201" s="50" t="str">
        <f>[2]report1262779624005127882!$E172</f>
        <v>Sassenheim</v>
      </c>
      <c r="K201" s="50" t="str">
        <f t="shared" si="9"/>
        <v>Sassenheim</v>
      </c>
      <c r="L201" s="50" t="str">
        <f>[2]report1262779624005127882!$B172</f>
        <v>SIM International B.V.</v>
      </c>
      <c r="M201" t="s">
        <v>33</v>
      </c>
      <c r="N201" s="51">
        <f>[2]report1262779624005127882!$N172</f>
        <v>80.709996142215005</v>
      </c>
      <c r="O201" s="53">
        <f>YEARFRAC([2]report1262779624005127882!$P172,[2]report1262779624005127882!$Q172)</f>
        <v>5.3805555555555555</v>
      </c>
      <c r="P201">
        <f>[2]report1262779624005127882!$K172</f>
        <v>0</v>
      </c>
      <c r="Q201" s="56">
        <f>[2]report1262779624005127882!$H172</f>
        <v>1179</v>
      </c>
      <c r="R201" s="57">
        <f>[2]report1262779624005127882!$V172/[2]report1262779624005127882!$H$2</f>
        <v>5.8590886848478097E-3</v>
      </c>
      <c r="S201">
        <f>[2]report1262779624005127882!$AA172</f>
        <v>0</v>
      </c>
      <c r="T201">
        <f>[2]report1262779624005127882!$Y172</f>
        <v>0</v>
      </c>
      <c r="U201">
        <f>[2]report1262779624005127882!$T172</f>
        <v>2001</v>
      </c>
      <c r="W201" s="59" t="s">
        <v>213</v>
      </c>
      <c r="X201" t="str">
        <f>CONCATENATE([2]report1262779624005127882!$C172,", ",[2]report1262779624005127882!$E172)</f>
        <v>Wattstraat 7 &amp; 7a, Sassenheim</v>
      </c>
      <c r="Y201" t="str">
        <f>[2]report1262779624005127882!$AL172</f>
        <v>SARL, rent incl. 25 parking spots billed separately</v>
      </c>
      <c r="AA201" t="s">
        <v>179</v>
      </c>
    </row>
    <row r="202" spans="2:27" x14ac:dyDescent="0.25">
      <c r="B202" t="str">
        <f t="shared" si="8"/>
        <v>LC-NE-RO-RO- 1</v>
      </c>
      <c r="C202" t="s">
        <v>36</v>
      </c>
      <c r="D202" t="s">
        <v>38</v>
      </c>
      <c r="E202" s="24">
        <f>YEAR([2]report1262779624005127882!$P173)</f>
        <v>2022</v>
      </c>
      <c r="F202" s="24">
        <f>INT((MONTH([2]report1262779624005127882!$P173)-1)/3)+1</f>
        <v>1</v>
      </c>
      <c r="H202" t="str" cm="1">
        <f t="array" ref="H202">_xlfn.IFS(I202="Netherlands","NL",I202="Germany","GER",I202="Belgium","BE")</f>
        <v>NL</v>
      </c>
      <c r="I202" s="50" t="s">
        <v>67</v>
      </c>
      <c r="J202" s="50" t="str">
        <f>[2]report1262779624005127882!$E173</f>
        <v>Rotterdam</v>
      </c>
      <c r="K202" s="50" t="str">
        <f t="shared" si="9"/>
        <v>Rotterdam</v>
      </c>
      <c r="L202" s="50" t="str">
        <f>[2]report1262779624005127882!$B173</f>
        <v>GEODIS CL Netherlands B.V.</v>
      </c>
      <c r="M202" t="s">
        <v>33</v>
      </c>
      <c r="N202" s="51">
        <f>[2]report1262779624005127882!$N173</f>
        <v>65.780000310001</v>
      </c>
      <c r="O202" s="53">
        <f>YEARFRAC([2]report1262779624005127882!$P173,[2]report1262779624005127882!$Q173)</f>
        <v>5</v>
      </c>
      <c r="P202">
        <f>[2]report1262779624005127882!$K173</f>
        <v>5</v>
      </c>
      <c r="Q202" s="56">
        <f>[2]report1262779624005127882!$H173</f>
        <v>10575</v>
      </c>
      <c r="R202" s="57">
        <f>[2]report1262779624005127882!$V173/[2]report1262779624005127882!$H$2</f>
        <v>2.9197791946158243E-2</v>
      </c>
      <c r="S202">
        <f>[2]report1262779624005127882!$AA173</f>
        <v>12.5</v>
      </c>
      <c r="T202">
        <f>[2]report1262779624005127882!$Y173</f>
        <v>16</v>
      </c>
      <c r="U202">
        <f>[2]report1262779624005127882!$T173</f>
        <v>2009</v>
      </c>
      <c r="W202" s="59" t="s">
        <v>262</v>
      </c>
      <c r="X202" t="str">
        <f>CONCATENATE([2]report1262779624005127882!$C173,", ",[2]report1262779624005127882!$E173)</f>
        <v>Seattleweg 5, Rotterdam</v>
      </c>
      <c r="Y202" t="str">
        <f>[2]report1262779624005127882!$AL173</f>
        <v>N/A</v>
      </c>
      <c r="AA202" t="s">
        <v>179</v>
      </c>
    </row>
    <row r="203" spans="2:27" x14ac:dyDescent="0.25">
      <c r="B203" t="str">
        <f t="shared" si="8"/>
        <v>LC-NE-VE-VE- 1</v>
      </c>
      <c r="C203" t="s">
        <v>36</v>
      </c>
      <c r="D203" t="s">
        <v>38</v>
      </c>
      <c r="E203" s="24">
        <f>YEAR([2]report1262779624005127882!$P174)</f>
        <v>2022</v>
      </c>
      <c r="F203" s="24">
        <f>INT((MONTH([2]report1262779624005127882!$P174)-1)/3)+1</f>
        <v>1</v>
      </c>
      <c r="H203" t="str" cm="1">
        <f t="array" ref="H203">_xlfn.IFS(I203="Netherlands","NL",I203="Germany","GER",I203="Belgium","BE")</f>
        <v>NL</v>
      </c>
      <c r="I203" s="50" t="s">
        <v>67</v>
      </c>
      <c r="J203" s="50" t="str">
        <f>[2]report1262779624005127882!$E174</f>
        <v>Venlo</v>
      </c>
      <c r="K203" s="50" t="str">
        <f t="shared" si="9"/>
        <v>Venlo</v>
      </c>
      <c r="L203" s="50" t="str">
        <f>[2]report1262779624005127882!$B174</f>
        <v>INTERNET FUSION B.V.</v>
      </c>
      <c r="M203" t="s">
        <v>33</v>
      </c>
      <c r="N203" s="51">
        <f>[2]report1262779624005127882!$N174</f>
        <v>52.920001326113997</v>
      </c>
      <c r="O203" s="53">
        <f>YEARFRAC([2]report1262779624005127882!$P174,[2]report1262779624005127882!$Q174)</f>
        <v>9.9972222222222218</v>
      </c>
      <c r="P203">
        <f>[2]report1262779624005127882!$K174</f>
        <v>6</v>
      </c>
      <c r="Q203" s="56">
        <f>[2]report1262779624005127882!$H174</f>
        <v>22379</v>
      </c>
      <c r="R203" s="57">
        <f>[2]report1262779624005127882!$V174/[2]report1262779624005127882!$H$2</f>
        <v>1.767491753262419E-2</v>
      </c>
      <c r="S203">
        <f>[2]report1262779624005127882!$AA174</f>
        <v>11.12</v>
      </c>
      <c r="T203">
        <f>[2]report1262779624005127882!$Y174</f>
        <v>29</v>
      </c>
      <c r="U203">
        <f>[2]report1262779624005127882!$T174</f>
        <v>1999</v>
      </c>
      <c r="W203" s="59" t="s">
        <v>122</v>
      </c>
      <c r="X203" t="str">
        <f>CONCATENATE([2]report1262779624005127882!$C174,", ",[2]report1262779624005127882!$E174)</f>
        <v>Dirk Hartogweg 14, Venlo</v>
      </c>
      <c r="Y203" t="str">
        <f>[2]report1262779624005127882!$AL174</f>
        <v>N/A</v>
      </c>
      <c r="AA203" t="s">
        <v>179</v>
      </c>
    </row>
    <row r="204" spans="2:27" x14ac:dyDescent="0.25">
      <c r="B204" t="str">
        <f t="shared" si="8"/>
        <v>LC-NE-EI-EI- 1</v>
      </c>
      <c r="C204" t="s">
        <v>36</v>
      </c>
      <c r="D204" t="s">
        <v>38</v>
      </c>
      <c r="E204" s="24">
        <f>YEAR([2]report1262779624005127882!$P175)</f>
        <v>2024</v>
      </c>
      <c r="F204" s="24">
        <f>INT((MONTH([2]report1262779624005127882!$P175)-1)/3)+1</f>
        <v>1</v>
      </c>
      <c r="H204" t="str" cm="1">
        <f t="array" ref="H204">_xlfn.IFS(I204="Netherlands","NL",I204="Germany","GER",I204="Belgium","BE")</f>
        <v>NL</v>
      </c>
      <c r="I204" s="50" t="s">
        <v>67</v>
      </c>
      <c r="J204" s="50" t="str">
        <f>[2]report1262779624005127882!$E175</f>
        <v>Eindhoven</v>
      </c>
      <c r="K204" s="50" t="str">
        <f t="shared" si="9"/>
        <v>Eindhoven</v>
      </c>
      <c r="L204" s="50" t="str">
        <f>[2]report1262779624005127882!$B175</f>
        <v>Oasis Data &amp; Document Management Netherlands B.V.</v>
      </c>
      <c r="M204" t="s">
        <v>33</v>
      </c>
      <c r="N204" s="51">
        <f>[2]report1262779624005127882!$N175</f>
        <v>68.559995453324007</v>
      </c>
      <c r="O204" s="53">
        <f>YEARFRAC([2]report1262779624005127882!$P175,[2]report1262779624005127882!$Q175)</f>
        <v>5</v>
      </c>
      <c r="P204">
        <f>[2]report1262779624005127882!$K175</f>
        <v>0</v>
      </c>
      <c r="Q204" s="56">
        <f>[2]report1262779624005127882!$H175</f>
        <v>7854</v>
      </c>
      <c r="R204" s="57">
        <f>[2]report1262779624005127882!$V175/[2]report1262779624005127882!$H$2</f>
        <v>7.948830315776817E-2</v>
      </c>
      <c r="S204">
        <f>[2]report1262779624005127882!$AA175</f>
        <v>0</v>
      </c>
      <c r="T204">
        <f>[2]report1262779624005127882!$Y175</f>
        <v>0</v>
      </c>
      <c r="U204">
        <f>[2]report1262779624005127882!$T175</f>
        <v>2001</v>
      </c>
      <c r="W204" s="59" t="s">
        <v>249</v>
      </c>
      <c r="X204" t="str">
        <f>CONCATENATE([2]report1262779624005127882!$C175,", ",[2]report1262779624005127882!$E175)</f>
        <v>Marinus van Meelweg 19, Eindhoven</v>
      </c>
      <c r="Y204" t="str">
        <f>[2]report1262779624005127882!$AL175</f>
        <v>N/A</v>
      </c>
      <c r="AA204" t="s">
        <v>179</v>
      </c>
    </row>
    <row r="205" spans="2:27" x14ac:dyDescent="0.25">
      <c r="B205" t="str">
        <f t="shared" si="8"/>
        <v>LC-NE-EI-EI- 2</v>
      </c>
      <c r="C205" t="s">
        <v>36</v>
      </c>
      <c r="D205" t="s">
        <v>38</v>
      </c>
      <c r="E205" s="24">
        <f>YEAR([2]report1262779624005127882!$P176)</f>
        <v>2022</v>
      </c>
      <c r="F205" s="24">
        <f>INT((MONTH([2]report1262779624005127882!$P176)-1)/3)+1</f>
        <v>3</v>
      </c>
      <c r="H205" t="str" cm="1">
        <f t="array" ref="H205">_xlfn.IFS(I205="Netherlands","NL",I205="Germany","GER",I205="Belgium","BE")</f>
        <v>NL</v>
      </c>
      <c r="I205" s="50" t="s">
        <v>67</v>
      </c>
      <c r="J205" s="50" t="str">
        <f>[2]report1262779624005127882!$E176</f>
        <v>Eindhoven</v>
      </c>
      <c r="K205" s="50" t="str">
        <f t="shared" si="9"/>
        <v>Eindhoven</v>
      </c>
      <c r="L205" s="50" t="str">
        <f>[2]report1262779624005127882!$B176</f>
        <v>H.M.G. BEDTEXTIEL B.V.</v>
      </c>
      <c r="M205" t="s">
        <v>33</v>
      </c>
      <c r="N205" s="51">
        <f>[2]report1262779624005127882!$N176</f>
        <v>62.750002583338997</v>
      </c>
      <c r="O205" s="53">
        <f>YEARFRAC([2]report1262779624005127882!$P176,[2]report1262779624005127882!$Q176)</f>
        <v>1.1305555555555555</v>
      </c>
      <c r="P205">
        <f>[2]report1262779624005127882!$K176</f>
        <v>-14</v>
      </c>
      <c r="Q205" s="56">
        <f>[2]report1262779624005127882!$H176</f>
        <v>6530</v>
      </c>
      <c r="R205" s="57">
        <f>[2]report1262779624005127882!$V176/[2]report1262779624005127882!$H$2</f>
        <v>0</v>
      </c>
      <c r="S205">
        <f>[2]report1262779624005127882!$AA176</f>
        <v>0</v>
      </c>
      <c r="T205">
        <f>[2]report1262779624005127882!$Y176</f>
        <v>0</v>
      </c>
      <c r="U205">
        <f>[2]report1262779624005127882!$T176</f>
        <v>2004</v>
      </c>
      <c r="W205" s="59" t="s">
        <v>224</v>
      </c>
      <c r="X205" t="str">
        <f>CONCATENATE([2]report1262779624005127882!$C176,", ",[2]report1262779624005127882!$E176)</f>
        <v>Mispelhoefstraat 21, Eindhoven</v>
      </c>
      <c r="Y205" t="str">
        <f>[2]report1262779624005127882!$AL176</f>
        <v>N/A</v>
      </c>
      <c r="AA205" t="s">
        <v>179</v>
      </c>
    </row>
    <row r="206" spans="2:27" x14ac:dyDescent="0.25">
      <c r="B206" t="str">
        <f t="shared" si="8"/>
        <v>LC-NE-VE-VE- 1</v>
      </c>
      <c r="C206" t="s">
        <v>36</v>
      </c>
      <c r="D206" t="s">
        <v>38</v>
      </c>
      <c r="E206" s="24">
        <f>YEAR([2]report1262779624005127882!$P177)</f>
        <v>2022</v>
      </c>
      <c r="F206" s="24">
        <f>INT((MONTH([2]report1262779624005127882!$P177)-1)/3)+1</f>
        <v>1</v>
      </c>
      <c r="H206" t="str" cm="1">
        <f t="array" ref="H206">_xlfn.IFS(I206="Netherlands","NL",I206="Germany","GER",I206="Belgium","BE")</f>
        <v>NL</v>
      </c>
      <c r="I206" s="50" t="s">
        <v>67</v>
      </c>
      <c r="J206" s="50" t="str">
        <f>[2]report1262779624005127882!$E177</f>
        <v>Venlo</v>
      </c>
      <c r="K206" s="50" t="str">
        <f t="shared" si="9"/>
        <v>Venlo</v>
      </c>
      <c r="L206" s="50" t="str">
        <f>[2]report1262779624005127882!$B177</f>
        <v>AD NL B.V.</v>
      </c>
      <c r="M206" t="s">
        <v>33</v>
      </c>
      <c r="N206" s="51">
        <f>[2]report1262779624005127882!$N177</f>
        <v>54.989998174440998</v>
      </c>
      <c r="O206" s="53">
        <f>YEARFRAC([2]report1262779624005127882!$P177,[2]report1262779624005127882!$Q177)</f>
        <v>4.9944444444444445</v>
      </c>
      <c r="P206">
        <f>[2]report1262779624005127882!$K177</f>
        <v>2</v>
      </c>
      <c r="Q206" s="56">
        <f>[2]report1262779624005127882!$H177</f>
        <v>4332</v>
      </c>
      <c r="R206" s="57">
        <f>[2]report1262779624005127882!$V177/[2]report1262779624005127882!$H$2</f>
        <v>2.1836823526613348E-2</v>
      </c>
      <c r="S206">
        <f>[2]report1262779624005127882!$AA177</f>
        <v>0</v>
      </c>
      <c r="T206">
        <f>[2]report1262779624005127882!$Y177</f>
        <v>5</v>
      </c>
      <c r="U206">
        <f>[2]report1262779624005127882!$T177</f>
        <v>1999</v>
      </c>
      <c r="W206" s="59" t="s">
        <v>122</v>
      </c>
      <c r="X206" t="str">
        <f>CONCATENATE([2]report1262779624005127882!$C177,", ",[2]report1262779624005127882!$E177)</f>
        <v>Dirk Hartogweg 14, Venlo</v>
      </c>
      <c r="Y206" t="str">
        <f>[2]report1262779624005127882!$AL177</f>
        <v>N/A</v>
      </c>
      <c r="AA206" t="s">
        <v>179</v>
      </c>
    </row>
    <row r="207" spans="2:27" x14ac:dyDescent="0.25">
      <c r="B207" t="str">
        <f t="shared" si="8"/>
        <v>LC-NE-VE-VE- 2</v>
      </c>
      <c r="C207" t="s">
        <v>36</v>
      </c>
      <c r="D207" t="s">
        <v>38</v>
      </c>
      <c r="E207" s="24">
        <f>YEAR([2]report1262779624005127882!$P178)</f>
        <v>2022</v>
      </c>
      <c r="F207" s="24">
        <f>INT((MONTH([2]report1262779624005127882!$P178)-1)/3)+1</f>
        <v>1</v>
      </c>
      <c r="H207" t="str" cm="1">
        <f t="array" ref="H207">_xlfn.IFS(I207="Netherlands","NL",I207="Germany","GER",I207="Belgium","BE")</f>
        <v>NL</v>
      </c>
      <c r="I207" s="50" t="s">
        <v>67</v>
      </c>
      <c r="J207" s="50" t="str">
        <f>[2]report1262779624005127882!$E178</f>
        <v>Venlo</v>
      </c>
      <c r="K207" s="50" t="str">
        <f t="shared" si="9"/>
        <v>Venlo</v>
      </c>
      <c r="L207" s="50" t="str">
        <f>[2]report1262779624005127882!$B178</f>
        <v>Humby B.V.</v>
      </c>
      <c r="M207" t="s">
        <v>33</v>
      </c>
      <c r="N207" s="51">
        <f>[2]report1262779624005127882!$N178</f>
        <v>50.399997674994999</v>
      </c>
      <c r="O207" s="53">
        <f>YEARFRAC([2]report1262779624005127882!$P178,[2]report1262779624005127882!$Q178)</f>
        <v>4.9972222222222218</v>
      </c>
      <c r="P207">
        <f>[2]report1262779624005127882!$K178</f>
        <v>2</v>
      </c>
      <c r="Q207" s="56">
        <f>[2]report1262779624005127882!$H178</f>
        <v>4039</v>
      </c>
      <c r="R207" s="57">
        <f>[2]report1262779624005127882!$V178/[2]report1262779624005127882!$H$2</f>
        <v>0</v>
      </c>
      <c r="S207">
        <f>[2]report1262779624005127882!$AA178</f>
        <v>0</v>
      </c>
      <c r="T207">
        <f>[2]report1262779624005127882!$Y178</f>
        <v>7</v>
      </c>
      <c r="U207">
        <f>[2]report1262779624005127882!$T178</f>
        <v>1999</v>
      </c>
      <c r="W207" s="59" t="s">
        <v>122</v>
      </c>
      <c r="X207" t="str">
        <f>CONCATENATE([2]report1262779624005127882!$C178,", ",[2]report1262779624005127882!$E178)</f>
        <v>Dirk Hartogweg 14, Venlo</v>
      </c>
      <c r="Y207" t="str">
        <f>[2]report1262779624005127882!$AL178</f>
        <v>N/A</v>
      </c>
      <c r="AA207" t="s">
        <v>179</v>
      </c>
    </row>
    <row r="208" spans="2:27" x14ac:dyDescent="0.25">
      <c r="B208" t="str">
        <f t="shared" si="8"/>
        <v>LC-NE-VE-VE- 3</v>
      </c>
      <c r="C208" t="s">
        <v>36</v>
      </c>
      <c r="D208" t="s">
        <v>38</v>
      </c>
      <c r="E208" s="24">
        <f>YEAR([2]report1262779624005127882!$P179)</f>
        <v>2025</v>
      </c>
      <c r="F208" s="24">
        <f>INT((MONTH([2]report1262779624005127882!$P179)-1)/3)+1</f>
        <v>1</v>
      </c>
      <c r="H208" t="str" cm="1">
        <f t="array" ref="H208">_xlfn.IFS(I208="Netherlands","NL",I208="Germany","GER",I208="Belgium","BE")</f>
        <v>NL</v>
      </c>
      <c r="I208" s="50" t="s">
        <v>67</v>
      </c>
      <c r="J208" s="50" t="str">
        <f>[2]report1262779624005127882!$E179</f>
        <v>Venlo</v>
      </c>
      <c r="K208" s="50" t="str">
        <f t="shared" si="9"/>
        <v>Venlo</v>
      </c>
      <c r="L208" s="50" t="str">
        <f>[2]report1262779624005127882!$B179</f>
        <v>Nu Skin Netherlands B.V.</v>
      </c>
      <c r="M208" t="s">
        <v>33</v>
      </c>
      <c r="N208" s="51">
        <f>[2]report1262779624005127882!$N179</f>
        <v>0</v>
      </c>
      <c r="O208" s="53">
        <f>YEARFRAC([2]report1262779624005127882!$P179,[2]report1262779624005127882!$Q179)</f>
        <v>5</v>
      </c>
      <c r="P208">
        <f>[2]report1262779624005127882!$K179</f>
        <v>0</v>
      </c>
      <c r="Q208" s="56">
        <f>[2]report1262779624005127882!$H179</f>
        <v>11998</v>
      </c>
      <c r="R208" s="57">
        <f>[2]report1262779624005127882!$V179/[2]report1262779624005127882!$H$2</f>
        <v>2.2284067298037839E-2</v>
      </c>
      <c r="S208">
        <f>[2]report1262779624005127882!$AA179</f>
        <v>11</v>
      </c>
      <c r="T208">
        <f>[2]report1262779624005127882!$Y179</f>
        <v>10</v>
      </c>
      <c r="U208">
        <f>[2]report1262779624005127882!$T179</f>
        <v>2007</v>
      </c>
      <c r="W208" s="59" t="s">
        <v>209</v>
      </c>
      <c r="X208" t="str">
        <f>CONCATENATE([2]report1262779624005127882!$C179,", ",[2]report1262779624005127882!$E179)</f>
        <v>Amundsendweg 2, Venlo</v>
      </c>
      <c r="Y208" t="str">
        <f>[2]report1262779624005127882!$AL179</f>
        <v>Superseded due to re-measurement started in a past date</v>
      </c>
      <c r="AA208" t="s">
        <v>179</v>
      </c>
    </row>
    <row r="209" spans="2:27" x14ac:dyDescent="0.25">
      <c r="B209" t="str">
        <f t="shared" si="8"/>
        <v>LC-NE-RO-RO- 1</v>
      </c>
      <c r="C209" t="s">
        <v>36</v>
      </c>
      <c r="D209" t="s">
        <v>38</v>
      </c>
      <c r="E209" s="24">
        <f>YEAR([2]report1262779624005127882!$P180)</f>
        <v>2022</v>
      </c>
      <c r="F209" s="24">
        <f>INT((MONTH([2]report1262779624005127882!$P180)-1)/3)+1</f>
        <v>2</v>
      </c>
      <c r="H209" t="str" cm="1">
        <f t="array" ref="H209">_xlfn.IFS(I209="Netherlands","NL",I209="Germany","GER",I209="Belgium","BE")</f>
        <v>NL</v>
      </c>
      <c r="I209" s="50" t="s">
        <v>67</v>
      </c>
      <c r="J209" s="50" t="str">
        <f>[2]report1262779624005127882!$E180</f>
        <v>Rosendaal</v>
      </c>
      <c r="K209" s="50" t="str">
        <f t="shared" si="9"/>
        <v>Rosendaal</v>
      </c>
      <c r="L209" s="50" t="str">
        <f>[2]report1262779624005127882!$B180</f>
        <v>Berlin Packaging Netherlands B.V.</v>
      </c>
      <c r="M209" t="s">
        <v>33</v>
      </c>
      <c r="N209" s="51">
        <f>[2]report1262779624005127882!$N180</f>
        <v>50.910002514448998</v>
      </c>
      <c r="O209" s="53">
        <f>YEARFRAC([2]report1262779624005127882!$P180,[2]report1262779624005127882!$Q180)</f>
        <v>9.5833333333333339</v>
      </c>
      <c r="P209">
        <f>[2]report1262779624005127882!$K180</f>
        <v>0</v>
      </c>
      <c r="Q209" s="56">
        <f>[2]report1262779624005127882!$H180</f>
        <v>33315</v>
      </c>
      <c r="R209" s="57">
        <f>[2]report1262779624005127882!$V180/[2]report1262779624005127882!$H$2</f>
        <v>7.4361600558526433E-2</v>
      </c>
      <c r="S209">
        <f>[2]report1262779624005127882!$AA180</f>
        <v>0</v>
      </c>
      <c r="T209">
        <f>[2]report1262779624005127882!$Y180</f>
        <v>0</v>
      </c>
      <c r="U209">
        <f>[2]report1262779624005127882!$T180</f>
        <v>2021</v>
      </c>
      <c r="W209" s="59" t="s">
        <v>263</v>
      </c>
      <c r="X209" t="str">
        <f>CONCATENATE([2]report1262779624005127882!$C180,", ",[2]report1262779624005127882!$E180)</f>
        <v>Protonweg 2, Rosendaal</v>
      </c>
      <c r="Y209" t="str">
        <f>[2]report1262779624005127882!$AL180</f>
        <v>N/A</v>
      </c>
      <c r="AA209" t="s">
        <v>179</v>
      </c>
    </row>
    <row r="210" spans="2:27" x14ac:dyDescent="0.25">
      <c r="B210" t="str">
        <f t="shared" si="8"/>
        <v>LC-NE-SC-SC- 1</v>
      </c>
      <c r="C210" t="s">
        <v>36</v>
      </c>
      <c r="D210" t="s">
        <v>38</v>
      </c>
      <c r="E210" s="24">
        <f>YEAR([2]report1262779624005127882!$P181)</f>
        <v>2023</v>
      </c>
      <c r="F210" s="24">
        <f>INT((MONTH([2]report1262779624005127882!$P181)-1)/3)+1</f>
        <v>2</v>
      </c>
      <c r="H210" t="str" cm="1">
        <f t="array" ref="H210">_xlfn.IFS(I210="Netherlands","NL",I210="Germany","GER",I210="Belgium","BE")</f>
        <v>NL</v>
      </c>
      <c r="I210" s="50" t="s">
        <v>67</v>
      </c>
      <c r="J210" s="50" t="str">
        <f>[2]report1262779624005127882!$E181</f>
        <v>Schiphol-Rijk</v>
      </c>
      <c r="K210" s="50" t="str">
        <f t="shared" si="9"/>
        <v>Schiphol-Rijk</v>
      </c>
      <c r="L210" s="50" t="str">
        <f>[2]report1262779624005127882!$B181</f>
        <v>GXO LOGISTICS SERVICES NETHERLANDS B.V.</v>
      </c>
      <c r="M210" t="s">
        <v>33</v>
      </c>
      <c r="N210" s="51">
        <f>[2]report1262779624005127882!$N181</f>
        <v>87.959995711657996</v>
      </c>
      <c r="O210" s="53">
        <f>YEARFRAC([2]report1262779624005127882!$P181,[2]report1262779624005127882!$Q181)</f>
        <v>1</v>
      </c>
      <c r="P210">
        <f>[2]report1262779624005127882!$K181</f>
        <v>0</v>
      </c>
      <c r="Q210" s="56">
        <f>[2]report1262779624005127882!$H181</f>
        <v>13184</v>
      </c>
      <c r="R210" s="57">
        <f>[2]report1262779624005127882!$V181/[2]report1262779624005127882!$H$2</f>
        <v>2.3436354739391239E-2</v>
      </c>
      <c r="S210">
        <f>[2]report1262779624005127882!$AA181</f>
        <v>8.641</v>
      </c>
      <c r="T210">
        <f>[2]report1262779624005127882!$Y181</f>
        <v>18</v>
      </c>
      <c r="U210">
        <f>[2]report1262779624005127882!$T181</f>
        <v>2000</v>
      </c>
      <c r="W210" s="59" t="s">
        <v>261</v>
      </c>
      <c r="X210" t="str">
        <f>CONCATENATE([2]report1262779624005127882!$C181,", ",[2]report1262779624005127882!$E181)</f>
        <v>Bellsingel 20-26, Schiphol-Rijk</v>
      </c>
      <c r="Y210" t="str">
        <f>[2]report1262779624005127882!$AL181</f>
        <v>N/A</v>
      </c>
      <c r="AA210" t="s">
        <v>179</v>
      </c>
    </row>
    <row r="211" spans="2:27" x14ac:dyDescent="0.25">
      <c r="B211" t="str">
        <f t="shared" si="8"/>
        <v>LC-NE-RO-RO- 1</v>
      </c>
      <c r="C211" t="s">
        <v>36</v>
      </c>
      <c r="D211" t="s">
        <v>38</v>
      </c>
      <c r="E211" s="24">
        <f>YEAR([2]report1262779624005127882!$P182)</f>
        <v>2023</v>
      </c>
      <c r="F211" s="24">
        <f>INT((MONTH([2]report1262779624005127882!$P182)-1)/3)+1</f>
        <v>2</v>
      </c>
      <c r="H211" t="str" cm="1">
        <f t="array" ref="H211">_xlfn.IFS(I211="Netherlands","NL",I211="Germany","GER",I211="Belgium","BE")</f>
        <v>NL</v>
      </c>
      <c r="I211" s="50" t="s">
        <v>67</v>
      </c>
      <c r="J211" s="50" t="str">
        <f>[2]report1262779624005127882!$E182</f>
        <v>Rotterdam</v>
      </c>
      <c r="K211" s="50" t="str">
        <f t="shared" si="9"/>
        <v>Rotterdam</v>
      </c>
      <c r="L211" s="50" t="str">
        <f>[2]report1262779624005127882!$B182</f>
        <v>Baosen Suntop Europe B.V.</v>
      </c>
      <c r="M211" t="s">
        <v>33</v>
      </c>
      <c r="N211" s="51">
        <f>[2]report1262779624005127882!$N182</f>
        <v>86.730003668340999</v>
      </c>
      <c r="O211" s="53">
        <f>YEARFRAC([2]report1262779624005127882!$P182,[2]report1262779624005127882!$Q182)</f>
        <v>5</v>
      </c>
      <c r="P211">
        <f>[2]report1262779624005127882!$K182</f>
        <v>0</v>
      </c>
      <c r="Q211" s="56">
        <f>[2]report1262779624005127882!$H182</f>
        <v>5406</v>
      </c>
      <c r="R211" s="57">
        <f>[2]report1262779624005127882!$V182/[2]report1262779624005127882!$H$2</f>
        <v>1.1620525891614815E-2</v>
      </c>
      <c r="S211">
        <f>[2]report1262779624005127882!$AA182</f>
        <v>12.5</v>
      </c>
      <c r="T211">
        <f>[2]report1262779624005127882!$Y182</f>
        <v>0</v>
      </c>
      <c r="U211">
        <f>[2]report1262779624005127882!$T182</f>
        <v>2009</v>
      </c>
      <c r="W211" s="59" t="s">
        <v>264</v>
      </c>
      <c r="X211" t="str">
        <f>CONCATENATE([2]report1262779624005127882!$C182,", ",[2]report1262779624005127882!$E182)</f>
        <v>Seattleweg 1-3, Rotterdam</v>
      </c>
      <c r="Y211" t="str">
        <f>[2]report1262779624005127882!$AL182</f>
        <v>Service charge amount can be renegotiated every 5 years</v>
      </c>
      <c r="AA211" t="s">
        <v>179</v>
      </c>
    </row>
    <row r="212" spans="2:27" x14ac:dyDescent="0.25">
      <c r="B212" t="str">
        <f t="shared" si="8"/>
        <v>LC-NE-BL-BL- 1</v>
      </c>
      <c r="C212" t="s">
        <v>36</v>
      </c>
      <c r="D212" t="s">
        <v>38</v>
      </c>
      <c r="E212" s="24">
        <f>YEAR([2]report1262779624005127882!$P183)</f>
        <v>2022</v>
      </c>
      <c r="F212" s="24">
        <f>INT((MONTH([2]report1262779624005127882!$P183)-1)/3)+1</f>
        <v>2</v>
      </c>
      <c r="H212" t="str" cm="1">
        <f t="array" ref="H212">_xlfn.IFS(I212="Netherlands","NL",I212="Germany","GER",I212="Belgium","BE")</f>
        <v>NL</v>
      </c>
      <c r="I212" s="50" t="s">
        <v>67</v>
      </c>
      <c r="J212" s="50" t="str">
        <f>[2]report1262779624005127882!$E183</f>
        <v>Bleiswijk</v>
      </c>
      <c r="K212" s="50" t="str">
        <f t="shared" si="9"/>
        <v>Bleiswijk</v>
      </c>
      <c r="L212" s="50" t="str">
        <f>[2]report1262779624005127882!$B183</f>
        <v>Koninklijke Lemkes Groep B.V.</v>
      </c>
      <c r="M212" t="s">
        <v>33</v>
      </c>
      <c r="N212" s="51">
        <f>[2]report1262779624005127882!$N183</f>
        <v>64.839998777220003</v>
      </c>
      <c r="O212" s="53">
        <f>YEARFRAC([2]report1262779624005127882!$P183,[2]report1262779624005127882!$Q183)</f>
        <v>6.6361111111111111</v>
      </c>
      <c r="P212">
        <f>[2]report1262779624005127882!$K183</f>
        <v>0</v>
      </c>
      <c r="Q212" s="56">
        <f>[2]report1262779624005127882!$H183</f>
        <v>36243</v>
      </c>
      <c r="R212" s="57">
        <f>[2]report1262779624005127882!$V183/[2]report1262779624005127882!$H$2</f>
        <v>0.175575892818462</v>
      </c>
      <c r="S212">
        <f>[2]report1262779624005127882!$AA183</f>
        <v>0</v>
      </c>
      <c r="T212">
        <f>[2]report1262779624005127882!$Y183</f>
        <v>0</v>
      </c>
      <c r="U212">
        <f>[2]report1262779624005127882!$T183</f>
        <v>1998</v>
      </c>
      <c r="W212" s="59" t="s">
        <v>196</v>
      </c>
      <c r="X212" t="str">
        <f>CONCATENATE([2]report1262779624005127882!$C183,", ",[2]report1262779624005127882!$E183)</f>
        <v>Hollandweg 4, Bleiswijk</v>
      </c>
      <c r="Y212" t="str">
        <f>[2]report1262779624005127882!$AL183</f>
        <v>N/A</v>
      </c>
      <c r="AA212" t="s">
        <v>179</v>
      </c>
    </row>
    <row r="213" spans="2:27" x14ac:dyDescent="0.25">
      <c r="B213" t="str">
        <f t="shared" si="8"/>
        <v>LC-NE-BL-BL- 2</v>
      </c>
      <c r="C213" t="s">
        <v>36</v>
      </c>
      <c r="D213" t="s">
        <v>38</v>
      </c>
      <c r="E213" s="24">
        <f>YEAR([2]report1262779624005127882!$P184)</f>
        <v>2022</v>
      </c>
      <c r="F213" s="24">
        <f>INT((MONTH([2]report1262779624005127882!$P184)-1)/3)+1</f>
        <v>2</v>
      </c>
      <c r="H213" t="str" cm="1">
        <f t="array" ref="H213">_xlfn.IFS(I213="Netherlands","NL",I213="Germany","GER",I213="Belgium","BE")</f>
        <v>NL</v>
      </c>
      <c r="I213" s="50" t="s">
        <v>67</v>
      </c>
      <c r="J213" s="50" t="str">
        <f>[2]report1262779624005127882!$E184</f>
        <v>Bleiswijk</v>
      </c>
      <c r="K213" s="50" t="str">
        <f t="shared" si="9"/>
        <v>Bleiswijk</v>
      </c>
      <c r="L213" s="50" t="str">
        <f>[2]report1262779624005127882!$B184</f>
        <v>VBI FILIPPO B.V.</v>
      </c>
      <c r="M213" t="s">
        <v>33</v>
      </c>
      <c r="N213" s="51">
        <f>[2]report1262779624005127882!$N184</f>
        <v>40.919995728879996</v>
      </c>
      <c r="O213" s="53">
        <f>YEARFRAC([2]report1262779624005127882!$P184,[2]report1262779624005127882!$Q184)</f>
        <v>0.7944444444444444</v>
      </c>
      <c r="P213">
        <f>[2]report1262779624005127882!$K184</f>
        <v>0</v>
      </c>
      <c r="Q213" s="56">
        <f>[2]report1262779624005127882!$H184</f>
        <v>226</v>
      </c>
      <c r="R213" s="57">
        <f>[2]report1262779624005127882!$V184/[2]report1262779624005127882!$H$2</f>
        <v>1.1074165871299156E-2</v>
      </c>
      <c r="S213">
        <f>[2]report1262779624005127882!$AA184</f>
        <v>0</v>
      </c>
      <c r="T213">
        <f>[2]report1262779624005127882!$Y184</f>
        <v>0</v>
      </c>
      <c r="U213">
        <f>[2]report1262779624005127882!$T184</f>
        <v>1998</v>
      </c>
      <c r="W213" s="59" t="s">
        <v>196</v>
      </c>
      <c r="X213" t="str">
        <f>CONCATENATE([2]report1262779624005127882!$C184,", ",[2]report1262779624005127882!$E184)</f>
        <v>Hollandweg 4, Bleiswijk</v>
      </c>
      <c r="Y213" t="str">
        <f>[2]report1262779624005127882!$AL184</f>
        <v>N/A</v>
      </c>
      <c r="AA213" t="s">
        <v>179</v>
      </c>
    </row>
    <row r="214" spans="2:27" x14ac:dyDescent="0.25">
      <c r="B214" t="str">
        <f t="shared" si="8"/>
        <v>LC-NE-SP-SP- 1</v>
      </c>
      <c r="C214" t="s">
        <v>36</v>
      </c>
      <c r="D214" t="s">
        <v>38</v>
      </c>
      <c r="E214" s="24">
        <f>YEAR([2]report1262779624005127882!$P185)</f>
        <v>2022</v>
      </c>
      <c r="F214" s="24">
        <f>INT((MONTH([2]report1262779624005127882!$P185)-1)/3)+1</f>
        <v>3</v>
      </c>
      <c r="H214" t="str" cm="1">
        <f t="array" ref="H214">_xlfn.IFS(I214="Netherlands","NL",I214="Germany","GER",I214="Belgium","BE")</f>
        <v>NL</v>
      </c>
      <c r="I214" s="50" t="s">
        <v>67</v>
      </c>
      <c r="J214" s="50" t="str">
        <f>[2]report1262779624005127882!$E185</f>
        <v>Spijkenisse</v>
      </c>
      <c r="K214" s="50" t="str">
        <f t="shared" si="9"/>
        <v>Spijkenisse</v>
      </c>
      <c r="L214" s="50" t="str">
        <f>[2]report1262779624005127882!$B185</f>
        <v>NBK B.V.</v>
      </c>
      <c r="M214" t="s">
        <v>33</v>
      </c>
      <c r="N214" s="51">
        <f>[2]report1262779624005127882!$N185</f>
        <v>49.250003013894997</v>
      </c>
      <c r="O214" s="53">
        <f>YEARFRAC([2]report1262779624005127882!$P185,[2]report1262779624005127882!$Q185)</f>
        <v>6.7138888888888886</v>
      </c>
      <c r="P214">
        <f>[2]report1262779624005127882!$K185</f>
        <v>0</v>
      </c>
      <c r="Q214" s="56">
        <f>[2]report1262779624005127882!$H185</f>
        <v>7643</v>
      </c>
      <c r="R214" s="57">
        <f>[2]report1262779624005127882!$V185/[2]report1262779624005127882!$H$2</f>
        <v>5.4490501282957862E-2</v>
      </c>
      <c r="S214">
        <f>[2]report1262779624005127882!$AA185</f>
        <v>0</v>
      </c>
      <c r="T214">
        <f>[2]report1262779624005127882!$Y185</f>
        <v>0</v>
      </c>
      <c r="U214">
        <f>[2]report1262779624005127882!$T185</f>
        <v>1979</v>
      </c>
      <c r="W214" s="59" t="s">
        <v>265</v>
      </c>
      <c r="X214" t="str">
        <f>CONCATENATE([2]report1262779624005127882!$C185,", ",[2]report1262779624005127882!$E185)</f>
        <v>Hofweg 22-24, Spijkenisse</v>
      </c>
      <c r="Y214" t="str">
        <f>[2]report1262779624005127882!$AL185</f>
        <v>SARL, total sqm stated in LA is 7314</v>
      </c>
      <c r="AA214" t="s">
        <v>179</v>
      </c>
    </row>
    <row r="215" spans="2:27" x14ac:dyDescent="0.25">
      <c r="B215" t="str">
        <f t="shared" si="8"/>
        <v>LC-NE-UT-UT- 1</v>
      </c>
      <c r="C215" t="s">
        <v>36</v>
      </c>
      <c r="D215" t="s">
        <v>38</v>
      </c>
      <c r="E215" s="24">
        <f>YEAR([2]report1262779624005127882!$P186)</f>
        <v>2022</v>
      </c>
      <c r="F215" s="24">
        <f>INT((MONTH([2]report1262779624005127882!$P186)-1)/3)+1</f>
        <v>2</v>
      </c>
      <c r="H215" t="str" cm="1">
        <f t="array" ref="H215">_xlfn.IFS(I215="Netherlands","NL",I215="Germany","GER",I215="Belgium","BE")</f>
        <v>NL</v>
      </c>
      <c r="I215" s="50" t="s">
        <v>67</v>
      </c>
      <c r="J215" s="50" t="str">
        <f>[2]report1262779624005127882!$E186</f>
        <v>Utrecht</v>
      </c>
      <c r="K215" s="50" t="str">
        <f t="shared" si="9"/>
        <v>Utrecht</v>
      </c>
      <c r="L215" s="50" t="str">
        <f>[2]report1262779624005127882!$B186</f>
        <v>Export Packing B.V.</v>
      </c>
      <c r="M215" t="s">
        <v>33</v>
      </c>
      <c r="N215" s="51">
        <f>[2]report1262779624005127882!$N186</f>
        <v>84.629997037772</v>
      </c>
      <c r="O215" s="53">
        <f>YEARFRAC([2]report1262779624005127882!$P186,[2]report1262779624005127882!$Q186)</f>
        <v>9.9972222222222218</v>
      </c>
      <c r="P215">
        <f>[2]report1262779624005127882!$K186</f>
        <v>0</v>
      </c>
      <c r="Q215" s="56">
        <f>[2]report1262779624005127882!$H186</f>
        <v>9927</v>
      </c>
      <c r="R215" s="57">
        <f>[2]report1262779624005127882!$V186/[2]report1262779624005127882!$H$2</f>
        <v>3.6814607236460427E-2</v>
      </c>
      <c r="S215">
        <f>[2]report1262779624005127882!$AA186</f>
        <v>0</v>
      </c>
      <c r="T215">
        <f>[2]report1262779624005127882!$Y186</f>
        <v>0</v>
      </c>
      <c r="U215">
        <f>[2]report1262779624005127882!$T186</f>
        <v>2018</v>
      </c>
      <c r="W215" s="59" t="s">
        <v>266</v>
      </c>
      <c r="X215" t="str">
        <f>CONCATENATE([2]report1262779624005127882!$C186,", ",[2]report1262779624005127882!$E186)</f>
        <v>Hyperonenweg 2, Utrecht</v>
      </c>
      <c r="Y215" t="str">
        <f>[2]report1262779624005127882!$AL186</f>
        <v>N/A</v>
      </c>
      <c r="AA215" t="s">
        <v>179</v>
      </c>
    </row>
    <row r="216" spans="2:27" x14ac:dyDescent="0.25">
      <c r="B216" t="str">
        <f t="shared" si="8"/>
        <v>LC-NE-SC-SC- 1</v>
      </c>
      <c r="C216" t="s">
        <v>36</v>
      </c>
      <c r="D216" t="s">
        <v>38</v>
      </c>
      <c r="E216" s="24">
        <f>YEAR([2]report1262779624005127882!$P187)</f>
        <v>2024</v>
      </c>
      <c r="F216" s="24">
        <f>INT((MONTH([2]report1262779624005127882!$P187)-1)/3)+1</f>
        <v>1</v>
      </c>
      <c r="H216" t="str" cm="1">
        <f t="array" ref="H216">_xlfn.IFS(I216="Netherlands","NL",I216="Germany","GER",I216="Belgium","BE")</f>
        <v>NL</v>
      </c>
      <c r="I216" s="50" t="s">
        <v>67</v>
      </c>
      <c r="J216" s="50" t="str">
        <f>[2]report1262779624005127882!$E187</f>
        <v>Schiphol-Zuidoost</v>
      </c>
      <c r="K216" s="50" t="str">
        <f t="shared" si="9"/>
        <v>Schiphol-Zuidoost</v>
      </c>
      <c r="L216" s="50" t="str">
        <f>[2]report1262779624005127882!$B187</f>
        <v>DHL Global Forwarding (Netherlands) B.V</v>
      </c>
      <c r="M216" t="s">
        <v>33</v>
      </c>
      <c r="N216" s="51">
        <f>[2]report1262779624005127882!$N187</f>
        <v>112.959995711658</v>
      </c>
      <c r="O216" s="53">
        <f>YEARFRAC([2]report1262779624005127882!$P187,[2]report1262779624005127882!$Q187)</f>
        <v>0.25</v>
      </c>
      <c r="P216">
        <f>[2]report1262779624005127882!$K187</f>
        <v>0</v>
      </c>
      <c r="Q216" s="56">
        <f>[2]report1262779624005127882!$H187</f>
        <v>19490</v>
      </c>
      <c r="R216" s="57">
        <f>[2]report1262779624005127882!$V187/[2]report1262779624005127882!$H$2</f>
        <v>0.21374443779715199</v>
      </c>
      <c r="S216">
        <f>[2]report1262779624005127882!$AA187</f>
        <v>0</v>
      </c>
      <c r="T216">
        <f>[2]report1262779624005127882!$Y187</f>
        <v>32</v>
      </c>
      <c r="U216">
        <f>[2]report1262779624005127882!$T187</f>
        <v>1999</v>
      </c>
      <c r="W216" s="59" t="s">
        <v>204</v>
      </c>
      <c r="X216" t="str">
        <f>CONCATENATE([2]report1262779624005127882!$C187,", ",[2]report1262779624005127882!$E187)</f>
        <v>Prestwickweg 1, Schiphol-Zuidoost</v>
      </c>
      <c r="Y216" t="str">
        <f>[2]report1262779624005127882!$AL187</f>
        <v>N/A</v>
      </c>
      <c r="AA216" t="s">
        <v>179</v>
      </c>
    </row>
    <row r="217" spans="2:27" x14ac:dyDescent="0.25">
      <c r="B217" t="str">
        <f t="shared" si="8"/>
        <v>LC-NE-OU-OU- 1</v>
      </c>
      <c r="C217" t="s">
        <v>36</v>
      </c>
      <c r="D217" t="s">
        <v>38</v>
      </c>
      <c r="E217" s="24">
        <f>YEAR([2]report1262779624005127882!$P188)</f>
        <v>2023</v>
      </c>
      <c r="F217" s="24">
        <f>INT((MONTH([2]report1262779624005127882!$P188)-1)/3)+1</f>
        <v>2</v>
      </c>
      <c r="H217" t="str" cm="1">
        <f t="array" ref="H217">_xlfn.IFS(I217="Netherlands","NL",I217="Germany","GER",I217="Belgium","BE")</f>
        <v>NL</v>
      </c>
      <c r="I217" s="50" t="s">
        <v>67</v>
      </c>
      <c r="J217" s="50" t="str">
        <f>[2]report1262779624005127882!$E188</f>
        <v>Oude Meer</v>
      </c>
      <c r="K217" s="50" t="str">
        <f t="shared" si="9"/>
        <v>Oude Meer</v>
      </c>
      <c r="L217" s="50" t="str">
        <f>[2]report1262779624005127882!$B188</f>
        <v>GXO LOGISTICS SERVICES NETHERLANDS B.V.</v>
      </c>
      <c r="M217" t="s">
        <v>33</v>
      </c>
      <c r="N217" s="51">
        <f>[2]report1262779624005127882!$N188</f>
        <v>93.330002979450001</v>
      </c>
      <c r="O217" s="53">
        <f>YEARFRAC([2]report1262779624005127882!$P188,[2]report1262779624005127882!$Q188)</f>
        <v>0.99722222222222223</v>
      </c>
      <c r="P217">
        <f>[2]report1262779624005127882!$K188</f>
        <v>0</v>
      </c>
      <c r="Q217" s="56">
        <f>[2]report1262779624005127882!$H188</f>
        <v>2029</v>
      </c>
      <c r="R217" s="57">
        <f>[2]report1262779624005127882!$V188/[2]report1262779624005127882!$H$2</f>
        <v>0</v>
      </c>
      <c r="S217">
        <f>[2]report1262779624005127882!$AA188</f>
        <v>11.6</v>
      </c>
      <c r="T217">
        <f>[2]report1262779624005127882!$Y188</f>
        <v>9</v>
      </c>
      <c r="U217">
        <f>[2]report1262779624005127882!$T188</f>
        <v>2005</v>
      </c>
      <c r="W217" s="59" t="s">
        <v>73</v>
      </c>
      <c r="X217" t="str">
        <f>CONCATENATE([2]report1262779624005127882!$C188,", ",[2]report1262779624005127882!$E188)</f>
        <v>Fokkerweg 300, Oude Meer</v>
      </c>
      <c r="Y217" t="str">
        <f>[2]report1262779624005127882!$AL188</f>
        <v>Created by exercising a Renewal Option</v>
      </c>
      <c r="AA217" t="s">
        <v>179</v>
      </c>
    </row>
    <row r="218" spans="2:27" x14ac:dyDescent="0.25">
      <c r="B218" t="str">
        <f t="shared" si="8"/>
        <v>LC-NE-OU-OU- 2</v>
      </c>
      <c r="C218" t="s">
        <v>36</v>
      </c>
      <c r="D218" t="s">
        <v>38</v>
      </c>
      <c r="E218" s="24">
        <f>YEAR([2]report1262779624005127882!$P189)</f>
        <v>2022</v>
      </c>
      <c r="F218" s="24">
        <f>INT((MONTH([2]report1262779624005127882!$P189)-1)/3)+1</f>
        <v>1</v>
      </c>
      <c r="H218" t="str" cm="1">
        <f t="array" ref="H218">_xlfn.IFS(I218="Netherlands","NL",I218="Germany","GER",I218="Belgium","BE")</f>
        <v>NL</v>
      </c>
      <c r="I218" s="50" t="s">
        <v>67</v>
      </c>
      <c r="J218" s="50" t="str">
        <f>[2]report1262779624005127882!$E189</f>
        <v>Oude Meer</v>
      </c>
      <c r="K218" s="50" t="str">
        <f t="shared" si="9"/>
        <v>Oude Meer</v>
      </c>
      <c r="L218" s="50" t="str">
        <f>[2]report1262779624005127882!$B189</f>
        <v>Heli-One Netherlands BV</v>
      </c>
      <c r="M218" t="s">
        <v>33</v>
      </c>
      <c r="N218" s="51">
        <f>[2]report1262779624005127882!$N189</f>
        <v>100.779996004436</v>
      </c>
      <c r="O218" s="53">
        <f>YEARFRAC([2]report1262779624005127882!$P189,[2]report1262779624005127882!$Q189)</f>
        <v>6</v>
      </c>
      <c r="P218">
        <f>[2]report1262779624005127882!$K189</f>
        <v>4</v>
      </c>
      <c r="Q218" s="56">
        <f>[2]report1262779624005127882!$H189</f>
        <v>2877</v>
      </c>
      <c r="R218" s="57">
        <f>[2]report1262779624005127882!$V189/[2]report1262779624005127882!$H$2</f>
        <v>1.8747619020702554E-2</v>
      </c>
      <c r="S218">
        <f>[2]report1262779624005127882!$AA189</f>
        <v>7.7</v>
      </c>
      <c r="T218">
        <f>[2]report1262779624005127882!$Y189</f>
        <v>4</v>
      </c>
      <c r="U218">
        <f>[2]report1262779624005127882!$T189</f>
        <v>2013</v>
      </c>
      <c r="W218" s="59" t="s">
        <v>73</v>
      </c>
      <c r="X218" t="str">
        <f>CONCATENATE([2]report1262779624005127882!$C189,", ",[2]report1262779624005127882!$E189)</f>
        <v>Fokkerweg 300, Oude Meer</v>
      </c>
      <c r="Y218" t="str">
        <f>[2]report1262779624005127882!$AL189</f>
        <v>BG - Amendment no. 1 to be provided by July 2022</v>
      </c>
      <c r="AA218" t="s">
        <v>179</v>
      </c>
    </row>
    <row r="219" spans="2:27" x14ac:dyDescent="0.25">
      <c r="B219" t="str">
        <f t="shared" si="8"/>
        <v>LC-NE-RO-RO- 1</v>
      </c>
      <c r="C219" t="s">
        <v>36</v>
      </c>
      <c r="D219" t="s">
        <v>38</v>
      </c>
      <c r="E219" s="24">
        <f>YEAR([2]report1262779624005127882!$P190)</f>
        <v>2023</v>
      </c>
      <c r="F219" s="24">
        <f>INT((MONTH([2]report1262779624005127882!$P190)-1)/3)+1</f>
        <v>2</v>
      </c>
      <c r="H219" t="str" cm="1">
        <f t="array" ref="H219">_xlfn.IFS(I219="Netherlands","NL",I219="Germany","GER",I219="Belgium","BE")</f>
        <v>NL</v>
      </c>
      <c r="I219" s="50" t="s">
        <v>67</v>
      </c>
      <c r="J219" s="50" t="str">
        <f>[2]report1262779624005127882!$E190</f>
        <v>Rotterdam</v>
      </c>
      <c r="K219" s="50" t="str">
        <f t="shared" si="9"/>
        <v>Rotterdam</v>
      </c>
      <c r="L219" s="50" t="str">
        <f>[2]report1262779624005127882!$B190</f>
        <v>Neele-Vat Logistics Solutions B.V.</v>
      </c>
      <c r="M219" t="s">
        <v>33</v>
      </c>
      <c r="N219" s="51">
        <f>[2]report1262779624005127882!$N190</f>
        <v>51.999999138886999</v>
      </c>
      <c r="O219" s="53">
        <f>YEARFRAC([2]report1262779624005127882!$P190,[2]report1262779624005127882!$Q190)</f>
        <v>5</v>
      </c>
      <c r="P219">
        <f>[2]report1262779624005127882!$K190</f>
        <v>0</v>
      </c>
      <c r="Q219" s="56">
        <f>[2]report1262779624005127882!$H190</f>
        <v>4661</v>
      </c>
      <c r="R219" s="57">
        <f>[2]report1262779624005127882!$V190/[2]report1262779624005127882!$H$2</f>
        <v>1.7962990086979738E-2</v>
      </c>
      <c r="S219">
        <f>[2]report1262779624005127882!$AA190</f>
        <v>10</v>
      </c>
      <c r="T219">
        <f>[2]report1262779624005127882!$Y190</f>
        <v>7</v>
      </c>
      <c r="U219">
        <f>[2]report1262779624005127882!$T190</f>
        <v>1998</v>
      </c>
      <c r="W219" s="59" t="s">
        <v>185</v>
      </c>
      <c r="X219" t="str">
        <f>CONCATENATE([2]report1262779624005127882!$C190,", ",[2]report1262779624005127882!$E190)</f>
        <v>Willem Barentzstraat 27-33, Rotterdam</v>
      </c>
      <c r="Y219" t="str">
        <f>[2]report1262779624005127882!$AL190</f>
        <v>Created by exercising a Renewal Option</v>
      </c>
      <c r="AA219" t="s">
        <v>179</v>
      </c>
    </row>
    <row r="220" spans="2:27" x14ac:dyDescent="0.25">
      <c r="B220" t="str">
        <f t="shared" si="8"/>
        <v>LC-NE-BL-BL- 1</v>
      </c>
      <c r="C220" t="s">
        <v>36</v>
      </c>
      <c r="D220" t="s">
        <v>38</v>
      </c>
      <c r="E220" s="24">
        <f>YEAR([2]report1262779624005127882!$P191)</f>
        <v>2022</v>
      </c>
      <c r="F220" s="24">
        <f>INT((MONTH([2]report1262779624005127882!$P191)-1)/3)+1</f>
        <v>2</v>
      </c>
      <c r="H220" t="str" cm="1">
        <f t="array" ref="H220">_xlfn.IFS(I220="Netherlands","NL",I220="Germany","GER",I220="Belgium","BE")</f>
        <v>NL</v>
      </c>
      <c r="I220" s="50" t="s">
        <v>67</v>
      </c>
      <c r="J220" s="50" t="str">
        <f>[2]report1262779624005127882!$E191</f>
        <v>Bleiswijk</v>
      </c>
      <c r="K220" s="50" t="str">
        <f t="shared" si="9"/>
        <v>Bleiswijk</v>
      </c>
      <c r="L220" s="50" t="str">
        <f>[2]report1262779624005127882!$B191</f>
        <v>The Fox Box B.V.</v>
      </c>
      <c r="M220" t="s">
        <v>33</v>
      </c>
      <c r="N220" s="51">
        <f>[2]report1262779624005127882!$N191</f>
        <v>68.070000723334999</v>
      </c>
      <c r="O220" s="53">
        <f>YEARFRAC([2]report1262779624005127882!$P191,[2]report1262779624005127882!$Q191)</f>
        <v>9.1222222222222218</v>
      </c>
      <c r="P220">
        <f>[2]report1262779624005127882!$K191</f>
        <v>0</v>
      </c>
      <c r="Q220" s="56">
        <f>[2]report1262779624005127882!$H191</f>
        <v>21936</v>
      </c>
      <c r="R220" s="57">
        <f>[2]report1262779624005127882!$V191/[2]report1262779624005127882!$H$2</f>
        <v>5.4245396073882624E-2</v>
      </c>
      <c r="S220">
        <f>[2]report1262779624005127882!$AA191</f>
        <v>0</v>
      </c>
      <c r="T220">
        <f>[2]report1262779624005127882!$Y191</f>
        <v>0</v>
      </c>
      <c r="U220">
        <f>[2]report1262779624005127882!$T191</f>
        <v>2021</v>
      </c>
      <c r="W220" s="59" t="s">
        <v>243</v>
      </c>
      <c r="X220" t="str">
        <f>CONCATENATE([2]report1262779624005127882!$C191,", ",[2]report1262779624005127882!$E191)</f>
        <v>Laan van Mathenesse, Bleiswijk</v>
      </c>
      <c r="Y220" t="str">
        <f>[2]report1262779624005127882!$AL191</f>
        <v>Billing frequency changed from Quarterly to Monthly as per Second Amendment to the lease agreement of 11/1/2023</v>
      </c>
      <c r="AA220" t="s">
        <v>179</v>
      </c>
    </row>
    <row r="221" spans="2:27" x14ac:dyDescent="0.25">
      <c r="B221" t="str">
        <f t="shared" si="8"/>
        <v>LC-NE-RO-RO- 1</v>
      </c>
      <c r="C221" t="s">
        <v>36</v>
      </c>
      <c r="D221" t="s">
        <v>38</v>
      </c>
      <c r="E221" s="24">
        <f>YEAR([2]report1262779624005127882!$P192)</f>
        <v>2023</v>
      </c>
      <c r="F221" s="24">
        <f>INT((MONTH([2]report1262779624005127882!$P192)-1)/3)+1</f>
        <v>2</v>
      </c>
      <c r="H221" t="str" cm="1">
        <f t="array" ref="H221">_xlfn.IFS(I221="Netherlands","NL",I221="Germany","GER",I221="Belgium","BE")</f>
        <v>NL</v>
      </c>
      <c r="I221" s="50" t="s">
        <v>67</v>
      </c>
      <c r="J221" s="50" t="str">
        <f>[2]report1262779624005127882!$E192</f>
        <v>Rotterdam</v>
      </c>
      <c r="K221" s="50" t="str">
        <f t="shared" si="9"/>
        <v>Rotterdam</v>
      </c>
      <c r="L221" s="50" t="str">
        <f>[2]report1262779624005127882!$B192</f>
        <v>Neele-VAT Logistics Solutions B.V.</v>
      </c>
      <c r="M221" t="s">
        <v>33</v>
      </c>
      <c r="N221" s="51">
        <f>[2]report1262779624005127882!$N192</f>
        <v>98.039999552221005</v>
      </c>
      <c r="O221" s="53">
        <f>YEARFRAC([2]report1262779624005127882!$P192,[2]report1262779624005127882!$Q192)</f>
        <v>3</v>
      </c>
      <c r="P221">
        <f>[2]report1262779624005127882!$K192</f>
        <v>0</v>
      </c>
      <c r="Q221" s="56">
        <f>[2]report1262779624005127882!$H192</f>
        <v>7563</v>
      </c>
      <c r="R221" s="57">
        <f>[2]report1262779624005127882!$V192/[2]report1262779624005127882!$H$2</f>
        <v>6.0973582913649238E-2</v>
      </c>
      <c r="S221">
        <f>[2]report1262779624005127882!$AA192</f>
        <v>12.5</v>
      </c>
      <c r="T221">
        <f>[2]report1262779624005127882!$Y192</f>
        <v>14</v>
      </c>
      <c r="U221">
        <f>[2]report1262779624005127882!$T192</f>
        <v>2009</v>
      </c>
      <c r="W221" s="59" t="s">
        <v>264</v>
      </c>
      <c r="X221" t="str">
        <f>CONCATENATE([2]report1262779624005127882!$C192,", ",[2]report1262779624005127882!$E192)</f>
        <v>Seattleweg 1-3, Rotterdam</v>
      </c>
      <c r="Y221" t="str">
        <f>[2]report1262779624005127882!$AL192</f>
        <v>N/A</v>
      </c>
      <c r="AA221" t="s">
        <v>179</v>
      </c>
    </row>
    <row r="222" spans="2:27" x14ac:dyDescent="0.25">
      <c r="B222" t="str">
        <f t="shared" si="8"/>
        <v>LC-GE-KR-KR- 1</v>
      </c>
      <c r="C222" t="s">
        <v>36</v>
      </c>
      <c r="D222" t="s">
        <v>38</v>
      </c>
      <c r="E222" s="24">
        <f>YEAR([2]report1262779624005127882!$P193)</f>
        <v>2023</v>
      </c>
      <c r="F222" s="24">
        <f>INT((MONTH([2]report1262779624005127882!$P193)-1)/3)+1</f>
        <v>4</v>
      </c>
      <c r="H222" t="str" cm="1">
        <f t="array" ref="H222">_xlfn.IFS(I222="Netherlands","NL",I222="Germany","GER",I222="Belgium","BE")</f>
        <v>GER</v>
      </c>
      <c r="I222" s="50" t="s">
        <v>180</v>
      </c>
      <c r="J222" s="50" t="str">
        <f>[2]report1262779624005127882!$E193</f>
        <v>Krefeld</v>
      </c>
      <c r="K222" s="50" t="str">
        <f t="shared" si="9"/>
        <v>Krefeld</v>
      </c>
      <c r="L222" s="50" t="str">
        <f>[2]report1262779624005127882!$B193</f>
        <v>WISAG Logistics Solutions GmbH &amp; Co. KG</v>
      </c>
      <c r="M222" t="s">
        <v>33</v>
      </c>
      <c r="N222" s="51">
        <f>[2]report1262779624005127882!$N193</f>
        <v>84.050005252787997</v>
      </c>
      <c r="O222" s="53">
        <f>YEARFRAC([2]report1262779624005127882!$P193,[2]report1262779624005127882!$Q193)</f>
        <v>5</v>
      </c>
      <c r="P222">
        <f>[2]report1262779624005127882!$K193</f>
        <v>0</v>
      </c>
      <c r="Q222" s="56">
        <f>[2]report1262779624005127882!$H193</f>
        <v>11378</v>
      </c>
      <c r="R222" s="57">
        <f>[2]report1262779624005127882!$V193/[2]report1262779624005127882!$H$2</f>
        <v>4.1990137203188074E-2</v>
      </c>
      <c r="S222">
        <f>[2]report1262779624005127882!$AA193</f>
        <v>12</v>
      </c>
      <c r="T222">
        <f>[2]report1262779624005127882!$Y193</f>
        <v>20</v>
      </c>
      <c r="U222">
        <f>[2]report1262779624005127882!$T193</f>
        <v>2003</v>
      </c>
      <c r="W222" s="59" t="s">
        <v>190</v>
      </c>
      <c r="X222" t="str">
        <f>CONCATENATE([2]report1262779624005127882!$C193,", ",[2]report1262779624005127882!$E193)</f>
        <v>Kimplerstrasse 336, Krefeld</v>
      </c>
      <c r="Y222" t="str">
        <f>[2]report1262779624005127882!$AL193</f>
        <v>2% MgFee_x000D_
_x000D_
Amendment to existing Clear lease_x000D_
_x000D_
Wisag wants to extend the contract with the customer Covestro for additional 5 yrs._x000D_
_x000D_
Tenant has been offered an allowance of 15.000 EUR for lawn improvement, once works have been completed - tenant has to send invoice to Prologis</v>
      </c>
      <c r="AA222" t="s">
        <v>179</v>
      </c>
    </row>
    <row r="223" spans="2:27" x14ac:dyDescent="0.25">
      <c r="B223" t="str">
        <f t="shared" si="8"/>
        <v>LC-NE-UT-UT- 1</v>
      </c>
      <c r="C223" t="s">
        <v>36</v>
      </c>
      <c r="D223" t="s">
        <v>38</v>
      </c>
      <c r="E223" s="24">
        <f>YEAR([2]report1262779624005127882!$P194)</f>
        <v>2022</v>
      </c>
      <c r="F223" s="24">
        <f>INT((MONTH([2]report1262779624005127882!$P194)-1)/3)+1</f>
        <v>3</v>
      </c>
      <c r="H223" t="str" cm="1">
        <f t="array" ref="H223">_xlfn.IFS(I223="Netherlands","NL",I223="Germany","GER",I223="Belgium","BE")</f>
        <v>NL</v>
      </c>
      <c r="I223" s="50" t="s">
        <v>67</v>
      </c>
      <c r="J223" s="50" t="str">
        <f>[2]report1262779624005127882!$E194</f>
        <v>Utrecht</v>
      </c>
      <c r="K223" s="50" t="str">
        <f t="shared" si="9"/>
        <v>Utrecht</v>
      </c>
      <c r="L223" s="50" t="str">
        <f>[2]report1262779624005127882!$B194</f>
        <v>Netwerk VSP B.V.</v>
      </c>
      <c r="M223" t="s">
        <v>33</v>
      </c>
      <c r="N223" s="51">
        <f>[2]report1262779624005127882!$N194</f>
        <v>65.909996056102997</v>
      </c>
      <c r="O223" s="53">
        <f>YEARFRAC([2]report1262779624005127882!$P194,[2]report1262779624005127882!$Q194)</f>
        <v>5</v>
      </c>
      <c r="P223">
        <f>[2]report1262779624005127882!$K194</f>
        <v>0</v>
      </c>
      <c r="Q223" s="56">
        <f>[2]report1262779624005127882!$H194</f>
        <v>10520</v>
      </c>
      <c r="R223" s="57">
        <f>[2]report1262779624005127882!$V194/[2]report1262779624005127882!$H$2</f>
        <v>5.5563693182601438E-2</v>
      </c>
      <c r="S223">
        <f>[2]report1262779624005127882!$AA194</f>
        <v>8</v>
      </c>
      <c r="T223">
        <f>[2]report1262779624005127882!$Y194</f>
        <v>28</v>
      </c>
      <c r="U223">
        <f>[2]report1262779624005127882!$T194</f>
        <v>1989</v>
      </c>
      <c r="W223" s="59" t="s">
        <v>267</v>
      </c>
      <c r="X223" t="str">
        <f>CONCATENATE([2]report1262779624005127882!$C194,", ",[2]report1262779624005127882!$E194)</f>
        <v>Rutherfordweg 102, Utrecht</v>
      </c>
      <c r="Y223" t="str">
        <f>[2]report1262779624005127882!$AL194</f>
        <v>Created by exercising a Renewal Option</v>
      </c>
      <c r="AA223" t="s">
        <v>179</v>
      </c>
    </row>
    <row r="224" spans="2:27" x14ac:dyDescent="0.25">
      <c r="B224" t="str">
        <f t="shared" ref="B224:B287" si="10">UPPER(LEFT(D224,1)&amp;LEFT(MID(D224,FIND(" ",D224)+1,LEN(D224)),1)&amp;"-"&amp;LEFT(I224,2)&amp;"-"&amp;LEFT(J224,2)&amp;"-"&amp;LEFT(K224,2)&amp;"- "&amp;IF(UPPER(LEFT(D224,1)&amp;LEFT(MID(D224,FIND(" ",D224)+1,LEN(D224)),1)&amp;"-"&amp;LEFT(I224,2)&amp;"-"&amp;LEFT(J224,2)&amp;"-"&amp;LEFT(K224,2))=UPPER(LEFT(D223,1)&amp;LEFT(MID(D223,FIND(" ",D223)+1,LEN(D223)),1)&amp;"-"&amp;LEFT(I223,2)&amp;"-"&amp;LEFT(J223,2)&amp;"-"&amp;LEFT(K223,2)),VALUE(MID(B223,FIND(" ",B223)+1,LEN(B223)))+1,1))</f>
        <v>LC-NE-UT-UT- 2</v>
      </c>
      <c r="C224" t="s">
        <v>36</v>
      </c>
      <c r="D224" t="s">
        <v>38</v>
      </c>
      <c r="E224" s="24">
        <f>YEAR([2]report1262779624005127882!$P195)</f>
        <v>2022</v>
      </c>
      <c r="F224" s="24">
        <f>INT((MONTH([2]report1262779624005127882!$P195)-1)/3)+1</f>
        <v>3</v>
      </c>
      <c r="H224" t="str" cm="1">
        <f t="array" ref="H224">_xlfn.IFS(I224="Netherlands","NL",I224="Germany","GER",I224="Belgium","BE")</f>
        <v>NL</v>
      </c>
      <c r="I224" s="50" t="s">
        <v>67</v>
      </c>
      <c r="J224" s="50" t="str">
        <f>[2]report1262779624005127882!$E195</f>
        <v>Utrecht</v>
      </c>
      <c r="K224" s="50" t="str">
        <f t="shared" ref="K224:K287" si="11">J224</f>
        <v>Utrecht</v>
      </c>
      <c r="L224" s="50" t="str">
        <f>[2]report1262779624005127882!$B195</f>
        <v>Netwerk VSP B.V.</v>
      </c>
      <c r="M224" t="s">
        <v>33</v>
      </c>
      <c r="N224" s="51">
        <f>[2]report1262779624005127882!$N195</f>
        <v>65.909996056102997</v>
      </c>
      <c r="O224" s="53">
        <f>YEARFRAC([2]report1262779624005127882!$P195,[2]report1262779624005127882!$Q195)</f>
        <v>5</v>
      </c>
      <c r="P224">
        <f>[2]report1262779624005127882!$K195</f>
        <v>0</v>
      </c>
      <c r="Q224" s="56">
        <f>[2]report1262779624005127882!$H195</f>
        <v>10934</v>
      </c>
      <c r="R224" s="57">
        <f>[2]report1262779624005127882!$V195/[2]report1262779624005127882!$H$2</f>
        <v>5.5368390217367801E-2</v>
      </c>
      <c r="S224">
        <f>[2]report1262779624005127882!$AA195</f>
        <v>8</v>
      </c>
      <c r="T224">
        <f>[2]report1262779624005127882!$Y195</f>
        <v>23</v>
      </c>
      <c r="U224">
        <f>[2]report1262779624005127882!$T195</f>
        <v>1989</v>
      </c>
      <c r="W224" s="59" t="s">
        <v>267</v>
      </c>
      <c r="X224" t="str">
        <f>CONCATENATE([2]report1262779624005127882!$C195,", ",[2]report1262779624005127882!$E195)</f>
        <v>Rutherfordweg 102, Utrecht</v>
      </c>
      <c r="Y224" t="str">
        <f>[2]report1262779624005127882!$AL195</f>
        <v>Created by exercising a Renewal Option</v>
      </c>
      <c r="AA224" t="s">
        <v>179</v>
      </c>
    </row>
    <row r="225" spans="2:27" x14ac:dyDescent="0.25">
      <c r="B225" t="str">
        <f t="shared" si="10"/>
        <v>LC-NE-OU-OU- 1</v>
      </c>
      <c r="C225" t="s">
        <v>36</v>
      </c>
      <c r="D225" t="s">
        <v>38</v>
      </c>
      <c r="E225" s="24">
        <f>YEAR([2]report1262779624005127882!$P196)</f>
        <v>2022</v>
      </c>
      <c r="F225" s="24">
        <f>INT((MONTH([2]report1262779624005127882!$P196)-1)/3)+1</f>
        <v>4</v>
      </c>
      <c r="H225" t="str" cm="1">
        <f t="array" ref="H225">_xlfn.IFS(I225="Netherlands","NL",I225="Germany","GER",I225="Belgium","BE")</f>
        <v>NL</v>
      </c>
      <c r="I225" s="50" t="s">
        <v>67</v>
      </c>
      <c r="J225" s="50" t="str">
        <f>[2]report1262779624005127882!$E196</f>
        <v>Oude Meer</v>
      </c>
      <c r="K225" s="50" t="str">
        <f t="shared" si="11"/>
        <v>Oude Meer</v>
      </c>
      <c r="L225" s="50" t="str">
        <f>[2]report1262779624005127882!$B196</f>
        <v>FedEx Express Netherlands B.V.</v>
      </c>
      <c r="M225" t="s">
        <v>33</v>
      </c>
      <c r="N225" s="51">
        <f>[2]report1262779624005127882!$N196</f>
        <v>123.739998174441</v>
      </c>
      <c r="O225" s="53">
        <f>YEARFRAC([2]report1262779624005127882!$P196,[2]report1262779624005127882!$Q196)</f>
        <v>9.9972222222222218</v>
      </c>
      <c r="P225">
        <f>[2]report1262779624005127882!$K196</f>
        <v>0</v>
      </c>
      <c r="Q225" s="56">
        <f>[2]report1262779624005127882!$H196</f>
        <v>4000</v>
      </c>
      <c r="R225" s="57">
        <f>[2]report1262779624005127882!$V196/[2]report1262779624005127882!$H$2</f>
        <v>0</v>
      </c>
      <c r="S225">
        <f>[2]report1262779624005127882!$AA196</f>
        <v>11.6</v>
      </c>
      <c r="T225">
        <f>[2]report1262779624005127882!$Y196</f>
        <v>8</v>
      </c>
      <c r="U225">
        <f>[2]report1262779624005127882!$T196</f>
        <v>2007</v>
      </c>
      <c r="W225" s="59" t="s">
        <v>73</v>
      </c>
      <c r="X225" t="str">
        <f>CONCATENATE([2]report1262779624005127882!$C196,", ",[2]report1262779624005127882!$E196)</f>
        <v>Fokkerweg 300, Oude Meer</v>
      </c>
      <c r="Y225" t="str">
        <f>[2]report1262779624005127882!$AL196</f>
        <v>N/A</v>
      </c>
      <c r="AA225" t="s">
        <v>179</v>
      </c>
    </row>
    <row r="226" spans="2:27" x14ac:dyDescent="0.25">
      <c r="B226" t="str">
        <f t="shared" si="10"/>
        <v>LC-NE-RO-RO- 1</v>
      </c>
      <c r="C226" t="s">
        <v>36</v>
      </c>
      <c r="D226" t="s">
        <v>38</v>
      </c>
      <c r="E226" s="24">
        <f>YEAR([2]report1262779624005127882!$P197)</f>
        <v>2023</v>
      </c>
      <c r="F226" s="24">
        <f>INT((MONTH([2]report1262779624005127882!$P197)-1)/3)+1</f>
        <v>4</v>
      </c>
      <c r="H226" t="str" cm="1">
        <f t="array" ref="H226">_xlfn.IFS(I226="Netherlands","NL",I226="Germany","GER",I226="Belgium","BE")</f>
        <v>NL</v>
      </c>
      <c r="I226" s="50" t="s">
        <v>67</v>
      </c>
      <c r="J226" s="50" t="str">
        <f>[2]report1262779624005127882!$E197</f>
        <v>Rotterdam</v>
      </c>
      <c r="K226" s="50" t="str">
        <f t="shared" si="11"/>
        <v>Rotterdam</v>
      </c>
      <c r="L226" s="50" t="str">
        <f>[2]report1262779624005127882!$B197</f>
        <v>Ümit Bicycle Netherlands B.V.</v>
      </c>
      <c r="M226" t="s">
        <v>33</v>
      </c>
      <c r="N226" s="51">
        <f>[2]report1262779624005127882!$N197</f>
        <v>91.760000533889993</v>
      </c>
      <c r="O226" s="53">
        <f>YEARFRAC([2]report1262779624005127882!$P197,[2]report1262779624005127882!$Q197)</f>
        <v>5</v>
      </c>
      <c r="P226">
        <f>[2]report1262779624005127882!$K197</f>
        <v>0</v>
      </c>
      <c r="Q226" s="56">
        <f>[2]report1262779624005127882!$H197</f>
        <v>4160</v>
      </c>
      <c r="R226" s="57">
        <f>[2]report1262779624005127882!$V197/[2]report1262779624005127882!$H$2</f>
        <v>4.1306575228177038E-2</v>
      </c>
      <c r="S226">
        <f>[2]report1262779624005127882!$AA197</f>
        <v>9.6</v>
      </c>
      <c r="T226">
        <f>[2]report1262779624005127882!$Y197</f>
        <v>10</v>
      </c>
      <c r="U226">
        <f>[2]report1262779624005127882!$T197</f>
        <v>1996</v>
      </c>
      <c r="W226" s="59" t="s">
        <v>268</v>
      </c>
      <c r="X226" t="str">
        <f>CONCATENATE([2]report1262779624005127882!$C197,", ",[2]report1262779624005127882!$E197)</f>
        <v>Abel Tasmanstraat 11, Rotterdam</v>
      </c>
      <c r="Y226" t="str">
        <f>[2]report1262779624005127882!$AL197</f>
        <v>customer is responsible for operational costs</v>
      </c>
      <c r="AA226" t="s">
        <v>179</v>
      </c>
    </row>
    <row r="227" spans="2:27" x14ac:dyDescent="0.25">
      <c r="B227" t="str">
        <f t="shared" si="10"/>
        <v>LC-NE-VE-VE- 1</v>
      </c>
      <c r="C227" t="s">
        <v>36</v>
      </c>
      <c r="D227" t="s">
        <v>38</v>
      </c>
      <c r="E227" s="24">
        <f>YEAR([2]report1262779624005127882!$P198)</f>
        <v>2026</v>
      </c>
      <c r="F227" s="24">
        <f>INT((MONTH([2]report1262779624005127882!$P198)-1)/3)+1</f>
        <v>1</v>
      </c>
      <c r="H227" t="str" cm="1">
        <f t="array" ref="H227">_xlfn.IFS(I227="Netherlands","NL",I227="Germany","GER",I227="Belgium","BE")</f>
        <v>NL</v>
      </c>
      <c r="I227" s="50" t="s">
        <v>67</v>
      </c>
      <c r="J227" s="50" t="str">
        <f>[2]report1262779624005127882!$E198</f>
        <v>Venlo</v>
      </c>
      <c r="K227" s="50" t="str">
        <f t="shared" si="11"/>
        <v>Venlo</v>
      </c>
      <c r="L227" s="50" t="str">
        <f>[2]report1262779624005127882!$B198</f>
        <v>UPS SCS (Nederland) B.V.</v>
      </c>
      <c r="M227" t="s">
        <v>33</v>
      </c>
      <c r="N227" s="51">
        <f>[2]report1262779624005127882!$N198</f>
        <v>52.099995866657999</v>
      </c>
      <c r="O227" s="53">
        <f>YEARFRAC([2]report1262779624005127882!$P198,[2]report1262779624005127882!$Q198)</f>
        <v>5.833333333333333</v>
      </c>
      <c r="P227">
        <f>[2]report1262779624005127882!$K198</f>
        <v>0</v>
      </c>
      <c r="Q227" s="56">
        <f>[2]report1262779624005127882!$H198</f>
        <v>25359</v>
      </c>
      <c r="R227" s="57">
        <f>[2]report1262779624005127882!$V198/[2]report1262779624005127882!$H$2</f>
        <v>5.4343047551963279E-2</v>
      </c>
      <c r="S227">
        <f>[2]report1262779624005127882!$AA198</f>
        <v>10.8</v>
      </c>
      <c r="T227">
        <f>[2]report1262779624005127882!$Y198</f>
        <v>16</v>
      </c>
      <c r="U227">
        <f>[2]report1262779624005127882!$T198</f>
        <v>2008</v>
      </c>
      <c r="W227" s="59" t="s">
        <v>269</v>
      </c>
      <c r="X227" t="str">
        <f>CONCATENATE([2]report1262779624005127882!$C198,", ",[2]report1262779624005127882!$E198)</f>
        <v>Marco Poloweg 22-24, Venlo</v>
      </c>
      <c r="Y227" t="str">
        <f>[2]report1262779624005127882!$AL198</f>
        <v>Indexation increase of 2,3% as of 01/03/2022</v>
      </c>
      <c r="AA227" t="s">
        <v>179</v>
      </c>
    </row>
    <row r="228" spans="2:27" x14ac:dyDescent="0.25">
      <c r="B228" t="str">
        <f t="shared" si="10"/>
        <v>LC-GE-DU-DU- 1</v>
      </c>
      <c r="C228" t="s">
        <v>36</v>
      </c>
      <c r="D228" t="s">
        <v>38</v>
      </c>
      <c r="E228" s="24">
        <f>YEAR([2]report1262779624005127882!$P199)</f>
        <v>2023</v>
      </c>
      <c r="F228" s="24">
        <f>INT((MONTH([2]report1262779624005127882!$P199)-1)/3)+1</f>
        <v>1</v>
      </c>
      <c r="H228" t="str" cm="1">
        <f t="array" ref="H228">_xlfn.IFS(I228="Netherlands","NL",I228="Germany","GER",I228="Belgium","BE")</f>
        <v>GER</v>
      </c>
      <c r="I228" s="50" t="s">
        <v>180</v>
      </c>
      <c r="J228" s="50" t="str">
        <f>[2]report1262779624005127882!$E199</f>
        <v>Duesseldorf</v>
      </c>
      <c r="K228" s="50" t="str">
        <f t="shared" si="11"/>
        <v>Duesseldorf</v>
      </c>
      <c r="L228" s="50" t="str">
        <f>[2]report1262779624005127882!$B199</f>
        <v>Logicall SCS GmbH</v>
      </c>
      <c r="M228" t="s">
        <v>33</v>
      </c>
      <c r="N228" s="51">
        <f>[2]report1262779624005127882!$N199</f>
        <v>96.290002996672996</v>
      </c>
      <c r="O228" s="53">
        <f>YEARFRAC([2]report1262779624005127882!$P199,[2]report1262779624005127882!$Q199)</f>
        <v>3</v>
      </c>
      <c r="P228">
        <f>[2]report1262779624005127882!$K199</f>
        <v>0</v>
      </c>
      <c r="Q228" s="56">
        <f>[2]report1262779624005127882!$H199</f>
        <v>13781</v>
      </c>
      <c r="R228" s="57">
        <f>[2]report1262779624005127882!$V199/[2]report1262779624005127882!$H$2</f>
        <v>0.11229920414299741</v>
      </c>
      <c r="S228">
        <f>[2]report1262779624005127882!$AA199</f>
        <v>12</v>
      </c>
      <c r="T228">
        <f>[2]report1262779624005127882!$Y199</f>
        <v>19</v>
      </c>
      <c r="U228">
        <f>[2]report1262779624005127882!$T199</f>
        <v>2007</v>
      </c>
      <c r="W228" s="59" t="s">
        <v>270</v>
      </c>
      <c r="X228" t="str">
        <f>CONCATENATE([2]report1262779624005127882!$C199,", ",[2]report1262779624005127882!$E199)</f>
        <v>Zum Gut Heiligendonk 16-20, Duesseldorf</v>
      </c>
      <c r="Y228" t="str">
        <f>[2]report1262779624005127882!$AL199</f>
        <v>Original lease tg4403</v>
      </c>
      <c r="AA228" t="s">
        <v>179</v>
      </c>
    </row>
    <row r="229" spans="2:27" x14ac:dyDescent="0.25">
      <c r="B229" t="str">
        <f t="shared" si="10"/>
        <v>LC-NE-BL-BL- 1</v>
      </c>
      <c r="C229" t="s">
        <v>36</v>
      </c>
      <c r="D229" t="s">
        <v>38</v>
      </c>
      <c r="E229" s="24">
        <f>YEAR([2]report1262779624005127882!$P200)</f>
        <v>2022</v>
      </c>
      <c r="F229" s="24">
        <f>INT((MONTH([2]report1262779624005127882!$P200)-1)/3)+1</f>
        <v>2</v>
      </c>
      <c r="H229" t="str" cm="1">
        <f t="array" ref="H229">_xlfn.IFS(I229="Netherlands","NL",I229="Germany","GER",I229="Belgium","BE")</f>
        <v>NL</v>
      </c>
      <c r="I229" s="50" t="s">
        <v>67</v>
      </c>
      <c r="J229" s="50" t="str">
        <f>[2]report1262779624005127882!$E200</f>
        <v>Bleiswijk</v>
      </c>
      <c r="K229" s="50" t="str">
        <f t="shared" si="11"/>
        <v>Bleiswijk</v>
      </c>
      <c r="L229" s="50" t="str">
        <f>[2]report1262779624005127882!$B200</f>
        <v>Bentvelzen Transport B.V.</v>
      </c>
      <c r="M229" t="s">
        <v>33</v>
      </c>
      <c r="N229" s="51">
        <f>[2]report1262779624005127882!$N200</f>
        <v>124.10999683110499</v>
      </c>
      <c r="O229" s="53">
        <f>YEARFRAC([2]report1262779624005127882!$P200,[2]report1262779624005127882!$Q200)</f>
        <v>2.7944444444444443</v>
      </c>
      <c r="P229">
        <f>[2]report1262779624005127882!$K200</f>
        <v>0</v>
      </c>
      <c r="Q229" s="56">
        <f>[2]report1262779624005127882!$H200</f>
        <v>319</v>
      </c>
      <c r="R229" s="57">
        <f>[2]report1262779624005127882!$V200/[2]report1262779624005127882!$H$2</f>
        <v>1.5582246355538303E-2</v>
      </c>
      <c r="S229">
        <f>[2]report1262779624005127882!$AA200</f>
        <v>0</v>
      </c>
      <c r="T229">
        <f>[2]report1262779624005127882!$Y200</f>
        <v>0</v>
      </c>
      <c r="U229">
        <f>[2]report1262779624005127882!$T200</f>
        <v>1998</v>
      </c>
      <c r="W229" s="59" t="s">
        <v>196</v>
      </c>
      <c r="X229" t="str">
        <f>CONCATENATE([2]report1262779624005127882!$C200,", ",[2]report1262779624005127882!$E200)</f>
        <v>Hollandweg 4, Bleiswijk</v>
      </c>
      <c r="Y229" t="str">
        <f>[2]report1262779624005127882!$AL200</f>
        <v>N/A</v>
      </c>
      <c r="AA229" t="s">
        <v>179</v>
      </c>
    </row>
    <row r="230" spans="2:27" x14ac:dyDescent="0.25">
      <c r="B230" t="str">
        <f t="shared" si="10"/>
        <v>LC-GE-RA-RA- 1</v>
      </c>
      <c r="C230" t="s">
        <v>36</v>
      </c>
      <c r="D230" t="s">
        <v>38</v>
      </c>
      <c r="E230" s="24">
        <f>YEAR([2]report1262779624005127882!$P201)</f>
        <v>2022</v>
      </c>
      <c r="F230" s="24">
        <f>INT((MONTH([2]report1262779624005127882!$P201)-1)/3)+1</f>
        <v>3</v>
      </c>
      <c r="H230" t="str" cm="1">
        <f t="array" ref="H230">_xlfn.IFS(I230="Netherlands","NL",I230="Germany","GER",I230="Belgium","BE")</f>
        <v>GER</v>
      </c>
      <c r="I230" s="50" t="s">
        <v>180</v>
      </c>
      <c r="J230" s="50" t="str">
        <f>[2]report1262779624005127882!$E201</f>
        <v>Ratingen</v>
      </c>
      <c r="K230" s="50" t="str">
        <f t="shared" si="11"/>
        <v>Ratingen</v>
      </c>
      <c r="L230" s="50" t="str">
        <f>[2]report1262779624005127882!$B201</f>
        <v>Röhlig Deutschland GmbH &amp; Co. KG</v>
      </c>
      <c r="M230" t="s">
        <v>33</v>
      </c>
      <c r="N230" s="51">
        <f>[2]report1262779624005127882!$N201</f>
        <v>63.609995969991999</v>
      </c>
      <c r="O230" s="53">
        <f>YEARFRAC([2]report1262779624005127882!$P201,[2]report1262779624005127882!$Q201)</f>
        <v>1.2972222222222223</v>
      </c>
      <c r="P230">
        <f>[2]report1262779624005127882!$K201</f>
        <v>0</v>
      </c>
      <c r="Q230" s="56">
        <f>[2]report1262779624005127882!$H201</f>
        <v>416</v>
      </c>
      <c r="R230" s="57">
        <f>[2]report1262779624005127882!$V201/[2]report1262779624005127882!$H$2</f>
        <v>2.0330061222548313E-2</v>
      </c>
      <c r="S230">
        <f>[2]report1262779624005127882!$AA201</f>
        <v>0</v>
      </c>
      <c r="T230">
        <f>[2]report1262779624005127882!$Y201</f>
        <v>0</v>
      </c>
      <c r="U230">
        <f>[2]report1262779624005127882!$T201</f>
        <v>1982</v>
      </c>
      <c r="W230" s="59" t="s">
        <v>202</v>
      </c>
      <c r="X230" t="str">
        <f>CONCATENATE([2]report1262779624005127882!$C201,", ",[2]report1262779624005127882!$E201)</f>
        <v>Brandenburger Straße 40, 42, 44,, Ratingen</v>
      </c>
      <c r="Y230" t="str">
        <f>[2]report1262779624005127882!$AL201</f>
        <v>N/A</v>
      </c>
      <c r="AA230" t="s">
        <v>179</v>
      </c>
    </row>
    <row r="231" spans="2:27" x14ac:dyDescent="0.25">
      <c r="B231" t="str">
        <f t="shared" si="10"/>
        <v>LC-NE-OU-OU- 1</v>
      </c>
      <c r="C231" t="s">
        <v>36</v>
      </c>
      <c r="D231" t="s">
        <v>38</v>
      </c>
      <c r="E231" s="24">
        <f>YEAR([2]report1262779624005127882!$P202)</f>
        <v>2022</v>
      </c>
      <c r="F231" s="24">
        <f>INT((MONTH([2]report1262779624005127882!$P202)-1)/3)+1</f>
        <v>2</v>
      </c>
      <c r="H231" t="str" cm="1">
        <f t="array" ref="H231">_xlfn.IFS(I231="Netherlands","NL",I231="Germany","GER",I231="Belgium","BE")</f>
        <v>NL</v>
      </c>
      <c r="I231" s="50" t="s">
        <v>67</v>
      </c>
      <c r="J231" s="50" t="str">
        <f>[2]report1262779624005127882!$E202</f>
        <v>Oude Meer</v>
      </c>
      <c r="K231" s="50" t="str">
        <f t="shared" si="11"/>
        <v>Oude Meer</v>
      </c>
      <c r="L231" s="50" t="str">
        <f>[2]report1262779624005127882!$B202</f>
        <v>CAE Center Amsterdam B.V.</v>
      </c>
      <c r="M231" t="s">
        <v>33</v>
      </c>
      <c r="N231" s="51">
        <f>[2]report1262779624005127882!$N202</f>
        <v>106.409994764434</v>
      </c>
      <c r="O231" s="53">
        <f>YEARFRAC([2]report1262779624005127882!$P202,[2]report1262779624005127882!$Q202)</f>
        <v>11.166666666666666</v>
      </c>
      <c r="P231">
        <f>[2]report1262779624005127882!$K202</f>
        <v>-134</v>
      </c>
      <c r="Q231" s="56">
        <f>[2]report1262779624005127882!$H202</f>
        <v>5961</v>
      </c>
      <c r="R231" s="57">
        <f>[2]report1262779624005127882!$V202/[2]report1262779624005127882!$H$2</f>
        <v>9.081587813512329E-2</v>
      </c>
      <c r="S231">
        <f>[2]report1262779624005127882!$AA202</f>
        <v>11.6</v>
      </c>
      <c r="T231">
        <f>[2]report1262779624005127882!$Y202</f>
        <v>9</v>
      </c>
      <c r="U231">
        <f>[2]report1262779624005127882!$T202</f>
        <v>2005</v>
      </c>
      <c r="W231" s="59" t="s">
        <v>73</v>
      </c>
      <c r="X231" t="str">
        <f>CONCATENATE([2]report1262779624005127882!$C202,", ",[2]report1262779624005127882!$E202)</f>
        <v>Fokkerweg 300, Oude Meer</v>
      </c>
      <c r="Y231" t="str">
        <f>[2]report1262779624005127882!$AL202</f>
        <v>Previous tenant code tn6002</v>
      </c>
      <c r="AA231" t="s">
        <v>179</v>
      </c>
    </row>
    <row r="232" spans="2:27" x14ac:dyDescent="0.25">
      <c r="B232" t="str">
        <f t="shared" si="10"/>
        <v>LC-NE-AL-AL- 1</v>
      </c>
      <c r="C232" t="s">
        <v>36</v>
      </c>
      <c r="D232" t="s">
        <v>38</v>
      </c>
      <c r="E232" s="24">
        <f>YEAR([2]report1262779624005127882!$P203)</f>
        <v>2023</v>
      </c>
      <c r="F232" s="24">
        <f>INT((MONTH([2]report1262779624005127882!$P203)-1)/3)+1</f>
        <v>2</v>
      </c>
      <c r="H232" t="str" cm="1">
        <f t="array" ref="H232">_xlfn.IFS(I232="Netherlands","NL",I232="Germany","GER",I232="Belgium","BE")</f>
        <v>NL</v>
      </c>
      <c r="I232" s="50" t="s">
        <v>67</v>
      </c>
      <c r="J232" s="50" t="str">
        <f>[2]report1262779624005127882!$E203</f>
        <v>Almere</v>
      </c>
      <c r="K232" s="50" t="str">
        <f t="shared" si="11"/>
        <v>Almere</v>
      </c>
      <c r="L232" s="50" t="str">
        <f>[2]report1262779624005127882!$B203</f>
        <v>Toshiba Global Commerce Solutions (Benelux) N.V.</v>
      </c>
      <c r="M232" t="s">
        <v>33</v>
      </c>
      <c r="N232" s="51">
        <f>[2]report1262779624005127882!$N203</f>
        <v>63.859998553330001</v>
      </c>
      <c r="O232" s="53">
        <f>YEARFRAC([2]report1262779624005127882!$P203,[2]report1262779624005127882!$Q203)</f>
        <v>5</v>
      </c>
      <c r="P232">
        <f>[2]report1262779624005127882!$K203</f>
        <v>0</v>
      </c>
      <c r="Q232" s="56">
        <f>[2]report1262779624005127882!$H203</f>
        <v>6997</v>
      </c>
      <c r="R232" s="57">
        <f>[2]report1262779624005127882!$V203/[2]report1262779624005127882!$H$2</f>
        <v>5.6577801629203159E-2</v>
      </c>
      <c r="S232">
        <f>[2]report1262779624005127882!$AA203</f>
        <v>0</v>
      </c>
      <c r="T232">
        <f>[2]report1262779624005127882!$Y203</f>
        <v>0</v>
      </c>
      <c r="U232">
        <f>[2]report1262779624005127882!$T203</f>
        <v>2004</v>
      </c>
      <c r="W232" s="59" t="s">
        <v>247</v>
      </c>
      <c r="X232" t="str">
        <f>CONCATENATE([2]report1262779624005127882!$C203,", ",[2]report1262779624005127882!$E203)</f>
        <v>Rondebeltweg 42, Almere</v>
      </c>
      <c r="Y232" t="str">
        <f>[2]report1262779624005127882!$AL203</f>
        <v>N/A</v>
      </c>
      <c r="AA232" t="s">
        <v>179</v>
      </c>
    </row>
    <row r="233" spans="2:27" x14ac:dyDescent="0.25">
      <c r="B233" t="str">
        <f t="shared" si="10"/>
        <v>LC-NE-OU-OU- 1</v>
      </c>
      <c r="C233" t="s">
        <v>36</v>
      </c>
      <c r="D233" t="s">
        <v>38</v>
      </c>
      <c r="E233" s="24">
        <f>YEAR([2]report1262779624005127882!$P204)</f>
        <v>2023</v>
      </c>
      <c r="F233" s="24">
        <f>INT((MONTH([2]report1262779624005127882!$P204)-1)/3)+1</f>
        <v>3</v>
      </c>
      <c r="H233" t="str" cm="1">
        <f t="array" ref="H233">_xlfn.IFS(I233="Netherlands","NL",I233="Germany","GER",I233="Belgium","BE")</f>
        <v>NL</v>
      </c>
      <c r="I233" s="50" t="s">
        <v>67</v>
      </c>
      <c r="J233" s="50" t="str">
        <f>[2]report1262779624005127882!$E204</f>
        <v>Oude Meer</v>
      </c>
      <c r="K233" s="50" t="str">
        <f t="shared" si="11"/>
        <v>Oude Meer</v>
      </c>
      <c r="L233" s="50" t="str">
        <f>[2]report1262779624005127882!$B204</f>
        <v>GXO Logistics Services Netherlands B.V.</v>
      </c>
      <c r="M233" t="s">
        <v>33</v>
      </c>
      <c r="N233" s="51">
        <f>[2]report1262779624005127882!$N204</f>
        <v>112.62999574610301</v>
      </c>
      <c r="O233" s="53">
        <f>YEARFRAC([2]report1262779624005127882!$P204,[2]report1262779624005127882!$Q204)</f>
        <v>3</v>
      </c>
      <c r="P233">
        <f>[2]report1262779624005127882!$K204</f>
        <v>0</v>
      </c>
      <c r="Q233" s="56">
        <f>[2]report1262779624005127882!$H204</f>
        <v>10285</v>
      </c>
      <c r="R233" s="57">
        <f>[2]report1262779624005127882!$V204/[2]report1262779624005127882!$H$2</f>
        <v>8.7470338365436745E-2</v>
      </c>
      <c r="S233">
        <f>[2]report1262779624005127882!$AA204</f>
        <v>12.09</v>
      </c>
      <c r="T233">
        <f>[2]report1262779624005127882!$Y204</f>
        <v>15</v>
      </c>
      <c r="U233">
        <f>[2]report1262779624005127882!$T204</f>
        <v>2007</v>
      </c>
      <c r="W233" s="59" t="s">
        <v>73</v>
      </c>
      <c r="X233" t="str">
        <f>CONCATENATE([2]report1262779624005127882!$C204,", ",[2]report1262779624005127882!$E204)</f>
        <v>Fokkerweg 300, Oude Meer</v>
      </c>
      <c r="Y233" t="str">
        <f>[2]report1262779624005127882!$AL204</f>
        <v>man fee 1,5% of rent missed n the original setup</v>
      </c>
      <c r="AA233" t="s">
        <v>179</v>
      </c>
    </row>
    <row r="234" spans="2:27" x14ac:dyDescent="0.25">
      <c r="B234" t="str">
        <f t="shared" si="10"/>
        <v>LC-NE-OU-OU- 2</v>
      </c>
      <c r="C234" t="s">
        <v>36</v>
      </c>
      <c r="D234" t="s">
        <v>38</v>
      </c>
      <c r="E234" s="24">
        <f>YEAR([2]report1262779624005127882!$P205)</f>
        <v>2023</v>
      </c>
      <c r="F234" s="24">
        <f>INT((MONTH([2]report1262779624005127882!$P205)-1)/3)+1</f>
        <v>2</v>
      </c>
      <c r="H234" t="str" cm="1">
        <f t="array" ref="H234">_xlfn.IFS(I234="Netherlands","NL",I234="Germany","GER",I234="Belgium","BE")</f>
        <v>NL</v>
      </c>
      <c r="I234" s="50" t="s">
        <v>67</v>
      </c>
      <c r="J234" s="50" t="str">
        <f>[2]report1262779624005127882!$E205</f>
        <v>Oude Meer</v>
      </c>
      <c r="K234" s="50" t="str">
        <f t="shared" si="11"/>
        <v>Oude Meer</v>
      </c>
      <c r="L234" s="50" t="str">
        <f>[2]report1262779624005127882!$B205</f>
        <v>GXO LOGISTICS SERVICES NETHERLANDS B.V.</v>
      </c>
      <c r="M234" t="s">
        <v>33</v>
      </c>
      <c r="N234" s="51">
        <f>[2]report1262779624005127882!$N205</f>
        <v>157.99999655554899</v>
      </c>
      <c r="O234" s="53">
        <f>YEARFRAC([2]report1262779624005127882!$P205,[2]report1262779624005127882!$Q205)</f>
        <v>1</v>
      </c>
      <c r="P234">
        <f>[2]report1262779624005127882!$K205</f>
        <v>0</v>
      </c>
      <c r="Q234" s="56">
        <f>[2]report1262779624005127882!$H205</f>
        <v>945</v>
      </c>
      <c r="R234" s="57">
        <f>[2]report1262779624005127882!$V205/[2]report1262779624005127882!$H$2</f>
        <v>4.6189149132216889E-2</v>
      </c>
      <c r="S234">
        <f>[2]report1262779624005127882!$AA205</f>
        <v>3.34</v>
      </c>
      <c r="T234">
        <f>[2]report1262779624005127882!$Y205</f>
        <v>0</v>
      </c>
      <c r="U234">
        <f>[2]report1262779624005127882!$T205</f>
        <v>2005</v>
      </c>
      <c r="W234" s="59" t="s">
        <v>73</v>
      </c>
      <c r="X234" t="str">
        <f>CONCATENATE([2]report1262779624005127882!$C205,", ",[2]report1262779624005127882!$E205)</f>
        <v>Fokkerweg 300, Oude Meer</v>
      </c>
      <c r="Y234" t="str">
        <f>[2]report1262779624005127882!$AL205</f>
        <v>Created by exercising a Renewal Option_x000D_
_x000D_
NER to be updated after indexation is run</v>
      </c>
      <c r="AA234" t="s">
        <v>179</v>
      </c>
    </row>
    <row r="235" spans="2:27" x14ac:dyDescent="0.25">
      <c r="B235" t="str">
        <f t="shared" si="10"/>
        <v>LC-NE-OU-OU- 3</v>
      </c>
      <c r="C235" t="s">
        <v>36</v>
      </c>
      <c r="D235" t="s">
        <v>38</v>
      </c>
      <c r="E235" s="24">
        <f>YEAR([2]report1262779624005127882!$P206)</f>
        <v>2023</v>
      </c>
      <c r="F235" s="24">
        <f>INT((MONTH([2]report1262779624005127882!$P206)-1)/3)+1</f>
        <v>3</v>
      </c>
      <c r="H235" t="str" cm="1">
        <f t="array" ref="H235">_xlfn.IFS(I235="Netherlands","NL",I235="Germany","GER",I235="Belgium","BE")</f>
        <v>NL</v>
      </c>
      <c r="I235" s="50" t="s">
        <v>67</v>
      </c>
      <c r="J235" s="50" t="str">
        <f>[2]report1262779624005127882!$E206</f>
        <v>Oude Meer</v>
      </c>
      <c r="K235" s="50" t="str">
        <f t="shared" si="11"/>
        <v>Oude Meer</v>
      </c>
      <c r="L235" s="50" t="str">
        <f>[2]report1262779624005127882!$B206</f>
        <v>GXO Logistics Services Netherlands B.V.</v>
      </c>
      <c r="M235" t="s">
        <v>33</v>
      </c>
      <c r="N235" s="51">
        <f>[2]report1262779624005127882!$N206</f>
        <v>109.029995143324</v>
      </c>
      <c r="O235" s="53">
        <f>YEARFRAC([2]report1262779624005127882!$P206,[2]report1262779624005127882!$Q206)</f>
        <v>3</v>
      </c>
      <c r="P235">
        <f>[2]report1262779624005127882!$K206</f>
        <v>0</v>
      </c>
      <c r="Q235" s="56">
        <f>[2]report1262779624005127882!$H206</f>
        <v>10283</v>
      </c>
      <c r="R235" s="57">
        <f>[2]report1262779624005127882!$V206/[2]report1262779624005127882!$H$2</f>
        <v>8.7442507692822621E-2</v>
      </c>
      <c r="S235">
        <f>[2]report1262779624005127882!$AA206</f>
        <v>12.2</v>
      </c>
      <c r="T235">
        <f>[2]report1262779624005127882!$Y206</f>
        <v>15</v>
      </c>
      <c r="U235">
        <f>[2]report1262779624005127882!$T206</f>
        <v>2007</v>
      </c>
      <c r="W235" s="59" t="s">
        <v>73</v>
      </c>
      <c r="X235" t="str">
        <f>CONCATENATE([2]report1262779624005127882!$C206,", ",[2]report1262779624005127882!$E206)</f>
        <v>Fokkerweg 300, Oude Meer</v>
      </c>
      <c r="Y235" t="str">
        <f>[2]report1262779624005127882!$AL206</f>
        <v>management fee missed in the original setting</v>
      </c>
      <c r="AA235" t="s">
        <v>179</v>
      </c>
    </row>
    <row r="236" spans="2:27" x14ac:dyDescent="0.25">
      <c r="B236" t="str">
        <f t="shared" si="10"/>
        <v>LC-NE-VE-VE- 1</v>
      </c>
      <c r="C236" t="s">
        <v>36</v>
      </c>
      <c r="D236" t="s">
        <v>38</v>
      </c>
      <c r="E236" s="24">
        <f>YEAR([2]report1262779624005127882!$P207)</f>
        <v>2023</v>
      </c>
      <c r="F236" s="24">
        <f>INT((MONTH([2]report1262779624005127882!$P207)-1)/3)+1</f>
        <v>1</v>
      </c>
      <c r="H236" t="str" cm="1">
        <f t="array" ref="H236">_xlfn.IFS(I236="Netherlands","NL",I236="Germany","GER",I236="Belgium","BE")</f>
        <v>NL</v>
      </c>
      <c r="I236" s="50" t="s">
        <v>67</v>
      </c>
      <c r="J236" s="50" t="str">
        <f>[2]report1262779624005127882!$E207</f>
        <v>Veghel</v>
      </c>
      <c r="K236" s="50" t="str">
        <f t="shared" si="11"/>
        <v>Veghel</v>
      </c>
      <c r="L236" s="50" t="str">
        <f>[2]report1262779624005127882!$B207</f>
        <v>Apex Global Logistics (NL) B.V.</v>
      </c>
      <c r="M236" t="s">
        <v>33</v>
      </c>
      <c r="N236" s="51">
        <f>[2]report1262779624005127882!$N207</f>
        <v>74.689999379998994</v>
      </c>
      <c r="O236" s="53">
        <f>YEARFRAC([2]report1262779624005127882!$P207,[2]report1262779624005127882!$Q207)</f>
        <v>0.21111111111111111</v>
      </c>
      <c r="P236">
        <f>[2]report1262779624005127882!$K207</f>
        <v>-3</v>
      </c>
      <c r="Q236" s="56">
        <f>[2]report1262779624005127882!$H207</f>
        <v>20162</v>
      </c>
      <c r="R236" s="57">
        <f>[2]report1262779624005127882!$V207/[2]report1262779624005127882!$H$2</f>
        <v>7.4849857948930718E-2</v>
      </c>
      <c r="S236">
        <f>[2]report1262779624005127882!$AA207</f>
        <v>9.5</v>
      </c>
      <c r="T236">
        <f>[2]report1262779624005127882!$Y207</f>
        <v>20</v>
      </c>
      <c r="U236">
        <f>[2]report1262779624005127882!$T207</f>
        <v>2000</v>
      </c>
      <c r="W236" s="59" t="s">
        <v>253</v>
      </c>
      <c r="X236" t="str">
        <f>CONCATENATE([2]report1262779624005127882!$C207,", ",[2]report1262779624005127882!$E207)</f>
        <v>De Amert 603, Veghel</v>
      </c>
      <c r="Y236" t="str">
        <f>[2]report1262779624005127882!$AL207</f>
        <v>4.10 For the avoidance of doubt, the Tenant will not pay on a monthly basis, but for the entire Lease Term in advance in one (1) lump sum._x000D_
_x000D_
3.3_x000D_
In case the Tenant has not – in whole or in part – vacated and redelivered the Leased Area to the Landlord in accordance with the terms and conditions of this Agreement on 15 May 2023, the Tenant will forfeit to the Landlord by operation of law an immediately due and payable penalty of EUR 50,000 in a lump sum, plus EUR 5,000 for each calendar day during which th</v>
      </c>
      <c r="AA236" t="s">
        <v>179</v>
      </c>
    </row>
    <row r="237" spans="2:27" x14ac:dyDescent="0.25">
      <c r="B237" t="str">
        <f t="shared" si="10"/>
        <v>LC-NE-BL-BL- 1</v>
      </c>
      <c r="C237" t="s">
        <v>36</v>
      </c>
      <c r="D237" t="s">
        <v>38</v>
      </c>
      <c r="E237" s="24">
        <f>YEAR([2]report1262779624005127882!$P208)</f>
        <v>2024</v>
      </c>
      <c r="F237" s="24">
        <f>INT((MONTH([2]report1262779624005127882!$P208)-1)/3)+1</f>
        <v>1</v>
      </c>
      <c r="H237" t="str" cm="1">
        <f t="array" ref="H237">_xlfn.IFS(I237="Netherlands","NL",I237="Germany","GER",I237="Belgium","BE")</f>
        <v>NL</v>
      </c>
      <c r="I237" s="50" t="s">
        <v>67</v>
      </c>
      <c r="J237" s="50" t="str">
        <f>[2]report1262779624005127882!$E208</f>
        <v>Bleiswijk</v>
      </c>
      <c r="K237" s="50" t="str">
        <f t="shared" si="11"/>
        <v>Bleiswijk</v>
      </c>
      <c r="L237" s="50" t="str">
        <f>[2]report1262779624005127882!$B208</f>
        <v>Flower Trade Consult B.V.</v>
      </c>
      <c r="M237" t="s">
        <v>33</v>
      </c>
      <c r="N237" s="51">
        <f>[2]report1262779624005127882!$N208</f>
        <v>109.699994747212</v>
      </c>
      <c r="O237" s="53">
        <f>YEARFRAC([2]report1262779624005127882!$P208,[2]report1262779624005127882!$Q208)</f>
        <v>124.00277777777778</v>
      </c>
      <c r="P237">
        <f>[2]report1262779624005127882!$K208</f>
        <v>0</v>
      </c>
      <c r="Q237" s="56">
        <f>[2]report1262779624005127882!$H208</f>
        <v>127</v>
      </c>
      <c r="R237" s="57">
        <f>[2]report1262779624005127882!$V208/[2]report1262779624005127882!$H$2</f>
        <v>6.248718083297398E-3</v>
      </c>
      <c r="S237">
        <f>[2]report1262779624005127882!$AA208</f>
        <v>0</v>
      </c>
      <c r="T237">
        <f>[2]report1262779624005127882!$Y208</f>
        <v>0</v>
      </c>
      <c r="U237">
        <f>[2]report1262779624005127882!$T208</f>
        <v>1998</v>
      </c>
      <c r="W237" s="59" t="s">
        <v>196</v>
      </c>
      <c r="X237" t="str">
        <f>CONCATENATE([2]report1262779624005127882!$C208,", ",[2]report1262779624005127882!$E208)</f>
        <v>Hollandweg 4, Bleiswijk</v>
      </c>
      <c r="Y237" t="str">
        <f>[2]report1262779624005127882!$AL208</f>
        <v>Lease for an Indefinite period of time</v>
      </c>
      <c r="AA237" t="s">
        <v>179</v>
      </c>
    </row>
    <row r="238" spans="2:27" x14ac:dyDescent="0.25">
      <c r="B238" t="str">
        <f t="shared" si="10"/>
        <v>LC-NE-BL-BL- 2</v>
      </c>
      <c r="C238" t="s">
        <v>36</v>
      </c>
      <c r="D238" t="s">
        <v>38</v>
      </c>
      <c r="E238" s="24">
        <f>YEAR([2]report1262779624005127882!$P209)</f>
        <v>2023</v>
      </c>
      <c r="F238" s="24">
        <f>INT((MONTH([2]report1262779624005127882!$P209)-1)/3)+1</f>
        <v>3</v>
      </c>
      <c r="H238" t="str" cm="1">
        <f t="array" ref="H238">_xlfn.IFS(I238="Netherlands","NL",I238="Germany","GER",I238="Belgium","BE")</f>
        <v>NL</v>
      </c>
      <c r="I238" s="50" t="s">
        <v>67</v>
      </c>
      <c r="J238" s="50" t="str">
        <f>[2]report1262779624005127882!$E209</f>
        <v>Bleiswijk</v>
      </c>
      <c r="K238" s="50" t="str">
        <f t="shared" si="11"/>
        <v>Bleiswijk</v>
      </c>
      <c r="L238" s="50" t="str">
        <f>[2]report1262779624005127882!$B209</f>
        <v>VVE GreenParc</v>
      </c>
      <c r="M238" t="s">
        <v>33</v>
      </c>
      <c r="N238" s="51">
        <f>[2]report1262779624005127882!$N209</f>
        <v>48.759997519994997</v>
      </c>
      <c r="O238" s="53">
        <f>YEARFRAC([2]report1262779624005127882!$P209,[2]report1262779624005127882!$Q209)</f>
        <v>0.99722222222222223</v>
      </c>
      <c r="P238">
        <f>[2]report1262779624005127882!$K209</f>
        <v>0</v>
      </c>
      <c r="Q238" s="56">
        <f>[2]report1262779624005127882!$H209</f>
        <v>63</v>
      </c>
      <c r="R238" s="57">
        <f>[2]report1262779624005127882!$V209/[2]report1262779624005127882!$H$2</f>
        <v>3.1233825277751084E-3</v>
      </c>
      <c r="S238">
        <f>[2]report1262779624005127882!$AA209</f>
        <v>0</v>
      </c>
      <c r="T238">
        <f>[2]report1262779624005127882!$Y209</f>
        <v>0</v>
      </c>
      <c r="U238">
        <f>[2]report1262779624005127882!$T209</f>
        <v>1998</v>
      </c>
      <c r="W238" s="59" t="s">
        <v>196</v>
      </c>
      <c r="X238" t="str">
        <f>CONCATENATE([2]report1262779624005127882!$C209,", ",[2]report1262779624005127882!$E209)</f>
        <v>Hollandweg 4, Bleiswijk</v>
      </c>
      <c r="Y238" t="str">
        <f>[2]report1262779624005127882!$AL209</f>
        <v>Invoice period changed to Half Yearly as per request of mconie@prologis.com on 04/05/2023</v>
      </c>
      <c r="AA238" t="s">
        <v>179</v>
      </c>
    </row>
    <row r="239" spans="2:27" x14ac:dyDescent="0.25">
      <c r="B239" t="str">
        <f t="shared" si="10"/>
        <v>LC-NE-RO-RO- 1</v>
      </c>
      <c r="C239" t="s">
        <v>36</v>
      </c>
      <c r="D239" t="s">
        <v>38</v>
      </c>
      <c r="E239" s="24">
        <f>YEAR([2]report1262779624005127882!$P210)</f>
        <v>2022</v>
      </c>
      <c r="F239" s="24">
        <f>INT((MONTH([2]report1262779624005127882!$P210)-1)/3)+1</f>
        <v>2</v>
      </c>
      <c r="H239" t="str" cm="1">
        <f t="array" ref="H239">_xlfn.IFS(I239="Netherlands","NL",I239="Germany","GER",I239="Belgium","BE")</f>
        <v>NL</v>
      </c>
      <c r="I239" s="50" t="s">
        <v>67</v>
      </c>
      <c r="J239" s="50" t="str">
        <f>[2]report1262779624005127882!$E210</f>
        <v>Rotterdam</v>
      </c>
      <c r="K239" s="50" t="str">
        <f t="shared" si="11"/>
        <v>Rotterdam</v>
      </c>
      <c r="L239" s="50" t="str">
        <f>[2]report1262779624005127882!$B210</f>
        <v>Pentagon International B.V.</v>
      </c>
      <c r="M239" t="s">
        <v>33</v>
      </c>
      <c r="N239" s="51">
        <f>[2]report1262779624005127882!$N210</f>
        <v>89.899996813883007</v>
      </c>
      <c r="O239" s="53">
        <f>YEARFRAC([2]report1262779624005127882!$P210,[2]report1262779624005127882!$Q210)</f>
        <v>4.916666666666667</v>
      </c>
      <c r="P239">
        <f>[2]report1262779624005127882!$K210</f>
        <v>1</v>
      </c>
      <c r="Q239" s="56">
        <f>[2]report1262779624005127882!$H210</f>
        <v>5236</v>
      </c>
      <c r="R239" s="57">
        <f>[2]report1262779624005127882!$V210/[2]report1262779624005127882!$H$2</f>
        <v>1.6815584525513207E-2</v>
      </c>
      <c r="S239">
        <f>[2]report1262779624005127882!$AA210</f>
        <v>0</v>
      </c>
      <c r="T239">
        <f>[2]report1262779624005127882!$Y210</f>
        <v>0</v>
      </c>
      <c r="U239">
        <f>[2]report1262779624005127882!$T210</f>
        <v>2021</v>
      </c>
      <c r="W239" s="59" t="s">
        <v>201</v>
      </c>
      <c r="X239" t="str">
        <f>CONCATENATE([2]report1262779624005127882!$C210,", ",[2]report1262779624005127882!$E210)</f>
        <v>Nieuwesluisweg 100, Rotterdam</v>
      </c>
      <c r="Y239" t="str">
        <f>[2]report1262779624005127882!$AL210</f>
        <v>N/A</v>
      </c>
      <c r="AA239" t="s">
        <v>179</v>
      </c>
    </row>
    <row r="240" spans="2:27" x14ac:dyDescent="0.25">
      <c r="B240" t="str">
        <f t="shared" si="10"/>
        <v>LC-NE-RO-RO- 2</v>
      </c>
      <c r="C240" t="s">
        <v>36</v>
      </c>
      <c r="D240" t="s">
        <v>38</v>
      </c>
      <c r="E240" s="24">
        <f>YEAR([2]report1262779624005127882!$P211)</f>
        <v>2022</v>
      </c>
      <c r="F240" s="24">
        <f>INT((MONTH([2]report1262779624005127882!$P211)-1)/3)+1</f>
        <v>3</v>
      </c>
      <c r="H240" t="str" cm="1">
        <f t="array" ref="H240">_xlfn.IFS(I240="Netherlands","NL",I240="Germany","GER",I240="Belgium","BE")</f>
        <v>NL</v>
      </c>
      <c r="I240" s="50" t="s">
        <v>67</v>
      </c>
      <c r="J240" s="50" t="str">
        <f>[2]report1262779624005127882!$E211</f>
        <v>Rotterdam</v>
      </c>
      <c r="K240" s="50" t="str">
        <f t="shared" si="11"/>
        <v>Rotterdam</v>
      </c>
      <c r="L240" s="50" t="str">
        <f>[2]report1262779624005127882!$B211</f>
        <v>Nippon Express (Nederland) B.V.</v>
      </c>
      <c r="M240" t="s">
        <v>33</v>
      </c>
      <c r="N240" s="51">
        <f>[2]report1262779624005127882!$N211</f>
        <v>84.120002962228</v>
      </c>
      <c r="O240" s="53">
        <f>YEARFRAC([2]report1262779624005127882!$P211,[2]report1262779624005127882!$Q211)</f>
        <v>4.9972222222222218</v>
      </c>
      <c r="P240">
        <f>[2]report1262779624005127882!$K211</f>
        <v>-60</v>
      </c>
      <c r="Q240" s="56">
        <f>[2]report1262779624005127882!$H211</f>
        <v>10462</v>
      </c>
      <c r="R240" s="57">
        <f>[2]report1262779624005127882!$V211/[2]report1262779624005127882!$H$2</f>
        <v>3.3084320773773983E-2</v>
      </c>
      <c r="S240">
        <f>[2]report1262779624005127882!$AA211</f>
        <v>0</v>
      </c>
      <c r="T240">
        <f>[2]report1262779624005127882!$Y211</f>
        <v>0</v>
      </c>
      <c r="U240">
        <f>[2]report1262779624005127882!$T211</f>
        <v>2021</v>
      </c>
      <c r="W240" s="59" t="s">
        <v>201</v>
      </c>
      <c r="X240" t="str">
        <f>CONCATENATE([2]report1262779624005127882!$C211,", ",[2]report1262779624005127882!$E211)</f>
        <v>Nieuwesluisweg 100, Rotterdam</v>
      </c>
      <c r="Y240" t="str">
        <f>[2]report1262779624005127882!$AL211</f>
        <v>as a result of a remeasure report_x000D_
switch to DD 13/10/2022 KCH</v>
      </c>
      <c r="AA240" t="s">
        <v>179</v>
      </c>
    </row>
    <row r="241" spans="2:27" x14ac:dyDescent="0.25">
      <c r="B241" t="str">
        <f t="shared" si="10"/>
        <v>LC-NE-RO-RO- 3</v>
      </c>
      <c r="C241" t="s">
        <v>36</v>
      </c>
      <c r="D241" t="s">
        <v>38</v>
      </c>
      <c r="E241" s="24">
        <f>YEAR([2]report1262779624005127882!$P212)</f>
        <v>2022</v>
      </c>
      <c r="F241" s="24">
        <f>INT((MONTH([2]report1262779624005127882!$P212)-1)/3)+1</f>
        <v>2</v>
      </c>
      <c r="H241" t="str" cm="1">
        <f t="array" ref="H241">_xlfn.IFS(I241="Netherlands","NL",I241="Germany","GER",I241="Belgium","BE")</f>
        <v>NL</v>
      </c>
      <c r="I241" s="50" t="s">
        <v>67</v>
      </c>
      <c r="J241" s="50" t="str">
        <f>[2]report1262779624005127882!$E212</f>
        <v>Rotterdam</v>
      </c>
      <c r="K241" s="50" t="str">
        <f t="shared" si="11"/>
        <v>Rotterdam</v>
      </c>
      <c r="L241" s="50" t="str">
        <f>[2]report1262779624005127882!$B212</f>
        <v>PieterPot B.V</v>
      </c>
      <c r="M241" t="s">
        <v>33</v>
      </c>
      <c r="N241" s="51">
        <f>[2]report1262779624005127882!$N212</f>
        <v>80.739995160546002</v>
      </c>
      <c r="O241" s="53">
        <f>YEARFRAC([2]report1262779624005127882!$P212,[2]report1262779624005127882!$Q212)</f>
        <v>4.9972222222222218</v>
      </c>
      <c r="P241">
        <f>[2]report1262779624005127882!$K212</f>
        <v>0</v>
      </c>
      <c r="Q241" s="56">
        <f>[2]report1262779624005127882!$H212</f>
        <v>8720</v>
      </c>
      <c r="R241" s="57">
        <f>[2]report1262779624005127882!$V212/[2]report1262779624005127882!$H$2</f>
        <v>2.2640495193032763E-2</v>
      </c>
      <c r="S241">
        <f>[2]report1262779624005127882!$AA212</f>
        <v>0</v>
      </c>
      <c r="T241">
        <f>[2]report1262779624005127882!$Y212</f>
        <v>10</v>
      </c>
      <c r="U241">
        <f>[2]report1262779624005127882!$T212</f>
        <v>2021</v>
      </c>
      <c r="W241" s="59" t="s">
        <v>201</v>
      </c>
      <c r="X241" t="str">
        <f>CONCATENATE([2]report1262779624005127882!$C212,", ",[2]report1262779624005127882!$E212)</f>
        <v>Nieuwesluisweg 100, Rotterdam</v>
      </c>
      <c r="Y241" t="str">
        <f>[2]report1262779624005127882!$AL212</f>
        <v>N/A</v>
      </c>
      <c r="AA241" t="s">
        <v>179</v>
      </c>
    </row>
    <row r="242" spans="2:27" x14ac:dyDescent="0.25">
      <c r="B242" t="str">
        <f t="shared" si="10"/>
        <v>LC-GE-DU-DU- 1</v>
      </c>
      <c r="C242" t="s">
        <v>36</v>
      </c>
      <c r="D242" t="s">
        <v>38</v>
      </c>
      <c r="E242" s="24">
        <f>YEAR([2]report1262779624005127882!$P213)</f>
        <v>2023</v>
      </c>
      <c r="F242" s="24">
        <f>INT((MONTH([2]report1262779624005127882!$P213)-1)/3)+1</f>
        <v>1</v>
      </c>
      <c r="H242" t="str" cm="1">
        <f t="array" ref="H242">_xlfn.IFS(I242="Netherlands","NL",I242="Germany","GER",I242="Belgium","BE")</f>
        <v>GER</v>
      </c>
      <c r="I242" s="50" t="s">
        <v>180</v>
      </c>
      <c r="J242" s="50" t="str">
        <f>[2]report1262779624005127882!$E213</f>
        <v>Duesseldorf</v>
      </c>
      <c r="K242" s="50" t="str">
        <f t="shared" si="11"/>
        <v>Duesseldorf</v>
      </c>
      <c r="L242" s="50" t="str">
        <f>[2]report1262779624005127882!$B213</f>
        <v>Logicall SCS GmbH</v>
      </c>
      <c r="M242" t="s">
        <v>33</v>
      </c>
      <c r="N242" s="51">
        <f>[2]report1262779624005127882!$N213</f>
        <v>68.519996762215996</v>
      </c>
      <c r="O242" s="53">
        <f>YEARFRAC([2]report1262779624005127882!$P213,[2]report1262779624005127882!$Q213)</f>
        <v>3</v>
      </c>
      <c r="P242">
        <f>[2]report1262779624005127882!$K213</f>
        <v>0</v>
      </c>
      <c r="Q242" s="56">
        <f>[2]report1262779624005127882!$H213</f>
        <v>13781</v>
      </c>
      <c r="R242" s="57">
        <f>[2]report1262779624005127882!$V213/[2]report1262779624005127882!$H$2</f>
        <v>0.11229920414299741</v>
      </c>
      <c r="S242">
        <f>[2]report1262779624005127882!$AA213</f>
        <v>12</v>
      </c>
      <c r="T242">
        <f>[2]report1262779624005127882!$Y213</f>
        <v>19</v>
      </c>
      <c r="U242">
        <f>[2]report1262779624005127882!$T213</f>
        <v>2007</v>
      </c>
      <c r="W242" s="59" t="s">
        <v>270</v>
      </c>
      <c r="X242" t="str">
        <f>CONCATENATE([2]report1262779624005127882!$C213,", ",[2]report1262779624005127882!$E213)</f>
        <v>Zum Gut Heiligendonk 16-20, Duesseldorf</v>
      </c>
      <c r="Y242" t="str">
        <f>[2]report1262779624005127882!$AL213</f>
        <v>Original lease tg4403</v>
      </c>
      <c r="AA242" t="s">
        <v>179</v>
      </c>
    </row>
    <row r="243" spans="2:27" x14ac:dyDescent="0.25">
      <c r="B243" t="str">
        <f t="shared" si="10"/>
        <v>LC-NE-VE-VE- 1</v>
      </c>
      <c r="C243" t="s">
        <v>36</v>
      </c>
      <c r="D243" t="s">
        <v>38</v>
      </c>
      <c r="E243" s="24">
        <f>YEAR([2]report1262779624005127882!$P214)</f>
        <v>2023</v>
      </c>
      <c r="F243" s="24">
        <f>INT((MONTH([2]report1262779624005127882!$P214)-1)/3)+1</f>
        <v>2</v>
      </c>
      <c r="H243" t="str" cm="1">
        <f t="array" ref="H243">_xlfn.IFS(I243="Netherlands","NL",I243="Germany","GER",I243="Belgium","BE")</f>
        <v>NL</v>
      </c>
      <c r="I243" s="50" t="s">
        <v>67</v>
      </c>
      <c r="J243" s="50" t="str">
        <f>[2]report1262779624005127882!$E214</f>
        <v>Veghel</v>
      </c>
      <c r="K243" s="50" t="str">
        <f t="shared" si="11"/>
        <v>Veghel</v>
      </c>
      <c r="L243" s="50" t="str">
        <f>[2]report1262779624005127882!$B214</f>
        <v>Internationaal Transportbedrijf De Vries &amp; Zn. B.V.</v>
      </c>
      <c r="M243" t="s">
        <v>33</v>
      </c>
      <c r="N243" s="51">
        <f>[2]report1262779624005127882!$N214</f>
        <v>76.930001429447003</v>
      </c>
      <c r="O243" s="53">
        <f>YEARFRAC([2]report1262779624005127882!$P214,[2]report1262779624005127882!$Q214)</f>
        <v>5.416666666666667</v>
      </c>
      <c r="P243">
        <f>[2]report1262779624005127882!$K214</f>
        <v>0</v>
      </c>
      <c r="Q243" s="56">
        <f>[2]report1262779624005127882!$H214</f>
        <v>20162</v>
      </c>
      <c r="R243" s="57">
        <f>[2]report1262779624005127882!$V214/[2]report1262779624005127882!$H$2</f>
        <v>7.4849857948930718E-2</v>
      </c>
      <c r="S243">
        <f>[2]report1262779624005127882!$AA214</f>
        <v>9.5</v>
      </c>
      <c r="T243">
        <f>[2]report1262779624005127882!$Y214</f>
        <v>20</v>
      </c>
      <c r="U243">
        <f>[2]report1262779624005127882!$T214</f>
        <v>2000</v>
      </c>
      <c r="W243" s="59" t="s">
        <v>253</v>
      </c>
      <c r="X243" t="str">
        <f>CONCATENATE([2]report1262779624005127882!$C214,", ",[2]report1262779624005127882!$E214)</f>
        <v>De Amert 603, Veghel</v>
      </c>
      <c r="Y243" t="str">
        <f>[2]report1262779624005127882!$AL214</f>
        <v>N/A</v>
      </c>
      <c r="AA243" t="s">
        <v>179</v>
      </c>
    </row>
    <row r="244" spans="2:27" x14ac:dyDescent="0.25">
      <c r="B244" t="str">
        <f t="shared" si="10"/>
        <v>LC-NE-HO-HO- 1</v>
      </c>
      <c r="C244" t="s">
        <v>36</v>
      </c>
      <c r="D244" t="s">
        <v>38</v>
      </c>
      <c r="E244" s="24">
        <f>YEAR([2]report1262779624005127882!$P215)</f>
        <v>2022</v>
      </c>
      <c r="F244" s="24">
        <f>INT((MONTH([2]report1262779624005127882!$P215)-1)/3)+1</f>
        <v>2</v>
      </c>
      <c r="H244" t="str" cm="1">
        <f t="array" ref="H244">_xlfn.IFS(I244="Netherlands","NL",I244="Germany","GER",I244="Belgium","BE")</f>
        <v>NL</v>
      </c>
      <c r="I244" s="50" t="s">
        <v>67</v>
      </c>
      <c r="J244" s="50" t="str">
        <f>[2]report1262779624005127882!$E215</f>
        <v>Hoofdorp</v>
      </c>
      <c r="K244" s="50" t="str">
        <f t="shared" si="11"/>
        <v>Hoofdorp</v>
      </c>
      <c r="L244" s="50" t="str">
        <f>[2]report1262779624005127882!$B215</f>
        <v>VDH NEXT B.V.</v>
      </c>
      <c r="M244" t="s">
        <v>33</v>
      </c>
      <c r="N244" s="51">
        <f>[2]report1262779624005127882!$N215</f>
        <v>93.849996727771</v>
      </c>
      <c r="O244" s="53">
        <f>YEARFRAC([2]report1262779624005127882!$P215,[2]report1262779624005127882!$Q215)</f>
        <v>4.666666666666667</v>
      </c>
      <c r="P244">
        <f>[2]report1262779624005127882!$K215</f>
        <v>0</v>
      </c>
      <c r="Q244" s="56">
        <f>[2]report1262779624005127882!$H215</f>
        <v>17099</v>
      </c>
      <c r="R244" s="57">
        <f>[2]report1262779624005127882!$V215/[2]report1262779624005127882!$H$2</f>
        <v>8.6519209579585948E-2</v>
      </c>
      <c r="S244">
        <f>[2]report1262779624005127882!$AA215</f>
        <v>0</v>
      </c>
      <c r="T244">
        <f>[2]report1262779624005127882!$Y215</f>
        <v>0</v>
      </c>
      <c r="U244">
        <f>[2]report1262779624005127882!$T215</f>
        <v>2022</v>
      </c>
      <c r="W244" s="59" t="s">
        <v>242</v>
      </c>
      <c r="X244" t="str">
        <f>CONCATENATE([2]report1262779624005127882!$C215,", ",[2]report1262779624005127882!$E215)</f>
        <v>Contour Avenue 71, Hoofdorp</v>
      </c>
      <c r="Y244" t="str">
        <f>[2]report1262779624005127882!$AL215</f>
        <v>N/A</v>
      </c>
      <c r="AA244" t="s">
        <v>179</v>
      </c>
    </row>
    <row r="245" spans="2:27" x14ac:dyDescent="0.25">
      <c r="B245" t="str">
        <f t="shared" si="10"/>
        <v>LC-NE-RO-RO- 1</v>
      </c>
      <c r="C245" t="s">
        <v>36</v>
      </c>
      <c r="D245" t="s">
        <v>38</v>
      </c>
      <c r="E245" s="24">
        <f>YEAR([2]report1262779624005127882!$P216)</f>
        <v>2023</v>
      </c>
      <c r="F245" s="24">
        <f>INT((MONTH([2]report1262779624005127882!$P216)-1)/3)+1</f>
        <v>2</v>
      </c>
      <c r="H245" t="str" cm="1">
        <f t="array" ref="H245">_xlfn.IFS(I245="Netherlands","NL",I245="Germany","GER",I245="Belgium","BE")</f>
        <v>NL</v>
      </c>
      <c r="I245" s="50" t="s">
        <v>67</v>
      </c>
      <c r="J245" s="50" t="str">
        <f>[2]report1262779624005127882!$E216</f>
        <v>Rotterdam</v>
      </c>
      <c r="K245" s="50" t="str">
        <f t="shared" si="11"/>
        <v>Rotterdam</v>
      </c>
      <c r="L245" s="50" t="str">
        <f>[2]report1262779624005127882!$B216</f>
        <v>Neele-VAT Logistics Solutions B.V.</v>
      </c>
      <c r="M245" t="s">
        <v>33</v>
      </c>
      <c r="N245" s="51">
        <f>[2]report1262779624005127882!$N216</f>
        <v>67.559995883881001</v>
      </c>
      <c r="O245" s="53">
        <f>YEARFRAC([2]report1262779624005127882!$P216,[2]report1262779624005127882!$Q216)</f>
        <v>0</v>
      </c>
      <c r="P245">
        <f>[2]report1262779624005127882!$K216</f>
        <v>0</v>
      </c>
      <c r="Q245" s="56">
        <f>[2]report1262779624005127882!$H216</f>
        <v>7563</v>
      </c>
      <c r="R245" s="57">
        <f>[2]report1262779624005127882!$V216/[2]report1262779624005127882!$H$2</f>
        <v>6.0973582913649238E-2</v>
      </c>
      <c r="S245">
        <f>[2]report1262779624005127882!$AA216</f>
        <v>12.5</v>
      </c>
      <c r="T245">
        <f>[2]report1262779624005127882!$Y216</f>
        <v>14</v>
      </c>
      <c r="U245">
        <f>[2]report1262779624005127882!$T216</f>
        <v>2009</v>
      </c>
      <c r="W245" s="59" t="s">
        <v>264</v>
      </c>
      <c r="X245" t="str">
        <f>CONCATENATE([2]report1262779624005127882!$C216,", ",[2]report1262779624005127882!$E216)</f>
        <v>Seattleweg 1-3, Rotterdam</v>
      </c>
      <c r="Y245" t="str">
        <f>[2]report1262779624005127882!$AL216</f>
        <v>N/A</v>
      </c>
      <c r="AA245" t="s">
        <v>179</v>
      </c>
    </row>
    <row r="246" spans="2:27" x14ac:dyDescent="0.25">
      <c r="B246" t="str">
        <f t="shared" si="10"/>
        <v>LC-NE-VE-VE- 1</v>
      </c>
      <c r="C246" t="s">
        <v>36</v>
      </c>
      <c r="D246" t="s">
        <v>38</v>
      </c>
      <c r="E246" s="24">
        <f>YEAR([2]report1262779624005127882!$P217)</f>
        <v>2022</v>
      </c>
      <c r="F246" s="24">
        <f>INT((MONTH([2]report1262779624005127882!$P217)-1)/3)+1</f>
        <v>4</v>
      </c>
      <c r="H246" t="str" cm="1">
        <f t="array" ref="H246">_xlfn.IFS(I246="Netherlands","NL",I246="Germany","GER",I246="Belgium","BE")</f>
        <v>NL</v>
      </c>
      <c r="I246" s="50" t="s">
        <v>67</v>
      </c>
      <c r="J246" s="50" t="str">
        <f>[2]report1262779624005127882!$E217</f>
        <v>Veghel</v>
      </c>
      <c r="K246" s="50" t="str">
        <f t="shared" si="11"/>
        <v>Veghel</v>
      </c>
      <c r="L246" s="50" t="str">
        <f>[2]report1262779624005127882!$B217</f>
        <v>Alloga (Nederland) B.V.</v>
      </c>
      <c r="M246" t="s">
        <v>33</v>
      </c>
      <c r="N246" s="51">
        <f>[2]report1262779624005127882!$N217</f>
        <v>64.420001756670004</v>
      </c>
      <c r="O246" s="53">
        <f>YEARFRAC([2]report1262779624005127882!$P217,[2]report1262779624005127882!$Q217)</f>
        <v>0.16388888888888889</v>
      </c>
      <c r="P246">
        <f>[2]report1262779624005127882!$K217</f>
        <v>0</v>
      </c>
      <c r="Q246" s="56">
        <f>[2]report1262779624005127882!$H217</f>
        <v>20162</v>
      </c>
      <c r="R246" s="57">
        <f>[2]report1262779624005127882!$V217/[2]report1262779624005127882!$H$2</f>
        <v>7.4849857948930718E-2</v>
      </c>
      <c r="S246">
        <f>[2]report1262779624005127882!$AA217</f>
        <v>9.5</v>
      </c>
      <c r="T246">
        <f>[2]report1262779624005127882!$Y217</f>
        <v>20</v>
      </c>
      <c r="U246">
        <f>[2]report1262779624005127882!$T217</f>
        <v>2000</v>
      </c>
      <c r="W246" s="59" t="s">
        <v>253</v>
      </c>
      <c r="X246" t="str">
        <f>CONCATENATE([2]report1262779624005127882!$C217,", ",[2]report1262779624005127882!$E217)</f>
        <v>De Amert 603, Veghel</v>
      </c>
      <c r="Y246" t="str">
        <f>[2]report1262779624005127882!$AL217</f>
        <v>The teanant requested to stay in 2 months longer in the building.</v>
      </c>
      <c r="AA246" t="s">
        <v>179</v>
      </c>
    </row>
    <row r="247" spans="2:27" x14ac:dyDescent="0.25">
      <c r="B247" t="str">
        <f t="shared" si="10"/>
        <v>LC-NE-AM-AM- 1</v>
      </c>
      <c r="C247" t="s">
        <v>36</v>
      </c>
      <c r="D247" t="s">
        <v>38</v>
      </c>
      <c r="E247" s="24">
        <f>YEAR([2]report1262779624005127882!$P218)</f>
        <v>2023</v>
      </c>
      <c r="F247" s="24">
        <f>INT((MONTH([2]report1262779624005127882!$P218)-1)/3)+1</f>
        <v>4</v>
      </c>
      <c r="H247" t="str" cm="1">
        <f t="array" ref="H247">_xlfn.IFS(I247="Netherlands","NL",I247="Germany","GER",I247="Belgium","BE")</f>
        <v>NL</v>
      </c>
      <c r="I247" s="50" t="s">
        <v>67</v>
      </c>
      <c r="J247" s="50" t="str">
        <f>[2]report1262779624005127882!$E218</f>
        <v>Amsterdam ZO</v>
      </c>
      <c r="K247" s="50" t="str">
        <f t="shared" si="11"/>
        <v>Amsterdam ZO</v>
      </c>
      <c r="L247" s="50" t="str">
        <f>[2]report1262779624005127882!$B218</f>
        <v>IKEA Beheer BV</v>
      </c>
      <c r="M247" t="s">
        <v>33</v>
      </c>
      <c r="N247" s="51">
        <f>[2]report1262779624005127882!$N218</f>
        <v>104.989998174441</v>
      </c>
      <c r="O247" s="53">
        <f>YEARFRAC([2]report1262779624005127882!$P218,[2]report1262779624005127882!$Q218)</f>
        <v>0.5</v>
      </c>
      <c r="P247">
        <f>[2]report1262779624005127882!$K218</f>
        <v>0</v>
      </c>
      <c r="Q247" s="56">
        <f>[2]report1262779624005127882!$H218</f>
        <v>7371</v>
      </c>
      <c r="R247" s="57">
        <f>[2]report1262779624005127882!$V218/[2]report1262779624005127882!$H$2</f>
        <v>2.6756504994138321E-2</v>
      </c>
      <c r="S247">
        <f>[2]report1262779624005127882!$AA218</f>
        <v>10.8</v>
      </c>
      <c r="T247">
        <f>[2]report1262779624005127882!$Y218</f>
        <v>0</v>
      </c>
      <c r="U247">
        <f>[2]report1262779624005127882!$T218</f>
        <v>1986</v>
      </c>
      <c r="W247" s="59" t="s">
        <v>237</v>
      </c>
      <c r="X247" t="str">
        <f>CONCATENATE([2]report1262779624005127882!$C218,", ",[2]report1262779624005127882!$E218)</f>
        <v>Keienbergweg 16, 18 &amp; 20, Amsterdam ZO</v>
      </c>
      <c r="Y247" t="str">
        <f>[2]report1262779624005127882!$AL218</f>
        <v>based on amendment II</v>
      </c>
      <c r="AA247" t="s">
        <v>179</v>
      </c>
    </row>
    <row r="248" spans="2:27" x14ac:dyDescent="0.25">
      <c r="B248" t="str">
        <f t="shared" si="10"/>
        <v>LC-NE-TI-TI- 1</v>
      </c>
      <c r="C248" t="s">
        <v>36</v>
      </c>
      <c r="D248" t="s">
        <v>38</v>
      </c>
      <c r="E248" s="24">
        <f>YEAR([2]report1262779624005127882!$P219)</f>
        <v>2022</v>
      </c>
      <c r="F248" s="24">
        <f>INT((MONTH([2]report1262779624005127882!$P219)-1)/3)+1</f>
        <v>4</v>
      </c>
      <c r="H248" t="str" cm="1">
        <f t="array" ref="H248">_xlfn.IFS(I248="Netherlands","NL",I248="Germany","GER",I248="Belgium","BE")</f>
        <v>NL</v>
      </c>
      <c r="I248" s="50" t="s">
        <v>67</v>
      </c>
      <c r="J248" s="50" t="str">
        <f>[2]report1262779624005127882!$E219</f>
        <v>Tilburg</v>
      </c>
      <c r="K248" s="50" t="str">
        <f t="shared" si="11"/>
        <v>Tilburg</v>
      </c>
      <c r="L248" s="50" t="str">
        <f>[2]report1262779624005127882!$B219</f>
        <v>Coolblue B.V.</v>
      </c>
      <c r="M248" t="s">
        <v>33</v>
      </c>
      <c r="N248" s="51">
        <f>[2]report1262779624005127882!$N219</f>
        <v>47.670000895557003</v>
      </c>
      <c r="O248" s="53">
        <f>YEARFRAC([2]report1262779624005127882!$P219,[2]report1262779624005127882!$Q219)</f>
        <v>4.9972222222222218</v>
      </c>
      <c r="P248">
        <f>[2]report1262779624005127882!$K219</f>
        <v>0</v>
      </c>
      <c r="Q248" s="56">
        <f>[2]report1262779624005127882!$H219</f>
        <v>12022</v>
      </c>
      <c r="R248" s="57">
        <f>[2]report1262779624005127882!$V219/[2]report1262779624005127882!$H$2</f>
        <v>2.3436354739391142E-3</v>
      </c>
      <c r="S248">
        <f>[2]report1262779624005127882!$AA219</f>
        <v>12.2</v>
      </c>
      <c r="T248">
        <f>[2]report1262779624005127882!$Y219</f>
        <v>10</v>
      </c>
      <c r="U248">
        <f>[2]report1262779624005127882!$T219</f>
        <v>2017</v>
      </c>
      <c r="W248" s="59" t="s">
        <v>241</v>
      </c>
      <c r="X248" t="str">
        <f>CONCATENATE([2]report1262779624005127882!$C219,", ",[2]report1262779624005127882!$E219)</f>
        <v>Asteriastraat 4a, Tilburg</v>
      </c>
      <c r="Y248" t="str">
        <f>[2]report1262779624005127882!$AL219</f>
        <v>Created by exercising a Renewal Option</v>
      </c>
      <c r="AA248" t="s">
        <v>179</v>
      </c>
    </row>
    <row r="249" spans="2:27" x14ac:dyDescent="0.25">
      <c r="B249" t="str">
        <f t="shared" si="10"/>
        <v>LC-NE-TI-TI- 2</v>
      </c>
      <c r="C249" t="s">
        <v>36</v>
      </c>
      <c r="D249" t="s">
        <v>38</v>
      </c>
      <c r="E249" s="24">
        <f>YEAR([2]report1262779624005127882!$P220)</f>
        <v>2022</v>
      </c>
      <c r="F249" s="24">
        <f>INT((MONTH([2]report1262779624005127882!$P220)-1)/3)+1</f>
        <v>4</v>
      </c>
      <c r="H249" t="str" cm="1">
        <f t="array" ref="H249">_xlfn.IFS(I249="Netherlands","NL",I249="Germany","GER",I249="Belgium","BE")</f>
        <v>NL</v>
      </c>
      <c r="I249" s="50" t="s">
        <v>67</v>
      </c>
      <c r="J249" s="50" t="str">
        <f>[2]report1262779624005127882!$E220</f>
        <v>Tilburg</v>
      </c>
      <c r="K249" s="50" t="str">
        <f t="shared" si="11"/>
        <v>Tilburg</v>
      </c>
      <c r="L249" s="50" t="str">
        <f>[2]report1262779624005127882!$B220</f>
        <v>Coolblue B.V.</v>
      </c>
      <c r="M249" t="s">
        <v>33</v>
      </c>
      <c r="N249" s="51">
        <f>[2]report1262779624005127882!$N220</f>
        <v>51.679998846109001</v>
      </c>
      <c r="O249" s="53">
        <f>YEARFRAC([2]report1262779624005127882!$P220,[2]report1262779624005127882!$Q220)</f>
        <v>4.9972222222222218</v>
      </c>
      <c r="P249">
        <f>[2]report1262779624005127882!$K220</f>
        <v>0</v>
      </c>
      <c r="Q249" s="56">
        <f>[2]report1262779624005127882!$H220</f>
        <v>12767</v>
      </c>
      <c r="R249" s="57">
        <f>[2]report1262779624005127882!$V220/[2]report1262779624005127882!$H$2</f>
        <v>3.9548848622722718E-2</v>
      </c>
      <c r="S249">
        <f>[2]report1262779624005127882!$AA220</f>
        <v>12.2</v>
      </c>
      <c r="T249">
        <f>[2]report1262779624005127882!$Y220</f>
        <v>10</v>
      </c>
      <c r="U249">
        <f>[2]report1262779624005127882!$T220</f>
        <v>2017</v>
      </c>
      <c r="W249" s="59" t="s">
        <v>241</v>
      </c>
      <c r="X249" t="str">
        <f>CONCATENATE([2]report1262779624005127882!$C220,", ",[2]report1262779624005127882!$E220)</f>
        <v>Asteriastraat 4a, Tilburg</v>
      </c>
      <c r="Y249" t="str">
        <f>[2]report1262779624005127882!$AL220</f>
        <v>Created by exercising a Renewal Option</v>
      </c>
      <c r="AA249" t="s">
        <v>179</v>
      </c>
    </row>
    <row r="250" spans="2:27" x14ac:dyDescent="0.25">
      <c r="B250" t="str">
        <f t="shared" si="10"/>
        <v>LC-NE-TI-TI- 3</v>
      </c>
      <c r="C250" t="s">
        <v>36</v>
      </c>
      <c r="D250" t="s">
        <v>38</v>
      </c>
      <c r="E250" s="24">
        <f>YEAR([2]report1262779624005127882!$P221)</f>
        <v>2022</v>
      </c>
      <c r="F250" s="24">
        <f>INT((MONTH([2]report1262779624005127882!$P221)-1)/3)+1</f>
        <v>4</v>
      </c>
      <c r="H250" t="str" cm="1">
        <f t="array" ref="H250">_xlfn.IFS(I250="Netherlands","NL",I250="Germany","GER",I250="Belgium","BE")</f>
        <v>NL</v>
      </c>
      <c r="I250" s="50" t="s">
        <v>67</v>
      </c>
      <c r="J250" s="50" t="str">
        <f>[2]report1262779624005127882!$E221</f>
        <v>Tilburg</v>
      </c>
      <c r="K250" s="50" t="str">
        <f t="shared" si="11"/>
        <v>Tilburg</v>
      </c>
      <c r="L250" s="50" t="str">
        <f>[2]report1262779624005127882!$B221</f>
        <v>Coolblue B.V.</v>
      </c>
      <c r="M250" t="s">
        <v>33</v>
      </c>
      <c r="N250" s="51">
        <f>[2]report1262779624005127882!$N221</f>
        <v>47.509995367213001</v>
      </c>
      <c r="O250" s="53">
        <f>YEARFRAC([2]report1262779624005127882!$P221,[2]report1262779624005127882!$Q221)</f>
        <v>4.9972222222222218</v>
      </c>
      <c r="P250">
        <f>[2]report1262779624005127882!$K221</f>
        <v>0</v>
      </c>
      <c r="Q250" s="56">
        <f>[2]report1262779624005127882!$H221</f>
        <v>11880</v>
      </c>
      <c r="R250" s="57">
        <f>[2]report1262779624005127882!$V221/[2]report1262779624005127882!$H$2</f>
        <v>0</v>
      </c>
      <c r="S250">
        <f>[2]report1262779624005127882!$AA221</f>
        <v>12.2</v>
      </c>
      <c r="T250">
        <f>[2]report1262779624005127882!$Y221</f>
        <v>10</v>
      </c>
      <c r="U250">
        <f>[2]report1262779624005127882!$T221</f>
        <v>2017</v>
      </c>
      <c r="W250" s="59" t="s">
        <v>241</v>
      </c>
      <c r="X250" t="str">
        <f>CONCATENATE([2]report1262779624005127882!$C221,", ",[2]report1262779624005127882!$E221)</f>
        <v>Asteriastraat 4a, Tilburg</v>
      </c>
      <c r="Y250" t="str">
        <f>[2]report1262779624005127882!$AL221</f>
        <v>Created by exercising a Renewal Option</v>
      </c>
      <c r="AA250" t="s">
        <v>179</v>
      </c>
    </row>
    <row r="251" spans="2:27" x14ac:dyDescent="0.25">
      <c r="B251" t="str">
        <f t="shared" si="10"/>
        <v>LC-NE-TI-TI- 4</v>
      </c>
      <c r="C251" t="s">
        <v>36</v>
      </c>
      <c r="D251" t="s">
        <v>38</v>
      </c>
      <c r="E251" s="24">
        <f>YEAR([2]report1262779624005127882!$P222)</f>
        <v>2022</v>
      </c>
      <c r="F251" s="24">
        <f>INT((MONTH([2]report1262779624005127882!$P222)-1)/3)+1</f>
        <v>2</v>
      </c>
      <c r="H251" t="str" cm="1">
        <f t="array" ref="H251">_xlfn.IFS(I251="Netherlands","NL",I251="Germany","GER",I251="Belgium","BE")</f>
        <v>NL</v>
      </c>
      <c r="I251" s="50" t="s">
        <v>67</v>
      </c>
      <c r="J251" s="50" t="str">
        <f>[2]report1262779624005127882!$E222</f>
        <v>Tilburg</v>
      </c>
      <c r="K251" s="50" t="str">
        <f t="shared" si="11"/>
        <v>Tilburg</v>
      </c>
      <c r="L251" s="50" t="str">
        <f>[2]report1262779624005127882!$B222</f>
        <v>Expeditie- en Transportbedrijf Dollevoet B.V.</v>
      </c>
      <c r="M251" t="s">
        <v>33</v>
      </c>
      <c r="N251" s="51">
        <f>[2]report1262779624005127882!$N222</f>
        <v>59.830001257225</v>
      </c>
      <c r="O251" s="53">
        <f>YEARFRAC([2]report1262779624005127882!$P222,[2]report1262779624005127882!$Q222)</f>
        <v>5</v>
      </c>
      <c r="P251">
        <f>[2]report1262779624005127882!$K222</f>
        <v>5</v>
      </c>
      <c r="Q251" s="56">
        <f>[2]report1262779624005127882!$H222</f>
        <v>11466</v>
      </c>
      <c r="R251" s="57">
        <f>[2]report1262779624005127882!$V222/[2]report1262779624005127882!$H$2</f>
        <v>2.597529316949192E-2</v>
      </c>
      <c r="S251">
        <f>[2]report1262779624005127882!$AA222</f>
        <v>0</v>
      </c>
      <c r="T251">
        <f>[2]report1262779624005127882!$Y222</f>
        <v>0</v>
      </c>
      <c r="U251">
        <f>[2]report1262779624005127882!$T222</f>
        <v>2020</v>
      </c>
      <c r="W251" s="59" t="s">
        <v>239</v>
      </c>
      <c r="X251" t="str">
        <f>CONCATENATE([2]report1262779624005127882!$C222,", ",[2]report1262779624005127882!$E222)</f>
        <v>Theseusstraat 44/Letostraat 19, Tilburg</v>
      </c>
      <c r="Y251" t="str">
        <f>[2]report1262779624005127882!$AL222</f>
        <v>N/A</v>
      </c>
      <c r="AA251" t="s">
        <v>179</v>
      </c>
    </row>
    <row r="252" spans="2:27" x14ac:dyDescent="0.25">
      <c r="B252" t="str">
        <f t="shared" si="10"/>
        <v>LC-NE-WA-WA- 1</v>
      </c>
      <c r="C252" t="s">
        <v>36</v>
      </c>
      <c r="D252" t="s">
        <v>38</v>
      </c>
      <c r="E252" s="24">
        <f>YEAR([2]report1262779624005127882!$P223)</f>
        <v>2022</v>
      </c>
      <c r="F252" s="24">
        <f>INT((MONTH([2]report1262779624005127882!$P223)-1)/3)+1</f>
        <v>1</v>
      </c>
      <c r="H252" t="str" cm="1">
        <f t="array" ref="H252">_xlfn.IFS(I252="Netherlands","NL",I252="Germany","GER",I252="Belgium","BE")</f>
        <v>NL</v>
      </c>
      <c r="I252" s="50" t="s">
        <v>67</v>
      </c>
      <c r="J252" s="50" t="str">
        <f>[2]report1262779624005127882!$E223</f>
        <v>Waalwijk</v>
      </c>
      <c r="K252" s="50" t="str">
        <f t="shared" si="11"/>
        <v>Waalwijk</v>
      </c>
      <c r="L252" s="50" t="str">
        <f>[2]report1262779624005127882!$B223</f>
        <v>Rivian Netherlands B.V.</v>
      </c>
      <c r="M252" t="s">
        <v>33</v>
      </c>
      <c r="N252" s="51">
        <f>[2]report1262779624005127882!$N223</f>
        <v>54.689997227216999</v>
      </c>
      <c r="O252" s="53">
        <f>YEARFRAC([2]report1262779624005127882!$P223,[2]report1262779624005127882!$Q223)</f>
        <v>4.9916666666666663</v>
      </c>
      <c r="P252">
        <f>[2]report1262779624005127882!$K223</f>
        <v>3</v>
      </c>
      <c r="Q252" s="56">
        <f>[2]report1262779624005127882!$H223</f>
        <v>13057</v>
      </c>
      <c r="R252" s="57">
        <f>[2]report1262779624005127882!$V223/[2]report1262779624005127882!$H$2</f>
        <v>2.7918557583299839E-2</v>
      </c>
      <c r="S252">
        <f>[2]report1262779624005127882!$AA223</f>
        <v>12</v>
      </c>
      <c r="T252">
        <f>[2]report1262779624005127882!$Y223</f>
        <v>11</v>
      </c>
      <c r="U252">
        <f>[2]report1262779624005127882!$T223</f>
        <v>2020</v>
      </c>
      <c r="W252" s="59" t="s">
        <v>271</v>
      </c>
      <c r="X252" t="str">
        <f>CONCATENATE([2]report1262779624005127882!$C223,", ",[2]report1262779624005127882!$E223)</f>
        <v>Mechie Trommelenweg 5, Waalwijk</v>
      </c>
      <c r="Y252" t="str">
        <f>[2]report1262779624005127882!$AL223</f>
        <v>N/A</v>
      </c>
      <c r="AA252" t="s">
        <v>179</v>
      </c>
    </row>
    <row r="253" spans="2:27" x14ac:dyDescent="0.25">
      <c r="B253" t="str">
        <f t="shared" si="10"/>
        <v>LC-NE-RO-RO- 1</v>
      </c>
      <c r="C253" t="s">
        <v>36</v>
      </c>
      <c r="D253" t="s">
        <v>38</v>
      </c>
      <c r="E253" s="24">
        <f>YEAR([2]report1262779624005127882!$P224)</f>
        <v>2022</v>
      </c>
      <c r="F253" s="24">
        <f>INT((MONTH([2]report1262779624005127882!$P224)-1)/3)+1</f>
        <v>1</v>
      </c>
      <c r="H253" t="str" cm="1">
        <f t="array" ref="H253">_xlfn.IFS(I253="Netherlands","NL",I253="Germany","GER",I253="Belgium","BE")</f>
        <v>NL</v>
      </c>
      <c r="I253" s="50" t="s">
        <v>67</v>
      </c>
      <c r="J253" s="50" t="str">
        <f>[2]report1262779624005127882!$E224</f>
        <v>Rotterdam</v>
      </c>
      <c r="K253" s="50" t="str">
        <f t="shared" si="11"/>
        <v>Rotterdam</v>
      </c>
      <c r="L253" s="50" t="str">
        <f>[2]report1262779624005127882!$B224</f>
        <v>Nippon Express (Nederland) B.V.</v>
      </c>
      <c r="M253" t="s">
        <v>33</v>
      </c>
      <c r="N253" s="51">
        <f>[2]report1262779624005127882!$N224</f>
        <v>74.679999707221995</v>
      </c>
      <c r="O253" s="53">
        <f>YEARFRAC([2]report1262779624005127882!$P224,[2]report1262779624005127882!$Q224)</f>
        <v>2</v>
      </c>
      <c r="P253">
        <f>[2]report1262779624005127882!$K224</f>
        <v>0</v>
      </c>
      <c r="Q253" s="56">
        <f>[2]report1262779624005127882!$H224</f>
        <v>4231</v>
      </c>
      <c r="R253" s="57">
        <f>[2]report1262779624005127882!$V224/[2]report1262779624005127882!$H$2</f>
        <v>1.7953224939171623E-2</v>
      </c>
      <c r="S253">
        <f>[2]report1262779624005127882!$AA224</f>
        <v>10</v>
      </c>
      <c r="T253">
        <f>[2]report1262779624005127882!$Y224</f>
        <v>6</v>
      </c>
      <c r="U253">
        <f>[2]report1262779624005127882!$T224</f>
        <v>1998</v>
      </c>
      <c r="W253" s="59" t="s">
        <v>185</v>
      </c>
      <c r="X253" t="str">
        <f>CONCATENATE([2]report1262779624005127882!$C224,", ",[2]report1262779624005127882!$E224)</f>
        <v>Willem Barentzstraat 27-33, Rotterdam</v>
      </c>
      <c r="Y253" t="str">
        <f>[2]report1262779624005127882!$AL224</f>
        <v>as a result of a expired break option</v>
      </c>
      <c r="AA253" t="s">
        <v>179</v>
      </c>
    </row>
    <row r="254" spans="2:27" x14ac:dyDescent="0.25">
      <c r="B254" t="str">
        <f t="shared" si="10"/>
        <v>LC-GE-KR-KR- 1</v>
      </c>
      <c r="C254" t="s">
        <v>36</v>
      </c>
      <c r="D254" t="s">
        <v>38</v>
      </c>
      <c r="E254" s="24">
        <f>YEAR([2]report1262779624005127882!$P225)</f>
        <v>2022</v>
      </c>
      <c r="F254" s="24">
        <f>INT((MONTH([2]report1262779624005127882!$P225)-1)/3)+1</f>
        <v>2</v>
      </c>
      <c r="H254" t="str" cm="1">
        <f t="array" ref="H254">_xlfn.IFS(I254="Netherlands","NL",I254="Germany","GER",I254="Belgium","BE")</f>
        <v>GER</v>
      </c>
      <c r="I254" s="50" t="s">
        <v>180</v>
      </c>
      <c r="J254" s="50" t="str">
        <f>[2]report1262779624005127882!$E225</f>
        <v>Krefeld</v>
      </c>
      <c r="K254" s="50" t="str">
        <f t="shared" si="11"/>
        <v>Krefeld</v>
      </c>
      <c r="L254" s="50" t="str">
        <f>[2]report1262779624005127882!$B225</f>
        <v>MTDE GmbH</v>
      </c>
      <c r="M254" t="s">
        <v>33</v>
      </c>
      <c r="N254" s="51">
        <f>[2]report1262779624005127882!$N225</f>
        <v>61.450002066670997</v>
      </c>
      <c r="O254" s="53">
        <f>YEARFRAC([2]report1262779624005127882!$P225,[2]report1262779624005127882!$Q225)</f>
        <v>3</v>
      </c>
      <c r="P254">
        <f>[2]report1262779624005127882!$K225</f>
        <v>0</v>
      </c>
      <c r="Q254" s="56">
        <f>[2]report1262779624005127882!$H225</f>
        <v>8731</v>
      </c>
      <c r="R254" s="57">
        <f>[2]report1262779624005127882!$V225/[2]report1262779624005127882!$H$2</f>
        <v>0</v>
      </c>
      <c r="S254">
        <f>[2]report1262779624005127882!$AA225</f>
        <v>12</v>
      </c>
      <c r="T254">
        <f>[2]report1262779624005127882!$Y225</f>
        <v>11</v>
      </c>
      <c r="U254">
        <f>[2]report1262779624005127882!$T225</f>
        <v>2017</v>
      </c>
      <c r="W254" s="59" t="s">
        <v>272</v>
      </c>
      <c r="X254" t="str">
        <f>CONCATENATE([2]report1262779624005127882!$C225,", ",[2]report1262779624005127882!$E225)</f>
        <v>Kimpler Strasse 330 - 336, Krefeld</v>
      </c>
      <c r="Y254" t="str">
        <f>[2]report1262779624005127882!$AL225</f>
        <v>Created by exercising a Renewal Option</v>
      </c>
      <c r="AA254" t="s">
        <v>179</v>
      </c>
    </row>
    <row r="255" spans="2:27" x14ac:dyDescent="0.25">
      <c r="B255" t="str">
        <f t="shared" si="10"/>
        <v>LC-GE-KR-KR- 2</v>
      </c>
      <c r="C255" t="s">
        <v>36</v>
      </c>
      <c r="D255" t="s">
        <v>38</v>
      </c>
      <c r="E255" s="24">
        <f>YEAR([2]report1262779624005127882!$P226)</f>
        <v>2022</v>
      </c>
      <c r="F255" s="24">
        <f>INT((MONTH([2]report1262779624005127882!$P226)-1)/3)+1</f>
        <v>2</v>
      </c>
      <c r="H255" t="str" cm="1">
        <f t="array" ref="H255">_xlfn.IFS(I255="Netherlands","NL",I255="Germany","GER",I255="Belgium","BE")</f>
        <v>GER</v>
      </c>
      <c r="I255" s="50" t="s">
        <v>180</v>
      </c>
      <c r="J255" s="50" t="str">
        <f>[2]report1262779624005127882!$E226</f>
        <v>Krefeld</v>
      </c>
      <c r="K255" s="50" t="str">
        <f t="shared" si="11"/>
        <v>Krefeld</v>
      </c>
      <c r="L255" s="50" t="str">
        <f>[2]report1262779624005127882!$B226</f>
        <v>MTDE GmbH</v>
      </c>
      <c r="M255" t="s">
        <v>33</v>
      </c>
      <c r="N255" s="51">
        <f>[2]report1262779624005127882!$N226</f>
        <v>61.450002066670997</v>
      </c>
      <c r="O255" s="53">
        <f>YEARFRAC([2]report1262779624005127882!$P226,[2]report1262779624005127882!$Q226)</f>
        <v>3</v>
      </c>
      <c r="P255">
        <f>[2]report1262779624005127882!$K226</f>
        <v>0</v>
      </c>
      <c r="Q255" s="56">
        <f>[2]report1262779624005127882!$H226</f>
        <v>502</v>
      </c>
      <c r="R255" s="57">
        <f>[2]report1262779624005127882!$V226/[2]report1262779624005127882!$H$2</f>
        <v>2.4554465115988869E-2</v>
      </c>
      <c r="S255">
        <f>[2]report1262779624005127882!$AA226</f>
        <v>12</v>
      </c>
      <c r="T255">
        <f>[2]report1262779624005127882!$Y226</f>
        <v>0</v>
      </c>
      <c r="U255">
        <f>[2]report1262779624005127882!$T226</f>
        <v>2017</v>
      </c>
      <c r="W255" s="59" t="s">
        <v>272</v>
      </c>
      <c r="X255" t="str">
        <f>CONCATENATE([2]report1262779624005127882!$C226,", ",[2]report1262779624005127882!$E226)</f>
        <v>Kimpler Strasse 330 - 336, Krefeld</v>
      </c>
      <c r="Y255" t="str">
        <f>[2]report1262779624005127882!$AL226</f>
        <v>Created by exercising a Renewal Option</v>
      </c>
      <c r="AA255" t="s">
        <v>179</v>
      </c>
    </row>
    <row r="256" spans="2:27" x14ac:dyDescent="0.25">
      <c r="B256" t="str">
        <f t="shared" si="10"/>
        <v>LC-GE-KR-KR- 3</v>
      </c>
      <c r="C256" t="s">
        <v>36</v>
      </c>
      <c r="D256" t="s">
        <v>38</v>
      </c>
      <c r="E256" s="24">
        <f>YEAR([2]report1262779624005127882!$P227)</f>
        <v>2022</v>
      </c>
      <c r="F256" s="24">
        <f>INT((MONTH([2]report1262779624005127882!$P227)-1)/3)+1</f>
        <v>2</v>
      </c>
      <c r="H256" t="str" cm="1">
        <f t="array" ref="H256">_xlfn.IFS(I256="Netherlands","NL",I256="Germany","GER",I256="Belgium","BE")</f>
        <v>GER</v>
      </c>
      <c r="I256" s="50" t="s">
        <v>180</v>
      </c>
      <c r="J256" s="50" t="str">
        <f>[2]report1262779624005127882!$E227</f>
        <v>Krefeld</v>
      </c>
      <c r="K256" s="50" t="str">
        <f t="shared" si="11"/>
        <v>Krefeld</v>
      </c>
      <c r="L256" s="50" t="str">
        <f>[2]report1262779624005127882!$B227</f>
        <v>MTDE GmbH</v>
      </c>
      <c r="M256" t="s">
        <v>33</v>
      </c>
      <c r="N256" s="51">
        <f>[2]report1262779624005127882!$N227</f>
        <v>61.450002066670997</v>
      </c>
      <c r="O256" s="53">
        <f>YEARFRAC([2]report1262779624005127882!$P227,[2]report1262779624005127882!$Q227)</f>
        <v>3</v>
      </c>
      <c r="P256">
        <f>[2]report1262779624005127882!$K227</f>
        <v>0</v>
      </c>
      <c r="Q256" s="56">
        <f>[2]report1262779624005127882!$H227</f>
        <v>47</v>
      </c>
      <c r="R256" s="57">
        <f>[2]report1262779624005127882!$V227/[2]report1262779624005127882!$H$2</f>
        <v>2.3387529907562769E-3</v>
      </c>
      <c r="S256">
        <f>[2]report1262779624005127882!$AA227</f>
        <v>12</v>
      </c>
      <c r="T256">
        <f>[2]report1262779624005127882!$Y227</f>
        <v>0</v>
      </c>
      <c r="U256">
        <f>[2]report1262779624005127882!$T227</f>
        <v>2017</v>
      </c>
      <c r="W256" s="59" t="s">
        <v>272</v>
      </c>
      <c r="X256" t="str">
        <f>CONCATENATE([2]report1262779624005127882!$C227,", ",[2]report1262779624005127882!$E227)</f>
        <v>Kimpler Strasse 330 - 336, Krefeld</v>
      </c>
      <c r="Y256" t="str">
        <f>[2]report1262779624005127882!$AL227</f>
        <v>Created by exercising a Renewal Option</v>
      </c>
      <c r="AA256" t="s">
        <v>179</v>
      </c>
    </row>
    <row r="257" spans="2:27" x14ac:dyDescent="0.25">
      <c r="B257" t="str">
        <f t="shared" si="10"/>
        <v>LC-NE-OU-OU- 1</v>
      </c>
      <c r="C257" t="s">
        <v>36</v>
      </c>
      <c r="D257" t="s">
        <v>38</v>
      </c>
      <c r="E257" s="24">
        <f>YEAR([2]report1262779624005127882!$P228)</f>
        <v>2022</v>
      </c>
      <c r="F257" s="24">
        <f>INT((MONTH([2]report1262779624005127882!$P228)-1)/3)+1</f>
        <v>2</v>
      </c>
      <c r="H257" t="str" cm="1">
        <f t="array" ref="H257">_xlfn.IFS(I257="Netherlands","NL",I257="Germany","GER",I257="Belgium","BE")</f>
        <v>NL</v>
      </c>
      <c r="I257" s="50" t="s">
        <v>67</v>
      </c>
      <c r="J257" s="50" t="str">
        <f>[2]report1262779624005127882!$E228</f>
        <v>Oude Meer</v>
      </c>
      <c r="K257" s="50" t="str">
        <f t="shared" si="11"/>
        <v>Oude Meer</v>
      </c>
      <c r="L257" s="50" t="str">
        <f>[2]report1262779624005127882!$B228</f>
        <v>GXO LOGISTICS SERVICES NETHERLANDS B.V.</v>
      </c>
      <c r="M257" t="s">
        <v>33</v>
      </c>
      <c r="N257" s="51">
        <f>[2]report1262779624005127882!$N228</f>
        <v>97.109997692218002</v>
      </c>
      <c r="O257" s="53">
        <f>YEARFRAC([2]report1262779624005127882!$P228,[2]report1262779624005127882!$Q228)</f>
        <v>0.99722222222222223</v>
      </c>
      <c r="P257">
        <f>[2]report1262779624005127882!$K228</f>
        <v>0</v>
      </c>
      <c r="Q257" s="56">
        <f>[2]report1262779624005127882!$H228</f>
        <v>2029</v>
      </c>
      <c r="R257" s="57">
        <f>[2]report1262779624005127882!$V228/[2]report1262779624005127882!$H$2</f>
        <v>0</v>
      </c>
      <c r="S257">
        <f>[2]report1262779624005127882!$AA228</f>
        <v>11.6</v>
      </c>
      <c r="T257">
        <f>[2]report1262779624005127882!$Y228</f>
        <v>9</v>
      </c>
      <c r="U257">
        <f>[2]report1262779624005127882!$T228</f>
        <v>2005</v>
      </c>
      <c r="W257" s="59" t="s">
        <v>73</v>
      </c>
      <c r="X257" t="str">
        <f>CONCATENATE([2]report1262779624005127882!$C228,", ",[2]report1262779624005127882!$E228)</f>
        <v>Fokkerweg 300, Oude Meer</v>
      </c>
      <c r="Y257" t="str">
        <f>[2]report1262779624005127882!$AL228</f>
        <v>Created by exercising a Renewal Option</v>
      </c>
      <c r="AA257" t="s">
        <v>179</v>
      </c>
    </row>
    <row r="258" spans="2:27" x14ac:dyDescent="0.25">
      <c r="B258" t="str">
        <f t="shared" si="10"/>
        <v>LC-NE-NI-NI- 1</v>
      </c>
      <c r="C258" t="s">
        <v>36</v>
      </c>
      <c r="D258" t="s">
        <v>38</v>
      </c>
      <c r="E258" s="24">
        <f>YEAR([2]report1262779624005127882!$P229)</f>
        <v>2022</v>
      </c>
      <c r="F258" s="24">
        <f>INT((MONTH([2]report1262779624005127882!$P229)-1)/3)+1</f>
        <v>3</v>
      </c>
      <c r="H258" t="str" cm="1">
        <f t="array" ref="H258">_xlfn.IFS(I258="Netherlands","NL",I258="Germany","GER",I258="Belgium","BE")</f>
        <v>NL</v>
      </c>
      <c r="I258" s="50" t="s">
        <v>67</v>
      </c>
      <c r="J258" s="50" t="str">
        <f>[2]report1262779624005127882!$E229</f>
        <v>Nieuw-Vennep</v>
      </c>
      <c r="K258" s="50" t="str">
        <f t="shared" si="11"/>
        <v>Nieuw-Vennep</v>
      </c>
      <c r="L258" s="50" t="str">
        <f>[2]report1262779624005127882!$B229</f>
        <v>AMST - Aviation B.V.</v>
      </c>
      <c r="M258" t="s">
        <v>33</v>
      </c>
      <c r="N258" s="51">
        <f>[2]report1262779624005127882!$N229</f>
        <v>86.740003341117998</v>
      </c>
      <c r="O258" s="53">
        <f>YEARFRAC([2]report1262779624005127882!$P229,[2]report1262779624005127882!$Q229)</f>
        <v>7.3805555555555555</v>
      </c>
      <c r="P258">
        <f>[2]report1262779624005127882!$K229</f>
        <v>0</v>
      </c>
      <c r="Q258" s="56">
        <f>[2]report1262779624005127882!$H229</f>
        <v>3540</v>
      </c>
      <c r="R258" s="57">
        <f>[2]report1262779624005127882!$V229/[2]report1262779624005127882!$H$2</f>
        <v>4.3406082006914211E-2</v>
      </c>
      <c r="S258">
        <f>[2]report1262779624005127882!$AA229</f>
        <v>0</v>
      </c>
      <c r="T258">
        <f>[2]report1262779624005127882!$Y229</f>
        <v>0</v>
      </c>
      <c r="U258">
        <f>[2]report1262779624005127882!$T229</f>
        <v>2003</v>
      </c>
      <c r="W258" s="59" t="s">
        <v>211</v>
      </c>
      <c r="X258" t="str">
        <f>CONCATENATE([2]report1262779624005127882!$C229,", ",[2]report1262779624005127882!$E229)</f>
        <v>Lireweg 15-17, Nieuw-Vennep</v>
      </c>
      <c r="Y258" t="str">
        <f>[2]report1262779624005127882!$AL229</f>
        <v>SARL, blended rent incl. 25 parking spots, billing frequency to be checked, Park Management Fee recharge is DB?_x000D_
_x000D_
Amendment 2, Invoice frequency changed to monthly</v>
      </c>
      <c r="AA258" t="s">
        <v>179</v>
      </c>
    </row>
    <row r="259" spans="2:27" x14ac:dyDescent="0.25">
      <c r="B259" t="str">
        <f t="shared" si="10"/>
        <v>LC-NE-SA-SA- 1</v>
      </c>
      <c r="C259" t="s">
        <v>36</v>
      </c>
      <c r="D259" t="s">
        <v>38</v>
      </c>
      <c r="E259" s="24">
        <f>YEAR([2]report1262779624005127882!$P230)</f>
        <v>2022</v>
      </c>
      <c r="F259" s="24">
        <f>INT((MONTH([2]report1262779624005127882!$P230)-1)/3)+1</f>
        <v>3</v>
      </c>
      <c r="H259" t="str" cm="1">
        <f t="array" ref="H259">_xlfn.IFS(I259="Netherlands","NL",I259="Germany","GER",I259="Belgium","BE")</f>
        <v>NL</v>
      </c>
      <c r="I259" s="50" t="s">
        <v>67</v>
      </c>
      <c r="J259" s="50" t="str">
        <f>[2]report1262779624005127882!$E230</f>
        <v>Sassenheim</v>
      </c>
      <c r="K259" s="50" t="str">
        <f t="shared" si="11"/>
        <v>Sassenheim</v>
      </c>
      <c r="L259" s="50" t="str">
        <f>[2]report1262779624005127882!$B230</f>
        <v>Seabourne Express Couriers B.V.</v>
      </c>
      <c r="M259" t="s">
        <v>33</v>
      </c>
      <c r="N259" s="51">
        <f>[2]report1262779624005127882!$N230</f>
        <v>57.329996951661002</v>
      </c>
      <c r="O259" s="53">
        <f>YEARFRAC([2]report1262779624005127882!$P230,[2]report1262779624005127882!$Q230)</f>
        <v>3.7944444444444443</v>
      </c>
      <c r="P259">
        <f>[2]report1262779624005127882!$K230</f>
        <v>0</v>
      </c>
      <c r="Q259" s="56">
        <f>[2]report1262779624005127882!$H230</f>
        <v>3393</v>
      </c>
      <c r="R259" s="57">
        <f>[2]report1262779624005127882!$V230/[2]report1262779624005127882!$H$2</f>
        <v>2.524290708388599E-2</v>
      </c>
      <c r="S259">
        <f>[2]report1262779624005127882!$AA230</f>
        <v>0</v>
      </c>
      <c r="T259">
        <f>[2]report1262779624005127882!$Y230</f>
        <v>7</v>
      </c>
      <c r="U259">
        <f>[2]report1262779624005127882!$T230</f>
        <v>2001</v>
      </c>
      <c r="W259" s="59" t="s">
        <v>213</v>
      </c>
      <c r="X259" t="str">
        <f>CONCATENATE([2]report1262779624005127882!$C230,", ",[2]report1262779624005127882!$E230)</f>
        <v>Wattstraat 7 &amp; 7a, Sassenheim</v>
      </c>
      <c r="Y259" t="str">
        <f>[2]report1262779624005127882!$AL230</f>
        <v>SARL, blended rent incl. 25 parking spots, VAT number missing</v>
      </c>
      <c r="AA259" t="s">
        <v>179</v>
      </c>
    </row>
    <row r="260" spans="2:27" x14ac:dyDescent="0.25">
      <c r="B260" t="str">
        <f t="shared" si="10"/>
        <v>LC-NE-LI-LI- 1</v>
      </c>
      <c r="C260" t="s">
        <v>36</v>
      </c>
      <c r="D260" t="s">
        <v>38</v>
      </c>
      <c r="E260" s="24">
        <f>YEAR([2]report1262779624005127882!$P231)</f>
        <v>2022</v>
      </c>
      <c r="F260" s="24">
        <f>INT((MONTH([2]report1262779624005127882!$P231)-1)/3)+1</f>
        <v>3</v>
      </c>
      <c r="H260" t="str" cm="1">
        <f t="array" ref="H260">_xlfn.IFS(I260="Netherlands","NL",I260="Germany","GER",I260="Belgium","BE")</f>
        <v>NL</v>
      </c>
      <c r="I260" s="50" t="s">
        <v>67</v>
      </c>
      <c r="J260" s="50" t="str">
        <f>[2]report1262779624005127882!$E231</f>
        <v>Lisse</v>
      </c>
      <c r="K260" s="50" t="str">
        <f t="shared" si="11"/>
        <v>Lisse</v>
      </c>
      <c r="L260" s="50" t="str">
        <f>[2]report1262779624005127882!$B231</f>
        <v>CL Tulip Opco B.V.</v>
      </c>
      <c r="M260" t="s">
        <v>33</v>
      </c>
      <c r="N260" s="51">
        <f>[2]report1262779624005127882!$N231</f>
        <v>45.240005063342998</v>
      </c>
      <c r="O260" s="53">
        <f>YEARFRAC([2]report1262779624005127882!$P231,[2]report1262779624005127882!$Q231)</f>
        <v>6.1111111111111109E-2</v>
      </c>
      <c r="P260">
        <f>[2]report1262779624005127882!$K231</f>
        <v>0</v>
      </c>
      <c r="Q260" s="56">
        <f>[2]report1262779624005127882!$H231</f>
        <v>28126</v>
      </c>
      <c r="R260" s="57">
        <f>[2]report1262779624005127882!$V231/[2]report1262779624005127882!$H$2</f>
        <v>0</v>
      </c>
      <c r="S260">
        <f>[2]report1262779624005127882!$AA231</f>
        <v>0</v>
      </c>
      <c r="T260">
        <f>[2]report1262779624005127882!$Y231</f>
        <v>0</v>
      </c>
      <c r="U260">
        <f>[2]report1262779624005127882!$T231</f>
        <v>1995</v>
      </c>
      <c r="W260" s="59" t="s">
        <v>206</v>
      </c>
      <c r="X260" t="str">
        <f>CONCATENATE([2]report1262779624005127882!$C231,", ",[2]report1262779624005127882!$E231)</f>
        <v>Meer en Duin 1, Lisse</v>
      </c>
      <c r="Y260" t="str">
        <f>[2]report1262779624005127882!$AL231</f>
        <v>tenant declared bankrupt on June 14 2022, lease terminated with 3 months written notice, tenant paid security deposit of 375k</v>
      </c>
      <c r="AA260" t="s">
        <v>179</v>
      </c>
    </row>
    <row r="261" spans="2:27" x14ac:dyDescent="0.25">
      <c r="B261" t="str">
        <f t="shared" si="10"/>
        <v>LC-NE-LI-LI- 2</v>
      </c>
      <c r="C261" t="s">
        <v>36</v>
      </c>
      <c r="D261" t="s">
        <v>38</v>
      </c>
      <c r="E261" s="24">
        <f>YEAR([2]report1262779624005127882!$P232)</f>
        <v>2022</v>
      </c>
      <c r="F261" s="24">
        <f>INT((MONTH([2]report1262779624005127882!$P232)-1)/3)+1</f>
        <v>3</v>
      </c>
      <c r="H261" t="str" cm="1">
        <f t="array" ref="H261">_xlfn.IFS(I261="Netherlands","NL",I261="Germany","GER",I261="Belgium","BE")</f>
        <v>NL</v>
      </c>
      <c r="I261" s="50" t="s">
        <v>67</v>
      </c>
      <c r="J261" s="50" t="str">
        <f>[2]report1262779624005127882!$E232</f>
        <v>Lisse</v>
      </c>
      <c r="K261" s="50" t="str">
        <f t="shared" si="11"/>
        <v>Lisse</v>
      </c>
      <c r="L261" s="50" t="str">
        <f>[2]report1262779624005127882!$B232</f>
        <v>Stol Architecten B.V.</v>
      </c>
      <c r="M261" t="s">
        <v>33</v>
      </c>
      <c r="N261" s="51">
        <f>[2]report1262779624005127882!$N232</f>
        <v>118.700001636114</v>
      </c>
      <c r="O261" s="53">
        <f>YEARFRAC([2]report1262779624005127882!$P232,[2]report1262779624005127882!$Q232)</f>
        <v>0.29722222222222222</v>
      </c>
      <c r="P261">
        <f>[2]report1262779624005127882!$K232</f>
        <v>0</v>
      </c>
      <c r="Q261" s="56">
        <f>[2]report1262779624005127882!$H232</f>
        <v>599</v>
      </c>
      <c r="R261" s="57">
        <f>[2]report1262779624005127882!$V232/[2]report1262779624005127882!$H$2</f>
        <v>0</v>
      </c>
      <c r="S261">
        <f>[2]report1262779624005127882!$AA232</f>
        <v>0</v>
      </c>
      <c r="T261">
        <f>[2]report1262779624005127882!$Y232</f>
        <v>0</v>
      </c>
      <c r="U261">
        <f>[2]report1262779624005127882!$T232</f>
        <v>1995</v>
      </c>
      <c r="W261" s="59" t="s">
        <v>206</v>
      </c>
      <c r="X261" t="str">
        <f>CONCATENATE([2]report1262779624005127882!$C232,", ",[2]report1262779624005127882!$E232)</f>
        <v>Meer en Duin 1, Lisse</v>
      </c>
      <c r="Y261" t="str">
        <f>[2]report1262779624005127882!$AL232</f>
        <v>SARL,</v>
      </c>
      <c r="AA261" t="s">
        <v>179</v>
      </c>
    </row>
    <row r="262" spans="2:27" x14ac:dyDescent="0.25">
      <c r="B262" t="str">
        <f t="shared" si="10"/>
        <v>LC-NE-LI-LI- 3</v>
      </c>
      <c r="C262" t="s">
        <v>36</v>
      </c>
      <c r="D262" t="s">
        <v>38</v>
      </c>
      <c r="E262" s="24">
        <f>YEAR([2]report1262779624005127882!$P233)</f>
        <v>2023</v>
      </c>
      <c r="F262" s="24">
        <f>INT((MONTH([2]report1262779624005127882!$P233)-1)/3)+1</f>
        <v>1</v>
      </c>
      <c r="H262" t="str" cm="1">
        <f t="array" ref="H262">_xlfn.IFS(I262="Netherlands","NL",I262="Germany","GER",I262="Belgium","BE")</f>
        <v>NL</v>
      </c>
      <c r="I262" s="50" t="s">
        <v>67</v>
      </c>
      <c r="J262" s="50" t="str">
        <f>[2]report1262779624005127882!$E233</f>
        <v>Lisse</v>
      </c>
      <c r="K262" s="50" t="str">
        <f t="shared" si="11"/>
        <v>Lisse</v>
      </c>
      <c r="L262" s="50" t="str">
        <f>[2]report1262779624005127882!$B233</f>
        <v>Stol Architecten B.V.</v>
      </c>
      <c r="M262" t="s">
        <v>33</v>
      </c>
      <c r="N262" s="51">
        <f>[2]report1262779624005127882!$N233</f>
        <v>118.700001636114</v>
      </c>
      <c r="O262" s="53">
        <f>YEARFRAC([2]report1262779624005127882!$P233,[2]report1262779624005127882!$Q233)</f>
        <v>0.25</v>
      </c>
      <c r="P262">
        <f>[2]report1262779624005127882!$K233</f>
        <v>0</v>
      </c>
      <c r="Q262" s="56">
        <f>[2]report1262779624005127882!$H233</f>
        <v>599</v>
      </c>
      <c r="R262" s="57">
        <f>[2]report1262779624005127882!$V233/[2]report1262779624005127882!$H$2</f>
        <v>0</v>
      </c>
      <c r="S262">
        <f>[2]report1262779624005127882!$AA233</f>
        <v>0</v>
      </c>
      <c r="T262">
        <f>[2]report1262779624005127882!$Y233</f>
        <v>0</v>
      </c>
      <c r="U262">
        <f>[2]report1262779624005127882!$T233</f>
        <v>1995</v>
      </c>
      <c r="W262" s="59" t="s">
        <v>206</v>
      </c>
      <c r="X262" t="str">
        <f>CONCATENATE([2]report1262779624005127882!$C233,", ",[2]report1262779624005127882!$E233)</f>
        <v>Meer en Duin 1, Lisse</v>
      </c>
      <c r="Y262" t="str">
        <f>[2]report1262779624005127882!$AL233</f>
        <v>3 months renewal negotiated by Crossbay team</v>
      </c>
      <c r="AA262" t="s">
        <v>179</v>
      </c>
    </row>
    <row r="263" spans="2:27" x14ac:dyDescent="0.25">
      <c r="B263" t="str">
        <f t="shared" si="10"/>
        <v>LC-NE-VE-VE- 1</v>
      </c>
      <c r="C263" t="s">
        <v>36</v>
      </c>
      <c r="D263" t="s">
        <v>38</v>
      </c>
      <c r="E263" s="24">
        <f>YEAR([2]report1262779624005127882!$P234)</f>
        <v>2022</v>
      </c>
      <c r="F263" s="24">
        <f>INT((MONTH([2]report1262779624005127882!$P234)-1)/3)+1</f>
        <v>2</v>
      </c>
      <c r="H263" t="str" cm="1">
        <f t="array" ref="H263">_xlfn.IFS(I263="Netherlands","NL",I263="Germany","GER",I263="Belgium","BE")</f>
        <v>NL</v>
      </c>
      <c r="I263" s="50" t="s">
        <v>67</v>
      </c>
      <c r="J263" s="50" t="str">
        <f>[2]report1262779624005127882!$E234</f>
        <v>Venlo</v>
      </c>
      <c r="K263" s="50" t="str">
        <f t="shared" si="11"/>
        <v>Venlo</v>
      </c>
      <c r="L263" s="50" t="str">
        <f>[2]report1262779624005127882!$B234</f>
        <v>Cabooter Container Services B.V.</v>
      </c>
      <c r="M263" t="s">
        <v>33</v>
      </c>
      <c r="N263" s="51">
        <f>[2]report1262779624005127882!$N234</f>
        <v>63.360004150564002</v>
      </c>
      <c r="O263" s="53">
        <f>YEARFRAC([2]report1262779624005127882!$P234,[2]report1262779624005127882!$Q234)</f>
        <v>4.9972222222222218</v>
      </c>
      <c r="P263">
        <f>[2]report1262779624005127882!$K234</f>
        <v>0</v>
      </c>
      <c r="Q263" s="56">
        <f>[2]report1262779624005127882!$H234</f>
        <v>4039</v>
      </c>
      <c r="R263" s="57">
        <f>[2]report1262779624005127882!$V234/[2]report1262779624005127882!$H$2</f>
        <v>0</v>
      </c>
      <c r="S263">
        <f>[2]report1262779624005127882!$AA234</f>
        <v>0</v>
      </c>
      <c r="T263">
        <f>[2]report1262779624005127882!$Y234</f>
        <v>7</v>
      </c>
      <c r="U263">
        <f>[2]report1262779624005127882!$T234</f>
        <v>1999</v>
      </c>
      <c r="W263" s="59" t="s">
        <v>122</v>
      </c>
      <c r="X263" t="str">
        <f>CONCATENATE([2]report1262779624005127882!$C234,", ",[2]report1262779624005127882!$E234)</f>
        <v>Dirk Hartogweg 14, Venlo</v>
      </c>
      <c r="Y263" t="str">
        <f>[2]report1262779624005127882!$AL234</f>
        <v>N/A</v>
      </c>
      <c r="AA263" t="s">
        <v>179</v>
      </c>
    </row>
    <row r="264" spans="2:27" x14ac:dyDescent="0.25">
      <c r="B264" t="str">
        <f t="shared" si="10"/>
        <v>LC-NE-OU-OU- 1</v>
      </c>
      <c r="C264" t="s">
        <v>36</v>
      </c>
      <c r="D264" t="s">
        <v>38</v>
      </c>
      <c r="E264" s="24">
        <f>YEAR([2]report1262779624005127882!$P235)</f>
        <v>2022</v>
      </c>
      <c r="F264" s="24">
        <f>INT((MONTH([2]report1262779624005127882!$P235)-1)/3)+1</f>
        <v>3</v>
      </c>
      <c r="H264" t="str" cm="1">
        <f t="array" ref="H264">_xlfn.IFS(I264="Netherlands","NL",I264="Germany","GER",I264="Belgium","BE")</f>
        <v>NL</v>
      </c>
      <c r="I264" s="50" t="s">
        <v>67</v>
      </c>
      <c r="J264" s="50" t="str">
        <f>[2]report1262779624005127882!$E235</f>
        <v>Oude Meer</v>
      </c>
      <c r="K264" s="50" t="str">
        <f t="shared" si="11"/>
        <v>Oude Meer</v>
      </c>
      <c r="L264" s="50" t="str">
        <f>[2]report1262779624005127882!$B235</f>
        <v>Agility BV</v>
      </c>
      <c r="M264" t="s">
        <v>33</v>
      </c>
      <c r="N264" s="51">
        <f>[2]report1262779624005127882!$N235</f>
        <v>110.85000017222301</v>
      </c>
      <c r="O264" s="53">
        <f>YEARFRAC([2]report1262779624005127882!$P235,[2]report1262779624005127882!$Q235)</f>
        <v>4.9972222222222218</v>
      </c>
      <c r="P264">
        <f>[2]report1262779624005127882!$K235</f>
        <v>0</v>
      </c>
      <c r="Q264" s="56">
        <f>[2]report1262779624005127882!$H235</f>
        <v>4000</v>
      </c>
      <c r="R264" s="57">
        <f>[2]report1262779624005127882!$V235/[2]report1262779624005127882!$H$2</f>
        <v>0</v>
      </c>
      <c r="S264">
        <f>[2]report1262779624005127882!$AA235</f>
        <v>11.6</v>
      </c>
      <c r="T264">
        <f>[2]report1262779624005127882!$Y235</f>
        <v>8</v>
      </c>
      <c r="U264">
        <f>[2]report1262779624005127882!$T235</f>
        <v>2007</v>
      </c>
      <c r="W264" s="59" t="s">
        <v>73</v>
      </c>
      <c r="X264" t="str">
        <f>CONCATENATE([2]report1262779624005127882!$C235,", ",[2]report1262779624005127882!$E235)</f>
        <v>Fokkerweg 300, Oude Meer</v>
      </c>
      <c r="Y264" t="str">
        <f>[2]report1262779624005127882!$AL235</f>
        <v>Created by exercising a Renewal Option</v>
      </c>
      <c r="AA264" t="s">
        <v>179</v>
      </c>
    </row>
    <row r="265" spans="2:27" x14ac:dyDescent="0.25">
      <c r="B265" t="str">
        <f t="shared" si="10"/>
        <v>LC-NE-OU-OU- 2</v>
      </c>
      <c r="C265" t="s">
        <v>36</v>
      </c>
      <c r="D265" t="s">
        <v>38</v>
      </c>
      <c r="E265" s="24">
        <f>YEAR([2]report1262779624005127882!$P236)</f>
        <v>2022</v>
      </c>
      <c r="F265" s="24">
        <f>INT((MONTH([2]report1262779624005127882!$P236)-1)/3)+1</f>
        <v>3</v>
      </c>
      <c r="H265" t="str" cm="1">
        <f t="array" ref="H265">_xlfn.IFS(I265="Netherlands","NL",I265="Germany","GER",I265="Belgium","BE")</f>
        <v>NL</v>
      </c>
      <c r="I265" s="50" t="s">
        <v>67</v>
      </c>
      <c r="J265" s="50" t="str">
        <f>[2]report1262779624005127882!$E236</f>
        <v>Oude Meer</v>
      </c>
      <c r="K265" s="50" t="str">
        <f t="shared" si="11"/>
        <v>Oude Meer</v>
      </c>
      <c r="L265" s="50" t="str">
        <f>[2]report1262779624005127882!$B236</f>
        <v>Agility BV</v>
      </c>
      <c r="M265" t="s">
        <v>33</v>
      </c>
      <c r="N265" s="51">
        <f>[2]report1262779624005127882!$N236</f>
        <v>110.85000017222301</v>
      </c>
      <c r="O265" s="53">
        <f>YEARFRAC([2]report1262779624005127882!$P236,[2]report1262779624005127882!$Q236)</f>
        <v>4.9972222222222218</v>
      </c>
      <c r="P265">
        <f>[2]report1262779624005127882!$K236</f>
        <v>0</v>
      </c>
      <c r="Q265" s="56">
        <f>[2]report1262779624005127882!$H236</f>
        <v>1418</v>
      </c>
      <c r="R265" s="57">
        <f>[2]report1262779624005127882!$V236/[2]report1262779624005127882!$H$2</f>
        <v>6.9283238126735508E-2</v>
      </c>
      <c r="S265">
        <f>[2]report1262779624005127882!$AA236</f>
        <v>3.34</v>
      </c>
      <c r="T265">
        <f>[2]report1262779624005127882!$Y236</f>
        <v>0</v>
      </c>
      <c r="U265">
        <f>[2]report1262779624005127882!$T236</f>
        <v>2007</v>
      </c>
      <c r="W265" s="59" t="s">
        <v>73</v>
      </c>
      <c r="X265" t="str">
        <f>CONCATENATE([2]report1262779624005127882!$C236,", ",[2]report1262779624005127882!$E236)</f>
        <v>Fokkerweg 300, Oude Meer</v>
      </c>
      <c r="Y265" t="str">
        <f>[2]report1262779624005127882!$AL236</f>
        <v>Created by exercising a Renewal Option</v>
      </c>
      <c r="AA265" t="s">
        <v>179</v>
      </c>
    </row>
    <row r="266" spans="2:27" x14ac:dyDescent="0.25">
      <c r="B266" t="str">
        <f t="shared" si="10"/>
        <v>LC-NE-AL-AL- 1</v>
      </c>
      <c r="C266" t="s">
        <v>36</v>
      </c>
      <c r="D266" t="s">
        <v>38</v>
      </c>
      <c r="E266" s="24">
        <f>YEAR([2]report1262779624005127882!$P237)</f>
        <v>2023</v>
      </c>
      <c r="F266" s="24">
        <f>INT((MONTH([2]report1262779624005127882!$P237)-1)/3)+1</f>
        <v>2</v>
      </c>
      <c r="H266" t="str" cm="1">
        <f t="array" ref="H266">_xlfn.IFS(I266="Netherlands","NL",I266="Germany","GER",I266="Belgium","BE")</f>
        <v>NL</v>
      </c>
      <c r="I266" s="50" t="s">
        <v>67</v>
      </c>
      <c r="J266" s="50" t="str">
        <f>[2]report1262779624005127882!$E237</f>
        <v>Almere</v>
      </c>
      <c r="K266" s="50" t="str">
        <f t="shared" si="11"/>
        <v>Almere</v>
      </c>
      <c r="L266" s="50" t="str">
        <f>[2]report1262779624005127882!$B237</f>
        <v>Antalis B.V.</v>
      </c>
      <c r="M266" t="s">
        <v>33</v>
      </c>
      <c r="N266" s="51">
        <f>[2]report1262779624005127882!$N237</f>
        <v>71.079999104443004</v>
      </c>
      <c r="O266" s="53">
        <f>YEARFRAC([2]report1262779624005127882!$P237,[2]report1262779624005127882!$Q237)</f>
        <v>5</v>
      </c>
      <c r="P266">
        <f>[2]report1262779624005127882!$K237</f>
        <v>2</v>
      </c>
      <c r="Q266" s="56">
        <f>[2]report1262779624005127882!$H237</f>
        <v>2439</v>
      </c>
      <c r="R266" s="57">
        <f>[2]report1262779624005127882!$V237/[2]report1262779624005127882!$H$2</f>
        <v>0.11911527757612859</v>
      </c>
      <c r="S266">
        <f>[2]report1262779624005127882!$AA237</f>
        <v>3</v>
      </c>
      <c r="T266">
        <f>[2]report1262779624005127882!$Y237</f>
        <v>0</v>
      </c>
      <c r="U266">
        <f>[2]report1262779624005127882!$T237</f>
        <v>2009</v>
      </c>
      <c r="W266" s="59" t="s">
        <v>273</v>
      </c>
      <c r="X266" t="str">
        <f>CONCATENATE([2]report1262779624005127882!$C237,", ",[2]report1262779624005127882!$E237)</f>
        <v>Wittevrouwen 15, Almere</v>
      </c>
      <c r="Y266" t="str">
        <f>[2]report1262779624005127882!$AL237</f>
        <v>N/A</v>
      </c>
      <c r="AA266" t="s">
        <v>179</v>
      </c>
    </row>
    <row r="267" spans="2:27" x14ac:dyDescent="0.25">
      <c r="B267" t="str">
        <f t="shared" si="10"/>
        <v>LC-NE-AL-AL- 2</v>
      </c>
      <c r="C267" t="s">
        <v>36</v>
      </c>
      <c r="D267" t="s">
        <v>38</v>
      </c>
      <c r="E267" s="24">
        <f>YEAR([2]report1262779624005127882!$P238)</f>
        <v>2023</v>
      </c>
      <c r="F267" s="24">
        <f>INT((MONTH([2]report1262779624005127882!$P238)-1)/3)+1</f>
        <v>2</v>
      </c>
      <c r="H267" t="str" cm="1">
        <f t="array" ref="H267">_xlfn.IFS(I267="Netherlands","NL",I267="Germany","GER",I267="Belgium","BE")</f>
        <v>NL</v>
      </c>
      <c r="I267" s="50" t="s">
        <v>67</v>
      </c>
      <c r="J267" s="50" t="str">
        <f>[2]report1262779624005127882!$E238</f>
        <v>Almere</v>
      </c>
      <c r="K267" s="50" t="str">
        <f t="shared" si="11"/>
        <v>Almere</v>
      </c>
      <c r="L267" s="50" t="str">
        <f>[2]report1262779624005127882!$B238</f>
        <v>Antalis B.V.</v>
      </c>
      <c r="M267" t="s">
        <v>33</v>
      </c>
      <c r="N267" s="51">
        <f>[2]report1262779624005127882!$N238</f>
        <v>71.079999104443004</v>
      </c>
      <c r="O267" s="53">
        <f>YEARFRAC([2]report1262779624005127882!$P238,[2]report1262779624005127882!$Q238)</f>
        <v>5</v>
      </c>
      <c r="P267">
        <f>[2]report1262779624005127882!$K238</f>
        <v>2</v>
      </c>
      <c r="Q267" s="56">
        <f>[2]report1262779624005127882!$H238</f>
        <v>1338</v>
      </c>
      <c r="R267" s="57">
        <f>[2]report1262779624005127882!$V238/[2]report1262779624005127882!$H$2</f>
        <v>5.4816659343531082E-2</v>
      </c>
      <c r="S267">
        <f>[2]report1262779624005127882!$AA238</f>
        <v>3</v>
      </c>
      <c r="T267">
        <f>[2]report1262779624005127882!$Y238</f>
        <v>0</v>
      </c>
      <c r="U267">
        <f>[2]report1262779624005127882!$T238</f>
        <v>2009</v>
      </c>
      <c r="W267" s="59" t="s">
        <v>273</v>
      </c>
      <c r="X267" t="str">
        <f>CONCATENATE([2]report1262779624005127882!$C238,", ",[2]report1262779624005127882!$E238)</f>
        <v>Wittevrouwen 15, Almere</v>
      </c>
      <c r="Y267" t="str">
        <f>[2]report1262779624005127882!$AL238</f>
        <v>N/A</v>
      </c>
      <c r="AA267" t="s">
        <v>179</v>
      </c>
    </row>
    <row r="268" spans="2:27" x14ac:dyDescent="0.25">
      <c r="B268" t="str">
        <f t="shared" si="10"/>
        <v>LC-NE-AL-AL- 3</v>
      </c>
      <c r="C268" t="s">
        <v>36</v>
      </c>
      <c r="D268" t="s">
        <v>38</v>
      </c>
      <c r="E268" s="24">
        <f>YEAR([2]report1262779624005127882!$P239)</f>
        <v>2023</v>
      </c>
      <c r="F268" s="24">
        <f>INT((MONTH([2]report1262779624005127882!$P239)-1)/3)+1</f>
        <v>2</v>
      </c>
      <c r="H268" t="str" cm="1">
        <f t="array" ref="H268">_xlfn.IFS(I268="Netherlands","NL",I268="Germany","GER",I268="Belgium","BE")</f>
        <v>NL</v>
      </c>
      <c r="I268" s="50" t="s">
        <v>67</v>
      </c>
      <c r="J268" s="50" t="str">
        <f>[2]report1262779624005127882!$E239</f>
        <v>Almere</v>
      </c>
      <c r="K268" s="50" t="str">
        <f t="shared" si="11"/>
        <v>Almere</v>
      </c>
      <c r="L268" s="50" t="str">
        <f>[2]report1262779624005127882!$B239</f>
        <v>Antalis B.V.</v>
      </c>
      <c r="M268" t="s">
        <v>33</v>
      </c>
      <c r="N268" s="51">
        <f>[2]report1262779624005127882!$N239</f>
        <v>71.079999104443004</v>
      </c>
      <c r="O268" s="53">
        <f>YEARFRAC([2]report1262779624005127882!$P239,[2]report1262779624005127882!$Q239)</f>
        <v>5</v>
      </c>
      <c r="P268">
        <f>[2]report1262779624005127882!$K239</f>
        <v>2</v>
      </c>
      <c r="Q268" s="56">
        <f>[2]report1262779624005127882!$H239</f>
        <v>26358</v>
      </c>
      <c r="R268" s="57">
        <f>[2]report1262779624005127882!$V239/[2]report1262779624005127882!$H$2</f>
        <v>0</v>
      </c>
      <c r="S268">
        <f>[2]report1262779624005127882!$AA239</f>
        <v>10.8</v>
      </c>
      <c r="T268">
        <f>[2]report1262779624005127882!$Y239</f>
        <v>31</v>
      </c>
      <c r="U268">
        <f>[2]report1262779624005127882!$T239</f>
        <v>2009</v>
      </c>
      <c r="W268" s="59" t="s">
        <v>273</v>
      </c>
      <c r="X268" t="str">
        <f>CONCATENATE([2]report1262779624005127882!$C239,", ",[2]report1262779624005127882!$E239)</f>
        <v>Wittevrouwen 15, Almere</v>
      </c>
      <c r="Y268" t="str">
        <f>[2]report1262779624005127882!$AL239</f>
        <v>N/A</v>
      </c>
      <c r="AA268" t="s">
        <v>179</v>
      </c>
    </row>
    <row r="269" spans="2:27" x14ac:dyDescent="0.25">
      <c r="B269" t="str">
        <f t="shared" si="10"/>
        <v>LC-NE-TI-TI- 1</v>
      </c>
      <c r="C269" t="s">
        <v>36</v>
      </c>
      <c r="D269" t="s">
        <v>38</v>
      </c>
      <c r="E269" s="24">
        <f>YEAR([2]report1262779624005127882!$P240)</f>
        <v>2022</v>
      </c>
      <c r="F269" s="24">
        <f>INT((MONTH([2]report1262779624005127882!$P240)-1)/3)+1</f>
        <v>1</v>
      </c>
      <c r="H269" t="str" cm="1">
        <f t="array" ref="H269">_xlfn.IFS(I269="Netherlands","NL",I269="Germany","GER",I269="Belgium","BE")</f>
        <v>NL</v>
      </c>
      <c r="I269" s="50" t="s">
        <v>67</v>
      </c>
      <c r="J269" s="50" t="str">
        <f>[2]report1262779624005127882!$E240</f>
        <v>Tilburg</v>
      </c>
      <c r="K269" s="50" t="str">
        <f t="shared" si="11"/>
        <v>Tilburg</v>
      </c>
      <c r="L269" s="50" t="str">
        <f>[2]report1262779624005127882!$B240</f>
        <v>Samsung SDS Global SCL Netherlands Coöperatief U.A.</v>
      </c>
      <c r="M269" t="s">
        <v>33</v>
      </c>
      <c r="N269" s="51">
        <f>[2]report1262779624005127882!$N240</f>
        <v>48.270002790005996</v>
      </c>
      <c r="O269" s="53">
        <f>YEARFRAC([2]report1262779624005127882!$P240,[2]report1262779624005127882!$Q240)</f>
        <v>3</v>
      </c>
      <c r="P269">
        <f>[2]report1262779624005127882!$K240</f>
        <v>2</v>
      </c>
      <c r="Q269" s="56">
        <f>[2]report1262779624005127882!$H240</f>
        <v>28134</v>
      </c>
      <c r="R269" s="57">
        <f>[2]report1262779624005127882!$V240/[2]report1262779624005127882!$H$2</f>
        <v>5.3171229814993892E-2</v>
      </c>
      <c r="S269">
        <f>[2]report1262779624005127882!$AA240</f>
        <v>0</v>
      </c>
      <c r="T269">
        <f>[2]report1262779624005127882!$Y240</f>
        <v>0</v>
      </c>
      <c r="U269">
        <f>[2]report1262779624005127882!$T240</f>
        <v>2002</v>
      </c>
      <c r="W269" s="59" t="s">
        <v>274</v>
      </c>
      <c r="X269" t="str">
        <f>CONCATENATE([2]report1262779624005127882!$C240,", ",[2]report1262779624005127882!$E240)</f>
        <v>Theseusstraat 21-29, Tilburg</v>
      </c>
      <c r="Y269" t="str">
        <f>[2]report1262779624005127882!$AL240</f>
        <v>N/A</v>
      </c>
      <c r="AA269" t="s">
        <v>179</v>
      </c>
    </row>
    <row r="270" spans="2:27" x14ac:dyDescent="0.25">
      <c r="B270" t="str">
        <f t="shared" si="10"/>
        <v>LC-NE-SE-SE- 1</v>
      </c>
      <c r="C270" t="s">
        <v>36</v>
      </c>
      <c r="D270" t="s">
        <v>38</v>
      </c>
      <c r="E270" s="24">
        <f>YEAR([2]report1262779624005127882!$P241)</f>
        <v>2022</v>
      </c>
      <c r="F270" s="24">
        <f>INT((MONTH([2]report1262779624005127882!$P241)-1)/3)+1</f>
        <v>2</v>
      </c>
      <c r="H270" t="str" cm="1">
        <f t="array" ref="H270">_xlfn.IFS(I270="Netherlands","NL",I270="Germany","GER",I270="Belgium","BE")</f>
        <v>NL</v>
      </c>
      <c r="I270" s="50" t="s">
        <v>67</v>
      </c>
      <c r="J270" s="50" t="str">
        <f>[2]report1262779624005127882!$E241</f>
        <v>Sevenum</v>
      </c>
      <c r="K270" s="50" t="str">
        <f t="shared" si="11"/>
        <v>Sevenum</v>
      </c>
      <c r="L270" s="50" t="str">
        <f>[2]report1262779624005127882!$B241</f>
        <v>GEODIS CL Netherlands B.V.</v>
      </c>
      <c r="M270" t="s">
        <v>33</v>
      </c>
      <c r="N270" s="51">
        <f>[2]report1262779624005127882!$N241</f>
        <v>46.960002600560998</v>
      </c>
      <c r="O270" s="53">
        <f>YEARFRAC([2]report1262779624005127882!$P241,[2]report1262779624005127882!$Q241)</f>
        <v>5</v>
      </c>
      <c r="P270">
        <f>[2]report1262779624005127882!$K241</f>
        <v>0</v>
      </c>
      <c r="Q270" s="56">
        <f>[2]report1262779624005127882!$H241</f>
        <v>18074</v>
      </c>
      <c r="R270" s="57">
        <f>[2]report1262779624005127882!$V241/[2]report1262779624005127882!$H$2</f>
        <v>2.250866569762365E-2</v>
      </c>
      <c r="S270">
        <f>[2]report1262779624005127882!$AA241</f>
        <v>12.2</v>
      </c>
      <c r="T270">
        <f>[2]report1262779624005127882!$Y241</f>
        <v>18</v>
      </c>
      <c r="U270">
        <f>[2]report1262779624005127882!$T241</f>
        <v>2015</v>
      </c>
      <c r="W270" s="59" t="s">
        <v>186</v>
      </c>
      <c r="X270" t="str">
        <f>CONCATENATE([2]report1262779624005127882!$C241,", ",[2]report1262779624005127882!$E241)</f>
        <v>Piri Reisweg 21 and 23, Sevenum</v>
      </c>
      <c r="Y270" t="str">
        <f>[2]report1262779624005127882!$AL241</f>
        <v>N/A</v>
      </c>
      <c r="AA270" t="s">
        <v>179</v>
      </c>
    </row>
    <row r="271" spans="2:27" x14ac:dyDescent="0.25">
      <c r="B271" t="str">
        <f t="shared" si="10"/>
        <v>LC-NE-VE-VE- 1</v>
      </c>
      <c r="C271" t="s">
        <v>36</v>
      </c>
      <c r="D271" t="s">
        <v>38</v>
      </c>
      <c r="E271" s="24">
        <f>YEAR([2]report1262779624005127882!$P242)</f>
        <v>2022</v>
      </c>
      <c r="F271" s="24">
        <f>INT((MONTH([2]report1262779624005127882!$P242)-1)/3)+1</f>
        <v>1</v>
      </c>
      <c r="H271" t="str" cm="1">
        <f t="array" ref="H271">_xlfn.IFS(I271="Netherlands","NL",I271="Germany","GER",I271="Belgium","BE")</f>
        <v>NL</v>
      </c>
      <c r="I271" s="50" t="s">
        <v>67</v>
      </c>
      <c r="J271" s="50" t="str">
        <f>[2]report1262779624005127882!$E242</f>
        <v>Venlo</v>
      </c>
      <c r="K271" s="50" t="str">
        <f t="shared" si="11"/>
        <v>Venlo</v>
      </c>
      <c r="L271" s="50" t="str">
        <f>[2]report1262779624005127882!$B242</f>
        <v>INTERNET FUSION B.V.</v>
      </c>
      <c r="M271" t="s">
        <v>33</v>
      </c>
      <c r="N271" s="51">
        <f>[2]report1262779624005127882!$N242</f>
        <v>52.920001326113997</v>
      </c>
      <c r="O271" s="53">
        <f>YEARFRAC([2]report1262779624005127882!$P242,[2]report1262779624005127882!$Q242)</f>
        <v>9.9972222222222218</v>
      </c>
      <c r="P271">
        <f>[2]report1262779624005127882!$K242</f>
        <v>6</v>
      </c>
      <c r="Q271" s="56">
        <f>[2]report1262779624005127882!$H242</f>
        <v>4360</v>
      </c>
      <c r="R271" s="57">
        <f>[2]report1262779624005127882!$V242/[2]report1262779624005127882!$H$2</f>
        <v>1.8897514036381378E-2</v>
      </c>
      <c r="S271">
        <f>[2]report1262779624005127882!$AA242</f>
        <v>11.12</v>
      </c>
      <c r="T271">
        <f>[2]report1262779624005127882!$Y242</f>
        <v>5</v>
      </c>
      <c r="U271">
        <f>[2]report1262779624005127882!$T242</f>
        <v>1999</v>
      </c>
      <c r="W271" s="59" t="s">
        <v>122</v>
      </c>
      <c r="X271" t="str">
        <f>CONCATENATE([2]report1262779624005127882!$C242,", ",[2]report1262779624005127882!$E242)</f>
        <v>Dirk Hartogweg 14, Venlo</v>
      </c>
      <c r="Y271" t="str">
        <f>[2]report1262779624005127882!$AL242</f>
        <v>N/A</v>
      </c>
      <c r="AA271" t="s">
        <v>179</v>
      </c>
    </row>
    <row r="272" spans="2:27" x14ac:dyDescent="0.25">
      <c r="B272" t="str">
        <f t="shared" si="10"/>
        <v>LC-NE-VE-VE- 2</v>
      </c>
      <c r="C272" t="s">
        <v>36</v>
      </c>
      <c r="D272" t="s">
        <v>38</v>
      </c>
      <c r="E272" s="24">
        <f>YEAR([2]report1262779624005127882!$P243)</f>
        <v>2022</v>
      </c>
      <c r="F272" s="24">
        <f>INT((MONTH([2]report1262779624005127882!$P243)-1)/3)+1</f>
        <v>2</v>
      </c>
      <c r="H272" t="str" cm="1">
        <f t="array" ref="H272">_xlfn.IFS(I272="Netherlands","NL",I272="Germany","GER",I272="Belgium","BE")</f>
        <v>NL</v>
      </c>
      <c r="I272" s="50" t="s">
        <v>67</v>
      </c>
      <c r="J272" s="50" t="str">
        <f>[2]report1262779624005127882!$E243</f>
        <v>Venlo</v>
      </c>
      <c r="K272" s="50" t="str">
        <f t="shared" si="11"/>
        <v>Venlo</v>
      </c>
      <c r="L272" s="50" t="str">
        <f>[2]report1262779624005127882!$B243</f>
        <v>Cabooter Container Services B.V.</v>
      </c>
      <c r="M272" t="s">
        <v>33</v>
      </c>
      <c r="N272" s="51">
        <f>[2]report1262779624005127882!$N243</f>
        <v>62.420002617782998</v>
      </c>
      <c r="O272" s="53">
        <f>YEARFRAC([2]report1262779624005127882!$P243,[2]report1262779624005127882!$Q243)</f>
        <v>4.9972222222222218</v>
      </c>
      <c r="P272">
        <f>[2]report1262779624005127882!$K243</f>
        <v>0</v>
      </c>
      <c r="Q272" s="56">
        <f>[2]report1262779624005127882!$H243</f>
        <v>9596</v>
      </c>
      <c r="R272" s="57">
        <f>[2]report1262779624005127882!$V243/[2]report1262779624005127882!$H$2</f>
        <v>9.0755818957482054E-2</v>
      </c>
      <c r="S272">
        <f>[2]report1262779624005127882!$AA243</f>
        <v>0</v>
      </c>
      <c r="T272">
        <f>[2]report1262779624005127882!$Y243</f>
        <v>13</v>
      </c>
      <c r="U272">
        <f>[2]report1262779624005127882!$T243</f>
        <v>1999</v>
      </c>
      <c r="W272" s="59" t="s">
        <v>122</v>
      </c>
      <c r="X272" t="str">
        <f>CONCATENATE([2]report1262779624005127882!$C243,", ",[2]report1262779624005127882!$E243)</f>
        <v>Dirk Hartogweg 14, Venlo</v>
      </c>
      <c r="Y272" t="str">
        <f>[2]report1262779624005127882!$AL243</f>
        <v>Due to delay in construction works_x000D_
Switch to monthly billing + DD per 01/10/2022 based on the Amendment No.2</v>
      </c>
      <c r="AA272" t="s">
        <v>179</v>
      </c>
    </row>
    <row r="273" spans="2:27" x14ac:dyDescent="0.25">
      <c r="B273" t="str">
        <f t="shared" si="10"/>
        <v>LC-GE-MO-MO- 1</v>
      </c>
      <c r="C273" t="s">
        <v>36</v>
      </c>
      <c r="D273" t="s">
        <v>38</v>
      </c>
      <c r="E273" s="24">
        <f>YEAR([2]report1262779624005127882!$P244)</f>
        <v>2022</v>
      </c>
      <c r="F273" s="24">
        <f>INT((MONTH([2]report1262779624005127882!$P244)-1)/3)+1</f>
        <v>2</v>
      </c>
      <c r="H273" t="str" cm="1">
        <f t="array" ref="H273">_xlfn.IFS(I273="Netherlands","NL",I273="Germany","GER",I273="Belgium","BE")</f>
        <v>GER</v>
      </c>
      <c r="I273" s="50" t="s">
        <v>180</v>
      </c>
      <c r="J273" s="50" t="str">
        <f>[2]report1262779624005127882!$E244</f>
        <v>Moers</v>
      </c>
      <c r="K273" s="50" t="str">
        <f t="shared" si="11"/>
        <v>Moers</v>
      </c>
      <c r="L273" s="50" t="str">
        <f>[2]report1262779624005127882!$B244</f>
        <v>EDEKA Rhein-Ruhr Stiftung &amp; Co. KG</v>
      </c>
      <c r="M273" t="s">
        <v>33</v>
      </c>
      <c r="N273" s="51">
        <f>[2]report1262779624005127882!$N244</f>
        <v>56.570000292777998</v>
      </c>
      <c r="O273" s="53">
        <f>YEARFRAC([2]report1262779624005127882!$P244,[2]report1262779624005127882!$Q244)</f>
        <v>1.0805555555555555</v>
      </c>
      <c r="P273">
        <f>[2]report1262779624005127882!$K244</f>
        <v>0</v>
      </c>
      <c r="Q273" s="56">
        <f>[2]report1262779624005127882!$H244</f>
        <v>7999</v>
      </c>
      <c r="R273" s="57">
        <f>[2]report1262779624005127882!$V244/[2]report1262779624005127882!$H$2</f>
        <v>0</v>
      </c>
      <c r="S273">
        <f>[2]report1262779624005127882!$AA244</f>
        <v>0</v>
      </c>
      <c r="T273">
        <f>[2]report1262779624005127882!$Y244</f>
        <v>0</v>
      </c>
      <c r="U273">
        <f>[2]report1262779624005127882!$T244</f>
        <v>1971</v>
      </c>
      <c r="W273" s="59" t="s">
        <v>238</v>
      </c>
      <c r="X273" t="str">
        <f>CONCATENATE([2]report1262779624005127882!$C244,", ",[2]report1262779624005127882!$E244)</f>
        <v>Chemnitzer Strasse 24, Moers</v>
      </c>
      <c r="Y273" t="str">
        <f>[2]report1262779624005127882!$AL244</f>
        <v>Indexation should be based on: 01/10/2016 101,20_x000D_
  triple net agreement, No settlement, costs for the tenant are passed on within the framework of pass-on invoices</v>
      </c>
      <c r="AA273" t="s">
        <v>179</v>
      </c>
    </row>
    <row r="274" spans="2:27" x14ac:dyDescent="0.25">
      <c r="B274" t="str">
        <f t="shared" si="10"/>
        <v>LC-GE-MO-MO- 2</v>
      </c>
      <c r="C274" t="s">
        <v>36</v>
      </c>
      <c r="D274" t="s">
        <v>38</v>
      </c>
      <c r="E274" s="24">
        <f>YEAR([2]report1262779624005127882!$P245)</f>
        <v>2022</v>
      </c>
      <c r="F274" s="24">
        <f>INT((MONTH([2]report1262779624005127882!$P245)-1)/3)+1</f>
        <v>2</v>
      </c>
      <c r="H274" t="str" cm="1">
        <f t="array" ref="H274">_xlfn.IFS(I274="Netherlands","NL",I274="Germany","GER",I274="Belgium","BE")</f>
        <v>GER</v>
      </c>
      <c r="I274" s="50" t="s">
        <v>180</v>
      </c>
      <c r="J274" s="50" t="str">
        <f>[2]report1262779624005127882!$E245</f>
        <v>Moers</v>
      </c>
      <c r="K274" s="50" t="str">
        <f t="shared" si="11"/>
        <v>Moers</v>
      </c>
      <c r="L274" s="50" t="str">
        <f>[2]report1262779624005127882!$B245</f>
        <v>EDEKA Rhein-Ruhr Stiftung &amp; Co. KG</v>
      </c>
      <c r="M274" t="s">
        <v>33</v>
      </c>
      <c r="N274" s="51">
        <f>[2]report1262779624005127882!$N245</f>
        <v>50.669999603888002</v>
      </c>
      <c r="O274" s="53">
        <f>YEARFRAC([2]report1262779624005127882!$P245,[2]report1262779624005127882!$Q245)</f>
        <v>1.0805555555555555</v>
      </c>
      <c r="P274">
        <f>[2]report1262779624005127882!$K245</f>
        <v>0</v>
      </c>
      <c r="Q274" s="56">
        <f>[2]report1262779624005127882!$H245</f>
        <v>34163</v>
      </c>
      <c r="R274" s="57">
        <f>[2]report1262779624005127882!$V245/[2]report1262779624005127882!$H$2</f>
        <v>0.33357744912400172</v>
      </c>
      <c r="S274">
        <f>[2]report1262779624005127882!$AA245</f>
        <v>0</v>
      </c>
      <c r="T274">
        <f>[2]report1262779624005127882!$Y245</f>
        <v>0</v>
      </c>
      <c r="U274">
        <f>[2]report1262779624005127882!$T245</f>
        <v>1971</v>
      </c>
      <c r="W274" s="59" t="s">
        <v>238</v>
      </c>
      <c r="X274" t="str">
        <f>CONCATENATE([2]report1262779624005127882!$C245,", ",[2]report1262779624005127882!$E245)</f>
        <v>Chemnitzer Strasse 24, Moers</v>
      </c>
      <c r="Y274" t="str">
        <f>[2]report1262779624005127882!$AL245</f>
        <v>Indexation should be based on: 01/10/2016 101,20_x000D_
_x000D_
triple net agreement, No settlement, costs for the tenant are passed on within the framework of pass-on invoices</v>
      </c>
      <c r="AA274" t="s">
        <v>179</v>
      </c>
    </row>
    <row r="275" spans="2:27" x14ac:dyDescent="0.25">
      <c r="B275" t="str">
        <f t="shared" si="10"/>
        <v>LC-BE-TO-TO- 1</v>
      </c>
      <c r="C275" t="s">
        <v>36</v>
      </c>
      <c r="D275" t="s">
        <v>38</v>
      </c>
      <c r="E275" s="24">
        <f>YEAR([2]report1262779624005127882!$P246)</f>
        <v>2023</v>
      </c>
      <c r="F275" s="24">
        <f>INT((MONTH([2]report1262779624005127882!$P246)-1)/3)+1</f>
        <v>1</v>
      </c>
      <c r="H275" t="str" cm="1">
        <f t="array" ref="H275">_xlfn.IFS(I275="Netherlands","NL",I275="Germany","GER",I275="Belgium","BE")</f>
        <v>BE</v>
      </c>
      <c r="I275" s="50" t="s">
        <v>181</v>
      </c>
      <c r="J275" s="50" t="str">
        <f>[2]report1262779624005127882!$E246</f>
        <v>Tongeren</v>
      </c>
      <c r="K275" s="50" t="str">
        <f t="shared" si="11"/>
        <v>Tongeren</v>
      </c>
      <c r="L275" s="50" t="str">
        <f>[2]report1262779624005127882!$B246</f>
        <v>Rajapack Benelux NV</v>
      </c>
      <c r="M275" t="s">
        <v>33</v>
      </c>
      <c r="N275" s="51">
        <f>[2]report1262779624005127882!$N246</f>
        <v>44.690001532780997</v>
      </c>
      <c r="O275" s="53">
        <f>YEARFRAC([2]report1262779624005127882!$P246,[2]report1262779624005127882!$Q246)</f>
        <v>3</v>
      </c>
      <c r="P275">
        <f>[2]report1262779624005127882!$K246</f>
        <v>0</v>
      </c>
      <c r="Q275" s="56">
        <f>[2]report1262779624005127882!$H246</f>
        <v>12730</v>
      </c>
      <c r="R275" s="57">
        <f>[2]report1262779624005127882!$V246/[2]report1262779624005127882!$H$2</f>
        <v>0</v>
      </c>
      <c r="S275">
        <f>[2]report1262779624005127882!$AA246</f>
        <v>10</v>
      </c>
      <c r="T275">
        <f>[2]report1262779624005127882!$Y246</f>
        <v>9</v>
      </c>
      <c r="U275">
        <f>[2]report1262779624005127882!$T246</f>
        <v>2000</v>
      </c>
      <c r="W275" s="59" t="s">
        <v>275</v>
      </c>
      <c r="X275" t="str">
        <f>CONCATENATE([2]report1262779624005127882!$C246,", ",[2]report1262779624005127882!$E246)</f>
        <v>Limesweg 6, Tongeren</v>
      </c>
      <c r="Y275" t="str">
        <f>[2]report1262779624005127882!$AL246</f>
        <v>Silent Renewal</v>
      </c>
      <c r="AA275" t="s">
        <v>179</v>
      </c>
    </row>
    <row r="276" spans="2:27" x14ac:dyDescent="0.25">
      <c r="B276" t="str">
        <f t="shared" si="10"/>
        <v>LC-NE-BR-BR- 1</v>
      </c>
      <c r="C276" t="s">
        <v>36</v>
      </c>
      <c r="D276" t="s">
        <v>38</v>
      </c>
      <c r="E276" s="24">
        <f>YEAR([2]report1262779624005127882!$P247)</f>
        <v>2023</v>
      </c>
      <c r="F276" s="24">
        <f>INT((MONTH([2]report1262779624005127882!$P247)-1)/3)+1</f>
        <v>3</v>
      </c>
      <c r="H276" t="str" cm="1">
        <f t="array" ref="H276">_xlfn.IFS(I276="Netherlands","NL",I276="Germany","GER",I276="Belgium","BE")</f>
        <v>NL</v>
      </c>
      <c r="I276" s="50" t="s">
        <v>67</v>
      </c>
      <c r="J276" s="50" t="str">
        <f>[2]report1262779624005127882!$E247</f>
        <v>Breda</v>
      </c>
      <c r="K276" s="50" t="str">
        <f t="shared" si="11"/>
        <v>Breda</v>
      </c>
      <c r="L276" s="50" t="str">
        <f>[2]report1262779624005127882!$B247</f>
        <v>Schenker Logistics Nederland B.V.</v>
      </c>
      <c r="M276" t="s">
        <v>33</v>
      </c>
      <c r="N276" s="51">
        <f>[2]report1262779624005127882!$N247</f>
        <v>60.889998863331002</v>
      </c>
      <c r="O276" s="53">
        <f>YEARFRAC([2]report1262779624005127882!$P247,[2]report1262779624005127882!$Q247)</f>
        <v>1.9972222222222222</v>
      </c>
      <c r="P276">
        <f>[2]report1262779624005127882!$K247</f>
        <v>0</v>
      </c>
      <c r="Q276" s="56">
        <f>[2]report1262779624005127882!$H247</f>
        <v>20481</v>
      </c>
      <c r="R276" s="57">
        <f>[2]report1262779624005127882!$V247/[2]report1262779624005127882!$H$2</f>
        <v>6.2741077098239825E-2</v>
      </c>
      <c r="S276">
        <f>[2]report1262779624005127882!$AA247</f>
        <v>10.8</v>
      </c>
      <c r="T276">
        <f>[2]report1262779624005127882!$Y247</f>
        <v>20</v>
      </c>
      <c r="U276">
        <f>[2]report1262779624005127882!$T247</f>
        <v>2009</v>
      </c>
      <c r="W276" s="59" t="s">
        <v>182</v>
      </c>
      <c r="X276" t="str">
        <f>CONCATENATE([2]report1262779624005127882!$C247,", ",[2]report1262779624005127882!$E247)</f>
        <v>Hekven 6 A-B, Breda</v>
      </c>
      <c r="Y276" t="str">
        <f>[2]report1262779624005127882!$AL247</f>
        <v>Silent renewal due to not exercised break option</v>
      </c>
      <c r="AA276" t="s">
        <v>179</v>
      </c>
    </row>
    <row r="277" spans="2:27" x14ac:dyDescent="0.25">
      <c r="B277" t="str">
        <f t="shared" si="10"/>
        <v>LC-NE-BR-BR- 2</v>
      </c>
      <c r="C277" t="s">
        <v>36</v>
      </c>
      <c r="D277" t="s">
        <v>38</v>
      </c>
      <c r="E277" s="24">
        <f>YEAR([2]report1262779624005127882!$P248)</f>
        <v>2024</v>
      </c>
      <c r="F277" s="24">
        <f>INT((MONTH([2]report1262779624005127882!$P248)-1)/3)+1</f>
        <v>2</v>
      </c>
      <c r="H277" t="str" cm="1">
        <f t="array" ref="H277">_xlfn.IFS(I277="Netherlands","NL",I277="Germany","GER",I277="Belgium","BE")</f>
        <v>NL</v>
      </c>
      <c r="I277" s="50" t="s">
        <v>67</v>
      </c>
      <c r="J277" s="50" t="str">
        <f>[2]report1262779624005127882!$E248</f>
        <v>Brussels</v>
      </c>
      <c r="K277" s="50" t="str">
        <f t="shared" si="11"/>
        <v>Brussels</v>
      </c>
      <c r="L277" s="50" t="str">
        <f>[2]report1262779624005127882!$B248</f>
        <v>Medista NV</v>
      </c>
      <c r="M277" t="s">
        <v>33</v>
      </c>
      <c r="N277" s="51">
        <f>[2]report1262779624005127882!$N248</f>
        <v>72.020000637223006</v>
      </c>
      <c r="O277" s="53">
        <f>YEARFRAC([2]report1262779624005127882!$P248,[2]report1262779624005127882!$Q248)</f>
        <v>3</v>
      </c>
      <c r="P277">
        <f>[2]report1262779624005127882!$K248</f>
        <v>0</v>
      </c>
      <c r="Q277" s="56">
        <f>[2]report1262779624005127882!$H248</f>
        <v>979</v>
      </c>
      <c r="R277" s="57">
        <f>[2]report1262779624005127882!$V248/[2]report1262779624005127882!$H$2</f>
        <v>2.9295443424239048E-3</v>
      </c>
      <c r="S277">
        <f>[2]report1262779624005127882!$AA248</f>
        <v>0</v>
      </c>
      <c r="T277">
        <f>[2]report1262779624005127882!$Y248</f>
        <v>0</v>
      </c>
      <c r="U277">
        <f>[2]report1262779624005127882!$T248</f>
        <v>1984</v>
      </c>
      <c r="W277" s="59" t="s">
        <v>276</v>
      </c>
      <c r="X277" t="str">
        <f>CONCATENATE([2]report1262779624005127882!$C248,", ",[2]report1262779624005127882!$E248)</f>
        <v>Hoge Wei, Brussels</v>
      </c>
      <c r="Y277" t="str">
        <f>[2]report1262779624005127882!$AL248</f>
        <v>N/A</v>
      </c>
      <c r="AA277" t="s">
        <v>179</v>
      </c>
    </row>
    <row r="278" spans="2:27" x14ac:dyDescent="0.25">
      <c r="B278" t="str">
        <f t="shared" si="10"/>
        <v>LC-NE-BR-BR- 3</v>
      </c>
      <c r="C278" t="s">
        <v>36</v>
      </c>
      <c r="D278" t="s">
        <v>38</v>
      </c>
      <c r="E278" s="24">
        <f>YEAR([2]report1262779624005127882!$P249)</f>
        <v>2024</v>
      </c>
      <c r="F278" s="24">
        <f>INT((MONTH([2]report1262779624005127882!$P249)-1)/3)+1</f>
        <v>2</v>
      </c>
      <c r="H278" t="str" cm="1">
        <f t="array" ref="H278">_xlfn.IFS(I278="Netherlands","NL",I278="Germany","GER",I278="Belgium","BE")</f>
        <v>NL</v>
      </c>
      <c r="I278" s="50" t="s">
        <v>67</v>
      </c>
      <c r="J278" s="50" t="str">
        <f>[2]report1262779624005127882!$E249</f>
        <v>Brussels</v>
      </c>
      <c r="K278" s="50" t="str">
        <f t="shared" si="11"/>
        <v>Brussels</v>
      </c>
      <c r="L278" s="50" t="str">
        <f>[2]report1262779624005127882!$B249</f>
        <v>Medista NV</v>
      </c>
      <c r="M278" t="s">
        <v>33</v>
      </c>
      <c r="N278" s="51">
        <f>[2]report1262779624005127882!$N249</f>
        <v>88.969994953878995</v>
      </c>
      <c r="O278" s="53">
        <f>YEARFRAC([2]report1262779624005127882!$P249,[2]report1262779624005127882!$Q249)</f>
        <v>3</v>
      </c>
      <c r="P278">
        <f>[2]report1262779624005127882!$K249</f>
        <v>0</v>
      </c>
      <c r="Q278" s="56">
        <f>[2]report1262779624005127882!$H249</f>
        <v>534</v>
      </c>
      <c r="R278" s="57">
        <f>[2]report1262779624005127882!$V249/[2]report1262779624005127882!$H$2</f>
        <v>2.2459839958583271E-2</v>
      </c>
      <c r="S278">
        <f>[2]report1262779624005127882!$AA249</f>
        <v>0</v>
      </c>
      <c r="T278">
        <f>[2]report1262779624005127882!$Y249</f>
        <v>0</v>
      </c>
      <c r="U278">
        <f>[2]report1262779624005127882!$T249</f>
        <v>1988</v>
      </c>
      <c r="W278" s="59" t="s">
        <v>276</v>
      </c>
      <c r="X278" t="str">
        <f>CONCATENATE([2]report1262779624005127882!$C249,", ",[2]report1262779624005127882!$E249)</f>
        <v>Hoge Wei, Brussels</v>
      </c>
      <c r="Y278" t="str">
        <f>[2]report1262779624005127882!$AL249</f>
        <v>N/A</v>
      </c>
      <c r="AA278" t="s">
        <v>179</v>
      </c>
    </row>
    <row r="279" spans="2:27" x14ac:dyDescent="0.25">
      <c r="B279" t="str">
        <f t="shared" si="10"/>
        <v>LC-NE-BR-BR- 4</v>
      </c>
      <c r="C279" t="s">
        <v>36</v>
      </c>
      <c r="D279" t="s">
        <v>38</v>
      </c>
      <c r="E279" s="24">
        <f>YEAR([2]report1262779624005127882!$P250)</f>
        <v>2022</v>
      </c>
      <c r="F279" s="24">
        <f>INT((MONTH([2]report1262779624005127882!$P250)-1)/3)+1</f>
        <v>3</v>
      </c>
      <c r="H279" t="str" cm="1">
        <f t="array" ref="H279">_xlfn.IFS(I279="Netherlands","NL",I279="Germany","GER",I279="Belgium","BE")</f>
        <v>NL</v>
      </c>
      <c r="I279" s="50" t="s">
        <v>67</v>
      </c>
      <c r="J279" s="50" t="str">
        <f>[2]report1262779624005127882!$E250</f>
        <v>Brussels</v>
      </c>
      <c r="K279" s="50" t="str">
        <f t="shared" si="11"/>
        <v>Brussels</v>
      </c>
      <c r="L279" s="50" t="str">
        <f>[2]report1262779624005127882!$B250</f>
        <v>ENGEPAR NV</v>
      </c>
      <c r="M279" t="s">
        <v>33</v>
      </c>
      <c r="N279" s="51">
        <f>[2]report1262779624005127882!$N250</f>
        <v>43.090000068888997</v>
      </c>
      <c r="O279" s="53">
        <f>YEARFRAC([2]report1262779624005127882!$P250,[2]report1262779624005127882!$Q250)</f>
        <v>8.75</v>
      </c>
      <c r="P279">
        <f>[2]report1262779624005127882!$K250</f>
        <v>0</v>
      </c>
      <c r="Q279" s="56">
        <f>[2]report1262779624005127882!$H250</f>
        <v>904</v>
      </c>
      <c r="R279" s="57">
        <f>[2]report1262779624005127882!$V250/[2]report1262779624005127882!$H$2</f>
        <v>2.7098285167421122E-2</v>
      </c>
      <c r="S279">
        <f>[2]report1262779624005127882!$AA250</f>
        <v>0</v>
      </c>
      <c r="T279">
        <f>[2]report1262779624005127882!$Y250</f>
        <v>0</v>
      </c>
      <c r="U279">
        <f>[2]report1262779624005127882!$T250</f>
        <v>1988</v>
      </c>
      <c r="W279" s="59" t="s">
        <v>276</v>
      </c>
      <c r="X279" t="str">
        <f>CONCATENATE([2]report1262779624005127882!$C250,", ",[2]report1262779624005127882!$E250)</f>
        <v>Hoge Wei, Brussels</v>
      </c>
      <c r="Y279" t="str">
        <f>[2]report1262779624005127882!$AL250</f>
        <v>N/A</v>
      </c>
      <c r="AA279" t="s">
        <v>179</v>
      </c>
    </row>
    <row r="280" spans="2:27" x14ac:dyDescent="0.25">
      <c r="B280" t="str">
        <f t="shared" si="10"/>
        <v>LC-NE-BR-BR- 5</v>
      </c>
      <c r="C280" t="s">
        <v>36</v>
      </c>
      <c r="D280" t="s">
        <v>38</v>
      </c>
      <c r="E280" s="24">
        <f>YEAR([2]report1262779624005127882!$P251)</f>
        <v>2023</v>
      </c>
      <c r="F280" s="24">
        <f>INT((MONTH([2]report1262779624005127882!$P251)-1)/3)+1</f>
        <v>2</v>
      </c>
      <c r="H280" t="str" cm="1">
        <f t="array" ref="H280">_xlfn.IFS(I280="Netherlands","NL",I280="Germany","GER",I280="Belgium","BE")</f>
        <v>NL</v>
      </c>
      <c r="I280" s="50" t="s">
        <v>67</v>
      </c>
      <c r="J280" s="50" t="str">
        <f>[2]report1262779624005127882!$E251</f>
        <v>Breda</v>
      </c>
      <c r="K280" s="50" t="str">
        <f t="shared" si="11"/>
        <v>Breda</v>
      </c>
      <c r="L280" s="50" t="str">
        <f>[2]report1262779624005127882!$B251</f>
        <v>Schenker Logistics Nederland B.V.</v>
      </c>
      <c r="M280" t="s">
        <v>33</v>
      </c>
      <c r="N280" s="51">
        <f>[2]report1262779624005127882!$N251</f>
        <v>71.489996452214996</v>
      </c>
      <c r="O280" s="53">
        <f>YEARFRAC([2]report1262779624005127882!$P251,[2]report1262779624005127882!$Q251)</f>
        <v>2.2472222222222222</v>
      </c>
      <c r="P280">
        <f>[2]report1262779624005127882!$K251</f>
        <v>0</v>
      </c>
      <c r="Q280" s="56">
        <f>[2]report1262779624005127882!$H251</f>
        <v>8990</v>
      </c>
      <c r="R280" s="57">
        <f>[2]report1262779624005127882!$V251/[2]report1262779624005127882!$H$2</f>
        <v>2.6610028806702699E-2</v>
      </c>
      <c r="S280">
        <f>[2]report1262779624005127882!$AA251</f>
        <v>10.8</v>
      </c>
      <c r="T280">
        <f>[2]report1262779624005127882!$Y251</f>
        <v>10</v>
      </c>
      <c r="U280">
        <f>[2]report1262779624005127882!$T251</f>
        <v>2009</v>
      </c>
      <c r="W280" s="59" t="s">
        <v>183</v>
      </c>
      <c r="X280" t="str">
        <f>CONCATENATE([2]report1262779624005127882!$C251,", ",[2]report1262779624005127882!$E251)</f>
        <v>Hekven 6 C-D, Breda</v>
      </c>
      <c r="Y280" t="str">
        <f>[2]report1262779624005127882!$AL251</f>
        <v>Lease unit C</v>
      </c>
      <c r="AA280" t="s">
        <v>179</v>
      </c>
    </row>
    <row r="281" spans="2:27" x14ac:dyDescent="0.25">
      <c r="B281" t="str">
        <f t="shared" si="10"/>
        <v>LC-NE-WA-WA- 1</v>
      </c>
      <c r="C281" t="s">
        <v>36</v>
      </c>
      <c r="D281" t="s">
        <v>38</v>
      </c>
      <c r="E281" s="24">
        <f>YEAR([2]report1262779624005127882!$P252)</f>
        <v>2022</v>
      </c>
      <c r="F281" s="24">
        <f>INT((MONTH([2]report1262779624005127882!$P252)-1)/3)+1</f>
        <v>2</v>
      </c>
      <c r="H281" t="str" cm="1">
        <f t="array" ref="H281">_xlfn.IFS(I281="Netherlands","NL",I281="Germany","GER",I281="Belgium","BE")</f>
        <v>NL</v>
      </c>
      <c r="I281" s="50" t="s">
        <v>67</v>
      </c>
      <c r="J281" s="50" t="str">
        <f>[2]report1262779624005127882!$E252</f>
        <v>Waalwijk</v>
      </c>
      <c r="K281" s="50" t="str">
        <f t="shared" si="11"/>
        <v>Waalwijk</v>
      </c>
      <c r="L281" s="50" t="str">
        <f>[2]report1262779624005127882!$B252</f>
        <v>CEVA Logistics eServices B.V.</v>
      </c>
      <c r="M281" t="s">
        <v>33</v>
      </c>
      <c r="N281" s="51">
        <f>[2]report1262779624005127882!$N252</f>
        <v>53.150004563898001</v>
      </c>
      <c r="O281" s="53">
        <f>YEARFRAC([2]report1262779624005127882!$P252,[2]report1262779624005127882!$Q252)</f>
        <v>3</v>
      </c>
      <c r="P281">
        <f>[2]report1262779624005127882!$K252</f>
        <v>0</v>
      </c>
      <c r="Q281" s="56">
        <f>[2]report1262779624005127882!$H252</f>
        <v>14793</v>
      </c>
      <c r="R281" s="57">
        <f>[2]report1262779624005127882!$V252/[2]report1262779624005127882!$H$2</f>
        <v>1.8212001369693913E-2</v>
      </c>
      <c r="S281">
        <f>[2]report1262779624005127882!$AA252</f>
        <v>9.6999999999999993</v>
      </c>
      <c r="T281">
        <f>[2]report1262779624005127882!$Y252</f>
        <v>19</v>
      </c>
      <c r="U281">
        <f>[2]report1262779624005127882!$T252</f>
        <v>2014</v>
      </c>
      <c r="W281" s="59" t="s">
        <v>184</v>
      </c>
      <c r="X281" t="str">
        <f>CONCATENATE([2]report1262779624005127882!$C252,", ",[2]report1262779624005127882!$E252)</f>
        <v>Veerweg 16, Waalwijk</v>
      </c>
      <c r="Y281" t="str">
        <f>[2]report1262779624005127882!$AL252</f>
        <v>as a result of not exercised break option</v>
      </c>
      <c r="AA281" t="s">
        <v>179</v>
      </c>
    </row>
    <row r="282" spans="2:27" x14ac:dyDescent="0.25">
      <c r="B282" t="str">
        <f t="shared" si="10"/>
        <v>LC-NE-BO-BO- 1</v>
      </c>
      <c r="C282" t="s">
        <v>36</v>
      </c>
      <c r="D282" t="s">
        <v>38</v>
      </c>
      <c r="E282" s="24">
        <f>YEAR([2]report1262779624005127882!$P253)</f>
        <v>2023</v>
      </c>
      <c r="F282" s="24">
        <f>INT((MONTH([2]report1262779624005127882!$P253)-1)/3)+1</f>
        <v>4</v>
      </c>
      <c r="H282" t="str" cm="1">
        <f t="array" ref="H282">_xlfn.IFS(I282="Netherlands","NL",I282="Germany","GER",I282="Belgium","BE")</f>
        <v>NL</v>
      </c>
      <c r="I282" s="50" t="s">
        <v>67</v>
      </c>
      <c r="J282" s="50" t="str">
        <f>[2]report1262779624005127882!$E253</f>
        <v>Born</v>
      </c>
      <c r="K282" s="50" t="str">
        <f t="shared" si="11"/>
        <v>Born</v>
      </c>
      <c r="L282" s="50" t="str">
        <f>[2]report1262779624005127882!$B253</f>
        <v>Ceva Logistics Netherlands B.V.</v>
      </c>
      <c r="M282" t="s">
        <v>33</v>
      </c>
      <c r="N282" s="51">
        <f>[2]report1262779624005127882!$N253</f>
        <v>64.279995573880001</v>
      </c>
      <c r="O282" s="53">
        <f>YEARFRAC([2]report1262779624005127882!$P253,[2]report1262779624005127882!$Q253)</f>
        <v>4.9972222222222218</v>
      </c>
      <c r="P282">
        <f>[2]report1262779624005127882!$K253</f>
        <v>0</v>
      </c>
      <c r="Q282" s="56">
        <f>[2]report1262779624005127882!$H253</f>
        <v>15865</v>
      </c>
      <c r="R282" s="57">
        <f>[2]report1262779624005127882!$V253/[2]report1262779624005127882!$H$2</f>
        <v>1.9078657532303697E-2</v>
      </c>
      <c r="S282">
        <f>[2]report1262779624005127882!$AA253</f>
        <v>10.5</v>
      </c>
      <c r="T282">
        <f>[2]report1262779624005127882!$Y253</f>
        <v>15</v>
      </c>
      <c r="U282">
        <f>[2]report1262779624005127882!$T253</f>
        <v>2009</v>
      </c>
      <c r="W282" s="59" t="s">
        <v>277</v>
      </c>
      <c r="X282" t="str">
        <f>CONCATENATE([2]report1262779624005127882!$C253,", ",[2]report1262779624005127882!$E253)</f>
        <v>Holtum-Noordweg 11, Born</v>
      </c>
      <c r="Y282" t="str">
        <f>[2]report1262779624005127882!$AL253</f>
        <v>N/A</v>
      </c>
      <c r="AA282" t="s">
        <v>179</v>
      </c>
    </row>
    <row r="283" spans="2:27" x14ac:dyDescent="0.25">
      <c r="B283" t="str">
        <f t="shared" si="10"/>
        <v>LC-NE-SE-SE- 1</v>
      </c>
      <c r="C283" t="s">
        <v>36</v>
      </c>
      <c r="D283" t="s">
        <v>38</v>
      </c>
      <c r="E283" s="24">
        <f>YEAR([2]report1262779624005127882!$P254)</f>
        <v>2023</v>
      </c>
      <c r="F283" s="24">
        <f>INT((MONTH([2]report1262779624005127882!$P254)-1)/3)+1</f>
        <v>2</v>
      </c>
      <c r="H283" t="str" cm="1">
        <f t="array" ref="H283">_xlfn.IFS(I283="Netherlands","NL",I283="Germany","GER",I283="Belgium","BE")</f>
        <v>NL</v>
      </c>
      <c r="I283" s="50" t="s">
        <v>67</v>
      </c>
      <c r="J283" s="50" t="str">
        <f>[2]report1262779624005127882!$E254</f>
        <v>Sevenum</v>
      </c>
      <c r="K283" s="50" t="str">
        <f t="shared" si="11"/>
        <v>Sevenum</v>
      </c>
      <c r="L283" s="50" t="str">
        <f>[2]report1262779624005127882!$B254</f>
        <v>Bleckmann Solutions B.V.</v>
      </c>
      <c r="M283" t="s">
        <v>33</v>
      </c>
      <c r="N283" s="51">
        <f>[2]report1262779624005127882!$N254</f>
        <v>55.900000688890003</v>
      </c>
      <c r="O283" s="53">
        <f>YEARFRAC([2]report1262779624005127882!$P254,[2]report1262779624005127882!$Q254)</f>
        <v>4.9972222222222218</v>
      </c>
      <c r="P283">
        <f>[2]report1262779624005127882!$K254</f>
        <v>0</v>
      </c>
      <c r="Q283" s="56">
        <f>[2]report1262779624005127882!$H254</f>
        <v>36318</v>
      </c>
      <c r="R283" s="57">
        <f>[2]report1262779624005127882!$V254/[2]report1262779624005127882!$H$2</f>
        <v>4.5373759290242274E-2</v>
      </c>
      <c r="S283">
        <f>[2]report1262779624005127882!$AA254</f>
        <v>12</v>
      </c>
      <c r="T283">
        <f>[2]report1262779624005127882!$Y254</f>
        <v>36</v>
      </c>
      <c r="U283">
        <f>[2]report1262779624005127882!$T254</f>
        <v>2015</v>
      </c>
      <c r="W283" s="59" t="s">
        <v>186</v>
      </c>
      <c r="X283" t="str">
        <f>CONCATENATE([2]report1262779624005127882!$C254,", ",[2]report1262779624005127882!$E254)</f>
        <v>Piri Reisweg 21 and 23, Sevenum</v>
      </c>
      <c r="Y283" t="str">
        <f>[2]report1262779624005127882!$AL254</f>
        <v>N/A</v>
      </c>
      <c r="AA283" t="s">
        <v>179</v>
      </c>
    </row>
    <row r="284" spans="2:27" x14ac:dyDescent="0.25">
      <c r="B284" t="str">
        <f t="shared" si="10"/>
        <v>LC-NE-EI-EI- 1</v>
      </c>
      <c r="C284" t="s">
        <v>36</v>
      </c>
      <c r="D284" t="s">
        <v>38</v>
      </c>
      <c r="E284" s="24">
        <f>YEAR([2]report1262779624005127882!$P255)</f>
        <v>2023</v>
      </c>
      <c r="F284" s="24">
        <f>INT((MONTH([2]report1262779624005127882!$P255)-1)/3)+1</f>
        <v>3</v>
      </c>
      <c r="H284" t="str" cm="1">
        <f t="array" ref="H284">_xlfn.IFS(I284="Netherlands","NL",I284="Germany","GER",I284="Belgium","BE")</f>
        <v>NL</v>
      </c>
      <c r="I284" s="50" t="s">
        <v>67</v>
      </c>
      <c r="J284" s="50" t="str">
        <f>[2]report1262779624005127882!$E255</f>
        <v>Eindhoven</v>
      </c>
      <c r="K284" s="50" t="str">
        <f t="shared" si="11"/>
        <v>Eindhoven</v>
      </c>
      <c r="L284" s="50" t="str">
        <f>[2]report1262779624005127882!$B255</f>
        <v>Morrison Express Netherlands B.V.</v>
      </c>
      <c r="M284" t="s">
        <v>33</v>
      </c>
      <c r="N284" s="51">
        <f>[2]report1262779624005127882!$N255</f>
        <v>84.989996021658996</v>
      </c>
      <c r="O284" s="53">
        <f>YEARFRAC([2]report1262779624005127882!$P255,[2]report1262779624005127882!$Q255)</f>
        <v>4.9972222222222218</v>
      </c>
      <c r="P284">
        <f>[2]report1262779624005127882!$K255</f>
        <v>0</v>
      </c>
      <c r="Q284" s="56">
        <f>[2]report1262779624005127882!$H255</f>
        <v>12761</v>
      </c>
      <c r="R284" s="57">
        <f>[2]report1262779624005127882!$V255/[2]report1262779624005127882!$H$2</f>
        <v>2.636589908181515E-2</v>
      </c>
      <c r="S284">
        <f>[2]report1262779624005127882!$AA255</f>
        <v>0</v>
      </c>
      <c r="T284">
        <f>[2]report1262779624005127882!$Y255</f>
        <v>11</v>
      </c>
      <c r="U284">
        <f>[2]report1262779624005127882!$T255</f>
        <v>2023</v>
      </c>
      <c r="W284" s="59" t="s">
        <v>187</v>
      </c>
      <c r="X284" t="str">
        <f>CONCATENATE([2]report1262779624005127882!$C255,", ",[2]report1262779624005127882!$E255)</f>
        <v>Achtseweg Noord 4A, Eindhoven</v>
      </c>
      <c r="Y284" t="str">
        <f>[2]report1262779624005127882!$AL255</f>
        <v>N/A</v>
      </c>
      <c r="AA284" t="s">
        <v>179</v>
      </c>
    </row>
    <row r="285" spans="2:27" x14ac:dyDescent="0.25">
      <c r="B285" t="str">
        <f t="shared" si="10"/>
        <v>LC-BE-BR-BR- 1</v>
      </c>
      <c r="C285" t="s">
        <v>36</v>
      </c>
      <c r="D285" t="s">
        <v>38</v>
      </c>
      <c r="E285" s="24">
        <f>YEAR([2]report1262779624005127882!$P256)</f>
        <v>2022</v>
      </c>
      <c r="F285" s="24">
        <f>INT((MONTH([2]report1262779624005127882!$P256)-1)/3)+1</f>
        <v>3</v>
      </c>
      <c r="H285" t="str" cm="1">
        <f t="array" ref="H285">_xlfn.IFS(I285="Netherlands","NL",I285="Germany","GER",I285="Belgium","BE")</f>
        <v>BE</v>
      </c>
      <c r="I285" s="50" t="s">
        <v>181</v>
      </c>
      <c r="J285" s="50" t="str">
        <f>[2]report1262779624005127882!$E256</f>
        <v>Brussels</v>
      </c>
      <c r="K285" s="50" t="str">
        <f t="shared" si="11"/>
        <v>Brussels</v>
      </c>
      <c r="L285" s="50" t="str">
        <f>[2]report1262779624005127882!$B256</f>
        <v>SRL Mercury Engineering Belgium</v>
      </c>
      <c r="M285" t="s">
        <v>33</v>
      </c>
      <c r="N285" s="51">
        <f>[2]report1262779624005127882!$N256</f>
        <v>45.710000447779002</v>
      </c>
      <c r="O285" s="53">
        <f>YEARFRAC([2]report1262779624005127882!$P256,[2]report1262779624005127882!$Q256)</f>
        <v>0.91666666666666663</v>
      </c>
      <c r="P285">
        <f>[2]report1262779624005127882!$K256</f>
        <v>0</v>
      </c>
      <c r="Q285" s="56">
        <f>[2]report1262779624005127882!$H256</f>
        <v>3018</v>
      </c>
      <c r="R285" s="57">
        <f>[2]report1262779624005127882!$V256/[2]report1262779624005127882!$H$2</f>
        <v>4.8825739040398414E-2</v>
      </c>
      <c r="S285">
        <f>[2]report1262779624005127882!$AA256</f>
        <v>0</v>
      </c>
      <c r="T285">
        <f>[2]report1262779624005127882!$Y256</f>
        <v>0</v>
      </c>
      <c r="U285">
        <f>[2]report1262779624005127882!$T256</f>
        <v>1983</v>
      </c>
      <c r="W285" s="59" t="s">
        <v>276</v>
      </c>
      <c r="X285" t="str">
        <f>CONCATENATE([2]report1262779624005127882!$C256,", ",[2]report1262779624005127882!$E256)</f>
        <v>Hoge Wei, Brussels</v>
      </c>
      <c r="Y285" t="str">
        <f>[2]report1262779624005127882!$AL256</f>
        <v>N/A</v>
      </c>
      <c r="AA285" t="s">
        <v>179</v>
      </c>
    </row>
    <row r="286" spans="2:27" x14ac:dyDescent="0.25">
      <c r="B286" t="str">
        <f t="shared" si="10"/>
        <v>LC-BE-VI-VI- 1</v>
      </c>
      <c r="C286" t="s">
        <v>36</v>
      </c>
      <c r="D286" t="s">
        <v>38</v>
      </c>
      <c r="E286" s="24">
        <f>YEAR([2]report1262779624005127882!$P257)</f>
        <v>2023</v>
      </c>
      <c r="F286" s="24">
        <f>INT((MONTH([2]report1262779624005127882!$P257)-1)/3)+1</f>
        <v>2</v>
      </c>
      <c r="H286" t="str" cm="1">
        <f t="array" ref="H286">_xlfn.IFS(I286="Netherlands","NL",I286="Germany","GER",I286="Belgium","BE")</f>
        <v>BE</v>
      </c>
      <c r="I286" s="50" t="s">
        <v>181</v>
      </c>
      <c r="J286" s="50" t="str">
        <f>[2]report1262779624005127882!$E257</f>
        <v>Vilvoorde</v>
      </c>
      <c r="K286" s="50" t="str">
        <f t="shared" si="11"/>
        <v>Vilvoorde</v>
      </c>
      <c r="L286" s="50" t="str">
        <f>[2]report1262779624005127882!$B257</f>
        <v>GLS BELGIUM DISTRIBUTION N.V.</v>
      </c>
      <c r="M286" t="s">
        <v>33</v>
      </c>
      <c r="N286" s="51">
        <f>[2]report1262779624005127882!$N257</f>
        <v>9.9996727770000002E-3</v>
      </c>
      <c r="O286" s="53">
        <f>YEARFRAC([2]report1262779624005127882!$P257,[2]report1262779624005127882!$Q257)</f>
        <v>0.16388888888888889</v>
      </c>
      <c r="P286">
        <f>[2]report1262779624005127882!$K257</f>
        <v>-2</v>
      </c>
      <c r="Q286" s="56">
        <f>[2]report1262779624005127882!$H257</f>
        <v>7112</v>
      </c>
      <c r="R286" s="57">
        <f>[2]report1262779624005127882!$V257/[2]report1262779624005127882!$H$2</f>
        <v>2.7526975157103024E-2</v>
      </c>
      <c r="S286">
        <f>[2]report1262779624005127882!$AA257</f>
        <v>0</v>
      </c>
      <c r="T286">
        <f>[2]report1262779624005127882!$Y257</f>
        <v>88</v>
      </c>
      <c r="U286">
        <f>[2]report1262779624005127882!$T257</f>
        <v>2002</v>
      </c>
      <c r="W286" s="59" t="s">
        <v>278</v>
      </c>
      <c r="X286" t="str">
        <f>CONCATENATE([2]report1262779624005127882!$C257,", ",[2]report1262779624005127882!$E257)</f>
        <v>Schaarbeeklei 649, Vilvoorde</v>
      </c>
      <c r="Y286" t="str">
        <f>[2]report1262779624005127882!$AL257</f>
        <v>Amendment 4</v>
      </c>
      <c r="AA286" t="s">
        <v>179</v>
      </c>
    </row>
    <row r="287" spans="2:27" x14ac:dyDescent="0.25">
      <c r="B287" t="str">
        <f t="shared" si="10"/>
        <v>LC-BE-VI-VI- 2</v>
      </c>
      <c r="C287" t="s">
        <v>36</v>
      </c>
      <c r="D287" t="s">
        <v>38</v>
      </c>
      <c r="E287" s="24">
        <f>YEAR([2]report1262779624005127882!$P258)</f>
        <v>2023</v>
      </c>
      <c r="F287" s="24">
        <f>INT((MONTH([2]report1262779624005127882!$P258)-1)/3)+1</f>
        <v>1</v>
      </c>
      <c r="H287" t="str" cm="1">
        <f t="array" ref="H287">_xlfn.IFS(I287="Netherlands","NL",I287="Germany","GER",I287="Belgium","BE")</f>
        <v>BE</v>
      </c>
      <c r="I287" s="50" t="s">
        <v>181</v>
      </c>
      <c r="J287" s="50" t="str">
        <f>[2]report1262779624005127882!$E258</f>
        <v>Vilvoorde</v>
      </c>
      <c r="K287" s="50" t="str">
        <f t="shared" si="11"/>
        <v>Vilvoorde</v>
      </c>
      <c r="L287" s="50" t="str">
        <f>[2]report1262779624005127882!$B258</f>
        <v>GLS BELGIUM DISTRIBUTION N.V.</v>
      </c>
      <c r="M287" t="s">
        <v>33</v>
      </c>
      <c r="N287" s="51">
        <f>[2]report1262779624005127882!$N258</f>
        <v>9.9996727770000002E-3</v>
      </c>
      <c r="O287" s="53">
        <f>YEARFRAC([2]report1262779624005127882!$P258,[2]report1262779624005127882!$Q258)</f>
        <v>0.33055555555555555</v>
      </c>
      <c r="P287">
        <f>[2]report1262779624005127882!$K258</f>
        <v>-4</v>
      </c>
      <c r="Q287" s="56">
        <f>[2]report1262779624005127882!$H258</f>
        <v>7112</v>
      </c>
      <c r="R287" s="57">
        <f>[2]report1262779624005127882!$V258/[2]report1262779624005127882!$H$2</f>
        <v>2.7526975157103024E-2</v>
      </c>
      <c r="S287">
        <f>[2]report1262779624005127882!$AA258</f>
        <v>0</v>
      </c>
      <c r="T287">
        <f>[2]report1262779624005127882!$Y258</f>
        <v>88</v>
      </c>
      <c r="U287">
        <f>[2]report1262779624005127882!$T258</f>
        <v>2002</v>
      </c>
      <c r="W287" s="59" t="s">
        <v>278</v>
      </c>
      <c r="X287" t="str">
        <f>CONCATENATE([2]report1262779624005127882!$C258,", ",[2]report1262779624005127882!$E258)</f>
        <v>Schaarbeeklei 649, Vilvoorde</v>
      </c>
      <c r="Y287" t="str">
        <f>[2]report1262779624005127882!$AL258</f>
        <v>Amendment 3</v>
      </c>
      <c r="AA287" t="s">
        <v>179</v>
      </c>
    </row>
    <row r="288" spans="2:27" x14ac:dyDescent="0.25">
      <c r="B288" t="str">
        <f t="shared" ref="B288:B351" si="12">UPPER(LEFT(D288,1)&amp;LEFT(MID(D288,FIND(" ",D288)+1,LEN(D288)),1)&amp;"-"&amp;LEFT(I288,2)&amp;"-"&amp;LEFT(J288,2)&amp;"-"&amp;LEFT(K288,2)&amp;"- "&amp;IF(UPPER(LEFT(D288,1)&amp;LEFT(MID(D288,FIND(" ",D288)+1,LEN(D288)),1)&amp;"-"&amp;LEFT(I288,2)&amp;"-"&amp;LEFT(J288,2)&amp;"-"&amp;LEFT(K288,2))=UPPER(LEFT(D287,1)&amp;LEFT(MID(D287,FIND(" ",D287)+1,LEN(D287)),1)&amp;"-"&amp;LEFT(I287,2)&amp;"-"&amp;LEFT(J287,2)&amp;"-"&amp;LEFT(K287,2)),VALUE(MID(B287,FIND(" ",B287)+1,LEN(B287)))+1,1))</f>
        <v>LC-BE-VI-VI- 3</v>
      </c>
      <c r="C288" t="s">
        <v>36</v>
      </c>
      <c r="D288" t="s">
        <v>38</v>
      </c>
      <c r="E288" s="24">
        <f>YEAR([2]report1262779624005127882!$P259)</f>
        <v>2022</v>
      </c>
      <c r="F288" s="24">
        <f>INT((MONTH([2]report1262779624005127882!$P259)-1)/3)+1</f>
        <v>3</v>
      </c>
      <c r="H288" t="str" cm="1">
        <f t="array" ref="H288">_xlfn.IFS(I288="Netherlands","NL",I288="Germany","GER",I288="Belgium","BE")</f>
        <v>BE</v>
      </c>
      <c r="I288" s="50" t="s">
        <v>181</v>
      </c>
      <c r="J288" s="50" t="str">
        <f>[2]report1262779624005127882!$E259</f>
        <v>Vilvoorde</v>
      </c>
      <c r="K288" s="50" t="str">
        <f t="shared" ref="K288:K351" si="13">J288</f>
        <v>Vilvoorde</v>
      </c>
      <c r="L288" s="50" t="str">
        <f>[2]report1262779624005127882!$B259</f>
        <v>GLS BELGIUM DISTRIBUTION N.V.</v>
      </c>
      <c r="M288" t="s">
        <v>33</v>
      </c>
      <c r="N288" s="51">
        <f>[2]report1262779624005127882!$N259</f>
        <v>62.760002256116003</v>
      </c>
      <c r="O288" s="53">
        <f>YEARFRAC([2]report1262779624005127882!$P259,[2]report1262779624005127882!$Q259)</f>
        <v>5.2777777777777778E-2</v>
      </c>
      <c r="P288">
        <f>[2]report1262779624005127882!$K259</f>
        <v>0</v>
      </c>
      <c r="Q288" s="56">
        <f>[2]report1262779624005127882!$H259</f>
        <v>7112</v>
      </c>
      <c r="R288" s="57">
        <f>[2]report1262779624005127882!$V259/[2]report1262779624005127882!$H$2</f>
        <v>2.7526975157103024E-2</v>
      </c>
      <c r="S288">
        <f>[2]report1262779624005127882!$AA259</f>
        <v>0</v>
      </c>
      <c r="T288">
        <f>[2]report1262779624005127882!$Y259</f>
        <v>88</v>
      </c>
      <c r="U288">
        <f>[2]report1262779624005127882!$T259</f>
        <v>2002</v>
      </c>
      <c r="W288" s="59" t="s">
        <v>278</v>
      </c>
      <c r="X288" t="str">
        <f>CONCATENATE([2]report1262779624005127882!$C259,", ",[2]report1262779624005127882!$E259)</f>
        <v>Schaarbeeklei 649, Vilvoorde</v>
      </c>
      <c r="Y288" t="str">
        <f>[2]report1262779624005127882!$AL259</f>
        <v>Acquisition from crossbay_x000D_
_x000D_
ASTi to be paid based on delivered invoices by customer - one time payments in the amount of 86600 Eur &amp; 9000 Eur_x000D_
_x000D_
insurance is paid as DB, but we will have CAP with indexation - indexation as of 2023 the same as for rent, but without 2% maximum</v>
      </c>
      <c r="AA288" t="s">
        <v>179</v>
      </c>
    </row>
    <row r="289" spans="2:27" x14ac:dyDescent="0.25">
      <c r="B289" t="str">
        <f t="shared" si="12"/>
        <v>LC-BE-VI-VI- 4</v>
      </c>
      <c r="C289" t="s">
        <v>36</v>
      </c>
      <c r="D289" t="s">
        <v>38</v>
      </c>
      <c r="E289" s="24">
        <f>YEAR([2]report1262779624005127882!$P260)</f>
        <v>2022</v>
      </c>
      <c r="F289" s="24">
        <f>INT((MONTH([2]report1262779624005127882!$P260)-1)/3)+1</f>
        <v>4</v>
      </c>
      <c r="H289" t="str" cm="1">
        <f t="array" ref="H289">_xlfn.IFS(I289="Netherlands","NL",I289="Germany","GER",I289="Belgium","BE")</f>
        <v>BE</v>
      </c>
      <c r="I289" s="50" t="s">
        <v>181</v>
      </c>
      <c r="J289" s="50" t="str">
        <f>[2]report1262779624005127882!$E260</f>
        <v>Vilvoorde</v>
      </c>
      <c r="K289" s="50" t="str">
        <f t="shared" si="13"/>
        <v>Vilvoorde</v>
      </c>
      <c r="L289" s="50" t="str">
        <f>[2]report1262779624005127882!$B260</f>
        <v>GLS BELGIUM DISTRIBUTION N.V.</v>
      </c>
      <c r="M289" t="s">
        <v>33</v>
      </c>
      <c r="N289" s="51">
        <f>[2]report1262779624005127882!$N260</f>
        <v>66.000003875008005</v>
      </c>
      <c r="O289" s="53">
        <f>YEARFRAC([2]report1262779624005127882!$P260,[2]report1262779624005127882!$Q260)</f>
        <v>0.24166666666666667</v>
      </c>
      <c r="P289">
        <f>[2]report1262779624005127882!$K260</f>
        <v>0</v>
      </c>
      <c r="Q289" s="56">
        <f>[2]report1262779624005127882!$H260</f>
        <v>7112</v>
      </c>
      <c r="R289" s="57">
        <f>[2]report1262779624005127882!$V260/[2]report1262779624005127882!$H$2</f>
        <v>2.7526975157103024E-2</v>
      </c>
      <c r="S289">
        <f>[2]report1262779624005127882!$AA260</f>
        <v>0</v>
      </c>
      <c r="T289">
        <f>[2]report1262779624005127882!$Y260</f>
        <v>88</v>
      </c>
      <c r="U289">
        <f>[2]report1262779624005127882!$T260</f>
        <v>2002</v>
      </c>
      <c r="W289" s="59" t="s">
        <v>278</v>
      </c>
      <c r="X289" t="str">
        <f>CONCATENATE([2]report1262779624005127882!$C260,", ",[2]report1262779624005127882!$E260)</f>
        <v>Schaarbeeklei 649, Vilvoorde</v>
      </c>
      <c r="Y289" t="str">
        <f>[2]report1262779624005127882!$AL260</f>
        <v>Amendment 2</v>
      </c>
      <c r="AA289" t="s">
        <v>179</v>
      </c>
    </row>
    <row r="290" spans="2:27" x14ac:dyDescent="0.25">
      <c r="B290" t="str">
        <f t="shared" si="12"/>
        <v>LC-BE-BE-BE- 1</v>
      </c>
      <c r="C290" t="s">
        <v>36</v>
      </c>
      <c r="D290" t="s">
        <v>38</v>
      </c>
      <c r="E290" s="24">
        <f>YEAR([2]report1262779624005127882!$P261)</f>
        <v>2022</v>
      </c>
      <c r="F290" s="24">
        <f>INT((MONTH([2]report1262779624005127882!$P261)-1)/3)+1</f>
        <v>3</v>
      </c>
      <c r="H290" t="str" cm="1">
        <f t="array" ref="H290">_xlfn.IFS(I290="Netherlands","NL",I290="Germany","GER",I290="Belgium","BE")</f>
        <v>BE</v>
      </c>
      <c r="I290" s="50" t="s">
        <v>181</v>
      </c>
      <c r="J290" s="50" t="str">
        <f>[2]report1262779624005127882!$E261</f>
        <v>Beersel</v>
      </c>
      <c r="K290" s="50" t="str">
        <f t="shared" si="13"/>
        <v>Beersel</v>
      </c>
      <c r="L290" s="50" t="str">
        <f>[2]report1262779624005127882!$B261</f>
        <v>Style Product SPRL</v>
      </c>
      <c r="M290" t="s">
        <v>33</v>
      </c>
      <c r="N290" s="51">
        <f>[2]report1262779624005127882!$N261</f>
        <v>208.180001429447</v>
      </c>
      <c r="O290" s="53">
        <f>YEARFRAC([2]report1262779624005127882!$P261,[2]report1262779624005127882!$Q261)</f>
        <v>0.99722222222222223</v>
      </c>
      <c r="P290">
        <f>[2]report1262779624005127882!$K261</f>
        <v>0</v>
      </c>
      <c r="Q290" s="56">
        <f>[2]report1262779624005127882!$H261</f>
        <v>15</v>
      </c>
      <c r="R290" s="57">
        <f>[2]report1262779624005127882!$V261/[2]report1262779624005127882!$H$2</f>
        <v>7.8121182464635519E-4</v>
      </c>
      <c r="S290">
        <f>[2]report1262779624005127882!$AA261</f>
        <v>3</v>
      </c>
      <c r="T290">
        <f>[2]report1262779624005127882!$Y261</f>
        <v>0</v>
      </c>
      <c r="U290">
        <f>[2]report1262779624005127882!$T261</f>
        <v>1972</v>
      </c>
      <c r="W290" s="59" t="s">
        <v>279</v>
      </c>
      <c r="X290" t="str">
        <f>CONCATENATE([2]report1262779624005127882!$C261,", ",[2]report1262779624005127882!$E261)</f>
        <v>Guido Gezellestraat 123, Beersel</v>
      </c>
      <c r="Y290" t="str">
        <f>[2]report1262779624005127882!$AL261</f>
        <v>N/A</v>
      </c>
      <c r="AA290" t="s">
        <v>179</v>
      </c>
    </row>
    <row r="291" spans="2:27" x14ac:dyDescent="0.25">
      <c r="B291" t="str">
        <f t="shared" si="12"/>
        <v>LC-BE-GR-GR- 1</v>
      </c>
      <c r="C291" t="s">
        <v>36</v>
      </c>
      <c r="D291" t="s">
        <v>38</v>
      </c>
      <c r="E291" s="24">
        <f>YEAR([2]report1262779624005127882!$P262)</f>
        <v>2022</v>
      </c>
      <c r="F291" s="24">
        <f>INT((MONTH([2]report1262779624005127882!$P262)-1)/3)+1</f>
        <v>3</v>
      </c>
      <c r="H291" t="str" cm="1">
        <f t="array" ref="H291">_xlfn.IFS(I291="Netherlands","NL",I291="Germany","GER",I291="Belgium","BE")</f>
        <v>BE</v>
      </c>
      <c r="I291" s="50" t="s">
        <v>181</v>
      </c>
      <c r="J291" s="50" t="str">
        <f>[2]report1262779624005127882!$E262</f>
        <v>Grace Hollogne</v>
      </c>
      <c r="K291" s="50" t="str">
        <f t="shared" si="13"/>
        <v>Grace Hollogne</v>
      </c>
      <c r="L291" s="50" t="str">
        <f>[2]report1262779624005127882!$B262</f>
        <v>ECDC Logistics SA</v>
      </c>
      <c r="M291" t="s">
        <v>33</v>
      </c>
      <c r="N291" s="51">
        <f>[2]report1262779624005127882!$N262</f>
        <v>69.030001601669994</v>
      </c>
      <c r="O291" s="53">
        <f>YEARFRAC([2]report1262779624005127882!$P262,[2]report1262779624005127882!$Q262)</f>
        <v>7.2972222222222225</v>
      </c>
      <c r="P291">
        <f>[2]report1262779624005127882!$K262</f>
        <v>0</v>
      </c>
      <c r="Q291" s="56">
        <f>[2]report1262779624005127882!$H262</f>
        <v>5072</v>
      </c>
      <c r="R291" s="57">
        <f>[2]report1262779624005127882!$V262/[2]report1262779624005127882!$H$2</f>
        <v>2.4305941151247106E-2</v>
      </c>
      <c r="S291">
        <f>[2]report1262779624005127882!$AA262</f>
        <v>0</v>
      </c>
      <c r="T291">
        <f>[2]report1262779624005127882!$Y262</f>
        <v>62</v>
      </c>
      <c r="U291">
        <f>[2]report1262779624005127882!$T262</f>
        <v>2000</v>
      </c>
      <c r="W291" s="59" t="s">
        <v>280</v>
      </c>
      <c r="X291" t="str">
        <f>CONCATENATE([2]report1262779624005127882!$C262,", ",[2]report1262779624005127882!$E262)</f>
        <v>Rue des Nouvelles Technologies 14, Grace Hollogne</v>
      </c>
      <c r="Y291" t="str">
        <f>[2]report1262779624005127882!$AL262</f>
        <v>Aquisition from Crossbay_x000D_
_x000D_
sc as db</v>
      </c>
      <c r="AA291" t="s">
        <v>179</v>
      </c>
    </row>
    <row r="292" spans="2:27" x14ac:dyDescent="0.25">
      <c r="B292" t="str">
        <f t="shared" si="12"/>
        <v>LC-BE-BO-BO- 1</v>
      </c>
      <c r="C292" t="s">
        <v>36</v>
      </c>
      <c r="D292" t="s">
        <v>38</v>
      </c>
      <c r="E292" s="24">
        <f>YEAR([2]report1262779624005127882!$P263)</f>
        <v>2022</v>
      </c>
      <c r="F292" s="24">
        <f>INT((MONTH([2]report1262779624005127882!$P263)-1)/3)+1</f>
        <v>3</v>
      </c>
      <c r="H292" t="str" cm="1">
        <f t="array" ref="H292">_xlfn.IFS(I292="Netherlands","NL",I292="Germany","GER",I292="Belgium","BE")</f>
        <v>BE</v>
      </c>
      <c r="I292" s="50" t="s">
        <v>181</v>
      </c>
      <c r="J292" s="50" t="str">
        <f>[2]report1262779624005127882!$E263</f>
        <v>Boortmeerbeek</v>
      </c>
      <c r="K292" s="50" t="str">
        <f t="shared" si="13"/>
        <v>Boortmeerbeek</v>
      </c>
      <c r="L292" s="50" t="str">
        <f>[2]report1262779624005127882!$B263</f>
        <v>Pharma Logistics NV</v>
      </c>
      <c r="M292" t="s">
        <v>33</v>
      </c>
      <c r="N292" s="51">
        <f>[2]report1262779624005127882!$N263</f>
        <v>45.32000244556</v>
      </c>
      <c r="O292" s="53">
        <f>YEARFRAC([2]report1262779624005127882!$P263,[2]report1262779624005127882!$Q263)</f>
        <v>8.0416666666666661</v>
      </c>
      <c r="P292">
        <f>[2]report1262779624005127882!$K263</f>
        <v>0</v>
      </c>
      <c r="Q292" s="56">
        <f>[2]report1262779624005127882!$H263</f>
        <v>21951</v>
      </c>
      <c r="R292" s="57">
        <f>[2]report1262779624005127882!$V263/[2]report1262779624005127882!$H$2</f>
        <v>6.6451830833982234E-2</v>
      </c>
      <c r="S292">
        <f>[2]report1262779624005127882!$AA263</f>
        <v>0</v>
      </c>
      <c r="T292">
        <f>[2]report1262779624005127882!$Y263</f>
        <v>20</v>
      </c>
      <c r="U292">
        <f>[2]report1262779624005127882!$T263</f>
        <v>2005</v>
      </c>
      <c r="W292" s="59" t="s">
        <v>281</v>
      </c>
      <c r="X292" t="str">
        <f>CONCATENATE([2]report1262779624005127882!$C263,", ",[2]report1262779624005127882!$E263)</f>
        <v>Leuvensesteenweg 242, Boortmeerbeek</v>
      </c>
      <c r="Y292" t="str">
        <f>[2]report1262779624005127882!$AL263</f>
        <v>Acqusition from crossbay_x000D_
_x000D_
no sc costs, only DB costs</v>
      </c>
      <c r="AA292" t="s">
        <v>179</v>
      </c>
    </row>
    <row r="293" spans="2:27" x14ac:dyDescent="0.25">
      <c r="B293" t="str">
        <f t="shared" si="12"/>
        <v>LC-BE-BE-BE- 1</v>
      </c>
      <c r="C293" t="s">
        <v>36</v>
      </c>
      <c r="D293" t="s">
        <v>38</v>
      </c>
      <c r="E293" s="24">
        <f>YEAR([2]report1262779624005127882!$P264)</f>
        <v>2022</v>
      </c>
      <c r="F293" s="24">
        <f>INT((MONTH([2]report1262779624005127882!$P264)-1)/3)+1</f>
        <v>3</v>
      </c>
      <c r="H293" t="str" cm="1">
        <f t="array" ref="H293">_xlfn.IFS(I293="Netherlands","NL",I293="Germany","GER",I293="Belgium","BE")</f>
        <v>BE</v>
      </c>
      <c r="I293" s="50" t="s">
        <v>181</v>
      </c>
      <c r="J293" s="50" t="str">
        <f>[2]report1262779624005127882!$E264</f>
        <v>Beersel</v>
      </c>
      <c r="K293" s="50" t="str">
        <f t="shared" si="13"/>
        <v>Beersel</v>
      </c>
      <c r="L293" s="50" t="str">
        <f>[2]report1262779624005127882!$B264</f>
        <v>NV Colim</v>
      </c>
      <c r="M293" t="s">
        <v>33</v>
      </c>
      <c r="N293" s="51">
        <f>[2]report1262779624005127882!$N264</f>
        <v>39.740002049448997</v>
      </c>
      <c r="O293" s="53">
        <f>YEARFRAC([2]report1262779624005127882!$P264,[2]report1262779624005127882!$Q264)</f>
        <v>4.9777777777777779</v>
      </c>
      <c r="P293">
        <f>[2]report1262779624005127882!$K264</f>
        <v>0</v>
      </c>
      <c r="Q293" s="56">
        <f>[2]report1262779624005127882!$H264</f>
        <v>8086</v>
      </c>
      <c r="R293" s="57">
        <f>[2]report1262779624005127882!$V264/[2]report1262779624005127882!$H$2</f>
        <v>2.1971582568179288E-2</v>
      </c>
      <c r="S293">
        <f>[2]report1262779624005127882!$AA264</f>
        <v>9.65</v>
      </c>
      <c r="T293">
        <f>[2]report1262779624005127882!$Y264</f>
        <v>6</v>
      </c>
      <c r="U293">
        <f>[2]report1262779624005127882!$T264</f>
        <v>1982</v>
      </c>
      <c r="W293" s="59" t="s">
        <v>282</v>
      </c>
      <c r="X293" t="str">
        <f>CONCATENATE([2]report1262779624005127882!$C264,", ",[2]report1262779624005127882!$E264)</f>
        <v>Jozef Huysmanslaan 53, Beersel</v>
      </c>
      <c r="Y293" t="str">
        <f>[2]report1262779624005127882!$AL264</f>
        <v>Hal 1</v>
      </c>
      <c r="AA293" t="s">
        <v>179</v>
      </c>
    </row>
    <row r="294" spans="2:27" x14ac:dyDescent="0.25">
      <c r="B294" t="str">
        <f t="shared" si="12"/>
        <v>LC-BE-GR-GR- 1</v>
      </c>
      <c r="C294" t="s">
        <v>36</v>
      </c>
      <c r="D294" t="s">
        <v>38</v>
      </c>
      <c r="E294" s="24">
        <f>YEAR([2]report1262779624005127882!$P265)</f>
        <v>2022</v>
      </c>
      <c r="F294" s="24">
        <f>INT((MONTH([2]report1262779624005127882!$P265)-1)/3)+1</f>
        <v>3</v>
      </c>
      <c r="H294" t="str" cm="1">
        <f t="array" ref="H294">_xlfn.IFS(I294="Netherlands","NL",I294="Germany","GER",I294="Belgium","BE")</f>
        <v>BE</v>
      </c>
      <c r="I294" s="50" t="s">
        <v>181</v>
      </c>
      <c r="J294" s="50" t="str">
        <f>[2]report1262779624005127882!$E265</f>
        <v>Grimbergen</v>
      </c>
      <c r="K294" s="50" t="str">
        <f t="shared" si="13"/>
        <v>Grimbergen</v>
      </c>
      <c r="L294" s="50" t="str">
        <f>[2]report1262779624005127882!$B265</f>
        <v>Iron Mountain Belgium NV</v>
      </c>
      <c r="M294" t="s">
        <v>33</v>
      </c>
      <c r="N294" s="51">
        <f>[2]report1262779624005127882!$N265</f>
        <v>74.789996107769994</v>
      </c>
      <c r="O294" s="53">
        <f>YEARFRAC([2]report1262779624005127882!$P265,[2]report1262779624005127882!$Q265)</f>
        <v>4.2972222222222225</v>
      </c>
      <c r="P294">
        <f>[2]report1262779624005127882!$K265</f>
        <v>0</v>
      </c>
      <c r="Q294" s="56">
        <f>[2]report1262779624005127882!$H265</f>
        <v>4947</v>
      </c>
      <c r="R294" s="57">
        <f>[2]report1262779624005127882!$V265/[2]report1262779624005127882!$H$2</f>
        <v>2.0503392593873685E-2</v>
      </c>
      <c r="S294">
        <f>[2]report1262779624005127882!$AA265</f>
        <v>0</v>
      </c>
      <c r="T294">
        <f>[2]report1262779624005127882!$Y265</f>
        <v>1</v>
      </c>
      <c r="U294">
        <f>[2]report1262779624005127882!$T265</f>
        <v>2007</v>
      </c>
      <c r="W294" s="59" t="s">
        <v>283</v>
      </c>
      <c r="X294" t="str">
        <f>CONCATENATE([2]report1262779624005127882!$C265,", ",[2]report1262779624005127882!$E265)</f>
        <v>Verbrande Brugsesteenweg 58, Grimbergen</v>
      </c>
      <c r="Y294" t="str">
        <f>[2]report1262779624005127882!$AL265</f>
        <v>Acquisition from Crossbay</v>
      </c>
      <c r="AA294" t="s">
        <v>179</v>
      </c>
    </row>
    <row r="295" spans="2:27" x14ac:dyDescent="0.25">
      <c r="B295" t="str">
        <f t="shared" si="12"/>
        <v>LC-BE-ME-ME- 1</v>
      </c>
      <c r="C295" t="s">
        <v>36</v>
      </c>
      <c r="D295" t="s">
        <v>38</v>
      </c>
      <c r="E295" s="24">
        <f>YEAR([2]report1262779624005127882!$P266)</f>
        <v>2022</v>
      </c>
      <c r="F295" s="24">
        <f>INT((MONTH([2]report1262779624005127882!$P266)-1)/3)+1</f>
        <v>3</v>
      </c>
      <c r="H295" t="str" cm="1">
        <f t="array" ref="H295">_xlfn.IFS(I295="Netherlands","NL",I295="Germany","GER",I295="Belgium","BE")</f>
        <v>BE</v>
      </c>
      <c r="I295" s="50" t="s">
        <v>181</v>
      </c>
      <c r="J295" s="50" t="str">
        <f>[2]report1262779624005127882!$E266</f>
        <v>Merelbeke</v>
      </c>
      <c r="K295" s="50" t="str">
        <f t="shared" si="13"/>
        <v>Merelbeke</v>
      </c>
      <c r="L295" s="50" t="str">
        <f>[2]report1262779624005127882!$B266</f>
        <v>GLS BELGIUM DISTRIBUTION N.V.</v>
      </c>
      <c r="M295" t="s">
        <v>33</v>
      </c>
      <c r="N295" s="51">
        <f>[2]report1262779624005127882!$N266</f>
        <v>59.039994816101</v>
      </c>
      <c r="O295" s="53">
        <f>YEARFRAC([2]report1262779624005127882!$P266,[2]report1262779624005127882!$Q266)</f>
        <v>5.2777777777777778E-2</v>
      </c>
      <c r="P295">
        <f>[2]report1262779624005127882!$K266</f>
        <v>0</v>
      </c>
      <c r="Q295" s="56">
        <f>[2]report1262779624005127882!$H266</f>
        <v>5795</v>
      </c>
      <c r="R295" s="57">
        <f>[2]report1262779624005127882!$V266/[2]report1262779624005127882!$H$2</f>
        <v>2.4652603898433961E-2</v>
      </c>
      <c r="S295">
        <f>[2]report1262779624005127882!$AA266</f>
        <v>0</v>
      </c>
      <c r="T295">
        <f>[2]report1262779624005127882!$Y266</f>
        <v>74</v>
      </c>
      <c r="U295">
        <f>[2]report1262779624005127882!$T266</f>
        <v>1998</v>
      </c>
      <c r="W295" s="59" t="s">
        <v>284</v>
      </c>
      <c r="X295" t="str">
        <f>CONCATENATE([2]report1262779624005127882!$C266,", ",[2]report1262779624005127882!$E266)</f>
        <v>Sluisweg 10, Merelbeke</v>
      </c>
      <c r="Y295" t="str">
        <f>[2]report1262779624005127882!$AL266</f>
        <v>Acqusition from Crossbay_x000D_
_x000D_
ASTI in the amounts of 79600 Eur and 11000 Eur paid based on Lessor approval once invoices are delivered_x000D_
_x000D_
CAP on insurance costs</v>
      </c>
      <c r="AA295" t="s">
        <v>179</v>
      </c>
    </row>
    <row r="296" spans="2:27" x14ac:dyDescent="0.25">
      <c r="B296" t="str">
        <f t="shared" si="12"/>
        <v>LC-BE-ME-ME- 2</v>
      </c>
      <c r="C296" t="s">
        <v>36</v>
      </c>
      <c r="D296" t="s">
        <v>38</v>
      </c>
      <c r="E296" s="24">
        <f>YEAR([2]report1262779624005127882!$P267)</f>
        <v>2022</v>
      </c>
      <c r="F296" s="24">
        <f>INT((MONTH([2]report1262779624005127882!$P267)-1)/3)+1</f>
        <v>4</v>
      </c>
      <c r="H296" t="str" cm="1">
        <f t="array" ref="H296">_xlfn.IFS(I296="Netherlands","NL",I296="Germany","GER",I296="Belgium","BE")</f>
        <v>BE</v>
      </c>
      <c r="I296" s="50" t="s">
        <v>181</v>
      </c>
      <c r="J296" s="50" t="str">
        <f>[2]report1262779624005127882!$E267</f>
        <v>Merelbeke</v>
      </c>
      <c r="K296" s="50" t="str">
        <f t="shared" si="13"/>
        <v>Merelbeke</v>
      </c>
      <c r="L296" s="50" t="str">
        <f>[2]report1262779624005127882!$B267</f>
        <v>GLS BELGIUM DISTRIBUTION N.V.</v>
      </c>
      <c r="M296" t="s">
        <v>33</v>
      </c>
      <c r="N296" s="51">
        <f>[2]report1262779624005127882!$N267</f>
        <v>60.239998604996998</v>
      </c>
      <c r="O296" s="53">
        <f>YEARFRAC([2]report1262779624005127882!$P267,[2]report1262779624005127882!$Q267)</f>
        <v>0.24166666666666667</v>
      </c>
      <c r="P296">
        <f>[2]report1262779624005127882!$K267</f>
        <v>0</v>
      </c>
      <c r="Q296" s="56">
        <f>[2]report1262779624005127882!$H267</f>
        <v>5795</v>
      </c>
      <c r="R296" s="57">
        <f>[2]report1262779624005127882!$V267/[2]report1262779624005127882!$H$2</f>
        <v>2.4652603898433961E-2</v>
      </c>
      <c r="S296">
        <f>[2]report1262779624005127882!$AA267</f>
        <v>0</v>
      </c>
      <c r="T296">
        <f>[2]report1262779624005127882!$Y267</f>
        <v>74</v>
      </c>
      <c r="U296">
        <f>[2]report1262779624005127882!$T267</f>
        <v>1998</v>
      </c>
      <c r="W296" s="59" t="s">
        <v>284</v>
      </c>
      <c r="X296" t="str">
        <f>CONCATENATE([2]report1262779624005127882!$C267,", ",[2]report1262779624005127882!$E267)</f>
        <v>Sluisweg 10, Merelbeke</v>
      </c>
      <c r="Y296" t="str">
        <f>[2]report1262779624005127882!$AL267</f>
        <v>Amendment 2</v>
      </c>
      <c r="AA296" t="s">
        <v>179</v>
      </c>
    </row>
    <row r="297" spans="2:27" x14ac:dyDescent="0.25">
      <c r="B297" t="str">
        <f t="shared" si="12"/>
        <v>LC-BE-ME-ME- 3</v>
      </c>
      <c r="C297" t="s">
        <v>36</v>
      </c>
      <c r="D297" t="s">
        <v>38</v>
      </c>
      <c r="E297" s="24">
        <f>YEAR([2]report1262779624005127882!$P268)</f>
        <v>2023</v>
      </c>
      <c r="F297" s="24">
        <f>INT((MONTH([2]report1262779624005127882!$P268)-1)/3)+1</f>
        <v>1</v>
      </c>
      <c r="H297" t="str" cm="1">
        <f t="array" ref="H297">_xlfn.IFS(I297="Netherlands","NL",I297="Germany","GER",I297="Belgium","BE")</f>
        <v>BE</v>
      </c>
      <c r="I297" s="50" t="s">
        <v>181</v>
      </c>
      <c r="J297" s="50" t="str">
        <f>[2]report1262779624005127882!$E268</f>
        <v>Merelbeke</v>
      </c>
      <c r="K297" s="50" t="str">
        <f t="shared" si="13"/>
        <v>Merelbeke</v>
      </c>
      <c r="L297" s="50" t="str">
        <f>[2]report1262779624005127882!$B268</f>
        <v>GLS BELGIUM DISTRIBUTION N.V.</v>
      </c>
      <c r="M297" t="s">
        <v>33</v>
      </c>
      <c r="N297" s="51">
        <f>[2]report1262779624005127882!$N268</f>
        <v>9.9996727770000002E-3</v>
      </c>
      <c r="O297" s="53">
        <f>YEARFRAC([2]report1262779624005127882!$P268,[2]report1262779624005127882!$Q268)</f>
        <v>0.33055555555555555</v>
      </c>
      <c r="P297">
        <f>[2]report1262779624005127882!$K268</f>
        <v>-4</v>
      </c>
      <c r="Q297" s="56">
        <f>[2]report1262779624005127882!$H268</f>
        <v>5795</v>
      </c>
      <c r="R297" s="57">
        <f>[2]report1262779624005127882!$V268/[2]report1262779624005127882!$H$2</f>
        <v>2.4652603898433961E-2</v>
      </c>
      <c r="S297">
        <f>[2]report1262779624005127882!$AA268</f>
        <v>0</v>
      </c>
      <c r="T297">
        <f>[2]report1262779624005127882!$Y268</f>
        <v>74</v>
      </c>
      <c r="U297">
        <f>[2]report1262779624005127882!$T268</f>
        <v>1998</v>
      </c>
      <c r="W297" s="59" t="s">
        <v>284</v>
      </c>
      <c r="X297" t="str">
        <f>CONCATENATE([2]report1262779624005127882!$C268,", ",[2]report1262779624005127882!$E268)</f>
        <v>Sluisweg 10, Merelbeke</v>
      </c>
      <c r="Y297" t="str">
        <f>[2]report1262779624005127882!$AL268</f>
        <v>Amendment 3</v>
      </c>
      <c r="AA297" t="s">
        <v>179</v>
      </c>
    </row>
    <row r="298" spans="2:27" x14ac:dyDescent="0.25">
      <c r="B298" t="str">
        <f t="shared" si="12"/>
        <v>LC-NE-OU-OU- 1</v>
      </c>
      <c r="C298" t="s">
        <v>36</v>
      </c>
      <c r="D298" t="s">
        <v>38</v>
      </c>
      <c r="E298" s="24">
        <f>YEAR([2]report1262779624005127882!$P269)</f>
        <v>2023</v>
      </c>
      <c r="F298" s="24">
        <f>INT((MONTH([2]report1262779624005127882!$P269)-1)/3)+1</f>
        <v>2</v>
      </c>
      <c r="H298" t="str" cm="1">
        <f t="array" ref="H298">_xlfn.IFS(I298="Netherlands","NL",I298="Germany","GER",I298="Belgium","BE")</f>
        <v>NL</v>
      </c>
      <c r="I298" s="50" t="s">
        <v>67</v>
      </c>
      <c r="J298" s="50" t="str">
        <f>[2]report1262779624005127882!$E269</f>
        <v>Oud Gastel</v>
      </c>
      <c r="K298" s="50" t="str">
        <f t="shared" si="13"/>
        <v>Oud Gastel</v>
      </c>
      <c r="L298" s="50" t="str">
        <f>[2]report1262779624005127882!$B269</f>
        <v>CEVA Logistics Netherlands B.V.</v>
      </c>
      <c r="M298" t="s">
        <v>33</v>
      </c>
      <c r="N298" s="51">
        <f>[2]report1262779624005127882!$N269</f>
        <v>65.360003289451001</v>
      </c>
      <c r="O298" s="53">
        <f>YEARFRAC([2]report1262779624005127882!$P269,[2]report1262779624005127882!$Q269)</f>
        <v>2.9972222222222222</v>
      </c>
      <c r="P298">
        <f>[2]report1262779624005127882!$K269</f>
        <v>0</v>
      </c>
      <c r="Q298" s="56">
        <f>[2]report1262779624005127882!$H269</f>
        <v>32631</v>
      </c>
      <c r="R298" s="57">
        <f>[2]report1262779624005127882!$V269/[2]report1262779624005127882!$H$2</f>
        <v>5.0290511211610267E-2</v>
      </c>
      <c r="S298">
        <f>[2]report1262779624005127882!$AA269</f>
        <v>11.07</v>
      </c>
      <c r="T298">
        <f>[2]report1262779624005127882!$Y269</f>
        <v>14</v>
      </c>
      <c r="U298">
        <f>[2]report1262779624005127882!$T269</f>
        <v>2009</v>
      </c>
      <c r="W298" s="59" t="s">
        <v>188</v>
      </c>
      <c r="X298" t="str">
        <f>CONCATENATE([2]report1262779624005127882!$C269,", ",[2]report1262779624005127882!$E269)</f>
        <v>Rietschotten 2, Oud Gastel</v>
      </c>
      <c r="Y298" t="str">
        <f>[2]report1262779624005127882!$AL269</f>
        <v>N/A</v>
      </c>
      <c r="AA298" t="s">
        <v>179</v>
      </c>
    </row>
    <row r="299" spans="2:27" x14ac:dyDescent="0.25">
      <c r="B299" t="str">
        <f t="shared" si="12"/>
        <v>LC-NE-VE-VE- 1</v>
      </c>
      <c r="C299" t="s">
        <v>36</v>
      </c>
      <c r="D299" t="s">
        <v>38</v>
      </c>
      <c r="E299" s="24">
        <f>YEAR([2]report1262779624005127882!$P270)</f>
        <v>2025</v>
      </c>
      <c r="F299" s="24">
        <f>INT((MONTH([2]report1262779624005127882!$P270)-1)/3)+1</f>
        <v>1</v>
      </c>
      <c r="H299" t="str" cm="1">
        <f t="array" ref="H299">_xlfn.IFS(I299="Netherlands","NL",I299="Germany","GER",I299="Belgium","BE")</f>
        <v>NL</v>
      </c>
      <c r="I299" s="50" t="s">
        <v>67</v>
      </c>
      <c r="J299" s="50" t="str">
        <f>[2]report1262779624005127882!$E270</f>
        <v>Venlo</v>
      </c>
      <c r="K299" s="50" t="str">
        <f t="shared" si="13"/>
        <v>Venlo</v>
      </c>
      <c r="L299" s="50" t="str">
        <f>[2]report1262779624005127882!$B270</f>
        <v>Geodis CL Netherlands B.V.</v>
      </c>
      <c r="M299" t="s">
        <v>33</v>
      </c>
      <c r="N299" s="51">
        <f>[2]report1262779624005127882!$N270</f>
        <v>80.949999052775993</v>
      </c>
      <c r="O299" s="53">
        <f>YEARFRAC([2]report1262779624005127882!$P270,[2]report1262779624005127882!$Q270)</f>
        <v>1.4972222222222222</v>
      </c>
      <c r="P299">
        <f>[2]report1262779624005127882!$K270</f>
        <v>0</v>
      </c>
      <c r="Q299" s="56">
        <f>[2]report1262779624005127882!$H270</f>
        <v>36609</v>
      </c>
      <c r="R299" s="57">
        <f>[2]report1262779624005127882!$V270/[2]report1262779624005127882!$H$2</f>
        <v>5.1852936870377425E-2</v>
      </c>
      <c r="S299">
        <f>[2]report1262779624005127882!$AA270</f>
        <v>11.68</v>
      </c>
      <c r="T299">
        <f>[2]report1262779624005127882!$Y270</f>
        <v>32</v>
      </c>
      <c r="U299">
        <f>[2]report1262779624005127882!$T270</f>
        <v>2007</v>
      </c>
      <c r="W299" s="59" t="s">
        <v>189</v>
      </c>
      <c r="X299" t="str">
        <f>CONCATENATE([2]report1262779624005127882!$C270,", ",[2]report1262779624005127882!$E270)</f>
        <v>Columbusweg 33a, Venlo</v>
      </c>
      <c r="Y299" t="str">
        <f>[2]report1262779624005127882!$AL270</f>
        <v>N/A</v>
      </c>
      <c r="AA299" t="s">
        <v>179</v>
      </c>
    </row>
    <row r="300" spans="2:27" x14ac:dyDescent="0.25">
      <c r="B300" t="str">
        <f t="shared" si="12"/>
        <v>LC-BE-VI-VI- 1</v>
      </c>
      <c r="C300" t="s">
        <v>36</v>
      </c>
      <c r="D300" t="s">
        <v>38</v>
      </c>
      <c r="E300" s="24">
        <f>YEAR([2]report1262779624005127882!$P271)</f>
        <v>2024</v>
      </c>
      <c r="F300" s="24">
        <f>INT((MONTH([2]report1262779624005127882!$P271)-1)/3)+1</f>
        <v>1</v>
      </c>
      <c r="H300" t="str" cm="1">
        <f t="array" ref="H300">_xlfn.IFS(I300="Netherlands","NL",I300="Germany","GER",I300="Belgium","BE")</f>
        <v>BE</v>
      </c>
      <c r="I300" s="50" t="s">
        <v>181</v>
      </c>
      <c r="J300" s="50" t="str">
        <f>[2]report1262779624005127882!$E271</f>
        <v>Vilvoorde</v>
      </c>
      <c r="K300" s="50" t="str">
        <f t="shared" si="13"/>
        <v>Vilvoorde</v>
      </c>
      <c r="L300" s="50" t="str">
        <f>[2]report1262779624005127882!$B271</f>
        <v>GLS BELGIUM DISTRIBUTION N.V.</v>
      </c>
      <c r="M300" t="s">
        <v>33</v>
      </c>
      <c r="N300" s="51">
        <f>[2]report1262779624005127882!$N271</f>
        <v>66.919995298323997</v>
      </c>
      <c r="O300" s="53">
        <f>YEARFRAC([2]report1262779624005127882!$P271,[2]report1262779624005127882!$Q271)</f>
        <v>10</v>
      </c>
      <c r="P300">
        <f>[2]report1262779624005127882!$K271</f>
        <v>0</v>
      </c>
      <c r="Q300" s="56">
        <f>[2]report1262779624005127882!$H271</f>
        <v>7112</v>
      </c>
      <c r="R300" s="57">
        <f>[2]report1262779624005127882!$V271/[2]report1262779624005127882!$H$2</f>
        <v>2.7526975157103024E-2</v>
      </c>
      <c r="S300">
        <f>[2]report1262779624005127882!$AA271</f>
        <v>0</v>
      </c>
      <c r="T300">
        <f>[2]report1262779624005127882!$Y271</f>
        <v>88</v>
      </c>
      <c r="U300">
        <f>[2]report1262779624005127882!$T271</f>
        <v>2002</v>
      </c>
      <c r="W300" s="59" t="s">
        <v>278</v>
      </c>
      <c r="X300" t="str">
        <f>CONCATENATE([2]report1262779624005127882!$C271,", ",[2]report1262779624005127882!$E271)</f>
        <v>Schaarbeeklei 649, Vilvoorde</v>
      </c>
      <c r="Y300" t="str">
        <f>[2]report1262779624005127882!$AL271</f>
        <v>Amendment 6</v>
      </c>
      <c r="AA300" t="s">
        <v>179</v>
      </c>
    </row>
    <row r="301" spans="2:27" x14ac:dyDescent="0.25">
      <c r="B301" t="str">
        <f t="shared" si="12"/>
        <v>LC-BE-TO-TO- 1</v>
      </c>
      <c r="C301" t="s">
        <v>36</v>
      </c>
      <c r="D301" t="s">
        <v>38</v>
      </c>
      <c r="E301" s="24">
        <f>YEAR([2]report1262779624005127882!$P272)</f>
        <v>2023</v>
      </c>
      <c r="F301" s="24">
        <f>INT((MONTH([2]report1262779624005127882!$P272)-1)/3)+1</f>
        <v>1</v>
      </c>
      <c r="H301" t="str" cm="1">
        <f t="array" ref="H301">_xlfn.IFS(I301="Netherlands","NL",I301="Germany","GER",I301="Belgium","BE")</f>
        <v>BE</v>
      </c>
      <c r="I301" s="50" t="s">
        <v>181</v>
      </c>
      <c r="J301" s="50" t="str">
        <f>[2]report1262779624005127882!$E272</f>
        <v>Tongeren</v>
      </c>
      <c r="K301" s="50" t="str">
        <f t="shared" si="13"/>
        <v>Tongeren</v>
      </c>
      <c r="L301" s="50" t="str">
        <f>[2]report1262779624005127882!$B272</f>
        <v>Rajapack Benelux NV</v>
      </c>
      <c r="M301" t="s">
        <v>33</v>
      </c>
      <c r="N301" s="51">
        <f>[2]report1262779624005127882!$N272</f>
        <v>50.230003237783997</v>
      </c>
      <c r="O301" s="53">
        <f>YEARFRAC([2]report1262779624005127882!$P272,[2]report1262779624005127882!$Q272)</f>
        <v>3</v>
      </c>
      <c r="P301">
        <f>[2]report1262779624005127882!$K272</f>
        <v>0</v>
      </c>
      <c r="Q301" s="56">
        <f>[2]report1262779624005127882!$H272</f>
        <v>8338</v>
      </c>
      <c r="R301" s="57">
        <f>[2]report1262779624005127882!$V272/[2]report1262779624005127882!$H$2</f>
        <v>3.4177985575860555E-2</v>
      </c>
      <c r="S301">
        <f>[2]report1262779624005127882!$AA272</f>
        <v>10</v>
      </c>
      <c r="T301">
        <f>[2]report1262779624005127882!$Y272</f>
        <v>6</v>
      </c>
      <c r="U301">
        <f>[2]report1262779624005127882!$T272</f>
        <v>2000</v>
      </c>
      <c r="W301" s="59" t="s">
        <v>275</v>
      </c>
      <c r="X301" t="str">
        <f>CONCATENATE([2]report1262779624005127882!$C272,", ",[2]report1262779624005127882!$E272)</f>
        <v>Limesweg 6, Tongeren</v>
      </c>
      <c r="Y301" t="str">
        <f>[2]report1262779624005127882!$AL272</f>
        <v>Silent Renewal</v>
      </c>
      <c r="AA301" t="s">
        <v>179</v>
      </c>
    </row>
    <row r="302" spans="2:27" x14ac:dyDescent="0.25">
      <c r="B302" t="str">
        <f t="shared" si="12"/>
        <v>LC-BE-WI-WI- 1</v>
      </c>
      <c r="C302" t="s">
        <v>36</v>
      </c>
      <c r="D302" t="s">
        <v>38</v>
      </c>
      <c r="E302" s="24">
        <f>YEAR([2]report1262779624005127882!$P273)</f>
        <v>2023</v>
      </c>
      <c r="F302" s="24">
        <f>INT((MONTH([2]report1262779624005127882!$P273)-1)/3)+1</f>
        <v>1</v>
      </c>
      <c r="H302" t="str" cm="1">
        <f t="array" ref="H302">_xlfn.IFS(I302="Netherlands","NL",I302="Germany","GER",I302="Belgium","BE")</f>
        <v>BE</v>
      </c>
      <c r="I302" s="50" t="s">
        <v>181</v>
      </c>
      <c r="J302" s="50" t="str">
        <f>[2]report1262779624005127882!$E273</f>
        <v>Willebroek</v>
      </c>
      <c r="K302" s="50" t="str">
        <f t="shared" si="13"/>
        <v>Willebroek</v>
      </c>
      <c r="L302" s="50" t="str">
        <f>[2]report1262779624005127882!$B273</f>
        <v>ID Logistics Belgium B.V.</v>
      </c>
      <c r="M302" t="s">
        <v>33</v>
      </c>
      <c r="N302" s="51">
        <f>[2]report1262779624005127882!$N273</f>
        <v>56.659997347771998</v>
      </c>
      <c r="O302" s="53">
        <f>YEARFRAC([2]report1262779624005127882!$P273,[2]report1262779624005127882!$Q273)</f>
        <v>5</v>
      </c>
      <c r="P302">
        <f>[2]report1262779624005127882!$K273</f>
        <v>1</v>
      </c>
      <c r="Q302" s="56">
        <f>[2]report1262779624005127882!$H273</f>
        <v>15923</v>
      </c>
      <c r="R302" s="57">
        <f>[2]report1262779624005127882!$V273/[2]report1262779624005127882!$H$2</f>
        <v>3.7617302384470148E-2</v>
      </c>
      <c r="S302">
        <f>[2]report1262779624005127882!$AA273</f>
        <v>10.83</v>
      </c>
      <c r="T302">
        <f>[2]report1262779624005127882!$Y273</f>
        <v>14</v>
      </c>
      <c r="U302">
        <f>[2]report1262779624005127882!$T273</f>
        <v>2008</v>
      </c>
      <c r="W302" s="59" t="s">
        <v>285</v>
      </c>
      <c r="X302" t="str">
        <f>CONCATENATE([2]report1262779624005127882!$C273,", ",[2]report1262779624005127882!$E273)</f>
        <v>Brielen 9, Willebroek</v>
      </c>
      <c r="Y302" t="str">
        <f>[2]report1262779624005127882!$AL273</f>
        <v>Created by exercising a Renewal Option</v>
      </c>
      <c r="AA302" t="s">
        <v>179</v>
      </c>
    </row>
    <row r="303" spans="2:27" x14ac:dyDescent="0.25">
      <c r="B303" t="str">
        <f t="shared" si="12"/>
        <v>LC-NE-VE-VE- 1</v>
      </c>
      <c r="C303" t="s">
        <v>36</v>
      </c>
      <c r="D303" t="s">
        <v>38</v>
      </c>
      <c r="E303" s="24">
        <f>YEAR([2]report1262779624005127882!$P274)</f>
        <v>2023</v>
      </c>
      <c r="F303" s="24">
        <f>INT((MONTH([2]report1262779624005127882!$P274)-1)/3)+1</f>
        <v>4</v>
      </c>
      <c r="H303" t="str" cm="1">
        <f t="array" ref="H303">_xlfn.IFS(I303="Netherlands","NL",I303="Germany","GER",I303="Belgium","BE")</f>
        <v>NL</v>
      </c>
      <c r="I303" s="50" t="s">
        <v>67</v>
      </c>
      <c r="J303" s="50" t="str">
        <f>[2]report1262779624005127882!$E274</f>
        <v>Venlo</v>
      </c>
      <c r="K303" s="50" t="str">
        <f t="shared" si="13"/>
        <v>Venlo</v>
      </c>
      <c r="L303" s="50" t="str">
        <f>[2]report1262779624005127882!$B274</f>
        <v>Humby B.V.</v>
      </c>
      <c r="M303" t="s">
        <v>33</v>
      </c>
      <c r="N303" s="51">
        <f>[2]report1262779624005127882!$N274</f>
        <v>50.399997674994999</v>
      </c>
      <c r="O303" s="53">
        <f>YEARFRAC([2]report1262779624005127882!$P274,[2]report1262779624005127882!$Q274)</f>
        <v>3.1694444444444443</v>
      </c>
      <c r="P303">
        <f>[2]report1262779624005127882!$K274</f>
        <v>0</v>
      </c>
      <c r="Q303" s="56">
        <f>[2]report1262779624005127882!$H274</f>
        <v>4039</v>
      </c>
      <c r="R303" s="57">
        <f>[2]report1262779624005127882!$V274/[2]report1262779624005127882!$H$2</f>
        <v>0</v>
      </c>
      <c r="S303">
        <f>[2]report1262779624005127882!$AA274</f>
        <v>0</v>
      </c>
      <c r="T303">
        <f>[2]report1262779624005127882!$Y274</f>
        <v>7</v>
      </c>
      <c r="U303">
        <f>[2]report1262779624005127882!$T274</f>
        <v>1999</v>
      </c>
      <c r="W303" s="59" t="s">
        <v>122</v>
      </c>
      <c r="X303" t="str">
        <f>CONCATENATE([2]report1262779624005127882!$C274,", ",[2]report1262779624005127882!$E274)</f>
        <v>Dirk Hartogweg 14, Venlo</v>
      </c>
      <c r="Y303" t="str">
        <f>[2]report1262779624005127882!$AL274</f>
        <v>N/A</v>
      </c>
      <c r="AA303" t="s">
        <v>179</v>
      </c>
    </row>
    <row r="304" spans="2:27" x14ac:dyDescent="0.25">
      <c r="B304" t="str">
        <f t="shared" si="12"/>
        <v>LC-BE-ME-ME- 1</v>
      </c>
      <c r="C304" t="s">
        <v>36</v>
      </c>
      <c r="D304" t="s">
        <v>38</v>
      </c>
      <c r="E304" s="24">
        <f>YEAR([2]report1262779624005127882!$P275)</f>
        <v>2023</v>
      </c>
      <c r="F304" s="24">
        <f>INT((MONTH([2]report1262779624005127882!$P275)-1)/3)+1</f>
        <v>3</v>
      </c>
      <c r="H304" t="str" cm="1">
        <f t="array" ref="H304">_xlfn.IFS(I304="Netherlands","NL",I304="Germany","GER",I304="Belgium","BE")</f>
        <v>BE</v>
      </c>
      <c r="I304" s="50" t="s">
        <v>181</v>
      </c>
      <c r="J304" s="50" t="str">
        <f>[2]report1262779624005127882!$E275</f>
        <v>Merelbeke</v>
      </c>
      <c r="K304" s="50" t="str">
        <f t="shared" si="13"/>
        <v>Merelbeke</v>
      </c>
      <c r="L304" s="50" t="str">
        <f>[2]report1262779624005127882!$B275</f>
        <v>GLS BELGIUM DISTRIBUTION N.V.</v>
      </c>
      <c r="M304" t="s">
        <v>33</v>
      </c>
      <c r="N304" s="51">
        <f>[2]report1262779624005127882!$N275</f>
        <v>9.9996727770000002E-3</v>
      </c>
      <c r="O304" s="53">
        <f>YEARFRAC([2]report1262779624005127882!$P275,[2]report1262779624005127882!$Q275)</f>
        <v>0.5</v>
      </c>
      <c r="P304">
        <f>[2]report1262779624005127882!$K275</f>
        <v>-6</v>
      </c>
      <c r="Q304" s="56">
        <f>[2]report1262779624005127882!$H275</f>
        <v>5795</v>
      </c>
      <c r="R304" s="57">
        <f>[2]report1262779624005127882!$V275/[2]report1262779624005127882!$H$2</f>
        <v>2.4652603898433961E-2</v>
      </c>
      <c r="S304">
        <f>[2]report1262779624005127882!$AA275</f>
        <v>0</v>
      </c>
      <c r="T304">
        <f>[2]report1262779624005127882!$Y275</f>
        <v>74</v>
      </c>
      <c r="U304">
        <f>[2]report1262779624005127882!$T275</f>
        <v>1998</v>
      </c>
      <c r="W304" s="59" t="s">
        <v>284</v>
      </c>
      <c r="X304" t="str">
        <f>CONCATENATE([2]report1262779624005127882!$C275,", ",[2]report1262779624005127882!$E275)</f>
        <v>Sluisweg 10, Merelbeke</v>
      </c>
      <c r="Y304" t="str">
        <f>[2]report1262779624005127882!$AL275</f>
        <v>Amendment 5</v>
      </c>
      <c r="AA304" t="s">
        <v>179</v>
      </c>
    </row>
    <row r="305" spans="2:27" x14ac:dyDescent="0.25">
      <c r="B305" t="str">
        <f t="shared" si="12"/>
        <v>LC-BE-VI-VI- 1</v>
      </c>
      <c r="C305" t="s">
        <v>36</v>
      </c>
      <c r="D305" t="s">
        <v>38</v>
      </c>
      <c r="E305" s="24">
        <f>YEAR([2]report1262779624005127882!$P276)</f>
        <v>2023</v>
      </c>
      <c r="F305" s="24">
        <f>INT((MONTH([2]report1262779624005127882!$P276)-1)/3)+1</f>
        <v>3</v>
      </c>
      <c r="H305" t="str" cm="1">
        <f t="array" ref="H305">_xlfn.IFS(I305="Netherlands","NL",I305="Germany","GER",I305="Belgium","BE")</f>
        <v>BE</v>
      </c>
      <c r="I305" s="50" t="s">
        <v>181</v>
      </c>
      <c r="J305" s="50" t="str">
        <f>[2]report1262779624005127882!$E276</f>
        <v>Vilvoorde</v>
      </c>
      <c r="K305" s="50" t="str">
        <f t="shared" si="13"/>
        <v>Vilvoorde</v>
      </c>
      <c r="L305" s="50" t="str">
        <f>[2]report1262779624005127882!$B276</f>
        <v>GLS BELGIUM DISTRIBUTION N.V.</v>
      </c>
      <c r="M305" t="s">
        <v>33</v>
      </c>
      <c r="N305" s="51">
        <f>[2]report1262779624005127882!$N276</f>
        <v>48.270002790005996</v>
      </c>
      <c r="O305" s="53">
        <f>YEARFRAC([2]report1262779624005127882!$P276,[2]report1262779624005127882!$Q276)</f>
        <v>0.5</v>
      </c>
      <c r="P305">
        <f>[2]report1262779624005127882!$K276</f>
        <v>-6</v>
      </c>
      <c r="Q305" s="56">
        <f>[2]report1262779624005127882!$H276</f>
        <v>7112</v>
      </c>
      <c r="R305" s="57">
        <f>[2]report1262779624005127882!$V276/[2]report1262779624005127882!$H$2</f>
        <v>2.7526975157103024E-2</v>
      </c>
      <c r="S305">
        <f>[2]report1262779624005127882!$AA276</f>
        <v>0</v>
      </c>
      <c r="T305">
        <f>[2]report1262779624005127882!$Y276</f>
        <v>88</v>
      </c>
      <c r="U305">
        <f>[2]report1262779624005127882!$T276</f>
        <v>2002</v>
      </c>
      <c r="W305" s="59" t="s">
        <v>278</v>
      </c>
      <c r="X305" t="str">
        <f>CONCATENATE([2]report1262779624005127882!$C276,", ",[2]report1262779624005127882!$E276)</f>
        <v>Schaarbeeklei 649, Vilvoorde</v>
      </c>
      <c r="Y305" t="str">
        <f>[2]report1262779624005127882!$AL276</f>
        <v>Amendment 5</v>
      </c>
      <c r="AA305" t="s">
        <v>179</v>
      </c>
    </row>
    <row r="306" spans="2:27" x14ac:dyDescent="0.25">
      <c r="B306" t="str">
        <f t="shared" si="12"/>
        <v>LC-NE-VE-VE- 1</v>
      </c>
      <c r="C306" t="s">
        <v>36</v>
      </c>
      <c r="D306" t="s">
        <v>38</v>
      </c>
      <c r="E306" s="24">
        <f>YEAR([2]report1262779624005127882!$P277)</f>
        <v>2023</v>
      </c>
      <c r="F306" s="24">
        <f>INT((MONTH([2]report1262779624005127882!$P277)-1)/3)+1</f>
        <v>4</v>
      </c>
      <c r="H306" t="str" cm="1">
        <f t="array" ref="H306">_xlfn.IFS(I306="Netherlands","NL",I306="Germany","GER",I306="Belgium","BE")</f>
        <v>NL</v>
      </c>
      <c r="I306" s="50" t="s">
        <v>67</v>
      </c>
      <c r="J306" s="50" t="str">
        <f>[2]report1262779624005127882!$E277</f>
        <v>Venlo</v>
      </c>
      <c r="K306" s="50" t="str">
        <f t="shared" si="13"/>
        <v>Venlo</v>
      </c>
      <c r="L306" s="50" t="str">
        <f>[2]report1262779624005127882!$B277</f>
        <v>AD NL B.V.</v>
      </c>
      <c r="M306" t="s">
        <v>33</v>
      </c>
      <c r="N306" s="51">
        <f>[2]report1262779624005127882!$N277</f>
        <v>54.989998174440998</v>
      </c>
      <c r="O306" s="53">
        <f>YEARFRAC([2]report1262779624005127882!$P277,[2]report1262779624005127882!$Q277)</f>
        <v>3.1666666666666665</v>
      </c>
      <c r="P306">
        <f>[2]report1262779624005127882!$K277</f>
        <v>0</v>
      </c>
      <c r="Q306" s="56">
        <f>[2]report1262779624005127882!$H277</f>
        <v>4332</v>
      </c>
      <c r="R306" s="57">
        <f>[2]report1262779624005127882!$V277/[2]report1262779624005127882!$H$2</f>
        <v>2.1836823526613348E-2</v>
      </c>
      <c r="S306">
        <f>[2]report1262779624005127882!$AA277</f>
        <v>0</v>
      </c>
      <c r="T306">
        <f>[2]report1262779624005127882!$Y277</f>
        <v>5</v>
      </c>
      <c r="U306">
        <f>[2]report1262779624005127882!$T277</f>
        <v>1999</v>
      </c>
      <c r="W306" s="59" t="s">
        <v>122</v>
      </c>
      <c r="X306" t="str">
        <f>CONCATENATE([2]report1262779624005127882!$C277,", ",[2]report1262779624005127882!$E277)</f>
        <v>Dirk Hartogweg 14, Venlo</v>
      </c>
      <c r="Y306" t="str">
        <f>[2]report1262779624005127882!$AL277</f>
        <v>N/A</v>
      </c>
      <c r="AA306" t="s">
        <v>179</v>
      </c>
    </row>
    <row r="307" spans="2:27" x14ac:dyDescent="0.25">
      <c r="B307" t="str">
        <f t="shared" si="12"/>
        <v>LC-NE-VE-VE- 2</v>
      </c>
      <c r="C307" t="s">
        <v>36</v>
      </c>
      <c r="D307" t="s">
        <v>38</v>
      </c>
      <c r="E307" s="24">
        <f>YEAR([2]report1262779624005127882!$P278)</f>
        <v>2023</v>
      </c>
      <c r="F307" s="24">
        <f>INT((MONTH([2]report1262779624005127882!$P278)-1)/3)+1</f>
        <v>4</v>
      </c>
      <c r="H307" t="str" cm="1">
        <f t="array" ref="H307">_xlfn.IFS(I307="Netherlands","NL",I307="Germany","GER",I307="Belgium","BE")</f>
        <v>NL</v>
      </c>
      <c r="I307" s="50" t="s">
        <v>67</v>
      </c>
      <c r="J307" s="50" t="str">
        <f>[2]report1262779624005127882!$E278</f>
        <v>Venlo</v>
      </c>
      <c r="K307" s="50" t="str">
        <f t="shared" si="13"/>
        <v>Venlo</v>
      </c>
      <c r="L307" s="50" t="str">
        <f>[2]report1262779624005127882!$B278</f>
        <v>Cabooter Container Services B.V.</v>
      </c>
      <c r="M307" t="s">
        <v>33</v>
      </c>
      <c r="N307" s="51">
        <f>[2]report1262779624005127882!$N278</f>
        <v>62.420002617782998</v>
      </c>
      <c r="O307" s="53">
        <f>YEARFRAC([2]report1262779624005127882!$P278,[2]report1262779624005127882!$Q278)</f>
        <v>3.4972222222222222</v>
      </c>
      <c r="P307">
        <f>[2]report1262779624005127882!$K278</f>
        <v>0</v>
      </c>
      <c r="Q307" s="56">
        <f>[2]report1262779624005127882!$H278</f>
        <v>9596</v>
      </c>
      <c r="R307" s="57">
        <f>[2]report1262779624005127882!$V278/[2]report1262779624005127882!$H$2</f>
        <v>9.0755818957482054E-2</v>
      </c>
      <c r="S307">
        <f>[2]report1262779624005127882!$AA278</f>
        <v>0</v>
      </c>
      <c r="T307">
        <f>[2]report1262779624005127882!$Y278</f>
        <v>13</v>
      </c>
      <c r="U307">
        <f>[2]report1262779624005127882!$T278</f>
        <v>1999</v>
      </c>
      <c r="W307" s="59" t="s">
        <v>122</v>
      </c>
      <c r="X307" t="str">
        <f>CONCATENATE([2]report1262779624005127882!$C278,", ",[2]report1262779624005127882!$E278)</f>
        <v>Dirk Hartogweg 14, Venlo</v>
      </c>
      <c r="Y307" t="str">
        <f>[2]report1262779624005127882!$AL278</f>
        <v>Due to delay in construction works_x000D_
Switch to monthly billing + DD per 01/10/2022 based on the Amendment No.2</v>
      </c>
      <c r="AA307" t="s">
        <v>179</v>
      </c>
    </row>
    <row r="308" spans="2:27" x14ac:dyDescent="0.25">
      <c r="B308" t="str">
        <f t="shared" si="12"/>
        <v>LC-GE-BO-BO- 1</v>
      </c>
      <c r="C308" t="s">
        <v>36</v>
      </c>
      <c r="D308" t="s">
        <v>38</v>
      </c>
      <c r="E308" s="24">
        <f>YEAR([2]report1262779624005127882!$P279)</f>
        <v>2022</v>
      </c>
      <c r="F308" s="24">
        <f>INT((MONTH([2]report1262779624005127882!$P279)-1)/3)+1</f>
        <v>2</v>
      </c>
      <c r="H308" t="str" cm="1">
        <f t="array" ref="H308">_xlfn.IFS(I308="Netherlands","NL",I308="Germany","GER",I308="Belgium","BE")</f>
        <v>GER</v>
      </c>
      <c r="I308" s="50" t="s">
        <v>180</v>
      </c>
      <c r="J308" s="50" t="str">
        <f>[2]report1262779624005127882!$E279</f>
        <v>Born</v>
      </c>
      <c r="K308" s="50" t="str">
        <f t="shared" si="13"/>
        <v>Born</v>
      </c>
      <c r="L308" s="50" t="str">
        <f>[2]report1262779624005127882!$B279</f>
        <v>Ceva Logistics Netherlands B.V.</v>
      </c>
      <c r="M308" t="s">
        <v>33</v>
      </c>
      <c r="N308" s="51">
        <f>[2]report1262779624005127882!$N279</f>
        <v>48.01000053389</v>
      </c>
      <c r="O308" s="53">
        <f>YEARFRAC([2]report1262779624005127882!$P279,[2]report1262779624005127882!$Q279)</f>
        <v>2.8333333333333335</v>
      </c>
      <c r="P308">
        <f>[2]report1262779624005127882!$K279</f>
        <v>0</v>
      </c>
      <c r="Q308" s="56">
        <f>[2]report1262779624005127882!$H279</f>
        <v>811</v>
      </c>
      <c r="R308" s="57">
        <f>[2]report1262779624005127882!$V279/[2]report1262779624005127882!$H$2</f>
        <v>0</v>
      </c>
      <c r="S308">
        <f>[2]report1262779624005127882!$AA279</f>
        <v>10.5</v>
      </c>
      <c r="T308">
        <f>[2]report1262779624005127882!$Y279</f>
        <v>0</v>
      </c>
      <c r="U308">
        <f>[2]report1262779624005127882!$T279</f>
        <v>2009</v>
      </c>
      <c r="W308" s="59" t="s">
        <v>277</v>
      </c>
      <c r="X308" t="str">
        <f>CONCATENATE([2]report1262779624005127882!$C279,", ",[2]report1262779624005127882!$E279)</f>
        <v>Holtum-Noordweg 11, Born</v>
      </c>
      <c r="Y308" t="str">
        <f>[2]report1262779624005127882!$AL279</f>
        <v>lease end date aligned with unit 1</v>
      </c>
      <c r="AA308" t="s">
        <v>179</v>
      </c>
    </row>
    <row r="309" spans="2:27" x14ac:dyDescent="0.25">
      <c r="B309" t="str">
        <f t="shared" si="12"/>
        <v>LC-GE-BO-BO- 2</v>
      </c>
      <c r="C309" t="s">
        <v>36</v>
      </c>
      <c r="D309" t="s">
        <v>38</v>
      </c>
      <c r="E309" s="24">
        <f>YEAR([2]report1262779624005127882!$P280)</f>
        <v>2023</v>
      </c>
      <c r="F309" s="24">
        <f>INT((MONTH([2]report1262779624005127882!$P280)-1)/3)+1</f>
        <v>1</v>
      </c>
      <c r="H309" t="str" cm="1">
        <f t="array" ref="H309">_xlfn.IFS(I309="Netherlands","NL",I309="Germany","GER",I309="Belgium","BE")</f>
        <v>GER</v>
      </c>
      <c r="I309" s="50" t="s">
        <v>180</v>
      </c>
      <c r="J309" s="50" t="str">
        <f>[2]report1262779624005127882!$E280</f>
        <v>Born</v>
      </c>
      <c r="K309" s="50" t="str">
        <f t="shared" si="13"/>
        <v>Born</v>
      </c>
      <c r="L309" s="50" t="str">
        <f>[2]report1262779624005127882!$B280</f>
        <v>Ceva Logistics Netherlands B.V.</v>
      </c>
      <c r="M309" t="s">
        <v>33</v>
      </c>
      <c r="N309" s="51">
        <f>[2]report1262779624005127882!$N280</f>
        <v>48.01000053389</v>
      </c>
      <c r="O309" s="53">
        <f>YEARFRAC([2]report1262779624005127882!$P280,[2]report1262779624005127882!$Q280)</f>
        <v>1.9027777777777777</v>
      </c>
      <c r="P309">
        <f>[2]report1262779624005127882!$K280</f>
        <v>0</v>
      </c>
      <c r="Q309" s="56">
        <f>[2]report1262779624005127882!$H280</f>
        <v>811</v>
      </c>
      <c r="R309" s="57">
        <f>[2]report1262779624005127882!$V280/[2]report1262779624005127882!$H$2</f>
        <v>0</v>
      </c>
      <c r="S309">
        <f>[2]report1262779624005127882!$AA280</f>
        <v>10.5</v>
      </c>
      <c r="T309">
        <f>[2]report1262779624005127882!$Y280</f>
        <v>0</v>
      </c>
      <c r="U309">
        <f>[2]report1262779624005127882!$T280</f>
        <v>2009</v>
      </c>
      <c r="W309" s="59" t="s">
        <v>277</v>
      </c>
      <c r="X309" t="str">
        <f>CONCATENATE([2]report1262779624005127882!$C280,", ",[2]report1262779624005127882!$E280)</f>
        <v>Holtum-Noordweg 11, Born</v>
      </c>
      <c r="Y309" t="str">
        <f>[2]report1262779624005127882!$AL280</f>
        <v>Remeasure aligned with latest measurmt report</v>
      </c>
      <c r="AA309" t="s">
        <v>179</v>
      </c>
    </row>
    <row r="310" spans="2:27" x14ac:dyDescent="0.25">
      <c r="B310" t="str">
        <f t="shared" si="12"/>
        <v>LC-GE-BO-BO- 3</v>
      </c>
      <c r="C310" t="s">
        <v>36</v>
      </c>
      <c r="D310" t="s">
        <v>38</v>
      </c>
      <c r="E310" s="24">
        <f>YEAR([2]report1262779624005127882!$P281)</f>
        <v>2025</v>
      </c>
      <c r="F310" s="24">
        <f>INT((MONTH([2]report1262779624005127882!$P281)-1)/3)+1</f>
        <v>1</v>
      </c>
      <c r="H310" t="str" cm="1">
        <f t="array" ref="H310">_xlfn.IFS(I310="Netherlands","NL",I310="Germany","GER",I310="Belgium","BE")</f>
        <v>GER</v>
      </c>
      <c r="I310" s="50" t="s">
        <v>180</v>
      </c>
      <c r="J310" s="50" t="str">
        <f>[2]report1262779624005127882!$E281</f>
        <v>Born</v>
      </c>
      <c r="K310" s="50" t="str">
        <f t="shared" si="13"/>
        <v>Born</v>
      </c>
      <c r="L310" s="50" t="str">
        <f>[2]report1262779624005127882!$B281</f>
        <v>CEVA Logistics Netherlands B.V.</v>
      </c>
      <c r="M310" t="s">
        <v>33</v>
      </c>
      <c r="N310" s="51">
        <f>[2]report1262779624005127882!$N281</f>
        <v>76.830004701676003</v>
      </c>
      <c r="O310" s="53">
        <f>YEARFRAC([2]report1262779624005127882!$P281,[2]report1262779624005127882!$Q281)</f>
        <v>2.9166666666666665</v>
      </c>
      <c r="P310">
        <f>[2]report1262779624005127882!$K281</f>
        <v>1</v>
      </c>
      <c r="Q310" s="56">
        <f>[2]report1262779624005127882!$H281</f>
        <v>13877</v>
      </c>
      <c r="R310" s="57">
        <f>[2]report1262779624005127882!$V281/[2]report1262779624005127882!$H$2</f>
        <v>4.9114787414610131E-2</v>
      </c>
      <c r="S310">
        <f>[2]report1262779624005127882!$AA281</f>
        <v>10.5</v>
      </c>
      <c r="T310">
        <f>[2]report1262779624005127882!$Y281</f>
        <v>12</v>
      </c>
      <c r="U310">
        <f>[2]report1262779624005127882!$T281</f>
        <v>2009</v>
      </c>
      <c r="W310" s="59" t="s">
        <v>277</v>
      </c>
      <c r="X310" t="str">
        <f>CONCATENATE([2]report1262779624005127882!$C281,", ",[2]report1262779624005127882!$E281)</f>
        <v>Holtum-Noordweg 11, Born</v>
      </c>
      <c r="Y310" t="str">
        <f>[2]report1262779624005127882!$AL281</f>
        <v>N/A</v>
      </c>
      <c r="AA310" t="s">
        <v>179</v>
      </c>
    </row>
    <row r="311" spans="2:27" x14ac:dyDescent="0.25">
      <c r="B311" t="str">
        <f t="shared" si="12"/>
        <v>LC-GE-BO-BO- 4</v>
      </c>
      <c r="C311" t="s">
        <v>36</v>
      </c>
      <c r="D311" t="s">
        <v>38</v>
      </c>
      <c r="E311" s="24">
        <f>YEAR([2]report1262779624005127882!$P282)</f>
        <v>2025</v>
      </c>
      <c r="F311" s="24">
        <f>INT((MONTH([2]report1262779624005127882!$P282)-1)/3)+1</f>
        <v>1</v>
      </c>
      <c r="H311" t="str" cm="1">
        <f t="array" ref="H311">_xlfn.IFS(I311="Netherlands","NL",I311="Germany","GER",I311="Belgium","BE")</f>
        <v>GER</v>
      </c>
      <c r="I311" s="50" t="s">
        <v>180</v>
      </c>
      <c r="J311" s="50" t="str">
        <f>[2]report1262779624005127882!$E282</f>
        <v>Born</v>
      </c>
      <c r="K311" s="50" t="str">
        <f t="shared" si="13"/>
        <v>Born</v>
      </c>
      <c r="L311" s="50" t="str">
        <f>[2]report1262779624005127882!$B282</f>
        <v>CEVA Logistics Netherlands B.V.</v>
      </c>
      <c r="M311" t="s">
        <v>33</v>
      </c>
      <c r="N311" s="51">
        <f>[2]report1262779624005127882!$N282</f>
        <v>53.659998639442001</v>
      </c>
      <c r="O311" s="53">
        <f>YEARFRAC([2]report1262779624005127882!$P282,[2]report1262779624005127882!$Q282)</f>
        <v>0</v>
      </c>
      <c r="P311">
        <f>[2]report1262779624005127882!$K282</f>
        <v>0</v>
      </c>
      <c r="Q311" s="56">
        <f>[2]report1262779624005127882!$H282</f>
        <v>13877</v>
      </c>
      <c r="R311" s="57">
        <f>[2]report1262779624005127882!$V282/[2]report1262779624005127882!$H$2</f>
        <v>4.9114787414610131E-2</v>
      </c>
      <c r="S311">
        <f>[2]report1262779624005127882!$AA282</f>
        <v>10.5</v>
      </c>
      <c r="T311">
        <f>[2]report1262779624005127882!$Y282</f>
        <v>12</v>
      </c>
      <c r="U311">
        <f>[2]report1262779624005127882!$T282</f>
        <v>2009</v>
      </c>
      <c r="W311" s="59" t="s">
        <v>277</v>
      </c>
      <c r="X311" t="str">
        <f>CONCATENATE([2]report1262779624005127882!$C282,", ",[2]report1262779624005127882!$E282)</f>
        <v>Holtum-Noordweg 11, Born</v>
      </c>
      <c r="Y311" t="str">
        <f>[2]report1262779624005127882!$AL282</f>
        <v>N/A</v>
      </c>
      <c r="AA311" t="s">
        <v>179</v>
      </c>
    </row>
    <row r="312" spans="2:27" x14ac:dyDescent="0.25">
      <c r="B312" t="str">
        <f t="shared" si="12"/>
        <v>LC-NE-RO-RO- 1</v>
      </c>
      <c r="C312" t="s">
        <v>36</v>
      </c>
      <c r="D312" t="s">
        <v>38</v>
      </c>
      <c r="E312" s="24">
        <f>YEAR([2]report1262779624005127882!$P283)</f>
        <v>2022</v>
      </c>
      <c r="F312" s="24">
        <f>INT((MONTH([2]report1262779624005127882!$P283)-1)/3)+1</f>
        <v>2</v>
      </c>
      <c r="H312" t="str" cm="1">
        <f t="array" ref="H312">_xlfn.IFS(I312="Netherlands","NL",I312="Germany","GER",I312="Belgium","BE")</f>
        <v>NL</v>
      </c>
      <c r="I312" s="50" t="s">
        <v>67</v>
      </c>
      <c r="J312" s="50" t="str">
        <f>[2]report1262779624005127882!$E283</f>
        <v>Roosendaal</v>
      </c>
      <c r="K312" s="50" t="str">
        <f t="shared" si="13"/>
        <v>Roosendaal</v>
      </c>
      <c r="L312" s="50" t="str">
        <f>[2]report1262779624005127882!$B283</f>
        <v>JCL Logistics Benelux B.V.</v>
      </c>
      <c r="M312" t="s">
        <v>33</v>
      </c>
      <c r="N312" s="51">
        <f>[2]report1262779624005127882!$N283</f>
        <v>54.780005046120998</v>
      </c>
      <c r="O312" s="53">
        <f>YEARFRAC([2]report1262779624005127882!$P283,[2]report1262779624005127882!$Q283)</f>
        <v>4.583333333333333</v>
      </c>
      <c r="P312">
        <f>[2]report1262779624005127882!$K283</f>
        <v>0</v>
      </c>
      <c r="Q312" s="56">
        <f>[2]report1262779624005127882!$H283</f>
        <v>10166</v>
      </c>
      <c r="R312" s="57">
        <f>[2]report1262779624005127882!$V283/[2]report1262779624005127882!$H$2</f>
        <v>3.8035250712470388E-2</v>
      </c>
      <c r="S312">
        <f>[2]report1262779624005127882!$AA283</f>
        <v>0</v>
      </c>
      <c r="T312">
        <f>[2]report1262779624005127882!$Y283</f>
        <v>10</v>
      </c>
      <c r="U312">
        <f>[2]report1262779624005127882!$T283</f>
        <v>2021</v>
      </c>
      <c r="W312" s="59" t="s">
        <v>199</v>
      </c>
      <c r="X312" t="str">
        <f>CONCATENATE([2]report1262779624005127882!$C283,", ",[2]report1262779624005127882!$E283)</f>
        <v>Rucphensebaan 11, Roosendaal</v>
      </c>
      <c r="Y312" t="str">
        <f>[2]report1262779624005127882!$AL283</f>
        <v>Tristar acquisition</v>
      </c>
      <c r="AA312" t="s">
        <v>179</v>
      </c>
    </row>
    <row r="313" spans="2:27" x14ac:dyDescent="0.25">
      <c r="B313" t="str">
        <f t="shared" si="12"/>
        <v>LC-BE-LE-LE- 1</v>
      </c>
      <c r="C313" t="s">
        <v>36</v>
      </c>
      <c r="D313" t="s">
        <v>38</v>
      </c>
      <c r="E313" s="24">
        <f>YEAR([2]report1262779624005127882!$P284)</f>
        <v>2024</v>
      </c>
      <c r="F313" s="24">
        <f>INT((MONTH([2]report1262779624005127882!$P284)-1)/3)+1</f>
        <v>1</v>
      </c>
      <c r="H313" t="str" cm="1">
        <f t="array" ref="H313">_xlfn.IFS(I313="Netherlands","NL",I313="Germany","GER",I313="Belgium","BE")</f>
        <v>BE</v>
      </c>
      <c r="I313" s="50" t="s">
        <v>181</v>
      </c>
      <c r="J313" s="50" t="str">
        <f>[2]report1262779624005127882!$E284</f>
        <v>Lesquin</v>
      </c>
      <c r="K313" s="50" t="str">
        <f t="shared" si="13"/>
        <v>Lesquin</v>
      </c>
      <c r="L313" s="50" t="str">
        <f>[2]report1262779624005127882!$B284</f>
        <v>Gigamedia</v>
      </c>
      <c r="M313" t="s">
        <v>33</v>
      </c>
      <c r="N313" s="51">
        <f>[2]report1262779624005127882!$N284</f>
        <v>51.119995642768998</v>
      </c>
      <c r="O313" s="53">
        <f>YEARFRAC([2]report1262779624005127882!$P284,[2]report1262779624005127882!$Q284)</f>
        <v>3</v>
      </c>
      <c r="P313">
        <f>[2]report1262779624005127882!$K284</f>
        <v>0</v>
      </c>
      <c r="Q313" s="56">
        <f>[2]report1262779624005127882!$H284</f>
        <v>9746</v>
      </c>
      <c r="R313" s="57">
        <f>[2]report1262779624005127882!$V284/[2]report1262779624005127882!$H$2</f>
        <v>5.107172501397881E-2</v>
      </c>
      <c r="S313">
        <f>[2]report1262779624005127882!$AA284</f>
        <v>9.9</v>
      </c>
      <c r="T313">
        <f>[2]report1262779624005127882!$Y284</f>
        <v>12</v>
      </c>
      <c r="U313">
        <f>[2]report1262779624005127882!$T284</f>
        <v>1999</v>
      </c>
      <c r="W313" s="59" t="s">
        <v>286</v>
      </c>
      <c r="X313" t="str">
        <f>CONCATENATE([2]report1262779624005127882!$C284,", ",[2]report1262779624005127882!$E284)</f>
        <v>Rue des Hauts de Sainghin, Lesquin</v>
      </c>
      <c r="Y313" t="str">
        <f>[2]report1262779624005127882!$AL284</f>
        <v>Silent renewal as the break option has not been exercised</v>
      </c>
      <c r="AA313" t="s">
        <v>179</v>
      </c>
    </row>
    <row r="314" spans="2:27" x14ac:dyDescent="0.25">
      <c r="B314" t="str">
        <f t="shared" si="12"/>
        <v>LC-GE-BO-BO- 1</v>
      </c>
      <c r="C314" t="s">
        <v>36</v>
      </c>
      <c r="D314" t="s">
        <v>38</v>
      </c>
      <c r="E314" s="24">
        <f>YEAR([2]report1262779624005127882!$P285)</f>
        <v>2023</v>
      </c>
      <c r="F314" s="24">
        <f>INT((MONTH([2]report1262779624005127882!$P285)-1)/3)+1</f>
        <v>1</v>
      </c>
      <c r="H314" t="str" cm="1">
        <f t="array" ref="H314">_xlfn.IFS(I314="Netherlands","NL",I314="Germany","GER",I314="Belgium","BE")</f>
        <v>GER</v>
      </c>
      <c r="I314" s="50" t="s">
        <v>180</v>
      </c>
      <c r="J314" s="50" t="str">
        <f>[2]report1262779624005127882!$E285</f>
        <v>Born</v>
      </c>
      <c r="K314" s="50" t="str">
        <f t="shared" si="13"/>
        <v>Born</v>
      </c>
      <c r="L314" s="50" t="str">
        <f>[2]report1262779624005127882!$B285</f>
        <v>CEVA Logistics Netherlands B.V.</v>
      </c>
      <c r="M314" t="s">
        <v>33</v>
      </c>
      <c r="N314" s="51">
        <f>[2]report1262779624005127882!$N285</f>
        <v>54.590000499444997</v>
      </c>
      <c r="O314" s="53">
        <f>YEARFRAC([2]report1262779624005127882!$P285,[2]report1262779624005127882!$Q285)</f>
        <v>1.8194444444444444</v>
      </c>
      <c r="P314">
        <f>[2]report1262779624005127882!$K285</f>
        <v>0</v>
      </c>
      <c r="Q314" s="56">
        <f>[2]report1262779624005127882!$H285</f>
        <v>11859</v>
      </c>
      <c r="R314" s="57">
        <f>[2]report1262779624005127882!$V285/[2]report1262779624005127882!$H$2</f>
        <v>9.8134852901832926E-3</v>
      </c>
      <c r="S314">
        <f>[2]report1262779624005127882!$AA285</f>
        <v>10.5</v>
      </c>
      <c r="T314">
        <f>[2]report1262779624005127882!$Y285</f>
        <v>10</v>
      </c>
      <c r="U314">
        <f>[2]report1262779624005127882!$T285</f>
        <v>2009</v>
      </c>
      <c r="W314" s="59" t="s">
        <v>277</v>
      </c>
      <c r="X314" t="str">
        <f>CONCATENATE([2]report1262779624005127882!$C285,", ",[2]report1262779624005127882!$E285)</f>
        <v>Holtum-Noordweg 11, Born</v>
      </c>
      <c r="Y314" t="str">
        <f>[2]report1262779624005127882!$AL285</f>
        <v>N/A</v>
      </c>
      <c r="AA314" t="s">
        <v>179</v>
      </c>
    </row>
    <row r="315" spans="2:27" x14ac:dyDescent="0.25">
      <c r="B315" t="str">
        <f t="shared" si="12"/>
        <v>LC-GE-BO-BO- 2</v>
      </c>
      <c r="C315" t="s">
        <v>36</v>
      </c>
      <c r="D315" t="s">
        <v>38</v>
      </c>
      <c r="E315" s="24">
        <f>YEAR([2]report1262779624005127882!$P286)</f>
        <v>2023</v>
      </c>
      <c r="F315" s="24">
        <f>INT((MONTH([2]report1262779624005127882!$P286)-1)/3)+1</f>
        <v>1</v>
      </c>
      <c r="H315" t="str" cm="1">
        <f t="array" ref="H315">_xlfn.IFS(I315="Netherlands","NL",I315="Germany","GER",I315="Belgium","BE")</f>
        <v>GER</v>
      </c>
      <c r="I315" s="50" t="s">
        <v>180</v>
      </c>
      <c r="J315" s="50" t="str">
        <f>[2]report1262779624005127882!$E286</f>
        <v>Born</v>
      </c>
      <c r="K315" s="50" t="str">
        <f t="shared" si="13"/>
        <v>Born</v>
      </c>
      <c r="L315" s="50" t="str">
        <f>[2]report1262779624005127882!$B286</f>
        <v>Ceva Logistics Netherlands B.V.</v>
      </c>
      <c r="M315" t="s">
        <v>33</v>
      </c>
      <c r="N315" s="51">
        <f>[2]report1262779624005127882!$N286</f>
        <v>53.659998639442001</v>
      </c>
      <c r="O315" s="53">
        <f>YEARFRAC([2]report1262779624005127882!$P286,[2]report1262779624005127882!$Q286)</f>
        <v>1.9027777777777777</v>
      </c>
      <c r="P315">
        <f>[2]report1262779624005127882!$K286</f>
        <v>0</v>
      </c>
      <c r="Q315" s="56">
        <f>[2]report1262779624005127882!$H286</f>
        <v>13877</v>
      </c>
      <c r="R315" s="57">
        <f>[2]report1262779624005127882!$V286/[2]report1262779624005127882!$H$2</f>
        <v>4.9114787414610131E-2</v>
      </c>
      <c r="S315">
        <f>[2]report1262779624005127882!$AA286</f>
        <v>10.5</v>
      </c>
      <c r="T315">
        <f>[2]report1262779624005127882!$Y286</f>
        <v>12</v>
      </c>
      <c r="U315">
        <f>[2]report1262779624005127882!$T286</f>
        <v>2009</v>
      </c>
      <c r="W315" s="59" t="s">
        <v>277</v>
      </c>
      <c r="X315" t="str">
        <f>CONCATENATE([2]report1262779624005127882!$C286,", ",[2]report1262779624005127882!$E286)</f>
        <v>Holtum-Noordweg 11, Born</v>
      </c>
      <c r="Y315" t="str">
        <f>[2]report1262779624005127882!$AL286</f>
        <v>N/A</v>
      </c>
      <c r="AA315" t="s">
        <v>179</v>
      </c>
    </row>
    <row r="316" spans="2:27" x14ac:dyDescent="0.25">
      <c r="B316" t="str">
        <f t="shared" si="12"/>
        <v>LC-NE-VE-VE- 1</v>
      </c>
      <c r="C316" t="s">
        <v>36</v>
      </c>
      <c r="D316" t="s">
        <v>38</v>
      </c>
      <c r="E316" s="24">
        <f>YEAR([2]report1262779624005127882!$P287)</f>
        <v>2025</v>
      </c>
      <c r="F316" s="24">
        <f>INT((MONTH([2]report1262779624005127882!$P287)-1)/3)+1</f>
        <v>1</v>
      </c>
      <c r="H316" t="str" cm="1">
        <f t="array" ref="H316">_xlfn.IFS(I316="Netherlands","NL",I316="Germany","GER",I316="Belgium","BE")</f>
        <v>NL</v>
      </c>
      <c r="I316" s="50" t="s">
        <v>67</v>
      </c>
      <c r="J316" s="50" t="str">
        <f>[2]report1262779624005127882!$E287</f>
        <v>Venlo</v>
      </c>
      <c r="K316" s="50" t="str">
        <f t="shared" si="13"/>
        <v>Venlo</v>
      </c>
      <c r="L316" s="50" t="str">
        <f>[2]report1262779624005127882!$B287</f>
        <v>UPS SCS (Nederland) B.V.</v>
      </c>
      <c r="M316" t="s">
        <v>33</v>
      </c>
      <c r="N316" s="51">
        <f>[2]report1262779624005127882!$N287</f>
        <v>88.380003496117993</v>
      </c>
      <c r="O316" s="53">
        <f>YEARFRAC([2]report1262779624005127882!$P287,[2]report1262779624005127882!$Q287)</f>
        <v>5</v>
      </c>
      <c r="P316">
        <f>[2]report1262779624005127882!$K287</f>
        <v>0</v>
      </c>
      <c r="Q316" s="56">
        <f>[2]report1262779624005127882!$H287</f>
        <v>8640</v>
      </c>
      <c r="R316" s="57">
        <f>[2]report1262779624005127882!$V287/[2]report1262779624005127882!$H$2</f>
        <v>1.0741662588887651E-2</v>
      </c>
      <c r="S316">
        <f>[2]report1262779624005127882!$AA287</f>
        <v>10.8</v>
      </c>
      <c r="T316">
        <f>[2]report1262779624005127882!$Y287</f>
        <v>8</v>
      </c>
      <c r="U316">
        <f>[2]report1262779624005127882!$T287</f>
        <v>2006</v>
      </c>
      <c r="W316" s="59" t="s">
        <v>205</v>
      </c>
      <c r="X316" t="str">
        <f>CONCATENATE([2]report1262779624005127882!$C287,", ",[2]report1262779624005127882!$E287)</f>
        <v>Marco Poloweg 26-28, Venlo</v>
      </c>
      <c r="Y316" t="str">
        <f>[2]report1262779624005127882!$AL287</f>
        <v>N/A</v>
      </c>
      <c r="AA316" t="s">
        <v>179</v>
      </c>
    </row>
    <row r="317" spans="2:27" x14ac:dyDescent="0.25">
      <c r="B317" t="str">
        <f t="shared" si="12"/>
        <v>LC-NE-VE-VE- 2</v>
      </c>
      <c r="C317" t="s">
        <v>36</v>
      </c>
      <c r="D317" t="s">
        <v>38</v>
      </c>
      <c r="E317" s="24">
        <f>YEAR([2]report1262779624005127882!$P288)</f>
        <v>2025</v>
      </c>
      <c r="F317" s="24">
        <f>INT((MONTH([2]report1262779624005127882!$P288)-1)/3)+1</f>
        <v>1</v>
      </c>
      <c r="H317" t="str" cm="1">
        <f t="array" ref="H317">_xlfn.IFS(I317="Netherlands","NL",I317="Germany","GER",I317="Belgium","BE")</f>
        <v>NL</v>
      </c>
      <c r="I317" s="50" t="s">
        <v>67</v>
      </c>
      <c r="J317" s="50" t="str">
        <f>[2]report1262779624005127882!$E288</f>
        <v>Venlo</v>
      </c>
      <c r="K317" s="50" t="str">
        <f t="shared" si="13"/>
        <v>Venlo</v>
      </c>
      <c r="L317" s="50" t="str">
        <f>[2]report1262779624005127882!$B288</f>
        <v>Nu Skin Netherlands B.V.</v>
      </c>
      <c r="M317" t="s">
        <v>33</v>
      </c>
      <c r="N317" s="51">
        <f>[2]report1262779624005127882!$N288</f>
        <v>93.209996142215005</v>
      </c>
      <c r="O317" s="53">
        <f>YEARFRAC([2]report1262779624005127882!$P288,[2]report1262779624005127882!$Q288)</f>
        <v>5</v>
      </c>
      <c r="P317">
        <f>[2]report1262779624005127882!$K288</f>
        <v>0</v>
      </c>
      <c r="Q317" s="56">
        <f>[2]report1262779624005127882!$H288</f>
        <v>11998</v>
      </c>
      <c r="R317" s="57">
        <f>[2]report1262779624005127882!$V288/[2]report1262779624005127882!$H$2</f>
        <v>2.2284067298037839E-2</v>
      </c>
      <c r="S317">
        <f>[2]report1262779624005127882!$AA288</f>
        <v>11</v>
      </c>
      <c r="T317">
        <f>[2]report1262779624005127882!$Y288</f>
        <v>10</v>
      </c>
      <c r="U317">
        <f>[2]report1262779624005127882!$T288</f>
        <v>2007</v>
      </c>
      <c r="W317" s="59" t="s">
        <v>209</v>
      </c>
      <c r="X317" t="str">
        <f>CONCATENATE([2]report1262779624005127882!$C288,", ",[2]report1262779624005127882!$E288)</f>
        <v>Amundsendweg 2, Venlo</v>
      </c>
      <c r="Y317" t="str">
        <f>[2]report1262779624005127882!$AL288</f>
        <v>N/A</v>
      </c>
      <c r="AA317" t="s">
        <v>179</v>
      </c>
    </row>
    <row r="318" spans="2:27" x14ac:dyDescent="0.25">
      <c r="B318" t="str">
        <f t="shared" si="12"/>
        <v>LC-BE-TO-TO- 1</v>
      </c>
      <c r="C318" t="s">
        <v>36</v>
      </c>
      <c r="D318" t="s">
        <v>38</v>
      </c>
      <c r="E318" s="24">
        <f>YEAR([2]report1262779624005127882!$P289)</f>
        <v>2023</v>
      </c>
      <c r="F318" s="24">
        <f>INT((MONTH([2]report1262779624005127882!$P289)-1)/3)+1</f>
        <v>2</v>
      </c>
      <c r="H318" t="str" cm="1">
        <f t="array" ref="H318">_xlfn.IFS(I318="Netherlands","NL",I318="Germany","GER",I318="Belgium","BE")</f>
        <v>BE</v>
      </c>
      <c r="I318" s="50" t="s">
        <v>181</v>
      </c>
      <c r="J318" s="50" t="str">
        <f>[2]report1262779624005127882!$E289</f>
        <v>Tongeren</v>
      </c>
      <c r="K318" s="50" t="str">
        <f t="shared" si="13"/>
        <v>Tongeren</v>
      </c>
      <c r="L318" s="50" t="str">
        <f>[2]report1262779624005127882!$B289</f>
        <v>Bose Belgium BV</v>
      </c>
      <c r="M318" t="s">
        <v>33</v>
      </c>
      <c r="N318" s="51">
        <f>[2]report1262779624005127882!$N289</f>
        <v>56.599999311109997</v>
      </c>
      <c r="O318" s="53">
        <f>YEARFRAC([2]report1262779624005127882!$P289,[2]report1262779624005127882!$Q289)</f>
        <v>1</v>
      </c>
      <c r="P318">
        <f>[2]report1262779624005127882!$K289</f>
        <v>0</v>
      </c>
      <c r="Q318" s="56">
        <f>[2]report1262779624005127882!$H289</f>
        <v>12571</v>
      </c>
      <c r="R318" s="57">
        <f>[2]report1262779624005127882!$V289/[2]report1262779624005127882!$H$2</f>
        <v>2.895366325095625E-2</v>
      </c>
      <c r="S318">
        <f>[2]report1262779624005127882!$AA289</f>
        <v>10.103199999999999</v>
      </c>
      <c r="T318">
        <f>[2]report1262779624005127882!$Y289</f>
        <v>13</v>
      </c>
      <c r="U318">
        <f>[2]report1262779624005127882!$T289</f>
        <v>2000</v>
      </c>
      <c r="W318" s="59" t="s">
        <v>287</v>
      </c>
      <c r="X318" t="str">
        <f>CONCATENATE([2]report1262779624005127882!$C289,", ",[2]report1262779624005127882!$E289)</f>
        <v>Heersterveldweg 14, Tongeren</v>
      </c>
      <c r="Y318" t="str">
        <f>[2]report1262779624005127882!$AL289</f>
        <v>N/A</v>
      </c>
      <c r="AA318" t="s">
        <v>179</v>
      </c>
    </row>
    <row r="319" spans="2:27" x14ac:dyDescent="0.25">
      <c r="B319" t="str">
        <f t="shared" si="12"/>
        <v>LC-NE-VE-VE- 1</v>
      </c>
      <c r="C319" t="s">
        <v>36</v>
      </c>
      <c r="D319" t="s">
        <v>38</v>
      </c>
      <c r="E319" s="24">
        <f>YEAR([2]report1262779624005127882!$P290)</f>
        <v>2023</v>
      </c>
      <c r="F319" s="24">
        <f>INT((MONTH([2]report1262779624005127882!$P290)-1)/3)+1</f>
        <v>3</v>
      </c>
      <c r="H319" t="str" cm="1">
        <f t="array" ref="H319">_xlfn.IFS(I319="Netherlands","NL",I319="Germany","GER",I319="Belgium","BE")</f>
        <v>NL</v>
      </c>
      <c r="I319" s="50" t="s">
        <v>67</v>
      </c>
      <c r="J319" s="50" t="str">
        <f>[2]report1262779624005127882!$E290</f>
        <v>Venlo</v>
      </c>
      <c r="K319" s="50" t="str">
        <f t="shared" si="13"/>
        <v>Venlo</v>
      </c>
      <c r="L319" s="50" t="str">
        <f>[2]report1262779624005127882!$B290</f>
        <v>Nu Skin Netherlands B.V.</v>
      </c>
      <c r="M319" t="s">
        <v>33</v>
      </c>
      <c r="N319" s="51">
        <f>[2]report1262779624005127882!$N290</f>
        <v>48.330000826667998</v>
      </c>
      <c r="O319" s="53">
        <f>YEARFRAC([2]report1262779624005127882!$P290,[2]report1262779624005127882!$Q290)</f>
        <v>1.4166666666666667</v>
      </c>
      <c r="P319">
        <f>[2]report1262779624005127882!$K290</f>
        <v>0</v>
      </c>
      <c r="Q319" s="56">
        <f>[2]report1262779624005127882!$H290</f>
        <v>11998</v>
      </c>
      <c r="R319" s="57">
        <f>[2]report1262779624005127882!$V290/[2]report1262779624005127882!$H$2</f>
        <v>2.2284067298037839E-2</v>
      </c>
      <c r="S319">
        <f>[2]report1262779624005127882!$AA290</f>
        <v>11</v>
      </c>
      <c r="T319">
        <f>[2]report1262779624005127882!$Y290</f>
        <v>10</v>
      </c>
      <c r="U319">
        <f>[2]report1262779624005127882!$T290</f>
        <v>2007</v>
      </c>
      <c r="W319" s="59" t="s">
        <v>209</v>
      </c>
      <c r="X319" t="str">
        <f>CONCATENATE([2]report1262779624005127882!$C290,", ",[2]report1262779624005127882!$E290)</f>
        <v>Amundsendweg 2, Venlo</v>
      </c>
      <c r="Y319" t="str">
        <f>[2]report1262779624005127882!$AL290</f>
        <v>Indexation method changed to fixed for the 2024 charge, as per Amendment I</v>
      </c>
      <c r="AA319" t="s">
        <v>179</v>
      </c>
    </row>
    <row r="320" spans="2:27" x14ac:dyDescent="0.25">
      <c r="B320" t="str">
        <f t="shared" si="12"/>
        <v>LC-NE-ET-ET- 1</v>
      </c>
      <c r="C320" t="s">
        <v>36</v>
      </c>
      <c r="D320" t="s">
        <v>38</v>
      </c>
      <c r="E320" s="24">
        <f>YEAR([2]report1262779624005127882!$P291)</f>
        <v>2022</v>
      </c>
      <c r="F320" s="24">
        <f>INT((MONTH([2]report1262779624005127882!$P291)-1)/3)+1</f>
        <v>3</v>
      </c>
      <c r="H320" t="str" cm="1">
        <f t="array" ref="H320">_xlfn.IFS(I320="Netherlands","NL",I320="Germany","GER",I320="Belgium","BE")</f>
        <v>NL</v>
      </c>
      <c r="I320" s="50" t="s">
        <v>67</v>
      </c>
      <c r="J320" s="50" t="str">
        <f>[2]report1262779624005127882!$E291</f>
        <v>Etten-Leur</v>
      </c>
      <c r="K320" s="50" t="str">
        <f t="shared" si="13"/>
        <v>Etten-Leur</v>
      </c>
      <c r="L320" s="50" t="str">
        <f>[2]report1262779624005127882!$B291</f>
        <v>Respect Textiles  B.V.</v>
      </c>
      <c r="M320" t="s">
        <v>33</v>
      </c>
      <c r="N320" s="51">
        <f>[2]report1262779624005127882!$N291</f>
        <v>62.919997020549999</v>
      </c>
      <c r="O320" s="53">
        <f>YEARFRAC([2]report1262779624005127882!$P291,[2]report1262779624005127882!$Q291)</f>
        <v>8.9611111111111104</v>
      </c>
      <c r="P320">
        <f>[2]report1262779624005127882!$K291</f>
        <v>0</v>
      </c>
      <c r="Q320" s="56">
        <f>[2]report1262779624005127882!$H291</f>
        <v>5275</v>
      </c>
      <c r="R320" s="57">
        <f>[2]report1262779624005127882!$V291/[2]report1262779624005127882!$H$2</f>
        <v>1.6356622578533469E-2</v>
      </c>
      <c r="S320">
        <f>[2]report1262779624005127882!$AA291</f>
        <v>0</v>
      </c>
      <c r="T320">
        <f>[2]report1262779624005127882!$Y291</f>
        <v>2</v>
      </c>
      <c r="U320">
        <f>[2]report1262779624005127882!$T291</f>
        <v>2019</v>
      </c>
      <c r="W320" s="59" t="s">
        <v>221</v>
      </c>
      <c r="X320" t="str">
        <f>CONCATENATE([2]report1262779624005127882!$C291,", ",[2]report1262779624005127882!$E291)</f>
        <v>Verschuurweg 6, Etten-Leur</v>
      </c>
      <c r="Y320" t="str">
        <f>[2]report1262779624005127882!$AL291</f>
        <v>Acquisition from crossbay</v>
      </c>
      <c r="AA320" t="s">
        <v>179</v>
      </c>
    </row>
    <row r="321" spans="2:27" x14ac:dyDescent="0.25">
      <c r="B321" t="str">
        <f t="shared" si="12"/>
        <v>LC-NE-EI-EI- 1</v>
      </c>
      <c r="C321" t="s">
        <v>36</v>
      </c>
      <c r="D321" t="s">
        <v>38</v>
      </c>
      <c r="E321" s="24">
        <f>YEAR([2]report1262779624005127882!$P292)</f>
        <v>2022</v>
      </c>
      <c r="F321" s="24">
        <f>INT((MONTH([2]report1262779624005127882!$P292)-1)/3)+1</f>
        <v>3</v>
      </c>
      <c r="H321" t="str" cm="1">
        <f t="array" ref="H321">_xlfn.IFS(I321="Netherlands","NL",I321="Germany","GER",I321="Belgium","BE")</f>
        <v>NL</v>
      </c>
      <c r="I321" s="50" t="s">
        <v>67</v>
      </c>
      <c r="J321" s="50" t="str">
        <f>[2]report1262779624005127882!$E292</f>
        <v>Eindhoven</v>
      </c>
      <c r="K321" s="50" t="str">
        <f t="shared" si="13"/>
        <v>Eindhoven</v>
      </c>
      <c r="L321" s="50" t="str">
        <f>[2]report1262779624005127882!$B292</f>
        <v>Vespo B.V.</v>
      </c>
      <c r="M321" t="s">
        <v>33</v>
      </c>
      <c r="N321" s="51">
        <f>[2]report1262779624005127882!$N292</f>
        <v>61.050004391675003</v>
      </c>
      <c r="O321" s="53">
        <f>YEARFRAC([2]report1262779624005127882!$P292,[2]report1262779624005127882!$Q292)</f>
        <v>7.2972222222222225</v>
      </c>
      <c r="P321">
        <f>[2]report1262779624005127882!$K292</f>
        <v>0</v>
      </c>
      <c r="Q321" s="56">
        <f>[2]report1262779624005127882!$H292</f>
        <v>11169</v>
      </c>
      <c r="R321" s="57">
        <f>[2]report1262779624005127882!$V292/[2]report1262779624005127882!$H$2</f>
        <v>9.726087216847322E-2</v>
      </c>
      <c r="S321">
        <f>[2]report1262779624005127882!$AA292</f>
        <v>0</v>
      </c>
      <c r="T321">
        <f>[2]report1262779624005127882!$Y292</f>
        <v>4</v>
      </c>
      <c r="U321">
        <f>[2]report1262779624005127882!$T292</f>
        <v>1990</v>
      </c>
      <c r="W321" s="59" t="s">
        <v>222</v>
      </c>
      <c r="X321" t="str">
        <f>CONCATENATE([2]report1262779624005127882!$C292,", ",[2]report1262779624005127882!$E292)</f>
        <v>Adriaan Mulderweg 4-10, Eindhoven</v>
      </c>
      <c r="Y321" t="str">
        <f>[2]report1262779624005127882!$AL292</f>
        <v>Rolling renewal options for 5 years from 01.01.2035_x000D_
_x000D_
Acquisition from Crossbay</v>
      </c>
      <c r="AA321" t="s">
        <v>179</v>
      </c>
    </row>
    <row r="322" spans="2:27" x14ac:dyDescent="0.25">
      <c r="B322" t="str">
        <f t="shared" si="12"/>
        <v>LC-NE-EI-EI- 2</v>
      </c>
      <c r="C322" t="s">
        <v>36</v>
      </c>
      <c r="D322" t="s">
        <v>38</v>
      </c>
      <c r="E322" s="24">
        <f>YEAR([2]report1262779624005127882!$P293)</f>
        <v>2022</v>
      </c>
      <c r="F322" s="24">
        <f>INT((MONTH([2]report1262779624005127882!$P293)-1)/3)+1</f>
        <v>3</v>
      </c>
      <c r="H322" t="str" cm="1">
        <f t="array" ref="H322">_xlfn.IFS(I322="Netherlands","NL",I322="Germany","GER",I322="Belgium","BE")</f>
        <v>NL</v>
      </c>
      <c r="I322" s="50" t="s">
        <v>67</v>
      </c>
      <c r="J322" s="50" t="str">
        <f>[2]report1262779624005127882!$E293</f>
        <v>Eindhoven</v>
      </c>
      <c r="K322" s="50" t="str">
        <f t="shared" si="13"/>
        <v>Eindhoven</v>
      </c>
      <c r="L322" s="50" t="str">
        <f>[2]report1262779624005127882!$B293</f>
        <v>Enjoy Company</v>
      </c>
      <c r="M322" t="s">
        <v>33</v>
      </c>
      <c r="N322" s="51">
        <f>[2]report1262779624005127882!$N293</f>
        <v>70.739999466110007</v>
      </c>
      <c r="O322" s="53">
        <f>YEARFRAC([2]report1262779624005127882!$P293,[2]report1262779624005127882!$Q293)</f>
        <v>1.1305555555555555</v>
      </c>
      <c r="P322">
        <f>[2]report1262779624005127882!$K293</f>
        <v>-14</v>
      </c>
      <c r="Q322" s="56">
        <f>[2]report1262779624005127882!$H293</f>
        <v>1259</v>
      </c>
      <c r="R322" s="57">
        <f>[2]report1262779624005127882!$V293/[2]report1262779624005127882!$H$2</f>
        <v>6.4977293514962162E-2</v>
      </c>
      <c r="S322">
        <f>[2]report1262779624005127882!$AA293</f>
        <v>0</v>
      </c>
      <c r="T322">
        <f>[2]report1262779624005127882!$Y293</f>
        <v>5</v>
      </c>
      <c r="U322">
        <f>[2]report1262779624005127882!$T293</f>
        <v>2004</v>
      </c>
      <c r="W322" s="59" t="s">
        <v>224</v>
      </c>
      <c r="X322" t="str">
        <f>CONCATENATE([2]report1262779624005127882!$C293,", ",[2]report1262779624005127882!$E293)</f>
        <v>Mispelhoefstraat 21, Eindhoven</v>
      </c>
      <c r="Y322" t="str">
        <f>[2]report1262779624005127882!$AL293</f>
        <v>blended rent incl. 11 parking spots incl. rent free 1st year 29.500 EUR 2nd year 14.750 EUR annually, 0% renewal probability, tenant vacating at lease expiry</v>
      </c>
      <c r="AA322" t="s">
        <v>179</v>
      </c>
    </row>
    <row r="323" spans="2:27" x14ac:dyDescent="0.25">
      <c r="B323" t="str">
        <f t="shared" si="12"/>
        <v>LC-NE-EI-EI- 3</v>
      </c>
      <c r="C323" t="s">
        <v>36</v>
      </c>
      <c r="D323" t="s">
        <v>38</v>
      </c>
      <c r="E323" s="24">
        <f>YEAR([2]report1262779624005127882!$P294)</f>
        <v>2024</v>
      </c>
      <c r="F323" s="24">
        <f>INT((MONTH([2]report1262779624005127882!$P294)-1)/3)+1</f>
        <v>1</v>
      </c>
      <c r="H323" t="str" cm="1">
        <f t="array" ref="H323">_xlfn.IFS(I323="Netherlands","NL",I323="Germany","GER",I323="Belgium","BE")</f>
        <v>NL</v>
      </c>
      <c r="I323" s="50" t="s">
        <v>67</v>
      </c>
      <c r="J323" s="50" t="str">
        <f>[2]report1262779624005127882!$E294</f>
        <v>EINDHOVEN</v>
      </c>
      <c r="K323" s="50" t="str">
        <f t="shared" si="13"/>
        <v>EINDHOVEN</v>
      </c>
      <c r="L323" s="50" t="str">
        <f>[2]report1262779624005127882!$B294</f>
        <v>Bluestar Europe Distribution B.V.</v>
      </c>
      <c r="M323" t="s">
        <v>33</v>
      </c>
      <c r="N323" s="51">
        <f>[2]report1262779624005127882!$N294</f>
        <v>58.110003720007001</v>
      </c>
      <c r="O323" s="53">
        <f>YEARFRAC([2]report1262779624005127882!$P294,[2]report1262779624005127882!$Q294)</f>
        <v>3.4972222222222222</v>
      </c>
      <c r="P323">
        <f>[2]report1262779624005127882!$K294</f>
        <v>0</v>
      </c>
      <c r="Q323" s="56">
        <f>[2]report1262779624005127882!$H294</f>
        <v>8129</v>
      </c>
      <c r="R323" s="57">
        <f>[2]report1262779624005127882!$V294/[2]report1262779624005127882!$H$2</f>
        <v>1.9339875233901811E-2</v>
      </c>
      <c r="S323">
        <f>[2]report1262779624005127882!$AA294</f>
        <v>12</v>
      </c>
      <c r="T323">
        <f>[2]report1262779624005127882!$Y294</f>
        <v>8</v>
      </c>
      <c r="U323">
        <f>[2]report1262779624005127882!$T294</f>
        <v>2019</v>
      </c>
      <c r="W323" s="59" t="s">
        <v>226</v>
      </c>
      <c r="X323" t="str">
        <f>CONCATENATE([2]report1262779624005127882!$C294,", ",[2]report1262779624005127882!$E294)</f>
        <v>Weijerbeemd 12, EINDHOVEN</v>
      </c>
      <c r="Y323" t="str">
        <f>[2]report1262779624005127882!$AL294</f>
        <v>N/A</v>
      </c>
      <c r="AA323" t="s">
        <v>179</v>
      </c>
    </row>
    <row r="324" spans="2:27" x14ac:dyDescent="0.25">
      <c r="B324" t="str">
        <f t="shared" si="12"/>
        <v>LC-NE-ET-ET- 1</v>
      </c>
      <c r="C324" t="s">
        <v>36</v>
      </c>
      <c r="D324" t="s">
        <v>38</v>
      </c>
      <c r="E324" s="24">
        <f>YEAR([2]report1262779624005127882!$P295)</f>
        <v>2023</v>
      </c>
      <c r="F324" s="24">
        <f>INT((MONTH([2]report1262779624005127882!$P295)-1)/3)+1</f>
        <v>2</v>
      </c>
      <c r="H324" t="str" cm="1">
        <f t="array" ref="H324">_xlfn.IFS(I324="Netherlands","NL",I324="Germany","GER",I324="Belgium","BE")</f>
        <v>NL</v>
      </c>
      <c r="I324" s="50" t="s">
        <v>67</v>
      </c>
      <c r="J324" s="50" t="str">
        <f>[2]report1262779624005127882!$E295</f>
        <v>Etten Leur</v>
      </c>
      <c r="K324" s="50" t="str">
        <f t="shared" si="13"/>
        <v>Etten Leur</v>
      </c>
      <c r="L324" s="50" t="str">
        <f>[2]report1262779624005127882!$B295</f>
        <v>Thetford B.V.</v>
      </c>
      <c r="M324" t="s">
        <v>33</v>
      </c>
      <c r="N324" s="51">
        <f>[2]report1262779624005127882!$N295</f>
        <v>65.080001687781007</v>
      </c>
      <c r="O324" s="53">
        <f>YEARFRAC([2]report1262779624005127882!$P295,[2]report1262779624005127882!$Q295)</f>
        <v>3</v>
      </c>
      <c r="P324">
        <f>[2]report1262779624005127882!$K295</f>
        <v>0</v>
      </c>
      <c r="Q324" s="56">
        <f>[2]report1262779624005127882!$H295</f>
        <v>11236</v>
      </c>
      <c r="R324" s="57">
        <f>[2]report1262779624005127882!$V295/[2]report1262779624005127882!$H$2</f>
        <v>1.7186660142220252E-2</v>
      </c>
      <c r="S324">
        <f>[2]report1262779624005127882!$AA295</f>
        <v>10</v>
      </c>
      <c r="T324">
        <f>[2]report1262779624005127882!$Y295</f>
        <v>10</v>
      </c>
      <c r="U324">
        <f>[2]report1262779624005127882!$T295</f>
        <v>2008</v>
      </c>
      <c r="W324" s="59" t="s">
        <v>227</v>
      </c>
      <c r="X324" t="str">
        <f>CONCATENATE([2]report1262779624005127882!$C295,", ",[2]report1262779624005127882!$E295)</f>
        <v>Nijverheidsweg 9-11, Etten Leur</v>
      </c>
      <c r="Y324" t="str">
        <f>[2]report1262779624005127882!$AL295</f>
        <v>N/A</v>
      </c>
      <c r="AA324" t="s">
        <v>179</v>
      </c>
    </row>
    <row r="325" spans="2:27" x14ac:dyDescent="0.25">
      <c r="B325" t="str">
        <f t="shared" si="12"/>
        <v>LC-NE-WA-WA- 1</v>
      </c>
      <c r="C325" t="s">
        <v>36</v>
      </c>
      <c r="D325" t="s">
        <v>38</v>
      </c>
      <c r="E325" s="24">
        <f>YEAR([2]report1262779624005127882!$P296)</f>
        <v>2023</v>
      </c>
      <c r="F325" s="24">
        <f>INT((MONTH([2]report1262779624005127882!$P296)-1)/3)+1</f>
        <v>2</v>
      </c>
      <c r="H325" t="str" cm="1">
        <f t="array" ref="H325">_xlfn.IFS(I325="Netherlands","NL",I325="Germany","GER",I325="Belgium","BE")</f>
        <v>NL</v>
      </c>
      <c r="I325" s="50" t="s">
        <v>67</v>
      </c>
      <c r="J325" s="50" t="str">
        <f>[2]report1262779624005127882!$E296</f>
        <v>Waalwijk</v>
      </c>
      <c r="K325" s="50" t="str">
        <f t="shared" si="13"/>
        <v>Waalwijk</v>
      </c>
      <c r="L325" s="50" t="str">
        <f>[2]report1262779624005127882!$B296</f>
        <v>Apex Global Logistics (NL) B.V.</v>
      </c>
      <c r="M325" t="s">
        <v>33</v>
      </c>
      <c r="N325" s="51">
        <f>[2]report1262779624005127882!$N296</f>
        <v>82.560000189445006</v>
      </c>
      <c r="O325" s="53">
        <f>YEARFRAC([2]report1262779624005127882!$P296,[2]report1262779624005127882!$Q296)</f>
        <v>4.9777777777777779</v>
      </c>
      <c r="P325">
        <f>[2]report1262779624005127882!$K296</f>
        <v>0</v>
      </c>
      <c r="Q325" s="56">
        <f>[2]report1262779624005127882!$H296</f>
        <v>37799</v>
      </c>
      <c r="R325" s="57">
        <f>[2]report1262779624005127882!$V296/[2]report1262779624005127882!$H$2</f>
        <v>3.1248472985854987E-2</v>
      </c>
      <c r="S325">
        <f>[2]report1262779624005127882!$AA296</f>
        <v>0</v>
      </c>
      <c r="T325">
        <f>[2]report1262779624005127882!$Y296</f>
        <v>40</v>
      </c>
      <c r="U325">
        <f>[2]report1262779624005127882!$T296</f>
        <v>2023</v>
      </c>
      <c r="W325" s="59" t="s">
        <v>228</v>
      </c>
      <c r="X325" t="str">
        <f>CONCATENATE([2]report1262779624005127882!$C296,", ",[2]report1262779624005127882!$E296)</f>
        <v>Industrieweg, Waalwijk</v>
      </c>
      <c r="Y325" t="str">
        <f>[2]report1262779624005127882!$AL296</f>
        <v>start date changed with amendment 1</v>
      </c>
      <c r="AA325" t="s">
        <v>179</v>
      </c>
    </row>
    <row r="326" spans="2:27" x14ac:dyDescent="0.25">
      <c r="B326" t="str">
        <f t="shared" si="12"/>
        <v>LC-NE-TI-TI- 1</v>
      </c>
      <c r="C326" t="s">
        <v>36</v>
      </c>
      <c r="D326" t="s">
        <v>38</v>
      </c>
      <c r="E326" s="24">
        <f>YEAR([2]report1262779624005127882!$P297)</f>
        <v>2023</v>
      </c>
      <c r="F326" s="24">
        <f>INT((MONTH([2]report1262779624005127882!$P297)-1)/3)+1</f>
        <v>1</v>
      </c>
      <c r="H326" t="str" cm="1">
        <f t="array" ref="H326">_xlfn.IFS(I326="Netherlands","NL",I326="Germany","GER",I326="Belgium","BE")</f>
        <v>NL</v>
      </c>
      <c r="I326" s="50" t="s">
        <v>67</v>
      </c>
      <c r="J326" s="50" t="str">
        <f>[2]report1262779624005127882!$E297</f>
        <v>Tilburg</v>
      </c>
      <c r="K326" s="50" t="str">
        <f t="shared" si="13"/>
        <v>Tilburg</v>
      </c>
      <c r="L326" s="50" t="str">
        <f>[2]report1262779624005127882!$B297</f>
        <v>Syncreon Netherlands B.V.</v>
      </c>
      <c r="M326" t="s">
        <v>33</v>
      </c>
      <c r="N326" s="51">
        <f>[2]report1262779624005127882!$N297</f>
        <v>66.569995987214</v>
      </c>
      <c r="O326" s="53">
        <f>YEARFRAC([2]report1262779624005127882!$P297,[2]report1262779624005127882!$Q297)</f>
        <v>4.9944444444444445</v>
      </c>
      <c r="P326">
        <f>[2]report1262779624005127882!$K297</f>
        <v>0</v>
      </c>
      <c r="Q326" s="56">
        <f>[2]report1262779624005127882!$H297</f>
        <v>37101</v>
      </c>
      <c r="R326" s="57">
        <f>[2]report1262779624005127882!$V297/[2]report1262779624005127882!$H$2</f>
        <v>0.18519602818023095</v>
      </c>
      <c r="S326">
        <f>[2]report1262779624005127882!$AA297</f>
        <v>10.8</v>
      </c>
      <c r="T326">
        <f>[2]report1262779624005127882!$Y297</f>
        <v>30</v>
      </c>
      <c r="U326">
        <f>[2]report1262779624005127882!$T297</f>
        <v>2007</v>
      </c>
      <c r="W326" s="59" t="s">
        <v>229</v>
      </c>
      <c r="X326" t="str">
        <f>CONCATENATE([2]report1262779624005127882!$C297,", ",[2]report1262779624005127882!$E297)</f>
        <v>Athenastraat 4, Tilburg</v>
      </c>
      <c r="Y326" t="str">
        <f>[2]report1262779624005127882!$AL297</f>
        <v>N/A</v>
      </c>
      <c r="AA326" t="s">
        <v>179</v>
      </c>
    </row>
    <row r="327" spans="2:27" x14ac:dyDescent="0.25">
      <c r="B327" t="str">
        <f t="shared" si="12"/>
        <v>LC-NE-TI-TI- 2</v>
      </c>
      <c r="C327" t="s">
        <v>36</v>
      </c>
      <c r="D327" t="s">
        <v>38</v>
      </c>
      <c r="E327" s="24">
        <f>YEAR([2]report1262779624005127882!$P298)</f>
        <v>2023</v>
      </c>
      <c r="F327" s="24">
        <f>INT((MONTH([2]report1262779624005127882!$P298)-1)/3)+1</f>
        <v>1</v>
      </c>
      <c r="H327" t="str" cm="1">
        <f t="array" ref="H327">_xlfn.IFS(I327="Netherlands","NL",I327="Germany","GER",I327="Belgium","BE")</f>
        <v>NL</v>
      </c>
      <c r="I327" s="50" t="s">
        <v>67</v>
      </c>
      <c r="J327" s="50" t="str">
        <f>[2]report1262779624005127882!$E298</f>
        <v>Tilburg</v>
      </c>
      <c r="K327" s="50" t="str">
        <f t="shared" si="13"/>
        <v>Tilburg</v>
      </c>
      <c r="L327" s="50" t="str">
        <f>[2]report1262779624005127882!$B298</f>
        <v>Syncreon Netherlands B.V.</v>
      </c>
      <c r="M327" t="s">
        <v>33</v>
      </c>
      <c r="N327" s="51">
        <f>[2]report1262779624005127882!$N298</f>
        <v>62.380003926675002</v>
      </c>
      <c r="O327" s="53">
        <f>YEARFRAC([2]report1262779624005127882!$P298,[2]report1262779624005127882!$Q298)</f>
        <v>4.9944444444444445</v>
      </c>
      <c r="P327">
        <f>[2]report1262779624005127882!$K298</f>
        <v>0</v>
      </c>
      <c r="Q327" s="56">
        <f>[2]report1262779624005127882!$H298</f>
        <v>15841</v>
      </c>
      <c r="R327" s="57">
        <f>[2]report1262779624005127882!$V298/[2]report1262779624005127882!$H$2</f>
        <v>0</v>
      </c>
      <c r="S327">
        <f>[2]report1262779624005127882!$AA298</f>
        <v>10.8</v>
      </c>
      <c r="T327">
        <f>[2]report1262779624005127882!$Y298</f>
        <v>15</v>
      </c>
      <c r="U327">
        <f>[2]report1262779624005127882!$T298</f>
        <v>2007</v>
      </c>
      <c r="W327" s="59" t="s">
        <v>230</v>
      </c>
      <c r="X327" t="str">
        <f>CONCATENATE([2]report1262779624005127882!$C298,", ",[2]report1262779624005127882!$E298)</f>
        <v>Athenastraat 6-8, Tilburg</v>
      </c>
      <c r="Y327" t="str">
        <f>[2]report1262779624005127882!$AL298</f>
        <v>N/A</v>
      </c>
      <c r="AA327" t="s">
        <v>179</v>
      </c>
    </row>
    <row r="328" spans="2:27" x14ac:dyDescent="0.25">
      <c r="B328" t="str">
        <f t="shared" si="12"/>
        <v>LC-NE-TI-TI- 3</v>
      </c>
      <c r="C328" t="s">
        <v>36</v>
      </c>
      <c r="D328" t="s">
        <v>38</v>
      </c>
      <c r="E328" s="24">
        <f>YEAR([2]report1262779624005127882!$P299)</f>
        <v>2023</v>
      </c>
      <c r="F328" s="24">
        <f>INT((MONTH([2]report1262779624005127882!$P299)-1)/3)+1</f>
        <v>1</v>
      </c>
      <c r="H328" t="str" cm="1">
        <f t="array" ref="H328">_xlfn.IFS(I328="Netherlands","NL",I328="Germany","GER",I328="Belgium","BE")</f>
        <v>NL</v>
      </c>
      <c r="I328" s="50" t="s">
        <v>67</v>
      </c>
      <c r="J328" s="50" t="str">
        <f>[2]report1262779624005127882!$E299</f>
        <v>Tilburg</v>
      </c>
      <c r="K328" s="50" t="str">
        <f t="shared" si="13"/>
        <v>Tilburg</v>
      </c>
      <c r="L328" s="50" t="str">
        <f>[2]report1262779624005127882!$B299</f>
        <v>Syncreon Netherlands B.V.</v>
      </c>
      <c r="M328" t="s">
        <v>33</v>
      </c>
      <c r="N328" s="51">
        <f>[2]report1262779624005127882!$N299</f>
        <v>64.889997141104999</v>
      </c>
      <c r="O328" s="53">
        <f>YEARFRAC([2]report1262779624005127882!$P299,[2]report1262779624005127882!$Q299)</f>
        <v>4.9944444444444445</v>
      </c>
      <c r="P328">
        <f>[2]report1262779624005127882!$K299</f>
        <v>0</v>
      </c>
      <c r="Q328" s="56">
        <f>[2]report1262779624005127882!$H299</f>
        <v>12027</v>
      </c>
      <c r="R328" s="57">
        <f>[2]report1262779624005127882!$V299/[2]report1262779624005127882!$H$2</f>
        <v>1.5780479470224842E-2</v>
      </c>
      <c r="S328">
        <f>[2]report1262779624005127882!$AA299</f>
        <v>10.8</v>
      </c>
      <c r="T328">
        <f>[2]report1262779624005127882!$Y299</f>
        <v>13</v>
      </c>
      <c r="U328">
        <f>[2]report1262779624005127882!$T299</f>
        <v>2007</v>
      </c>
      <c r="W328" s="59" t="s">
        <v>231</v>
      </c>
      <c r="X328" t="str">
        <f>CONCATENATE([2]report1262779624005127882!$C299,", ",[2]report1262779624005127882!$E299)</f>
        <v>Athenastraat 10, Tilburg</v>
      </c>
      <c r="Y328" t="str">
        <f>[2]report1262779624005127882!$AL299</f>
        <v>N/A</v>
      </c>
      <c r="AA328" t="s">
        <v>179</v>
      </c>
    </row>
    <row r="329" spans="2:27" x14ac:dyDescent="0.25">
      <c r="B329" t="str">
        <f t="shared" si="12"/>
        <v>LC-NE-TI-TI- 4</v>
      </c>
      <c r="C329" t="s">
        <v>36</v>
      </c>
      <c r="D329" t="s">
        <v>38</v>
      </c>
      <c r="E329" s="24">
        <f>YEAR([2]report1262779624005127882!$P300)</f>
        <v>2023</v>
      </c>
      <c r="F329" s="24">
        <f>INT((MONTH([2]report1262779624005127882!$P300)-1)/3)+1</f>
        <v>1</v>
      </c>
      <c r="H329" t="str" cm="1">
        <f t="array" ref="H329">_xlfn.IFS(I329="Netherlands","NL",I329="Germany","GER",I329="Belgium","BE")</f>
        <v>NL</v>
      </c>
      <c r="I329" s="50" t="s">
        <v>67</v>
      </c>
      <c r="J329" s="50" t="str">
        <f>[2]report1262779624005127882!$E300</f>
        <v>Tilburg</v>
      </c>
      <c r="K329" s="50" t="str">
        <f t="shared" si="13"/>
        <v>Tilburg</v>
      </c>
      <c r="L329" s="50" t="str">
        <f>[2]report1262779624005127882!$B300</f>
        <v>Syncreon Netherlands B.V.</v>
      </c>
      <c r="M329" t="s">
        <v>33</v>
      </c>
      <c r="N329" s="51">
        <f>[2]report1262779624005127882!$N300</f>
        <v>44.650002841671999</v>
      </c>
      <c r="O329" s="53">
        <f>YEARFRAC([2]report1262779624005127882!$P300,[2]report1262779624005127882!$Q300)</f>
        <v>0</v>
      </c>
      <c r="P329">
        <f>[2]report1262779624005127882!$K300</f>
        <v>0</v>
      </c>
      <c r="Q329" s="56">
        <f>[2]report1262779624005127882!$H300</f>
        <v>15841</v>
      </c>
      <c r="R329" s="57">
        <f>[2]report1262779624005127882!$V300/[2]report1262779624005127882!$H$2</f>
        <v>0</v>
      </c>
      <c r="S329">
        <f>[2]report1262779624005127882!$AA300</f>
        <v>10.8</v>
      </c>
      <c r="T329">
        <f>[2]report1262779624005127882!$Y300</f>
        <v>15</v>
      </c>
      <c r="U329">
        <f>[2]report1262779624005127882!$T300</f>
        <v>2007</v>
      </c>
      <c r="W329" s="59" t="s">
        <v>230</v>
      </c>
      <c r="X329" t="str">
        <f>CONCATENATE([2]report1262779624005127882!$C300,", ",[2]report1262779624005127882!$E300)</f>
        <v>Athenastraat 6-8, Tilburg</v>
      </c>
      <c r="Y329" t="str">
        <f>[2]report1262779624005127882!$AL300</f>
        <v>N/A</v>
      </c>
      <c r="AA329" t="s">
        <v>179</v>
      </c>
    </row>
    <row r="330" spans="2:27" x14ac:dyDescent="0.25">
      <c r="B330" t="str">
        <f t="shared" si="12"/>
        <v>LC-NE-TI-TI- 5</v>
      </c>
      <c r="C330" t="s">
        <v>36</v>
      </c>
      <c r="D330" t="s">
        <v>38</v>
      </c>
      <c r="E330" s="24">
        <f>YEAR([2]report1262779624005127882!$P301)</f>
        <v>2023</v>
      </c>
      <c r="F330" s="24">
        <f>INT((MONTH([2]report1262779624005127882!$P301)-1)/3)+1</f>
        <v>1</v>
      </c>
      <c r="H330" t="str" cm="1">
        <f t="array" ref="H330">_xlfn.IFS(I330="Netherlands","NL",I330="Germany","GER",I330="Belgium","BE")</f>
        <v>NL</v>
      </c>
      <c r="I330" s="50" t="s">
        <v>67</v>
      </c>
      <c r="J330" s="50" t="str">
        <f>[2]report1262779624005127882!$E301</f>
        <v>Tilburg</v>
      </c>
      <c r="K330" s="50" t="str">
        <f t="shared" si="13"/>
        <v>Tilburg</v>
      </c>
      <c r="L330" s="50" t="str">
        <f>[2]report1262779624005127882!$B301</f>
        <v>Syncreon Netherlands B.V.</v>
      </c>
      <c r="M330" t="s">
        <v>33</v>
      </c>
      <c r="N330" s="51">
        <f>[2]report1262779624005127882!$N301</f>
        <v>46.409999069998001</v>
      </c>
      <c r="O330" s="53">
        <f>YEARFRAC([2]report1262779624005127882!$P301,[2]report1262779624005127882!$Q301)</f>
        <v>0</v>
      </c>
      <c r="P330">
        <f>[2]report1262779624005127882!$K301</f>
        <v>0</v>
      </c>
      <c r="Q330" s="56">
        <f>[2]report1262779624005127882!$H301</f>
        <v>12027</v>
      </c>
      <c r="R330" s="57">
        <f>[2]report1262779624005127882!$V301/[2]report1262779624005127882!$H$2</f>
        <v>1.5780479470224842E-2</v>
      </c>
      <c r="S330">
        <f>[2]report1262779624005127882!$AA301</f>
        <v>10.8</v>
      </c>
      <c r="T330">
        <f>[2]report1262779624005127882!$Y301</f>
        <v>13</v>
      </c>
      <c r="U330">
        <f>[2]report1262779624005127882!$T301</f>
        <v>2007</v>
      </c>
      <c r="W330" s="59" t="s">
        <v>231</v>
      </c>
      <c r="X330" t="str">
        <f>CONCATENATE([2]report1262779624005127882!$C301,", ",[2]report1262779624005127882!$E301)</f>
        <v>Athenastraat 10, Tilburg</v>
      </c>
      <c r="Y330" t="str">
        <f>[2]report1262779624005127882!$AL301</f>
        <v>N/A</v>
      </c>
      <c r="AA330" t="s">
        <v>179</v>
      </c>
    </row>
    <row r="331" spans="2:27" x14ac:dyDescent="0.25">
      <c r="B331" t="str">
        <f t="shared" si="12"/>
        <v>LC-NE-TI-TI- 6</v>
      </c>
      <c r="C331" t="s">
        <v>36</v>
      </c>
      <c r="D331" t="s">
        <v>38</v>
      </c>
      <c r="E331" s="24">
        <f>YEAR([2]report1262779624005127882!$P302)</f>
        <v>2023</v>
      </c>
      <c r="F331" s="24">
        <f>INT((MONTH([2]report1262779624005127882!$P302)-1)/3)+1</f>
        <v>1</v>
      </c>
      <c r="H331" t="str" cm="1">
        <f t="array" ref="H331">_xlfn.IFS(I331="Netherlands","NL",I331="Germany","GER",I331="Belgium","BE")</f>
        <v>NL</v>
      </c>
      <c r="I331" s="50" t="s">
        <v>67</v>
      </c>
      <c r="J331" s="50" t="str">
        <f>[2]report1262779624005127882!$E302</f>
        <v>Tilburg</v>
      </c>
      <c r="K331" s="50" t="str">
        <f t="shared" si="13"/>
        <v>Tilburg</v>
      </c>
      <c r="L331" s="50" t="str">
        <f>[2]report1262779624005127882!$B302</f>
        <v>Syncreon Netherlands B.V.</v>
      </c>
      <c r="M331" t="s">
        <v>33</v>
      </c>
      <c r="N331" s="51">
        <f>[2]report1262779624005127882!$N302</f>
        <v>50.300000947224</v>
      </c>
      <c r="O331" s="53">
        <f>YEARFRAC([2]report1262779624005127882!$P302,[2]report1262779624005127882!$Q302)</f>
        <v>0</v>
      </c>
      <c r="P331">
        <f>[2]report1262779624005127882!$K302</f>
        <v>0</v>
      </c>
      <c r="Q331" s="56">
        <f>[2]report1262779624005127882!$H302</f>
        <v>37101</v>
      </c>
      <c r="R331" s="57">
        <f>[2]report1262779624005127882!$V302/[2]report1262779624005127882!$H$2</f>
        <v>0.18519602818023095</v>
      </c>
      <c r="S331">
        <f>[2]report1262779624005127882!$AA302</f>
        <v>10.8</v>
      </c>
      <c r="T331">
        <f>[2]report1262779624005127882!$Y302</f>
        <v>30</v>
      </c>
      <c r="U331">
        <f>[2]report1262779624005127882!$T302</f>
        <v>2007</v>
      </c>
      <c r="W331" s="59" t="s">
        <v>229</v>
      </c>
      <c r="X331" t="str">
        <f>CONCATENATE([2]report1262779624005127882!$C302,", ",[2]report1262779624005127882!$E302)</f>
        <v>Athenastraat 4, Tilburg</v>
      </c>
      <c r="Y331" t="str">
        <f>[2]report1262779624005127882!$AL302</f>
        <v>N/A</v>
      </c>
      <c r="AA331" t="s">
        <v>179</v>
      </c>
    </row>
    <row r="332" spans="2:27" x14ac:dyDescent="0.25">
      <c r="B332" t="str">
        <f t="shared" si="12"/>
        <v>LC-NE-TI-TI- 7</v>
      </c>
      <c r="C332" t="s">
        <v>36</v>
      </c>
      <c r="D332" t="s">
        <v>38</v>
      </c>
      <c r="E332" s="24">
        <f>YEAR([2]report1262779624005127882!$P303)</f>
        <v>2023</v>
      </c>
      <c r="F332" s="24">
        <f>INT((MONTH([2]report1262779624005127882!$P303)-1)/3)+1</f>
        <v>1</v>
      </c>
      <c r="H332" t="str" cm="1">
        <f t="array" ref="H332">_xlfn.IFS(I332="Netherlands","NL",I332="Germany","GER",I332="Belgium","BE")</f>
        <v>NL</v>
      </c>
      <c r="I332" s="50" t="s">
        <v>67</v>
      </c>
      <c r="J332" s="50" t="str">
        <f>[2]report1262779624005127882!$E303</f>
        <v>Tilburg</v>
      </c>
      <c r="K332" s="50" t="str">
        <f t="shared" si="13"/>
        <v>Tilburg</v>
      </c>
      <c r="L332" s="50" t="str">
        <f>[2]report1262779624005127882!$B303</f>
        <v>DP World Logistics Netherlands B.V.</v>
      </c>
      <c r="M332" t="s">
        <v>33</v>
      </c>
      <c r="N332" s="51">
        <f>[2]report1262779624005127882!$N303</f>
        <v>65.000004305564005</v>
      </c>
      <c r="O332" s="53">
        <f>YEARFRAC([2]report1262779624005127882!$P303,[2]report1262779624005127882!$Q303)</f>
        <v>4.9944444444444445</v>
      </c>
      <c r="P332">
        <f>[2]report1262779624005127882!$K303</f>
        <v>0</v>
      </c>
      <c r="Q332" s="56">
        <f>[2]report1262779624005127882!$H303</f>
        <v>12027</v>
      </c>
      <c r="R332" s="57">
        <f>[2]report1262779624005127882!$V303/[2]report1262779624005127882!$H$2</f>
        <v>1.5780479470224842E-2</v>
      </c>
      <c r="S332">
        <f>[2]report1262779624005127882!$AA303</f>
        <v>10.8</v>
      </c>
      <c r="T332">
        <f>[2]report1262779624005127882!$Y303</f>
        <v>13</v>
      </c>
      <c r="U332">
        <f>[2]report1262779624005127882!$T303</f>
        <v>2007</v>
      </c>
      <c r="W332" s="59" t="s">
        <v>231</v>
      </c>
      <c r="X332" t="str">
        <f>CONCATENATE([2]report1262779624005127882!$C303,", ",[2]report1262779624005127882!$E303)</f>
        <v>Athenastraat 10, Tilburg</v>
      </c>
      <c r="Y332" t="str">
        <f>[2]report1262779624005127882!$AL303</f>
        <v>N/A</v>
      </c>
      <c r="AA332" t="s">
        <v>179</v>
      </c>
    </row>
    <row r="333" spans="2:27" x14ac:dyDescent="0.25">
      <c r="B333" t="str">
        <f t="shared" si="12"/>
        <v>LC-NE-WA-WA- 1</v>
      </c>
      <c r="C333" t="s">
        <v>36</v>
      </c>
      <c r="D333" t="s">
        <v>38</v>
      </c>
      <c r="E333" s="24">
        <f>YEAR([2]report1262779624005127882!$P304)</f>
        <v>2022</v>
      </c>
      <c r="F333" s="24">
        <f>INT((MONTH([2]report1262779624005127882!$P304)-1)/3)+1</f>
        <v>2</v>
      </c>
      <c r="H333" t="str" cm="1">
        <f t="array" ref="H333">_xlfn.IFS(I333="Netherlands","NL",I333="Germany","GER",I333="Belgium","BE")</f>
        <v>NL</v>
      </c>
      <c r="I333" s="50" t="s">
        <v>67</v>
      </c>
      <c r="J333" s="50" t="str">
        <f>[2]report1262779624005127882!$E304</f>
        <v>Waalwijk</v>
      </c>
      <c r="K333" s="50" t="str">
        <f t="shared" si="13"/>
        <v>Waalwijk</v>
      </c>
      <c r="L333" s="50" t="str">
        <f>[2]report1262779624005127882!$B304</f>
        <v>CEVA Logistics eServices B.V.</v>
      </c>
      <c r="M333" t="s">
        <v>33</v>
      </c>
      <c r="N333" s="51">
        <f>[2]report1262779624005127882!$N304</f>
        <v>56.530001601670001</v>
      </c>
      <c r="O333" s="53">
        <f>YEARFRAC([2]report1262779624005127882!$P304,[2]report1262779624005127882!$Q304)</f>
        <v>3</v>
      </c>
      <c r="P333">
        <f>[2]report1262779624005127882!$K304</f>
        <v>0</v>
      </c>
      <c r="Q333" s="56">
        <f>[2]report1262779624005127882!$H304</f>
        <v>12705</v>
      </c>
      <c r="R333" s="57">
        <f>[2]report1262779624005127882!$V304/[2]report1262779624005127882!$H$2</f>
        <v>2.685415751097681E-2</v>
      </c>
      <c r="S333">
        <f>[2]report1262779624005127882!$AA304</f>
        <v>9.6999999999999993</v>
      </c>
      <c r="T333">
        <f>[2]report1262779624005127882!$Y304</f>
        <v>16</v>
      </c>
      <c r="U333">
        <f>[2]report1262779624005127882!$T304</f>
        <v>2011</v>
      </c>
      <c r="W333" s="59" t="s">
        <v>184</v>
      </c>
      <c r="X333" t="str">
        <f>CONCATENATE([2]report1262779624005127882!$C304,", ",[2]report1262779624005127882!$E304)</f>
        <v>Veerweg 16, Waalwijk</v>
      </c>
      <c r="Y333" t="str">
        <f>[2]report1262779624005127882!$AL304</f>
        <v>as a result of not exercised break option</v>
      </c>
      <c r="AA333" t="s">
        <v>179</v>
      </c>
    </row>
    <row r="334" spans="2:27" x14ac:dyDescent="0.25">
      <c r="B334" t="str">
        <f t="shared" si="12"/>
        <v>LC-NE-TI-TI- 1</v>
      </c>
      <c r="C334" t="s">
        <v>36</v>
      </c>
      <c r="D334" t="s">
        <v>38</v>
      </c>
      <c r="E334" s="24">
        <f>YEAR([2]report1262779624005127882!$P305)</f>
        <v>2022</v>
      </c>
      <c r="F334" s="24">
        <f>INT((MONTH([2]report1262779624005127882!$P305)-1)/3)+1</f>
        <v>1</v>
      </c>
      <c r="H334" t="str" cm="1">
        <f t="array" ref="H334">_xlfn.IFS(I334="Netherlands","NL",I334="Germany","GER",I334="Belgium","BE")</f>
        <v>NL</v>
      </c>
      <c r="I334" s="50" t="s">
        <v>67</v>
      </c>
      <c r="J334" s="50" t="str">
        <f>[2]report1262779624005127882!$E305</f>
        <v>Tilburg</v>
      </c>
      <c r="K334" s="50" t="str">
        <f t="shared" si="13"/>
        <v>Tilburg</v>
      </c>
      <c r="L334" s="50" t="str">
        <f>[2]report1262779624005127882!$B305</f>
        <v>Samsung SDS Global SCL Netherlands Coöperatief U.A.</v>
      </c>
      <c r="M334" t="s">
        <v>33</v>
      </c>
      <c r="N334" s="51">
        <f>[2]report1262779624005127882!$N305</f>
        <v>49.399998105552001</v>
      </c>
      <c r="O334" s="53">
        <f>YEARFRAC([2]report1262779624005127882!$P305,[2]report1262779624005127882!$Q305)</f>
        <v>3</v>
      </c>
      <c r="P334">
        <f>[2]report1262779624005127882!$K305</f>
        <v>2</v>
      </c>
      <c r="Q334" s="56">
        <f>[2]report1262779624005127882!$H305</f>
        <v>28577</v>
      </c>
      <c r="R334" s="57">
        <f>[2]report1262779624005127882!$V305/[2]report1262779624005127882!$H$2</f>
        <v>7.8511788376960601E-2</v>
      </c>
      <c r="S334">
        <f>[2]report1262779624005127882!$AA305</f>
        <v>0</v>
      </c>
      <c r="T334">
        <f>[2]report1262779624005127882!$Y305</f>
        <v>25</v>
      </c>
      <c r="U334">
        <f>[2]report1262779624005127882!$T305</f>
        <v>2001</v>
      </c>
      <c r="W334" s="59" t="s">
        <v>232</v>
      </c>
      <c r="X334" t="str">
        <f>CONCATENATE([2]report1262779624005127882!$C305,", ",[2]report1262779624005127882!$E305)</f>
        <v>Theseusstraat 11-19, Tilburg</v>
      </c>
      <c r="Y334" t="str">
        <f>[2]report1262779624005127882!$AL305</f>
        <v>N/A</v>
      </c>
      <c r="AA334" t="s">
        <v>179</v>
      </c>
    </row>
    <row r="335" spans="2:27" x14ac:dyDescent="0.25">
      <c r="B335" t="str">
        <f t="shared" si="12"/>
        <v>LC-NE-WA-WA- 1</v>
      </c>
      <c r="C335" t="s">
        <v>36</v>
      </c>
      <c r="D335" t="s">
        <v>38</v>
      </c>
      <c r="E335" s="24">
        <f>YEAR([2]report1262779624005127882!$P306)</f>
        <v>2023</v>
      </c>
      <c r="F335" s="24">
        <f>INT((MONTH([2]report1262779624005127882!$P306)-1)/3)+1</f>
        <v>4</v>
      </c>
      <c r="H335" t="str" cm="1">
        <f t="array" ref="H335">_xlfn.IFS(I335="Netherlands","NL",I335="Germany","GER",I335="Belgium","BE")</f>
        <v>NL</v>
      </c>
      <c r="I335" s="50" t="s">
        <v>67</v>
      </c>
      <c r="J335" s="50" t="str">
        <f>[2]report1262779624005127882!$E306</f>
        <v>Waalwijk</v>
      </c>
      <c r="K335" s="50" t="str">
        <f t="shared" si="13"/>
        <v>Waalwijk</v>
      </c>
      <c r="L335" s="50" t="str">
        <f>[2]report1262779624005127882!$B306</f>
        <v>CEVA Logistics Benelux B.V.</v>
      </c>
      <c r="M335" t="s">
        <v>33</v>
      </c>
      <c r="N335" s="51">
        <f>[2]report1262779624005127882!$N306</f>
        <v>52.240002049448997</v>
      </c>
      <c r="O335" s="53">
        <f>YEARFRAC([2]report1262779624005127882!$P306,[2]report1262779624005127882!$Q306)</f>
        <v>0.99722222222222223</v>
      </c>
      <c r="P335">
        <f>[2]report1262779624005127882!$K306</f>
        <v>0</v>
      </c>
      <c r="Q335" s="56">
        <f>[2]report1262779624005127882!$H306</f>
        <v>18912</v>
      </c>
      <c r="R335" s="57">
        <f>[2]report1262779624005127882!$V306/[2]report1262779624005127882!$H$2</f>
        <v>2.6658853516057516E-2</v>
      </c>
      <c r="S335">
        <f>[2]report1262779624005127882!$AA306</f>
        <v>12.2</v>
      </c>
      <c r="T335">
        <f>[2]report1262779624005127882!$Y306</f>
        <v>23</v>
      </c>
      <c r="U335">
        <f>[2]report1262779624005127882!$T306</f>
        <v>2019</v>
      </c>
      <c r="W335" s="59" t="s">
        <v>233</v>
      </c>
      <c r="X335" t="str">
        <f>CONCATENATE([2]report1262779624005127882!$C306,", ",[2]report1262779624005127882!$E306)</f>
        <v>Industrieweg 98, Waalwijk</v>
      </c>
      <c r="Y335" t="str">
        <f>[2]report1262779624005127882!$AL306</f>
        <v>NEN 205</v>
      </c>
      <c r="AA335" t="s">
        <v>179</v>
      </c>
    </row>
    <row r="336" spans="2:27" x14ac:dyDescent="0.25">
      <c r="B336" t="str">
        <f t="shared" si="12"/>
        <v>LC-NE-TI-TI- 1</v>
      </c>
      <c r="C336" t="s">
        <v>36</v>
      </c>
      <c r="D336" t="s">
        <v>38</v>
      </c>
      <c r="E336" s="24">
        <f>YEAR([2]report1262779624005127882!$P307)</f>
        <v>2025</v>
      </c>
      <c r="F336" s="24">
        <f>INT((MONTH([2]report1262779624005127882!$P307)-1)/3)+1</f>
        <v>1</v>
      </c>
      <c r="H336" t="str" cm="1">
        <f t="array" ref="H336">_xlfn.IFS(I336="Netherlands","NL",I336="Germany","GER",I336="Belgium","BE")</f>
        <v>NL</v>
      </c>
      <c r="I336" s="50" t="s">
        <v>67</v>
      </c>
      <c r="J336" s="50" t="str">
        <f>[2]report1262779624005127882!$E307</f>
        <v>Tilburg</v>
      </c>
      <c r="K336" s="50" t="str">
        <f t="shared" si="13"/>
        <v>Tilburg</v>
      </c>
      <c r="L336" s="50" t="str">
        <f>[2]report1262779624005127882!$B307</f>
        <v>Ingram Micro B.V</v>
      </c>
      <c r="M336" t="s">
        <v>33</v>
      </c>
      <c r="N336" s="51">
        <f>[2]report1262779624005127882!$N307</f>
        <v>94.260004839453998</v>
      </c>
      <c r="O336" s="53">
        <f>YEARFRAC([2]report1262779624005127882!$P307,[2]report1262779624005127882!$Q307)</f>
        <v>5</v>
      </c>
      <c r="P336">
        <f>[2]report1262779624005127882!$K307</f>
        <v>0</v>
      </c>
      <c r="Q336" s="56">
        <f>[2]report1262779624005127882!$H307</f>
        <v>38694</v>
      </c>
      <c r="R336" s="57">
        <f>[2]report1262779624005127882!$V307/[2]report1262779624005127882!$H$2</f>
        <v>6.9296418392289921E-2</v>
      </c>
      <c r="S336">
        <f>[2]report1262779624005127882!$AA307</f>
        <v>12.2</v>
      </c>
      <c r="T336">
        <f>[2]report1262779624005127882!$Y307</f>
        <v>34</v>
      </c>
      <c r="U336">
        <f>[2]report1262779624005127882!$T307</f>
        <v>1999</v>
      </c>
      <c r="W336" s="59" t="s">
        <v>234</v>
      </c>
      <c r="X336" t="str">
        <f>CONCATENATE([2]report1262779624005127882!$C307,", ",[2]report1262779624005127882!$E307)</f>
        <v>Gesworenhoekseweg 9-11, Tilburg</v>
      </c>
      <c r="Y336" t="str">
        <f>[2]report1262779624005127882!$AL307</f>
        <v>from tn7606</v>
      </c>
      <c r="AA336" t="s">
        <v>179</v>
      </c>
    </row>
    <row r="337" spans="2:27" x14ac:dyDescent="0.25">
      <c r="B337" t="str">
        <f t="shared" si="12"/>
        <v>LC-NE-TI-TI- 2</v>
      </c>
      <c r="C337" t="s">
        <v>36</v>
      </c>
      <c r="D337" t="s">
        <v>38</v>
      </c>
      <c r="E337" s="24">
        <f>YEAR([2]report1262779624005127882!$P308)</f>
        <v>2024</v>
      </c>
      <c r="F337" s="24">
        <f>INT((MONTH([2]report1262779624005127882!$P308)-1)/3)+1</f>
        <v>3</v>
      </c>
      <c r="H337" t="str" cm="1">
        <f t="array" ref="H337">_xlfn.IFS(I337="Netherlands","NL",I337="Germany","GER",I337="Belgium","BE")</f>
        <v>NL</v>
      </c>
      <c r="I337" s="50" t="s">
        <v>67</v>
      </c>
      <c r="J337" s="50" t="str">
        <f>[2]report1262779624005127882!$E308</f>
        <v>Tilburg</v>
      </c>
      <c r="K337" s="50" t="str">
        <f t="shared" si="13"/>
        <v>Tilburg</v>
      </c>
      <c r="L337" s="50" t="str">
        <f>[2]report1262779624005127882!$B308</f>
        <v>LX Pantos Netherlands B.V.</v>
      </c>
      <c r="M337" t="s">
        <v>33</v>
      </c>
      <c r="N337" s="51">
        <f>[2]report1262779624005127882!$N308</f>
        <v>54.890001446669999</v>
      </c>
      <c r="O337" s="53">
        <f>YEARFRAC([2]report1262779624005127882!$P308,[2]report1262779624005127882!$Q308)</f>
        <v>4.9972222222222218</v>
      </c>
      <c r="P337">
        <f>[2]report1262779624005127882!$K308</f>
        <v>0</v>
      </c>
      <c r="Q337" s="56">
        <f>[2]report1262779624005127882!$H308</f>
        <v>30175</v>
      </c>
      <c r="R337" s="57">
        <f>[2]report1262779624005127882!$V308/[2]report1262779624005127882!$H$2</f>
        <v>1.5477759275806309E-2</v>
      </c>
      <c r="S337">
        <f>[2]report1262779624005127882!$AA308</f>
        <v>12.3</v>
      </c>
      <c r="T337">
        <f>[2]report1262779624005127882!$Y308</f>
        <v>27</v>
      </c>
      <c r="U337">
        <f>[2]report1262779624005127882!$T308</f>
        <v>2019</v>
      </c>
      <c r="W337" s="59" t="s">
        <v>235</v>
      </c>
      <c r="X337" t="str">
        <f>CONCATENATE([2]report1262779624005127882!$C308,", ",[2]report1262779624005127882!$E308)</f>
        <v>Polluxstraat 20-22, Tilburg</v>
      </c>
      <c r="Y337" t="str">
        <f>[2]report1262779624005127882!$AL308</f>
        <v>N/A</v>
      </c>
      <c r="AA337" t="s">
        <v>179</v>
      </c>
    </row>
    <row r="338" spans="2:27" x14ac:dyDescent="0.25">
      <c r="B338" t="str">
        <f t="shared" si="12"/>
        <v>LC-NE-TI-TI- 3</v>
      </c>
      <c r="C338" t="s">
        <v>36</v>
      </c>
      <c r="D338" t="s">
        <v>38</v>
      </c>
      <c r="E338" s="24">
        <f>YEAR([2]report1262779624005127882!$P309)</f>
        <v>2023</v>
      </c>
      <c r="F338" s="24">
        <f>INT((MONTH([2]report1262779624005127882!$P309)-1)/3)+1</f>
        <v>1</v>
      </c>
      <c r="H338" t="str" cm="1">
        <f t="array" ref="H338">_xlfn.IFS(I338="Netherlands","NL",I338="Germany","GER",I338="Belgium","BE")</f>
        <v>NL</v>
      </c>
      <c r="I338" s="50" t="s">
        <v>67</v>
      </c>
      <c r="J338" s="50" t="str">
        <f>[2]report1262779624005127882!$E309</f>
        <v>Tilburg</v>
      </c>
      <c r="K338" s="50" t="str">
        <f t="shared" si="13"/>
        <v>Tilburg</v>
      </c>
      <c r="L338" s="50" t="str">
        <f>[2]report1262779624005127882!$B309</f>
        <v>DP World Logistics Netherlands B.V.</v>
      </c>
      <c r="M338" t="s">
        <v>33</v>
      </c>
      <c r="N338" s="51">
        <f>[2]report1262779624005127882!$N309</f>
        <v>62.380003926675002</v>
      </c>
      <c r="O338" s="53">
        <f>YEARFRAC([2]report1262779624005127882!$P309,[2]report1262779624005127882!$Q309)</f>
        <v>4.9944444444444445</v>
      </c>
      <c r="P338">
        <f>[2]report1262779624005127882!$K309</f>
        <v>0</v>
      </c>
      <c r="Q338" s="56">
        <f>[2]report1262779624005127882!$H309</f>
        <v>15841</v>
      </c>
      <c r="R338" s="57">
        <f>[2]report1262779624005127882!$V309/[2]report1262779624005127882!$H$2</f>
        <v>0</v>
      </c>
      <c r="S338">
        <f>[2]report1262779624005127882!$AA309</f>
        <v>10.8</v>
      </c>
      <c r="T338">
        <f>[2]report1262779624005127882!$Y309</f>
        <v>15</v>
      </c>
      <c r="U338">
        <f>[2]report1262779624005127882!$T309</f>
        <v>2007</v>
      </c>
      <c r="W338" s="59" t="s">
        <v>230</v>
      </c>
      <c r="X338" t="str">
        <f>CONCATENATE([2]report1262779624005127882!$C309,", ",[2]report1262779624005127882!$E309)</f>
        <v>Athenastraat 6-8, Tilburg</v>
      </c>
      <c r="Y338" t="str">
        <f>[2]report1262779624005127882!$AL309</f>
        <v>N/A</v>
      </c>
      <c r="AA338" t="s">
        <v>179</v>
      </c>
    </row>
    <row r="339" spans="2:27" x14ac:dyDescent="0.25">
      <c r="B339" t="str">
        <f t="shared" si="12"/>
        <v>LC-NE-BR-BR- 1</v>
      </c>
      <c r="C339" t="s">
        <v>36</v>
      </c>
      <c r="D339" t="s">
        <v>38</v>
      </c>
      <c r="E339" s="24">
        <f>YEAR([2]report1262779624005127882!$P310)</f>
        <v>2023</v>
      </c>
      <c r="F339" s="24">
        <f>INT((MONTH([2]report1262779624005127882!$P310)-1)/3)+1</f>
        <v>3</v>
      </c>
      <c r="H339" t="str" cm="1">
        <f t="array" ref="H339">_xlfn.IFS(I339="Netherlands","NL",I339="Germany","GER",I339="Belgium","BE")</f>
        <v>NL</v>
      </c>
      <c r="I339" s="50" t="s">
        <v>67</v>
      </c>
      <c r="J339" s="50" t="str">
        <f>[2]report1262779624005127882!$E310</f>
        <v>Breda</v>
      </c>
      <c r="K339" s="50" t="str">
        <f t="shared" si="13"/>
        <v>Breda</v>
      </c>
      <c r="L339" s="50" t="str">
        <f>[2]report1262779624005127882!$B310</f>
        <v>Schenker Logistics Nederland B.V.</v>
      </c>
      <c r="M339" t="s">
        <v>33</v>
      </c>
      <c r="N339" s="51">
        <f>[2]report1262779624005127882!$N310</f>
        <v>61.929997123882998</v>
      </c>
      <c r="O339" s="53">
        <f>YEARFRAC([2]report1262779624005127882!$P310,[2]report1262779624005127882!$Q310)</f>
        <v>1.9972222222222222</v>
      </c>
      <c r="P339">
        <f>[2]report1262779624005127882!$K310</f>
        <v>0</v>
      </c>
      <c r="Q339" s="56">
        <f>[2]report1262779624005127882!$H310</f>
        <v>338</v>
      </c>
      <c r="R339" s="57">
        <f>[2]report1262779624005127882!$V310/[2]report1262779624005127882!$H$2</f>
        <v>0</v>
      </c>
      <c r="S339">
        <f>[2]report1262779624005127882!$AA310</f>
        <v>4.4000000000000004</v>
      </c>
      <c r="T339">
        <f>[2]report1262779624005127882!$Y310</f>
        <v>0</v>
      </c>
      <c r="U339">
        <f>[2]report1262779624005127882!$T310</f>
        <v>2009</v>
      </c>
      <c r="W339" s="59" t="s">
        <v>183</v>
      </c>
      <c r="X339" t="str">
        <f>CONCATENATE([2]report1262779624005127882!$C310,", ",[2]report1262779624005127882!$E310)</f>
        <v>Hekven 6 C-D, Breda</v>
      </c>
      <c r="Y339" t="str">
        <f>[2]report1262779624005127882!$AL310</f>
        <v>as per 01/01/2021 no CAM/SC - tenant responsible for maintenance._x000D_
_x000D_
Isn't this a grossfix?</v>
      </c>
      <c r="AA339" t="s">
        <v>179</v>
      </c>
    </row>
    <row r="340" spans="2:27" x14ac:dyDescent="0.25">
      <c r="B340" t="str">
        <f t="shared" si="12"/>
        <v>LC-NE-BR-BR- 2</v>
      </c>
      <c r="C340" t="s">
        <v>36</v>
      </c>
      <c r="D340" t="s">
        <v>38</v>
      </c>
      <c r="E340" s="24">
        <f>YEAR([2]report1262779624005127882!$P311)</f>
        <v>2023</v>
      </c>
      <c r="F340" s="24">
        <f>INT((MONTH([2]report1262779624005127882!$P311)-1)/3)+1</f>
        <v>3</v>
      </c>
      <c r="H340" t="str" cm="1">
        <f t="array" ref="H340">_xlfn.IFS(I340="Netherlands","NL",I340="Germany","GER",I340="Belgium","BE")</f>
        <v>NL</v>
      </c>
      <c r="I340" s="50" t="s">
        <v>67</v>
      </c>
      <c r="J340" s="50" t="str">
        <f>[2]report1262779624005127882!$E311</f>
        <v>Breda</v>
      </c>
      <c r="K340" s="50" t="str">
        <f t="shared" si="13"/>
        <v>Breda</v>
      </c>
      <c r="L340" s="50" t="str">
        <f>[2]report1262779624005127882!$B311</f>
        <v>Schenker Logistics Nederland B.V.</v>
      </c>
      <c r="M340" t="s">
        <v>33</v>
      </c>
      <c r="N340" s="51">
        <f>[2]report1262779624005127882!$N311</f>
        <v>61.929997123882998</v>
      </c>
      <c r="O340" s="53">
        <f>YEARFRAC([2]report1262779624005127882!$P311,[2]report1262779624005127882!$Q311)</f>
        <v>1.9972222222222222</v>
      </c>
      <c r="P340">
        <f>[2]report1262779624005127882!$K311</f>
        <v>0</v>
      </c>
      <c r="Q340" s="56">
        <f>[2]report1262779624005127882!$H311</f>
        <v>734</v>
      </c>
      <c r="R340" s="57">
        <f>[2]report1262779624005127882!$V311/[2]report1262779624005127882!$H$2</f>
        <v>3.5886919582727113E-2</v>
      </c>
      <c r="S340">
        <f>[2]report1262779624005127882!$AA311</f>
        <v>3</v>
      </c>
      <c r="T340">
        <f>[2]report1262779624005127882!$Y311</f>
        <v>0</v>
      </c>
      <c r="U340">
        <f>[2]report1262779624005127882!$T311</f>
        <v>2009</v>
      </c>
      <c r="W340" s="59" t="s">
        <v>183</v>
      </c>
      <c r="X340" t="str">
        <f>CONCATENATE([2]report1262779624005127882!$C311,", ",[2]report1262779624005127882!$E311)</f>
        <v>Hekven 6 C-D, Breda</v>
      </c>
      <c r="Y340" t="str">
        <f>[2]report1262779624005127882!$AL311</f>
        <v>as per 01/01/2021 no CAM/SC - tenant responsible for maintenance._x000D_
_x000D_
Isn't this a grossfix?</v>
      </c>
      <c r="AA340" t="s">
        <v>179</v>
      </c>
    </row>
    <row r="341" spans="2:27" x14ac:dyDescent="0.25">
      <c r="B341" t="str">
        <f t="shared" si="12"/>
        <v>LC-NE-TI-TI- 1</v>
      </c>
      <c r="C341" t="s">
        <v>36</v>
      </c>
      <c r="D341" t="s">
        <v>38</v>
      </c>
      <c r="E341" s="24">
        <f>YEAR([2]report1262779624005127882!$P312)</f>
        <v>2023</v>
      </c>
      <c r="F341" s="24">
        <f>INT((MONTH([2]report1262779624005127882!$P312)-1)/3)+1</f>
        <v>1</v>
      </c>
      <c r="H341" t="str" cm="1">
        <f t="array" ref="H341">_xlfn.IFS(I341="Netherlands","NL",I341="Germany","GER",I341="Belgium","BE")</f>
        <v>NL</v>
      </c>
      <c r="I341" s="50" t="s">
        <v>67</v>
      </c>
      <c r="J341" s="50" t="str">
        <f>[2]report1262779624005127882!$E312</f>
        <v>Tilburg</v>
      </c>
      <c r="K341" s="50" t="str">
        <f t="shared" si="13"/>
        <v>Tilburg</v>
      </c>
      <c r="L341" s="50" t="str">
        <f>[2]report1262779624005127882!$B312</f>
        <v>DP World Logistics Netherlands B.V.</v>
      </c>
      <c r="M341" t="s">
        <v>33</v>
      </c>
      <c r="N341" s="51">
        <f>[2]report1262779624005127882!$N312</f>
        <v>62.380003926675002</v>
      </c>
      <c r="O341" s="53">
        <f>YEARFRAC([2]report1262779624005127882!$P312,[2]report1262779624005127882!$Q312)</f>
        <v>4.9944444444444445</v>
      </c>
      <c r="P341">
        <f>[2]report1262779624005127882!$K312</f>
        <v>0</v>
      </c>
      <c r="Q341" s="56">
        <f>[2]report1262779624005127882!$H312</f>
        <v>15841</v>
      </c>
      <c r="R341" s="57">
        <f>[2]report1262779624005127882!$V312/[2]report1262779624005127882!$H$2</f>
        <v>0</v>
      </c>
      <c r="S341">
        <f>[2]report1262779624005127882!$AA312</f>
        <v>10.8</v>
      </c>
      <c r="T341">
        <f>[2]report1262779624005127882!$Y312</f>
        <v>15</v>
      </c>
      <c r="U341">
        <f>[2]report1262779624005127882!$T312</f>
        <v>2007</v>
      </c>
      <c r="W341" s="59" t="s">
        <v>230</v>
      </c>
      <c r="X341" t="str">
        <f>CONCATENATE([2]report1262779624005127882!$C312,", ",[2]report1262779624005127882!$E312)</f>
        <v>Athenastraat 6-8, Tilburg</v>
      </c>
      <c r="Y341" t="str">
        <f>[2]report1262779624005127882!$AL312</f>
        <v>N/A</v>
      </c>
      <c r="AA341" t="s">
        <v>179</v>
      </c>
    </row>
    <row r="342" spans="2:27" x14ac:dyDescent="0.25">
      <c r="B342" t="str">
        <f t="shared" si="12"/>
        <v>LC-NE-TI-TI- 2</v>
      </c>
      <c r="C342" t="s">
        <v>36</v>
      </c>
      <c r="D342" t="s">
        <v>38</v>
      </c>
      <c r="E342" s="24">
        <f>YEAR([2]report1262779624005127882!$P313)</f>
        <v>2023</v>
      </c>
      <c r="F342" s="24">
        <f>INT((MONTH([2]report1262779624005127882!$P313)-1)/3)+1</f>
        <v>1</v>
      </c>
      <c r="H342" t="str" cm="1">
        <f t="array" ref="H342">_xlfn.IFS(I342="Netherlands","NL",I342="Germany","GER",I342="Belgium","BE")</f>
        <v>NL</v>
      </c>
      <c r="I342" s="50" t="s">
        <v>67</v>
      </c>
      <c r="J342" s="50" t="str">
        <f>[2]report1262779624005127882!$E313</f>
        <v>Tilburg</v>
      </c>
      <c r="K342" s="50" t="str">
        <f t="shared" si="13"/>
        <v>Tilburg</v>
      </c>
      <c r="L342" s="50" t="str">
        <f>[2]report1262779624005127882!$B313</f>
        <v>DP World Logistics Netherlands B.V.</v>
      </c>
      <c r="M342" t="s">
        <v>33</v>
      </c>
      <c r="N342" s="51">
        <f>[2]report1262779624005127882!$N313</f>
        <v>64.889997141104999</v>
      </c>
      <c r="O342" s="53">
        <f>YEARFRAC([2]report1262779624005127882!$P313,[2]report1262779624005127882!$Q313)</f>
        <v>4.9944444444444445</v>
      </c>
      <c r="P342">
        <f>[2]report1262779624005127882!$K313</f>
        <v>0</v>
      </c>
      <c r="Q342" s="56">
        <f>[2]report1262779624005127882!$H313</f>
        <v>12027</v>
      </c>
      <c r="R342" s="57">
        <f>[2]report1262779624005127882!$V313/[2]report1262779624005127882!$H$2</f>
        <v>1.5780479470224842E-2</v>
      </c>
      <c r="S342">
        <f>[2]report1262779624005127882!$AA313</f>
        <v>10.8</v>
      </c>
      <c r="T342">
        <f>[2]report1262779624005127882!$Y313</f>
        <v>13</v>
      </c>
      <c r="U342">
        <f>[2]report1262779624005127882!$T313</f>
        <v>2007</v>
      </c>
      <c r="W342" s="59" t="s">
        <v>231</v>
      </c>
      <c r="X342" t="str">
        <f>CONCATENATE([2]report1262779624005127882!$C313,", ",[2]report1262779624005127882!$E313)</f>
        <v>Athenastraat 10, Tilburg</v>
      </c>
      <c r="Y342" t="str">
        <f>[2]report1262779624005127882!$AL313</f>
        <v>N/A</v>
      </c>
      <c r="AA342" t="s">
        <v>179</v>
      </c>
    </row>
    <row r="343" spans="2:27" x14ac:dyDescent="0.25">
      <c r="B343" t="str">
        <f t="shared" si="12"/>
        <v>LC-NE-TI-TI- 3</v>
      </c>
      <c r="C343" t="s">
        <v>36</v>
      </c>
      <c r="D343" t="s">
        <v>38</v>
      </c>
      <c r="E343" s="24">
        <f>YEAR([2]report1262779624005127882!$P314)</f>
        <v>2023</v>
      </c>
      <c r="F343" s="24">
        <f>INT((MONTH([2]report1262779624005127882!$P314)-1)/3)+1</f>
        <v>4</v>
      </c>
      <c r="H343" t="str" cm="1">
        <f t="array" ref="H343">_xlfn.IFS(I343="Netherlands","NL",I343="Germany","GER",I343="Belgium","BE")</f>
        <v>NL</v>
      </c>
      <c r="I343" s="50" t="s">
        <v>67</v>
      </c>
      <c r="J343" s="50" t="str">
        <f>[2]report1262779624005127882!$E314</f>
        <v>Tilburg</v>
      </c>
      <c r="K343" s="50" t="str">
        <f t="shared" si="13"/>
        <v>Tilburg</v>
      </c>
      <c r="L343" s="50" t="str">
        <f>[2]report1262779624005127882!$B314</f>
        <v>WCL B.V.</v>
      </c>
      <c r="M343" t="s">
        <v>33</v>
      </c>
      <c r="N343" s="51">
        <f>[2]report1262779624005127882!$N314</f>
        <v>53.900001550002997</v>
      </c>
      <c r="O343" s="53">
        <f>YEARFRAC([2]report1262779624005127882!$P314,[2]report1262779624005127882!$Q314)</f>
        <v>1.25</v>
      </c>
      <c r="P343">
        <f>[2]report1262779624005127882!$K314</f>
        <v>0</v>
      </c>
      <c r="Q343" s="56">
        <f>[2]report1262779624005127882!$H314</f>
        <v>13745</v>
      </c>
      <c r="R343" s="57">
        <f>[2]report1262779624005127882!$V314/[2]report1262779624005127882!$H$2</f>
        <v>2.2050680264517505E-2</v>
      </c>
      <c r="S343">
        <f>[2]report1262779624005127882!$AA314</f>
        <v>12.2</v>
      </c>
      <c r="T343">
        <f>[2]report1262779624005127882!$Y314</f>
        <v>12</v>
      </c>
      <c r="U343">
        <f>[2]report1262779624005127882!$T314</f>
        <v>1999</v>
      </c>
      <c r="W343" s="59" t="s">
        <v>234</v>
      </c>
      <c r="X343" t="str">
        <f>CONCATENATE([2]report1262779624005127882!$C314,", ",[2]report1262779624005127882!$E314)</f>
        <v>Gesworenhoekseweg 9-11, Tilburg</v>
      </c>
      <c r="Y343" t="str">
        <f>[2]report1262779624005127882!$AL314</f>
        <v>New measurement report</v>
      </c>
      <c r="AA343" t="s">
        <v>179</v>
      </c>
    </row>
    <row r="344" spans="2:27" x14ac:dyDescent="0.25">
      <c r="B344" t="str">
        <f t="shared" si="12"/>
        <v>LC-BE-HE-HE- 1</v>
      </c>
      <c r="C344" t="s">
        <v>36</v>
      </c>
      <c r="D344" t="s">
        <v>38</v>
      </c>
      <c r="E344" s="24">
        <f>YEAR([2]report1262779624005127882!$P315)</f>
        <v>2022</v>
      </c>
      <c r="F344" s="24">
        <f>INT((MONTH([2]report1262779624005127882!$P315)-1)/3)+1</f>
        <v>3</v>
      </c>
      <c r="H344" t="str" cm="1">
        <f t="array" ref="H344">_xlfn.IFS(I344="Netherlands","NL",I344="Germany","GER",I344="Belgium","BE")</f>
        <v>BE</v>
      </c>
      <c r="I344" s="50" t="s">
        <v>181</v>
      </c>
      <c r="J344" s="50" t="str">
        <f>[2]report1262779624005127882!$E315</f>
        <v>Heilaar</v>
      </c>
      <c r="K344" s="50" t="str">
        <f t="shared" si="13"/>
        <v>Heilaar</v>
      </c>
      <c r="L344" s="50" t="str">
        <f>[2]report1262779624005127882!$B315</f>
        <v>Frigo Warehousing B.V.</v>
      </c>
      <c r="M344" t="s">
        <v>33</v>
      </c>
      <c r="N344" s="51">
        <f>[2]report1262779624005127882!$N315</f>
        <v>46.769998053884997</v>
      </c>
      <c r="O344" s="53">
        <f>YEARFRAC([2]report1262779624005127882!$P315,[2]report1262779624005127882!$Q315)</f>
        <v>5.1305555555555555</v>
      </c>
      <c r="P344">
        <f>[2]report1262779624005127882!$K315</f>
        <v>0</v>
      </c>
      <c r="Q344" s="56">
        <f>[2]report1262779624005127882!$H315</f>
        <v>6329</v>
      </c>
      <c r="R344" s="57">
        <f>[2]report1262779624005127882!$V315/[2]report1262779624005127882!$H$2</f>
        <v>3.6619304280298817E-2</v>
      </c>
      <c r="S344">
        <f>[2]report1262779624005127882!$AA315</f>
        <v>0</v>
      </c>
      <c r="T344">
        <f>[2]report1262779624005127882!$Y315</f>
        <v>7</v>
      </c>
      <c r="U344">
        <f>[2]report1262779624005127882!$T315</f>
        <v>2003</v>
      </c>
      <c r="W344" s="59" t="s">
        <v>236</v>
      </c>
      <c r="X344" t="str">
        <f>CONCATENATE([2]report1262779624005127882!$C315,", ",[2]report1262779624005127882!$E315)</f>
        <v>Iabc 5257, Heilaar</v>
      </c>
      <c r="Y344" t="str">
        <f>[2]report1262779624005127882!$AL315</f>
        <v>Acquisition from Crossbay</v>
      </c>
      <c r="AA344" t="s">
        <v>179</v>
      </c>
    </row>
    <row r="345" spans="2:27" x14ac:dyDescent="0.25">
      <c r="B345" t="str">
        <f t="shared" si="12"/>
        <v>LC-BE-TO-TO- 1</v>
      </c>
      <c r="C345" t="s">
        <v>36</v>
      </c>
      <c r="D345" t="s">
        <v>38</v>
      </c>
      <c r="E345" s="24">
        <f>YEAR([2]report1262779624005127882!$P316)</f>
        <v>2024</v>
      </c>
      <c r="F345" s="24">
        <f>INT((MONTH([2]report1262779624005127882!$P316)-1)/3)+1</f>
        <v>1</v>
      </c>
      <c r="H345" t="str" cm="1">
        <f t="array" ref="H345">_xlfn.IFS(I345="Netherlands","NL",I345="Germany","GER",I345="Belgium","BE")</f>
        <v>BE</v>
      </c>
      <c r="I345" s="50" t="s">
        <v>181</v>
      </c>
      <c r="J345" s="50" t="str">
        <f>[2]report1262779624005127882!$E316</f>
        <v>Tongeren</v>
      </c>
      <c r="K345" s="50" t="str">
        <f t="shared" si="13"/>
        <v>Tongeren</v>
      </c>
      <c r="L345" s="50" t="str">
        <f>[2]report1262779624005127882!$B316</f>
        <v>Avnet Europe BV</v>
      </c>
      <c r="M345" t="s">
        <v>33</v>
      </c>
      <c r="N345" s="51">
        <f>[2]report1262779624005127882!$N316</f>
        <v>56.570000292777998</v>
      </c>
      <c r="O345" s="53">
        <f>YEARFRAC([2]report1262779624005127882!$P316,[2]report1262779624005127882!$Q316)</f>
        <v>1.9972222222222222</v>
      </c>
      <c r="P345">
        <f>[2]report1262779624005127882!$K316</f>
        <v>0</v>
      </c>
      <c r="Q345" s="56">
        <f>[2]report1262779624005127882!$H316</f>
        <v>12571</v>
      </c>
      <c r="R345" s="57">
        <f>[2]report1262779624005127882!$V316/[2]report1262779624005127882!$H$2</f>
        <v>2.895366325095625E-2</v>
      </c>
      <c r="S345">
        <f>[2]report1262779624005127882!$AA316</f>
        <v>10.103199999999999</v>
      </c>
      <c r="T345">
        <f>[2]report1262779624005127882!$Y316</f>
        <v>13</v>
      </c>
      <c r="U345">
        <f>[2]report1262779624005127882!$T316</f>
        <v>2000</v>
      </c>
      <c r="W345" s="59" t="s">
        <v>287</v>
      </c>
      <c r="X345" t="str">
        <f>CONCATENATE([2]report1262779624005127882!$C316,", ",[2]report1262779624005127882!$E316)</f>
        <v>Heersterveldweg 14, Tongeren</v>
      </c>
      <c r="Y345" t="str">
        <f>[2]report1262779624005127882!$AL316</f>
        <v>N/A</v>
      </c>
      <c r="AA345" t="s">
        <v>179</v>
      </c>
    </row>
    <row r="346" spans="2:27" x14ac:dyDescent="0.25">
      <c r="B346" t="str">
        <f t="shared" si="12"/>
        <v>LC-NE-WA-WA- 1</v>
      </c>
      <c r="C346" t="s">
        <v>36</v>
      </c>
      <c r="D346" t="s">
        <v>38</v>
      </c>
      <c r="E346" s="24">
        <f>YEAR([2]report1262779624005127882!$P317)</f>
        <v>2025</v>
      </c>
      <c r="F346" s="24">
        <f>INT((MONTH([2]report1262779624005127882!$P317)-1)/3)+1</f>
        <v>2</v>
      </c>
      <c r="H346" t="str" cm="1">
        <f t="array" ref="H346">_xlfn.IFS(I346="Netherlands","NL",I346="Germany","GER",I346="Belgium","BE")</f>
        <v>NL</v>
      </c>
      <c r="I346" s="50" t="s">
        <v>67</v>
      </c>
      <c r="J346" s="50" t="str">
        <f>[2]report1262779624005127882!$E317</f>
        <v>Waalwijk</v>
      </c>
      <c r="K346" s="50" t="str">
        <f t="shared" si="13"/>
        <v>Waalwijk</v>
      </c>
      <c r="L346" s="50" t="str">
        <f>[2]report1262779624005127882!$B317</f>
        <v>CEVA Logistics eServices B.V.</v>
      </c>
      <c r="M346" t="s">
        <v>33</v>
      </c>
      <c r="N346" s="51">
        <f>[2]report1262779624005127882!$N317</f>
        <v>64.310005356122005</v>
      </c>
      <c r="O346" s="53">
        <f>YEARFRAC([2]report1262779624005127882!$P317,[2]report1262779624005127882!$Q317)</f>
        <v>4</v>
      </c>
      <c r="P346">
        <f>[2]report1262779624005127882!$K317</f>
        <v>0</v>
      </c>
      <c r="Q346" s="56">
        <f>[2]report1262779624005127882!$H317</f>
        <v>14793</v>
      </c>
      <c r="R346" s="57">
        <f>[2]report1262779624005127882!$V317/[2]report1262779624005127882!$H$2</f>
        <v>1.8212001369693913E-2</v>
      </c>
      <c r="S346">
        <f>[2]report1262779624005127882!$AA317</f>
        <v>9.6999999999999993</v>
      </c>
      <c r="T346">
        <f>[2]report1262779624005127882!$Y317</f>
        <v>19</v>
      </c>
      <c r="U346">
        <f>[2]report1262779624005127882!$T317</f>
        <v>2014</v>
      </c>
      <c r="W346" s="59" t="s">
        <v>184</v>
      </c>
      <c r="X346" t="str">
        <f>CONCATENATE([2]report1262779624005127882!$C317,", ",[2]report1262779624005127882!$E317)</f>
        <v>Veerweg 16, Waalwijk</v>
      </c>
      <c r="Y346" t="str">
        <f>[2]report1262779624005127882!$AL317</f>
        <v>N/A</v>
      </c>
      <c r="AA346" t="s">
        <v>179</v>
      </c>
    </row>
    <row r="347" spans="2:27" x14ac:dyDescent="0.25">
      <c r="B347" t="str">
        <f t="shared" si="12"/>
        <v>LC-NE-WA-WA- 2</v>
      </c>
      <c r="C347" t="s">
        <v>36</v>
      </c>
      <c r="D347" t="s">
        <v>38</v>
      </c>
      <c r="E347" s="24">
        <f>YEAR([2]report1262779624005127882!$P318)</f>
        <v>2025</v>
      </c>
      <c r="F347" s="24">
        <f>INT((MONTH([2]report1262779624005127882!$P318)-1)/3)+1</f>
        <v>2</v>
      </c>
      <c r="H347" t="str" cm="1">
        <f t="array" ref="H347">_xlfn.IFS(I347="Netherlands","NL",I347="Germany","GER",I347="Belgium","BE")</f>
        <v>NL</v>
      </c>
      <c r="I347" s="50" t="s">
        <v>67</v>
      </c>
      <c r="J347" s="50" t="str">
        <f>[2]report1262779624005127882!$E318</f>
        <v>Waalwijk</v>
      </c>
      <c r="K347" s="50" t="str">
        <f t="shared" si="13"/>
        <v>Waalwijk</v>
      </c>
      <c r="L347" s="50" t="str">
        <f>[2]report1262779624005127882!$B318</f>
        <v>CEVA Logistics eServices B.V.</v>
      </c>
      <c r="M347" t="s">
        <v>33</v>
      </c>
      <c r="N347" s="51">
        <f>[2]report1262779624005127882!$N318</f>
        <v>66.110000275556004</v>
      </c>
      <c r="O347" s="53">
        <f>YEARFRAC([2]report1262779624005127882!$P318,[2]report1262779624005127882!$Q318)</f>
        <v>4</v>
      </c>
      <c r="P347">
        <f>[2]report1262779624005127882!$K318</f>
        <v>0</v>
      </c>
      <c r="Q347" s="56">
        <f>[2]report1262779624005127882!$H318</f>
        <v>12705</v>
      </c>
      <c r="R347" s="57">
        <f>[2]report1262779624005127882!$V318/[2]report1262779624005127882!$H$2</f>
        <v>2.685415751097681E-2</v>
      </c>
      <c r="S347">
        <f>[2]report1262779624005127882!$AA318</f>
        <v>9.6999999999999993</v>
      </c>
      <c r="T347">
        <f>[2]report1262779624005127882!$Y318</f>
        <v>16</v>
      </c>
      <c r="U347">
        <f>[2]report1262779624005127882!$T318</f>
        <v>2011</v>
      </c>
      <c r="W347" s="59" t="s">
        <v>184</v>
      </c>
      <c r="X347" t="str">
        <f>CONCATENATE([2]report1262779624005127882!$C318,", ",[2]report1262779624005127882!$E318)</f>
        <v>Veerweg 16, Waalwijk</v>
      </c>
      <c r="Y347" t="str">
        <f>[2]report1262779624005127882!$AL318</f>
        <v>N/A</v>
      </c>
      <c r="AA347" t="s">
        <v>179</v>
      </c>
    </row>
    <row r="348" spans="2:27" x14ac:dyDescent="0.25">
      <c r="B348" t="str">
        <f t="shared" si="12"/>
        <v>LC-NE-WA-WA- 3</v>
      </c>
      <c r="C348" t="s">
        <v>36</v>
      </c>
      <c r="D348" t="s">
        <v>38</v>
      </c>
      <c r="E348" s="24">
        <f>YEAR([2]report1262779624005127882!$P319)</f>
        <v>2024</v>
      </c>
      <c r="F348" s="24">
        <f>INT((MONTH([2]report1262779624005127882!$P319)-1)/3)+1</f>
        <v>2</v>
      </c>
      <c r="H348" t="str" cm="1">
        <f t="array" ref="H348">_xlfn.IFS(I348="Netherlands","NL",I348="Germany","GER",I348="Belgium","BE")</f>
        <v>NL</v>
      </c>
      <c r="I348" s="50" t="s">
        <v>67</v>
      </c>
      <c r="J348" s="50" t="str">
        <f>[2]report1262779624005127882!$E319</f>
        <v>Waalwijk</v>
      </c>
      <c r="K348" s="50" t="str">
        <f t="shared" si="13"/>
        <v>Waalwijk</v>
      </c>
      <c r="L348" s="50" t="str">
        <f>[2]report1262779624005127882!$B319</f>
        <v>CEVA Logistics eServices B.V.</v>
      </c>
      <c r="M348" t="s">
        <v>33</v>
      </c>
      <c r="N348" s="51">
        <f>[2]report1262779624005127882!$N319</f>
        <v>67.499997847217998</v>
      </c>
      <c r="O348" s="53">
        <f>YEARFRAC([2]report1262779624005127882!$P319,[2]report1262779624005127882!$Q319)</f>
        <v>5</v>
      </c>
      <c r="P348">
        <f>[2]report1262779624005127882!$K319</f>
        <v>0</v>
      </c>
      <c r="Q348" s="56">
        <f>[2]report1262779624005127882!$H319</f>
        <v>28252</v>
      </c>
      <c r="R348" s="57">
        <f>[2]report1262779624005127882!$V319/[2]report1262779624005127882!$H$2</f>
        <v>0.1063424596299873</v>
      </c>
      <c r="S348">
        <f>[2]report1262779624005127882!$AA319</f>
        <v>9.6999999999999993</v>
      </c>
      <c r="T348">
        <f>[2]report1262779624005127882!$Y319</f>
        <v>23</v>
      </c>
      <c r="U348">
        <f>[2]report1262779624005127882!$T319</f>
        <v>2011</v>
      </c>
      <c r="W348" s="59" t="s">
        <v>184</v>
      </c>
      <c r="X348" t="str">
        <f>CONCATENATE([2]report1262779624005127882!$C319,", ",[2]report1262779624005127882!$E319)</f>
        <v>Veerweg 16, Waalwijk</v>
      </c>
      <c r="Y348" t="str">
        <f>[2]report1262779624005127882!$AL319</f>
        <v>N/A</v>
      </c>
      <c r="AA348" t="s">
        <v>179</v>
      </c>
    </row>
    <row r="349" spans="2:27" x14ac:dyDescent="0.25">
      <c r="B349" t="str">
        <f t="shared" si="12"/>
        <v>LC-GE-BO-BO- 1</v>
      </c>
      <c r="C349" t="s">
        <v>36</v>
      </c>
      <c r="D349" t="s">
        <v>38</v>
      </c>
      <c r="E349" s="24">
        <f>YEAR([2]report1262779624005127882!$P320)</f>
        <v>2025</v>
      </c>
      <c r="F349" s="24">
        <f>INT((MONTH([2]report1262779624005127882!$P320)-1)/3)+1</f>
        <v>1</v>
      </c>
      <c r="H349" t="str" cm="1">
        <f t="array" ref="H349">_xlfn.IFS(I349="Netherlands","NL",I349="Germany","GER",I349="Belgium","BE")</f>
        <v>GER</v>
      </c>
      <c r="I349" s="50" t="s">
        <v>180</v>
      </c>
      <c r="J349" s="50" t="str">
        <f>[2]report1262779624005127882!$E320</f>
        <v>Born</v>
      </c>
      <c r="K349" s="50" t="str">
        <f t="shared" si="13"/>
        <v>Born</v>
      </c>
      <c r="L349" s="50" t="str">
        <f>[2]report1262779624005127882!$B320</f>
        <v>CEVA Logistics Netherlands B.V.</v>
      </c>
      <c r="M349" t="s">
        <v>33</v>
      </c>
      <c r="N349" s="51">
        <f>[2]report1262779624005127882!$N320</f>
        <v>84.599998019439994</v>
      </c>
      <c r="O349" s="53">
        <f>YEARFRAC([2]report1262779624005127882!$P320,[2]report1262779624005127882!$Q320)</f>
        <v>3</v>
      </c>
      <c r="P349">
        <f>[2]report1262779624005127882!$K320</f>
        <v>0</v>
      </c>
      <c r="Q349" s="56">
        <f>[2]report1262779624005127882!$H320</f>
        <v>1886</v>
      </c>
      <c r="R349" s="57">
        <f>[2]report1262779624005127882!$V320/[2]report1262779624005127882!$H$2</f>
        <v>2.7391239601663491E-2</v>
      </c>
      <c r="S349">
        <f>[2]report1262779624005127882!$AA320</f>
        <v>8</v>
      </c>
      <c r="T349">
        <f>[2]report1262779624005127882!$Y320</f>
        <v>0</v>
      </c>
      <c r="U349">
        <f>[2]report1262779624005127882!$T320</f>
        <v>2002</v>
      </c>
      <c r="W349" s="59" t="s">
        <v>288</v>
      </c>
      <c r="X349" t="str">
        <f>CONCATENATE([2]report1262779624005127882!$C320,", ",[2]report1262779624005127882!$E320)</f>
        <v>Holtum Noordweg 5, Born</v>
      </c>
      <c r="Y349" t="str">
        <f>[2]report1262779624005127882!$AL320</f>
        <v>N/A</v>
      </c>
      <c r="AA349" t="s">
        <v>179</v>
      </c>
    </row>
    <row r="350" spans="2:27" x14ac:dyDescent="0.25">
      <c r="B350" t="str">
        <f t="shared" si="12"/>
        <v>LC-NE-TI-TI- 1</v>
      </c>
      <c r="C350" t="s">
        <v>36</v>
      </c>
      <c r="D350" t="s">
        <v>38</v>
      </c>
      <c r="E350" s="24">
        <f>YEAR([2]report1262779624005127882!$P321)</f>
        <v>2022</v>
      </c>
      <c r="F350" s="24">
        <f>INT((MONTH([2]report1262779624005127882!$P321)-1)/3)+1</f>
        <v>1</v>
      </c>
      <c r="H350" t="str" cm="1">
        <f t="array" ref="H350">_xlfn.IFS(I350="Netherlands","NL",I350="Germany","GER",I350="Belgium","BE")</f>
        <v>NL</v>
      </c>
      <c r="I350" s="50" t="s">
        <v>67</v>
      </c>
      <c r="J350" s="50" t="str">
        <f>[2]report1262779624005127882!$E321</f>
        <v>Tilburg</v>
      </c>
      <c r="K350" s="50" t="str">
        <f t="shared" si="13"/>
        <v>Tilburg</v>
      </c>
      <c r="L350" s="50" t="str">
        <f>[2]report1262779624005127882!$B321</f>
        <v>Expeditie- en Transportbedrijf Dollevoet B.V.</v>
      </c>
      <c r="M350" t="s">
        <v>33</v>
      </c>
      <c r="N350" s="51">
        <f>[2]report1262779624005127882!$N321</f>
        <v>54.1300047877873</v>
      </c>
      <c r="O350" s="53">
        <f>YEARFRAC([2]report1262779624005127882!$P321,[2]report1262779624005127882!$Q321)</f>
        <v>0.25</v>
      </c>
      <c r="P350">
        <f>[2]report1262779624005127882!$K321</f>
        <v>0</v>
      </c>
      <c r="Q350" s="56">
        <f>[2]report1262779624005127882!$H321</f>
        <v>11466</v>
      </c>
      <c r="R350" s="57">
        <f>[2]report1262779624005127882!$V321/[2]report1262779624005127882!$H$2</f>
        <v>2.597529316949192E-2</v>
      </c>
      <c r="S350">
        <f>[2]report1262779624005127882!$AA321</f>
        <v>0</v>
      </c>
      <c r="T350">
        <f>[2]report1262779624005127882!$Y321</f>
        <v>0</v>
      </c>
      <c r="U350">
        <f>[2]report1262779624005127882!$T321</f>
        <v>2020</v>
      </c>
      <c r="W350" s="59" t="s">
        <v>239</v>
      </c>
      <c r="X350" t="str">
        <f>CONCATENATE([2]report1262779624005127882!$C321,", ",[2]report1262779624005127882!$E321)</f>
        <v>Theseusstraat 44/Letostraat 19, Tilburg</v>
      </c>
      <c r="Y350" t="str">
        <f>[2]report1262779624005127882!$AL321</f>
        <v>N/A</v>
      </c>
      <c r="AA350" t="s">
        <v>179</v>
      </c>
    </row>
    <row r="351" spans="2:27" x14ac:dyDescent="0.25">
      <c r="B351" t="str">
        <f t="shared" si="12"/>
        <v>LC-NE-TI-TI- 2</v>
      </c>
      <c r="C351" t="s">
        <v>36</v>
      </c>
      <c r="D351" t="s">
        <v>38</v>
      </c>
      <c r="E351" s="24">
        <f>YEAR([2]report1262779624005127882!$P322)</f>
        <v>2027</v>
      </c>
      <c r="F351" s="24">
        <f>INT((MONTH([2]report1262779624005127882!$P322)-1)/3)+1</f>
        <v>4</v>
      </c>
      <c r="H351" t="str" cm="1">
        <f t="array" ref="H351">_xlfn.IFS(I351="Netherlands","NL",I351="Germany","GER",I351="Belgium","BE")</f>
        <v>NL</v>
      </c>
      <c r="I351" s="50" t="s">
        <v>67</v>
      </c>
      <c r="J351" s="50" t="str">
        <f>[2]report1262779624005127882!$E322</f>
        <v>Tilburg</v>
      </c>
      <c r="K351" s="50" t="str">
        <f t="shared" si="13"/>
        <v>Tilburg</v>
      </c>
      <c r="L351" s="50" t="str">
        <f>[2]report1262779624005127882!$B322</f>
        <v>Coolblue B.V.</v>
      </c>
      <c r="M351" t="s">
        <v>33</v>
      </c>
      <c r="N351" s="51">
        <f>[2]report1262779624005127882!$N322</f>
        <v>47.670000895557301</v>
      </c>
      <c r="O351" s="53">
        <f>YEARFRAC([2]report1262779624005127882!$P322,[2]report1262779624005127882!$Q322)</f>
        <v>0</v>
      </c>
      <c r="P351">
        <f>[2]report1262779624005127882!$K322</f>
        <v>0</v>
      </c>
      <c r="Q351" s="56">
        <f>[2]report1262779624005127882!$H322</f>
        <v>11880</v>
      </c>
      <c r="R351" s="57">
        <f>[2]report1262779624005127882!$V322/[2]report1262779624005127882!$H$2</f>
        <v>0</v>
      </c>
      <c r="S351">
        <f>[2]report1262779624005127882!$AA322</f>
        <v>12.2</v>
      </c>
      <c r="T351">
        <f>[2]report1262779624005127882!$Y322</f>
        <v>10</v>
      </c>
      <c r="U351">
        <f>[2]report1262779624005127882!$T322</f>
        <v>2017</v>
      </c>
      <c r="W351" s="59" t="s">
        <v>241</v>
      </c>
      <c r="X351" t="str">
        <f>CONCATENATE([2]report1262779624005127882!$C322,", ",[2]report1262779624005127882!$E322)</f>
        <v>Asteriastraat 4a, Tilburg</v>
      </c>
      <c r="Y351" t="str">
        <f>[2]report1262779624005127882!$AL322</f>
        <v>Created by exercising a Renewal Option</v>
      </c>
      <c r="AA351" t="s">
        <v>179</v>
      </c>
    </row>
    <row r="352" spans="2:27" x14ac:dyDescent="0.25">
      <c r="B352" t="str">
        <f t="shared" ref="B352:B414" si="14">UPPER(LEFT(D352,1)&amp;LEFT(MID(D352,FIND(" ",D352)+1,LEN(D352)),1)&amp;"-"&amp;LEFT(I352,2)&amp;"-"&amp;LEFT(J352,2)&amp;"-"&amp;LEFT(K352,2)&amp;"- "&amp;IF(UPPER(LEFT(D352,1)&amp;LEFT(MID(D352,FIND(" ",D352)+1,LEN(D352)),1)&amp;"-"&amp;LEFT(I352,2)&amp;"-"&amp;LEFT(J352,2)&amp;"-"&amp;LEFT(K352,2))=UPPER(LEFT(D351,1)&amp;LEFT(MID(D351,FIND(" ",D351)+1,LEN(D351)),1)&amp;"-"&amp;LEFT(I351,2)&amp;"-"&amp;LEFT(J351,2)&amp;"-"&amp;LEFT(K351,2)),VALUE(MID(B351,FIND(" ",B351)+1,LEN(B351)))+1,1))</f>
        <v>LC-BE-BO-BO- 1</v>
      </c>
      <c r="C352" t="s">
        <v>36</v>
      </c>
      <c r="D352" t="s">
        <v>38</v>
      </c>
      <c r="E352" s="24">
        <f>YEAR([2]report1262779624005127882!$P323)</f>
        <v>2024</v>
      </c>
      <c r="F352" s="24">
        <f>INT((MONTH([2]report1262779624005127882!$P323)-1)/3)+1</f>
        <v>2</v>
      </c>
      <c r="H352" t="str" cm="1">
        <f t="array" ref="H352">_xlfn.IFS(I352="Netherlands","NL",I352="Germany","GER",I352="Belgium","BE")</f>
        <v>BE</v>
      </c>
      <c r="I352" s="50" t="s">
        <v>181</v>
      </c>
      <c r="J352" s="50" t="str">
        <f>[2]report1262779624005127882!$E323</f>
        <v>Boom</v>
      </c>
      <c r="K352" s="50" t="str">
        <f t="shared" ref="K352:K414" si="15">J352</f>
        <v>Boom</v>
      </c>
      <c r="L352" s="50" t="str">
        <f>[2]report1262779624005127882!$B323</f>
        <v>Fiege NV</v>
      </c>
      <c r="M352" t="s">
        <v>33</v>
      </c>
      <c r="N352" s="51">
        <f>[2]report1262779624005127882!$N323</f>
        <v>68.640003599452001</v>
      </c>
      <c r="O352" s="53">
        <f>YEARFRAC([2]report1262779624005127882!$P323,[2]report1262779624005127882!$Q323)</f>
        <v>9</v>
      </c>
      <c r="P352">
        <f>[2]report1262779624005127882!$K323</f>
        <v>1</v>
      </c>
      <c r="Q352" s="56">
        <f>[2]report1262779624005127882!$H323</f>
        <v>25938</v>
      </c>
      <c r="R352" s="57">
        <f>[2]report1262779624005127882!$V323/[2]report1262779624005127882!$H$2</f>
        <v>5.3073578336912744E-2</v>
      </c>
      <c r="S352">
        <f>[2]report1262779624005127882!$AA323</f>
        <v>0</v>
      </c>
      <c r="T352">
        <f>[2]report1262779624005127882!$Y323</f>
        <v>0</v>
      </c>
      <c r="U352">
        <f>[2]report1262779624005127882!$T323</f>
        <v>2024</v>
      </c>
      <c r="W352" s="59" t="s">
        <v>289</v>
      </c>
      <c r="X352" t="str">
        <f>CONCATENATE([2]report1262779624005127882!$C323,", ",[2]report1262779624005127882!$E323)</f>
        <v>N/A, Boom</v>
      </c>
      <c r="Y352" t="str">
        <f>[2]report1262779624005127882!$AL323</f>
        <v>N/A</v>
      </c>
      <c r="AA352" t="s">
        <v>179</v>
      </c>
    </row>
    <row r="353" spans="2:27" x14ac:dyDescent="0.25">
      <c r="B353" t="str">
        <f t="shared" si="14"/>
        <v>LC-NE-VE-VE- 1</v>
      </c>
      <c r="C353" t="s">
        <v>36</v>
      </c>
      <c r="D353" t="s">
        <v>38</v>
      </c>
      <c r="E353" s="24">
        <f>YEAR([2]report1262779624005127882!$P324)</f>
        <v>2023</v>
      </c>
      <c r="F353" s="24">
        <f>INT((MONTH([2]report1262779624005127882!$P324)-1)/3)+1</f>
        <v>4</v>
      </c>
      <c r="H353" t="str" cm="1">
        <f t="array" ref="H353">_xlfn.IFS(I353="Netherlands","NL",I353="Germany","GER",I353="Belgium","BE")</f>
        <v>NL</v>
      </c>
      <c r="I353" s="50" t="s">
        <v>67</v>
      </c>
      <c r="J353" s="50" t="str">
        <f>[2]report1262779624005127882!$E324</f>
        <v>Venlo</v>
      </c>
      <c r="K353" s="50" t="str">
        <f t="shared" si="15"/>
        <v>Venlo</v>
      </c>
      <c r="L353" s="50" t="str">
        <f>[2]report1262779624005127882!$B324</f>
        <v>Humby B.V.</v>
      </c>
      <c r="M353" t="s">
        <v>33</v>
      </c>
      <c r="N353" s="51">
        <f>[2]report1262779624005127882!$N324</f>
        <v>85.770002790006004</v>
      </c>
      <c r="O353" s="53">
        <f>YEARFRAC([2]report1262779624005127882!$P324,[2]report1262779624005127882!$Q324)</f>
        <v>3.1166666666666667</v>
      </c>
      <c r="P353">
        <f>[2]report1262779624005127882!$K324</f>
        <v>0</v>
      </c>
      <c r="Q353" s="56">
        <f>[2]report1262779624005127882!$H324</f>
        <v>4360</v>
      </c>
      <c r="R353" s="57">
        <f>[2]report1262779624005127882!$V324/[2]report1262779624005127882!$H$2</f>
        <v>1.8897514036381378E-2</v>
      </c>
      <c r="S353">
        <f>[2]report1262779624005127882!$AA324</f>
        <v>11.12</v>
      </c>
      <c r="T353">
        <f>[2]report1262779624005127882!$Y324</f>
        <v>5</v>
      </c>
      <c r="U353">
        <f>[2]report1262779624005127882!$T324</f>
        <v>1999</v>
      </c>
      <c r="W353" s="59" t="s">
        <v>122</v>
      </c>
      <c r="X353" t="str">
        <f>CONCATENATE([2]report1262779624005127882!$C324,", ",[2]report1262779624005127882!$E324)</f>
        <v>Dirk Hartogweg 14, Venlo</v>
      </c>
      <c r="Y353" t="str">
        <f>[2]report1262779624005127882!$AL324</f>
        <v>Amendment 2 and 3</v>
      </c>
      <c r="AA353" t="s">
        <v>179</v>
      </c>
    </row>
    <row r="354" spans="2:27" x14ac:dyDescent="0.25">
      <c r="B354" t="str">
        <f t="shared" si="14"/>
        <v>LC-NE-VE-VE- 2</v>
      </c>
      <c r="C354" t="s">
        <v>36</v>
      </c>
      <c r="D354" t="s">
        <v>38</v>
      </c>
      <c r="E354" s="24">
        <f>YEAR([2]report1262779624005127882!$P325)</f>
        <v>2022</v>
      </c>
      <c r="F354" s="24">
        <f>INT((MONTH([2]report1262779624005127882!$P325)-1)/3)+1</f>
        <v>2</v>
      </c>
      <c r="H354" t="str" cm="1">
        <f t="array" ref="H354">_xlfn.IFS(I354="Netherlands","NL",I354="Germany","GER",I354="Belgium","BE")</f>
        <v>NL</v>
      </c>
      <c r="I354" s="50" t="s">
        <v>67</v>
      </c>
      <c r="J354" s="50" t="str">
        <f>[2]report1262779624005127882!$E325</f>
        <v>Venlo</v>
      </c>
      <c r="K354" s="50" t="str">
        <f t="shared" si="15"/>
        <v>Venlo</v>
      </c>
      <c r="L354" s="50" t="str">
        <f>[2]report1262779624005127882!$B325</f>
        <v>Cabooter Container Services B.V.</v>
      </c>
      <c r="M354" t="s">
        <v>33</v>
      </c>
      <c r="N354" s="51">
        <f>[2]report1262779624005127882!$N325</f>
        <v>62.420002617782998</v>
      </c>
      <c r="O354" s="53">
        <f>YEARFRAC([2]report1262779624005127882!$P325,[2]report1262779624005127882!$Q325)</f>
        <v>4.9972222222222218</v>
      </c>
      <c r="P354">
        <f>[2]report1262779624005127882!$K325</f>
        <v>0</v>
      </c>
      <c r="Q354" s="56">
        <f>[2]report1262779624005127882!$H325</f>
        <v>4039</v>
      </c>
      <c r="R354" s="57">
        <f>[2]report1262779624005127882!$V325/[2]report1262779624005127882!$H$2</f>
        <v>0</v>
      </c>
      <c r="S354">
        <f>[2]report1262779624005127882!$AA325</f>
        <v>0</v>
      </c>
      <c r="T354">
        <f>[2]report1262779624005127882!$Y325</f>
        <v>7</v>
      </c>
      <c r="U354">
        <f>[2]report1262779624005127882!$T325</f>
        <v>1999</v>
      </c>
      <c r="W354" s="59" t="s">
        <v>122</v>
      </c>
      <c r="X354" t="str">
        <f>CONCATENATE([2]report1262779624005127882!$C325,", ",[2]report1262779624005127882!$E325)</f>
        <v>Dirk Hartogweg 14, Venlo</v>
      </c>
      <c r="Y354" t="str">
        <f>[2]report1262779624005127882!$AL325</f>
        <v>Due to delay in construction works_x000D_
Switch to monthly billing + DD per 01/10/2022 based on the Amendment No.2</v>
      </c>
      <c r="AA354" t="s">
        <v>179</v>
      </c>
    </row>
    <row r="355" spans="2:27" x14ac:dyDescent="0.25">
      <c r="B355" t="str">
        <f t="shared" si="14"/>
        <v>LC-NE-VE-VE- 3</v>
      </c>
      <c r="C355" t="s">
        <v>36</v>
      </c>
      <c r="D355" t="s">
        <v>38</v>
      </c>
      <c r="E355" s="24">
        <f>YEAR([2]report1262779624005127882!$P326)</f>
        <v>2022</v>
      </c>
      <c r="F355" s="24">
        <f>INT((MONTH([2]report1262779624005127882!$P326)-1)/3)+1</f>
        <v>1</v>
      </c>
      <c r="H355" t="str" cm="1">
        <f t="array" ref="H355">_xlfn.IFS(I355="Netherlands","NL",I355="Germany","GER",I355="Belgium","BE")</f>
        <v>NL</v>
      </c>
      <c r="I355" s="50" t="s">
        <v>67</v>
      </c>
      <c r="J355" s="50" t="str">
        <f>[2]report1262779624005127882!$E326</f>
        <v>Venlo</v>
      </c>
      <c r="K355" s="50" t="str">
        <f t="shared" si="15"/>
        <v>Venlo</v>
      </c>
      <c r="L355" s="50" t="str">
        <f>[2]report1262779624005127882!$B326</f>
        <v>Humby B.V.</v>
      </c>
      <c r="M355" t="s">
        <v>33</v>
      </c>
      <c r="N355" s="51">
        <f>[2]report1262779624005127882!$N326</f>
        <v>50.399997674994999</v>
      </c>
      <c r="O355" s="53">
        <f>YEARFRAC([2]report1262779624005127882!$P326,[2]report1262779624005127882!$Q326)</f>
        <v>4.9972222222222218</v>
      </c>
      <c r="P355">
        <f>[2]report1262779624005127882!$K326</f>
        <v>2</v>
      </c>
      <c r="Q355" s="56">
        <f>[2]report1262779624005127882!$H326</f>
        <v>4073</v>
      </c>
      <c r="R355" s="57">
        <f>[2]report1262779624005127882!$V326/[2]report1262779624005127882!$H$2</f>
        <v>0</v>
      </c>
      <c r="S355">
        <f>[2]report1262779624005127882!$AA326</f>
        <v>0</v>
      </c>
      <c r="T355">
        <f>[2]report1262779624005127882!$Y326</f>
        <v>7</v>
      </c>
      <c r="U355">
        <f>[2]report1262779624005127882!$T326</f>
        <v>1999</v>
      </c>
      <c r="W355" s="59" t="s">
        <v>122</v>
      </c>
      <c r="X355" t="str">
        <f>CONCATENATE([2]report1262779624005127882!$C326,", ",[2]report1262779624005127882!$E326)</f>
        <v>Dirk Hartogweg 14, Venlo</v>
      </c>
      <c r="Y355" t="str">
        <f>[2]report1262779624005127882!$AL326</f>
        <v>N/A</v>
      </c>
      <c r="AA355" t="s">
        <v>179</v>
      </c>
    </row>
    <row r="356" spans="2:27" x14ac:dyDescent="0.25">
      <c r="B356" t="str">
        <f t="shared" si="14"/>
        <v>LC-NE-VE-VE- 4</v>
      </c>
      <c r="C356" t="s">
        <v>36</v>
      </c>
      <c r="D356" t="s">
        <v>38</v>
      </c>
      <c r="E356" s="24">
        <f>YEAR([2]report1262779624005127882!$P327)</f>
        <v>2022</v>
      </c>
      <c r="F356" s="24">
        <f>INT((MONTH([2]report1262779624005127882!$P327)-1)/3)+1</f>
        <v>1</v>
      </c>
      <c r="H356" t="str" cm="1">
        <f t="array" ref="H356">_xlfn.IFS(I356="Netherlands","NL",I356="Germany","GER",I356="Belgium","BE")</f>
        <v>NL</v>
      </c>
      <c r="I356" s="50" t="s">
        <v>67</v>
      </c>
      <c r="J356" s="50" t="str">
        <f>[2]report1262779624005127882!$E327</f>
        <v>Venlo</v>
      </c>
      <c r="K356" s="50" t="str">
        <f t="shared" si="15"/>
        <v>Venlo</v>
      </c>
      <c r="L356" s="50" t="str">
        <f>[2]report1262779624005127882!$B327</f>
        <v>AD NL B.V.</v>
      </c>
      <c r="M356" t="s">
        <v>33</v>
      </c>
      <c r="N356" s="51">
        <f>[2]report1262779624005127882!$N327</f>
        <v>54.989998174440998</v>
      </c>
      <c r="O356" s="53">
        <f>YEARFRAC([2]report1262779624005127882!$P327,[2]report1262779624005127882!$Q327)</f>
        <v>4.9944444444444445</v>
      </c>
      <c r="P356">
        <f>[2]report1262779624005127882!$K327</f>
        <v>2</v>
      </c>
      <c r="Q356" s="56">
        <f>[2]report1262779624005127882!$H327</f>
        <v>4360</v>
      </c>
      <c r="R356" s="57">
        <f>[2]report1262779624005127882!$V327/[2]report1262779624005127882!$H$2</f>
        <v>1.8897514036381378E-2</v>
      </c>
      <c r="S356">
        <f>[2]report1262779624005127882!$AA327</f>
        <v>11.12</v>
      </c>
      <c r="T356">
        <f>[2]report1262779624005127882!$Y327</f>
        <v>5</v>
      </c>
      <c r="U356">
        <f>[2]report1262779624005127882!$T327</f>
        <v>1999</v>
      </c>
      <c r="W356" s="59" t="s">
        <v>122</v>
      </c>
      <c r="X356" t="str">
        <f>CONCATENATE([2]report1262779624005127882!$C327,", ",[2]report1262779624005127882!$E327)</f>
        <v>Dirk Hartogweg 14, Venlo</v>
      </c>
      <c r="Y356" t="str">
        <f>[2]report1262779624005127882!$AL327</f>
        <v>N/A</v>
      </c>
      <c r="AA356" t="s">
        <v>179</v>
      </c>
    </row>
    <row r="357" spans="2:27" x14ac:dyDescent="0.25">
      <c r="B357" t="str">
        <f t="shared" si="14"/>
        <v>LC-NE-WA-WA- 1</v>
      </c>
      <c r="C357" t="s">
        <v>36</v>
      </c>
      <c r="D357" t="s">
        <v>38</v>
      </c>
      <c r="E357" s="24">
        <f>YEAR([2]report1262779624005127882!$P328)</f>
        <v>2024</v>
      </c>
      <c r="F357" s="24">
        <f>INT((MONTH([2]report1262779624005127882!$P328)-1)/3)+1</f>
        <v>4</v>
      </c>
      <c r="H357" t="str" cm="1">
        <f t="array" ref="H357">_xlfn.IFS(I357="Netherlands","NL",I357="Germany","GER",I357="Belgium","BE")</f>
        <v>NL</v>
      </c>
      <c r="I357" s="50" t="s">
        <v>67</v>
      </c>
      <c r="J357" s="50" t="str">
        <f>[2]report1262779624005127882!$E328</f>
        <v>Waalwijk</v>
      </c>
      <c r="K357" s="50" t="str">
        <f t="shared" si="15"/>
        <v>Waalwijk</v>
      </c>
      <c r="L357" s="50" t="str">
        <f>[2]report1262779624005127882!$B328</f>
        <v>CEVA Logistics Benelux B.V.</v>
      </c>
      <c r="M357" t="s">
        <v>33</v>
      </c>
      <c r="N357" s="51">
        <f>[2]report1262779624005127882!$N328</f>
        <v>0</v>
      </c>
      <c r="O357" s="53">
        <f>YEARFRAC([2]report1262779624005127882!$P328,[2]report1262779624005127882!$Q328)</f>
        <v>0</v>
      </c>
      <c r="P357">
        <f>[2]report1262779624005127882!$K328</f>
        <v>0</v>
      </c>
      <c r="Q357" s="56">
        <f>[2]report1262779624005127882!$H328</f>
        <v>18912</v>
      </c>
      <c r="R357" s="57">
        <f>[2]report1262779624005127882!$V328/[2]report1262779624005127882!$H$2</f>
        <v>2.6658853516057516E-2</v>
      </c>
      <c r="S357">
        <f>[2]report1262779624005127882!$AA328</f>
        <v>12.2</v>
      </c>
      <c r="T357">
        <f>[2]report1262779624005127882!$Y328</f>
        <v>23</v>
      </c>
      <c r="U357">
        <f>[2]report1262779624005127882!$T328</f>
        <v>2019</v>
      </c>
      <c r="W357" s="59" t="s">
        <v>233</v>
      </c>
      <c r="X357" t="str">
        <f>CONCATENATE([2]report1262779624005127882!$C328,", ",[2]report1262779624005127882!$E328)</f>
        <v>Industrieweg 98, Waalwijk</v>
      </c>
      <c r="Y357" t="str">
        <f>[2]report1262779624005127882!$AL328</f>
        <v>N/A</v>
      </c>
      <c r="AA357" t="s">
        <v>179</v>
      </c>
    </row>
    <row r="358" spans="2:27" x14ac:dyDescent="0.25">
      <c r="B358" t="str">
        <f t="shared" si="14"/>
        <v>LC-NE-TI-TI- 1</v>
      </c>
      <c r="C358" t="s">
        <v>36</v>
      </c>
      <c r="D358" t="s">
        <v>38</v>
      </c>
      <c r="E358" s="24">
        <f>YEAR([2]report1262779624005127882!$P329)</f>
        <v>2025</v>
      </c>
      <c r="F358" s="24">
        <f>INT((MONTH([2]report1262779624005127882!$P329)-1)/3)+1</f>
        <v>1</v>
      </c>
      <c r="H358" t="str" cm="1">
        <f t="array" ref="H358">_xlfn.IFS(I358="Netherlands","NL",I358="Germany","GER",I358="Belgium","BE")</f>
        <v>NL</v>
      </c>
      <c r="I358" s="50" t="s">
        <v>67</v>
      </c>
      <c r="J358" s="50" t="str">
        <f>[2]report1262779624005127882!$E329</f>
        <v>Tilburg</v>
      </c>
      <c r="K358" s="50" t="str">
        <f t="shared" si="15"/>
        <v>Tilburg</v>
      </c>
      <c r="L358" s="50" t="str">
        <f>[2]report1262779624005127882!$B329</f>
        <v>Ingram Micro B.V</v>
      </c>
      <c r="M358" t="s">
        <v>33</v>
      </c>
      <c r="N358" s="51">
        <f>[2]report1262779624005127882!$N329</f>
        <v>94.799997933328996</v>
      </c>
      <c r="O358" s="53">
        <f>YEARFRAC([2]report1262779624005127882!$P329,[2]report1262779624005127882!$Q329)</f>
        <v>0</v>
      </c>
      <c r="P358">
        <f>[2]report1262779624005127882!$K329</f>
        <v>0</v>
      </c>
      <c r="Q358" s="56">
        <f>[2]report1262779624005127882!$H329</f>
        <v>38694</v>
      </c>
      <c r="R358" s="57">
        <f>[2]report1262779624005127882!$V329/[2]report1262779624005127882!$H$2</f>
        <v>6.9296418392289921E-2</v>
      </c>
      <c r="S358">
        <f>[2]report1262779624005127882!$AA329</f>
        <v>12.2</v>
      </c>
      <c r="T358">
        <f>[2]report1262779624005127882!$Y329</f>
        <v>34</v>
      </c>
      <c r="U358">
        <f>[2]report1262779624005127882!$T329</f>
        <v>1999</v>
      </c>
      <c r="W358" s="59" t="s">
        <v>234</v>
      </c>
      <c r="X358" t="str">
        <f>CONCATENATE([2]report1262779624005127882!$C329,", ",[2]report1262779624005127882!$E329)</f>
        <v>Gesworenhoekseweg 9-11, Tilburg</v>
      </c>
      <c r="Y358" t="str">
        <f>[2]report1262779624005127882!$AL329</f>
        <v>N/A</v>
      </c>
      <c r="AA358" t="s">
        <v>179</v>
      </c>
    </row>
    <row r="359" spans="2:27" x14ac:dyDescent="0.25">
      <c r="B359" t="str">
        <f t="shared" si="14"/>
        <v>LC-NE-WA-WA- 1</v>
      </c>
      <c r="C359" t="s">
        <v>36</v>
      </c>
      <c r="D359" t="s">
        <v>38</v>
      </c>
      <c r="E359" s="24">
        <f>YEAR([2]report1262779624005127882!$P330)</f>
        <v>2024</v>
      </c>
      <c r="F359" s="24">
        <f>INT((MONTH([2]report1262779624005127882!$P330)-1)/3)+1</f>
        <v>4</v>
      </c>
      <c r="H359" t="str" cm="1">
        <f t="array" ref="H359">_xlfn.IFS(I359="Netherlands","NL",I359="Germany","GER",I359="Belgium","BE")</f>
        <v>NL</v>
      </c>
      <c r="I359" s="50" t="s">
        <v>67</v>
      </c>
      <c r="J359" s="50" t="str">
        <f>[2]report1262779624005127882!$E330</f>
        <v>Waalwijk</v>
      </c>
      <c r="K359" s="50" t="str">
        <f t="shared" si="15"/>
        <v>Waalwijk</v>
      </c>
      <c r="L359" s="50" t="str">
        <f>[2]report1262779624005127882!$B330</f>
        <v>CEVA Logistics Benelux B.V.</v>
      </c>
      <c r="M359" t="s">
        <v>33</v>
      </c>
      <c r="N359" s="51">
        <f>[2]report1262779624005127882!$N330</f>
        <v>85.659995625546998</v>
      </c>
      <c r="O359" s="53">
        <f>YEARFRAC([2]report1262779624005127882!$P330,[2]report1262779624005127882!$Q330)</f>
        <v>4.9972222222222218</v>
      </c>
      <c r="P359">
        <f>[2]report1262779624005127882!$K330</f>
        <v>0</v>
      </c>
      <c r="Q359" s="56">
        <f>[2]report1262779624005127882!$H330</f>
        <v>18912</v>
      </c>
      <c r="R359" s="57">
        <f>[2]report1262779624005127882!$V330/[2]report1262779624005127882!$H$2</f>
        <v>2.6658853516057516E-2</v>
      </c>
      <c r="S359">
        <f>[2]report1262779624005127882!$AA330</f>
        <v>12.2</v>
      </c>
      <c r="T359">
        <f>[2]report1262779624005127882!$Y330</f>
        <v>23</v>
      </c>
      <c r="U359">
        <f>[2]report1262779624005127882!$T330</f>
        <v>2019</v>
      </c>
      <c r="W359" s="59" t="s">
        <v>233</v>
      </c>
      <c r="X359" t="str">
        <f>CONCATENATE([2]report1262779624005127882!$C330,", ",[2]report1262779624005127882!$E330)</f>
        <v>Industrieweg 98, Waalwijk</v>
      </c>
      <c r="Y359" t="str">
        <f>[2]report1262779624005127882!$AL330</f>
        <v>N/A</v>
      </c>
      <c r="AA359" t="s">
        <v>179</v>
      </c>
    </row>
    <row r="360" spans="2:27" x14ac:dyDescent="0.25">
      <c r="B360" t="str">
        <f t="shared" si="14"/>
        <v>LC-NE-BR-BR- 1</v>
      </c>
      <c r="C360" t="s">
        <v>36</v>
      </c>
      <c r="D360" t="s">
        <v>38</v>
      </c>
      <c r="E360" s="24">
        <f>YEAR([2]report1262779624005127882!$P331)</f>
        <v>2023</v>
      </c>
      <c r="F360" s="24">
        <f>INT((MONTH([2]report1262779624005127882!$P331)-1)/3)+1</f>
        <v>3</v>
      </c>
      <c r="H360" t="str" cm="1">
        <f t="array" ref="H360">_xlfn.IFS(I360="Netherlands","NL",I360="Germany","GER",I360="Belgium","BE")</f>
        <v>NL</v>
      </c>
      <c r="I360" s="50" t="s">
        <v>67</v>
      </c>
      <c r="J360" s="50" t="str">
        <f>[2]report1262779624005127882!$E331</f>
        <v>Breda</v>
      </c>
      <c r="K360" s="50" t="str">
        <f t="shared" si="15"/>
        <v>Breda</v>
      </c>
      <c r="L360" s="50" t="str">
        <f>[2]report1262779624005127882!$B331</f>
        <v>Schenker Logistics Nederland B.V.</v>
      </c>
      <c r="M360" t="s">
        <v>33</v>
      </c>
      <c r="N360" s="51">
        <f>[2]report1262779624005127882!$N331</f>
        <v>61.929997123882998</v>
      </c>
      <c r="O360" s="53">
        <f>YEARFRAC([2]report1262779624005127882!$P331,[2]report1262779624005127882!$Q331)</f>
        <v>1.9972222222222222</v>
      </c>
      <c r="P360">
        <f>[2]report1262779624005127882!$K331</f>
        <v>0</v>
      </c>
      <c r="Q360" s="56">
        <f>[2]report1262779624005127882!$H331</f>
        <v>7508</v>
      </c>
      <c r="R360" s="57">
        <f>[2]report1262779624005127882!$V331/[2]report1262779624005127882!$H$2</f>
        <v>0</v>
      </c>
      <c r="S360">
        <f>[2]report1262779624005127882!$AA331</f>
        <v>10.8</v>
      </c>
      <c r="T360">
        <f>[2]report1262779624005127882!$Y331</f>
        <v>8</v>
      </c>
      <c r="U360">
        <f>[2]report1262779624005127882!$T331</f>
        <v>2009</v>
      </c>
      <c r="W360" s="59" t="s">
        <v>183</v>
      </c>
      <c r="X360" t="str">
        <f>CONCATENATE([2]report1262779624005127882!$C331,", ",[2]report1262779624005127882!$E331)</f>
        <v>Hekven 6 C-D, Breda</v>
      </c>
      <c r="Y360" t="str">
        <f>[2]report1262779624005127882!$AL331</f>
        <v>as per 01/01/2021 no CAM/SC - tenant responsible for maintenance._x000D_
_x000D_
Isn't this a grossfix?</v>
      </c>
      <c r="AA360" t="s">
        <v>179</v>
      </c>
    </row>
    <row r="361" spans="2:27" x14ac:dyDescent="0.25">
      <c r="B361" t="str">
        <f t="shared" si="14"/>
        <v>LC-NE-VE-VE- 1</v>
      </c>
      <c r="C361" t="s">
        <v>36</v>
      </c>
      <c r="D361" t="s">
        <v>38</v>
      </c>
      <c r="E361" s="24">
        <f>YEAR([2]report1262779624005127882!$P332)</f>
        <v>2022</v>
      </c>
      <c r="F361" s="24">
        <f>INT((MONTH([2]report1262779624005127882!$P332)-1)/3)+1</f>
        <v>4</v>
      </c>
      <c r="H361" t="str" cm="1">
        <f t="array" ref="H361">_xlfn.IFS(I361="Netherlands","NL",I361="Germany","GER",I361="Belgium","BE")</f>
        <v>NL</v>
      </c>
      <c r="I361" s="50" t="s">
        <v>67</v>
      </c>
      <c r="J361" s="50" t="str">
        <f>[2]report1262779624005127882!$E332</f>
        <v>Venlo</v>
      </c>
      <c r="K361" s="50" t="str">
        <f t="shared" si="15"/>
        <v>Venlo</v>
      </c>
      <c r="L361" s="50" t="str">
        <f>[2]report1262779624005127882!$B332</f>
        <v>UPS SCS (Nederland) B.V.</v>
      </c>
      <c r="M361" t="s">
        <v>33</v>
      </c>
      <c r="N361" s="51">
        <f>[2]report1262779624005127882!$N332</f>
        <v>48.779996865549002</v>
      </c>
      <c r="O361" s="53">
        <f>YEARFRAC([2]report1262779624005127882!$P332,[2]report1262779624005127882!$Q332)</f>
        <v>4.9972222222222218</v>
      </c>
      <c r="P361">
        <f>[2]report1262779624005127882!$K332</f>
        <v>0</v>
      </c>
      <c r="Q361" s="56">
        <f>[2]report1262779624005127882!$H332</f>
        <v>9054</v>
      </c>
      <c r="R361" s="57">
        <f>[2]report1262779624005127882!$V332/[2]report1262779624005127882!$H$2</f>
        <v>2.0208973388820908E-2</v>
      </c>
      <c r="S361">
        <f>[2]report1262779624005127882!$AA332</f>
        <v>10.8</v>
      </c>
      <c r="T361">
        <f>[2]report1262779624005127882!$Y332</f>
        <v>8</v>
      </c>
      <c r="U361">
        <f>[2]report1262779624005127882!$T332</f>
        <v>2006</v>
      </c>
      <c r="W361" s="59" t="s">
        <v>205</v>
      </c>
      <c r="X361" t="str">
        <f>CONCATENATE([2]report1262779624005127882!$C332,", ",[2]report1262779624005127882!$E332)</f>
        <v>Marco Poloweg 26-28, Venlo</v>
      </c>
      <c r="Y361" t="str">
        <f>[2]report1262779624005127882!$AL332</f>
        <v>N/A</v>
      </c>
      <c r="AA361" t="s">
        <v>179</v>
      </c>
    </row>
    <row r="362" spans="2:27" x14ac:dyDescent="0.25">
      <c r="B362" t="str">
        <f t="shared" si="14"/>
        <v>LC-NE-TI-TI- 1</v>
      </c>
      <c r="C362" t="s">
        <v>36</v>
      </c>
      <c r="D362" t="s">
        <v>38</v>
      </c>
      <c r="E362" s="24">
        <f>YEAR([2]report1262779624005127882!$P333)</f>
        <v>2023</v>
      </c>
      <c r="F362" s="24">
        <f>INT((MONTH([2]report1262779624005127882!$P333)-1)/3)+1</f>
        <v>1</v>
      </c>
      <c r="H362" t="str" cm="1">
        <f t="array" ref="H362">_xlfn.IFS(I362="Netherlands","NL",I362="Germany","GER",I362="Belgium","BE")</f>
        <v>NL</v>
      </c>
      <c r="I362" s="50" t="s">
        <v>67</v>
      </c>
      <c r="J362" s="50" t="str">
        <f>[2]report1262779624005127882!$E333</f>
        <v>Tilburg</v>
      </c>
      <c r="K362" s="50" t="str">
        <f t="shared" si="15"/>
        <v>Tilburg</v>
      </c>
      <c r="L362" s="50" t="str">
        <f>[2]report1262779624005127882!$B333</f>
        <v>DP World Logistics Netherlands B.V.</v>
      </c>
      <c r="M362" t="s">
        <v>33</v>
      </c>
      <c r="N362" s="51">
        <f>[2]report1262779624005127882!$N333</f>
        <v>66.569995987214</v>
      </c>
      <c r="O362" s="53">
        <f>YEARFRAC([2]report1262779624005127882!$P333,[2]report1262779624005127882!$Q333)</f>
        <v>4.9944444444444445</v>
      </c>
      <c r="P362">
        <f>[2]report1262779624005127882!$K333</f>
        <v>0</v>
      </c>
      <c r="Q362" s="56">
        <f>[2]report1262779624005127882!$H333</f>
        <v>37101</v>
      </c>
      <c r="R362" s="57">
        <f>[2]report1262779624005127882!$V333/[2]report1262779624005127882!$H$2</f>
        <v>0.18519602818023095</v>
      </c>
      <c r="S362">
        <f>[2]report1262779624005127882!$AA333</f>
        <v>10.8</v>
      </c>
      <c r="T362">
        <f>[2]report1262779624005127882!$Y333</f>
        <v>30</v>
      </c>
      <c r="U362">
        <f>[2]report1262779624005127882!$T333</f>
        <v>2007</v>
      </c>
      <c r="W362" s="59" t="s">
        <v>229</v>
      </c>
      <c r="X362" t="str">
        <f>CONCATENATE([2]report1262779624005127882!$C333,", ",[2]report1262779624005127882!$E333)</f>
        <v>Athenastraat 4, Tilburg</v>
      </c>
      <c r="Y362" t="str">
        <f>[2]report1262779624005127882!$AL333</f>
        <v>N/A</v>
      </c>
      <c r="AA362" t="s">
        <v>179</v>
      </c>
    </row>
    <row r="363" spans="2:27" x14ac:dyDescent="0.25">
      <c r="B363" t="str">
        <f t="shared" si="14"/>
        <v>LC-NE-MO-MO- 1</v>
      </c>
      <c r="C363" t="s">
        <v>36</v>
      </c>
      <c r="D363" t="s">
        <v>38</v>
      </c>
      <c r="E363" s="24">
        <f>YEAR([2]report1262779624005127882!$P334)</f>
        <v>2023</v>
      </c>
      <c r="F363" s="24">
        <f>INT((MONTH([2]report1262779624005127882!$P334)-1)/3)+1</f>
        <v>2</v>
      </c>
      <c r="H363" t="str" cm="1">
        <f t="array" ref="H363">_xlfn.IFS(I363="Netherlands","NL",I363="Germany","GER",I363="Belgium","BE")</f>
        <v>NL</v>
      </c>
      <c r="I363" s="50" t="s">
        <v>67</v>
      </c>
      <c r="J363" s="50" t="str">
        <f>[2]report1262779624005127882!$E334</f>
        <v>Moerdijk</v>
      </c>
      <c r="K363" s="50" t="str">
        <f t="shared" si="15"/>
        <v>Moerdijk</v>
      </c>
      <c r="L363" s="50" t="str">
        <f>[2]report1262779624005127882!$B334</f>
        <v>OWIM GmbH &amp; Co. KG</v>
      </c>
      <c r="M363" t="s">
        <v>33</v>
      </c>
      <c r="N363" s="51">
        <f>[2]report1262779624005127882!$N334</f>
        <v>53.619999948333003</v>
      </c>
      <c r="O363" s="53">
        <f>YEARFRAC([2]report1262779624005127882!$P334,[2]report1262779624005127882!$Q334)</f>
        <v>4.5777777777777775</v>
      </c>
      <c r="P363">
        <f>[2]report1262779624005127882!$K334</f>
        <v>0</v>
      </c>
      <c r="Q363" s="56">
        <f>[2]report1262779624005127882!$H334</f>
        <v>19328</v>
      </c>
      <c r="R363" s="57">
        <f>[2]report1262779624005127882!$V334/[2]report1262779624005127882!$H$2</f>
        <v>2.9295443424239051E-2</v>
      </c>
      <c r="S363">
        <f>[2]report1262779624005127882!$AA334</f>
        <v>11</v>
      </c>
      <c r="T363">
        <f>[2]report1262779624005127882!$Y334</f>
        <v>16</v>
      </c>
      <c r="U363">
        <f>[2]report1262779624005127882!$T334</f>
        <v>2005</v>
      </c>
      <c r="W363" s="59" t="s">
        <v>246</v>
      </c>
      <c r="X363" t="str">
        <f>CONCATENATE([2]report1262779624005127882!$C334,", ",[2]report1262779624005127882!$E334)</f>
        <v>Orionweg 9, Moerdijk</v>
      </c>
      <c r="Y363" t="str">
        <f>[2]report1262779624005127882!$AL334</f>
        <v>Silent renewal due to not exercised break option</v>
      </c>
      <c r="AA363" t="s">
        <v>179</v>
      </c>
    </row>
    <row r="364" spans="2:27" x14ac:dyDescent="0.25">
      <c r="B364" t="str">
        <f t="shared" si="14"/>
        <v>LC-NE-MO-MO- 2</v>
      </c>
      <c r="C364" t="s">
        <v>36</v>
      </c>
      <c r="D364" t="s">
        <v>38</v>
      </c>
      <c r="E364" s="24">
        <f>YEAR([2]report1262779624005127882!$P335)</f>
        <v>2023</v>
      </c>
      <c r="F364" s="24">
        <f>INT((MONTH([2]report1262779624005127882!$P335)-1)/3)+1</f>
        <v>2</v>
      </c>
      <c r="H364" t="str" cm="1">
        <f t="array" ref="H364">_xlfn.IFS(I364="Netherlands","NL",I364="Germany","GER",I364="Belgium","BE")</f>
        <v>NL</v>
      </c>
      <c r="I364" s="50" t="s">
        <v>67</v>
      </c>
      <c r="J364" s="50" t="str">
        <f>[2]report1262779624005127882!$E335</f>
        <v>Moerdijk</v>
      </c>
      <c r="K364" s="50" t="str">
        <f t="shared" si="15"/>
        <v>Moerdijk</v>
      </c>
      <c r="L364" s="50" t="str">
        <f>[2]report1262779624005127882!$B335</f>
        <v>OWIM GmbH &amp; Co. KG</v>
      </c>
      <c r="M364" t="s">
        <v>33</v>
      </c>
      <c r="N364" s="51">
        <f>[2]report1262779624005127882!$N335</f>
        <v>53.619999948333003</v>
      </c>
      <c r="O364" s="53">
        <f>YEARFRAC([2]report1262779624005127882!$P335,[2]report1262779624005127882!$Q335)</f>
        <v>4.5777777777777775</v>
      </c>
      <c r="P364">
        <f>[2]report1262779624005127882!$K335</f>
        <v>0</v>
      </c>
      <c r="Q364" s="56">
        <f>[2]report1262779624005127882!$H335</f>
        <v>19246</v>
      </c>
      <c r="R364" s="57">
        <f>[2]report1262779624005127882!$V335/[2]report1262779624005127882!$H$2</f>
        <v>2.9295443424239051E-2</v>
      </c>
      <c r="S364">
        <f>[2]report1262779624005127882!$AA335</f>
        <v>11</v>
      </c>
      <c r="T364">
        <f>[2]report1262779624005127882!$Y335</f>
        <v>16</v>
      </c>
      <c r="U364">
        <f>[2]report1262779624005127882!$T335</f>
        <v>2005</v>
      </c>
      <c r="W364" s="59" t="s">
        <v>246</v>
      </c>
      <c r="X364" t="str">
        <f>CONCATENATE([2]report1262779624005127882!$C335,", ",[2]report1262779624005127882!$E335)</f>
        <v>Orionweg 9, Moerdijk</v>
      </c>
      <c r="Y364" t="str">
        <f>[2]report1262779624005127882!$AL335</f>
        <v>Silent renewal due to not exercised break option</v>
      </c>
      <c r="AA364" t="s">
        <v>179</v>
      </c>
    </row>
    <row r="365" spans="2:27" x14ac:dyDescent="0.25">
      <c r="B365" t="str">
        <f t="shared" si="14"/>
        <v>LC-NE-WA-WA- 1</v>
      </c>
      <c r="C365" t="s">
        <v>36</v>
      </c>
      <c r="D365" t="s">
        <v>38</v>
      </c>
      <c r="E365" s="24">
        <f>YEAR([2]report1262779624005127882!$P336)</f>
        <v>2024</v>
      </c>
      <c r="F365" s="24">
        <f>INT((MONTH([2]report1262779624005127882!$P336)-1)/3)+1</f>
        <v>2</v>
      </c>
      <c r="H365" t="str" cm="1">
        <f t="array" ref="H365">_xlfn.IFS(I365="Netherlands","NL",I365="Germany","GER",I365="Belgium","BE")</f>
        <v>NL</v>
      </c>
      <c r="I365" s="50" t="s">
        <v>67</v>
      </c>
      <c r="J365" s="50" t="str">
        <f>[2]report1262779624005127882!$E336</f>
        <v>Waalwijk</v>
      </c>
      <c r="K365" s="50" t="str">
        <f t="shared" si="15"/>
        <v>Waalwijk</v>
      </c>
      <c r="L365" s="50" t="str">
        <f>[2]report1262779624005127882!$B336</f>
        <v>CEVA Logistics eServices B.V.</v>
      </c>
      <c r="M365" t="s">
        <v>33</v>
      </c>
      <c r="N365" s="51">
        <f>[2]report1262779624005127882!$N336</f>
        <v>67.499997847217998</v>
      </c>
      <c r="O365" s="53">
        <f>YEARFRAC([2]report1262779624005127882!$P336,[2]report1262779624005127882!$Q336)</f>
        <v>5</v>
      </c>
      <c r="P365">
        <f>[2]report1262779624005127882!$K336</f>
        <v>0</v>
      </c>
      <c r="Q365" s="56">
        <f>[2]report1262779624005127882!$H336</f>
        <v>5957</v>
      </c>
      <c r="R365" s="57">
        <f>[2]report1262779624005127882!$V336/[2]report1262779624005127882!$H$2</f>
        <v>1.8651433034665692E-2</v>
      </c>
      <c r="S365">
        <f>[2]report1262779624005127882!$AA336</f>
        <v>9.6999999999999993</v>
      </c>
      <c r="T365">
        <f>[2]report1262779624005127882!$Y336</f>
        <v>5</v>
      </c>
      <c r="U365">
        <f>[2]report1262779624005127882!$T336</f>
        <v>2011</v>
      </c>
      <c r="W365" s="59" t="s">
        <v>184</v>
      </c>
      <c r="X365" t="str">
        <f>CONCATENATE([2]report1262779624005127882!$C336,", ",[2]report1262779624005127882!$E336)</f>
        <v>Veerweg 16, Waalwijk</v>
      </c>
      <c r="Y365" t="str">
        <f>[2]report1262779624005127882!$AL336</f>
        <v>N/A</v>
      </c>
      <c r="AA365" t="s">
        <v>179</v>
      </c>
    </row>
    <row r="366" spans="2:27" x14ac:dyDescent="0.25">
      <c r="B366" t="str">
        <f t="shared" si="14"/>
        <v>LC-NE-EI-EI- 1</v>
      </c>
      <c r="C366" t="s">
        <v>36</v>
      </c>
      <c r="D366" t="s">
        <v>38</v>
      </c>
      <c r="E366" s="24">
        <f>YEAR([2]report1262779624005127882!$P337)</f>
        <v>2022</v>
      </c>
      <c r="F366" s="24">
        <f>INT((MONTH([2]report1262779624005127882!$P337)-1)/3)+1</f>
        <v>3</v>
      </c>
      <c r="H366" t="str" cm="1">
        <f t="array" ref="H366">_xlfn.IFS(I366="Netherlands","NL",I366="Germany","GER",I366="Belgium","BE")</f>
        <v>NL</v>
      </c>
      <c r="I366" s="50" t="s">
        <v>67</v>
      </c>
      <c r="J366" s="50" t="str">
        <f>[2]report1262779624005127882!$E337</f>
        <v>Eindhoven</v>
      </c>
      <c r="K366" s="50" t="str">
        <f t="shared" si="15"/>
        <v>Eindhoven</v>
      </c>
      <c r="L366" s="50" t="str">
        <f>[2]report1262779624005127882!$B337</f>
        <v>Oasis Data &amp; Document Management Netherlands B.V.</v>
      </c>
      <c r="M366" t="s">
        <v>33</v>
      </c>
      <c r="N366" s="51">
        <f>[2]report1262779624005127882!$N337</f>
        <v>54.160003806119001</v>
      </c>
      <c r="O366" s="53">
        <f>YEARFRAC([2]report1262779624005127882!$P337,[2]report1262779624005127882!$Q337)</f>
        <v>1.9638888888888888</v>
      </c>
      <c r="P366">
        <f>[2]report1262779624005127882!$K337</f>
        <v>0</v>
      </c>
      <c r="Q366" s="56">
        <f>[2]report1262779624005127882!$H337</f>
        <v>7854</v>
      </c>
      <c r="R366" s="57">
        <f>[2]report1262779624005127882!$V337/[2]report1262779624005127882!$H$2</f>
        <v>7.948830315776817E-2</v>
      </c>
      <c r="S366">
        <f>[2]report1262779624005127882!$AA337</f>
        <v>0</v>
      </c>
      <c r="T366">
        <f>[2]report1262779624005127882!$Y337</f>
        <v>0</v>
      </c>
      <c r="U366">
        <f>[2]report1262779624005127882!$T337</f>
        <v>2001</v>
      </c>
      <c r="W366" s="59" t="s">
        <v>249</v>
      </c>
      <c r="X366" t="str">
        <f>CONCATENATE([2]report1262779624005127882!$C337,", ",[2]report1262779624005127882!$E337)</f>
        <v>Marinus van Meelweg 19, Eindhoven</v>
      </c>
      <c r="Y366" t="str">
        <f>[2]report1262779624005127882!$AL337</f>
        <v>SARL, blended rent incl. 60 parking spots, BG n/a</v>
      </c>
      <c r="AA366" t="s">
        <v>179</v>
      </c>
    </row>
    <row r="367" spans="2:27" x14ac:dyDescent="0.25">
      <c r="B367" t="str">
        <f t="shared" si="14"/>
        <v>LC-BE-BR-BR- 1</v>
      </c>
      <c r="C367" t="s">
        <v>36</v>
      </c>
      <c r="D367" t="s">
        <v>38</v>
      </c>
      <c r="E367" s="24">
        <f>YEAR([2]report1262779624005127882!$P338)</f>
        <v>2023</v>
      </c>
      <c r="F367" s="24">
        <f>INT((MONTH([2]report1262779624005127882!$P338)-1)/3)+1</f>
        <v>2</v>
      </c>
      <c r="H367" t="str" cm="1">
        <f t="array" ref="H367">_xlfn.IFS(I367="Netherlands","NL",I367="Germany","GER",I367="Belgium","BE")</f>
        <v>BE</v>
      </c>
      <c r="I367" s="50" t="s">
        <v>181</v>
      </c>
      <c r="J367" s="50" t="str">
        <f>[2]report1262779624005127882!$E338</f>
        <v>Brussels</v>
      </c>
      <c r="K367" s="50" t="str">
        <f t="shared" si="15"/>
        <v>Brussels</v>
      </c>
      <c r="L367" s="50" t="str">
        <f>[2]report1262779624005127882!$B338</f>
        <v>SRL Mercury Engineering Belgium</v>
      </c>
      <c r="M367" t="s">
        <v>33</v>
      </c>
      <c r="N367" s="51">
        <f>[2]report1262779624005127882!$N338</f>
        <v>65.579996090547994</v>
      </c>
      <c r="O367" s="53">
        <f>YEARFRAC([2]report1262779624005127882!$P338,[2]report1262779624005127882!$Q338)</f>
        <v>1</v>
      </c>
      <c r="P367">
        <f>[2]report1262779624005127882!$K338</f>
        <v>0</v>
      </c>
      <c r="Q367" s="56">
        <f>[2]report1262779624005127882!$H338</f>
        <v>3018</v>
      </c>
      <c r="R367" s="57">
        <f>[2]report1262779624005127882!$V338/[2]report1262779624005127882!$H$2</f>
        <v>4.8825739040398414E-2</v>
      </c>
      <c r="S367">
        <f>[2]report1262779624005127882!$AA338</f>
        <v>0</v>
      </c>
      <c r="T367">
        <f>[2]report1262779624005127882!$Y338</f>
        <v>0</v>
      </c>
      <c r="U367">
        <f>[2]report1262779624005127882!$T338</f>
        <v>1983</v>
      </c>
      <c r="W367" s="59" t="s">
        <v>276</v>
      </c>
      <c r="X367" t="str">
        <f>CONCATENATE([2]report1262779624005127882!$C338,", ",[2]report1262779624005127882!$E338)</f>
        <v>Hoge Wei, Brussels</v>
      </c>
      <c r="Y367" t="str">
        <f>[2]report1262779624005127882!$AL338</f>
        <v>After the period referred to in article 1.1 of this First Amendment, the Lease Agreement will end by operation of law, without any notice being required.</v>
      </c>
      <c r="AA367" t="s">
        <v>179</v>
      </c>
    </row>
    <row r="368" spans="2:27" x14ac:dyDescent="0.25">
      <c r="B368" t="str">
        <f t="shared" si="14"/>
        <v>LC-BE-BR-BR- 2</v>
      </c>
      <c r="C368" t="s">
        <v>36</v>
      </c>
      <c r="D368" t="s">
        <v>38</v>
      </c>
      <c r="E368" s="24">
        <f>YEAR([2]report1262779624005127882!$P339)</f>
        <v>2022</v>
      </c>
      <c r="F368" s="24">
        <f>INT((MONTH([2]report1262779624005127882!$P339)-1)/3)+1</f>
        <v>3</v>
      </c>
      <c r="H368" t="str" cm="1">
        <f t="array" ref="H368">_xlfn.IFS(I368="Netherlands","NL",I368="Germany","GER",I368="Belgium","BE")</f>
        <v>BE</v>
      </c>
      <c r="I368" s="50" t="s">
        <v>181</v>
      </c>
      <c r="J368" s="50" t="str">
        <f>[2]report1262779624005127882!$E339</f>
        <v>Brussels</v>
      </c>
      <c r="K368" s="50" t="str">
        <f t="shared" si="15"/>
        <v>Brussels</v>
      </c>
      <c r="L368" s="50" t="str">
        <f>[2]report1262779624005127882!$B339</f>
        <v>Pfizer Service Company BVBA</v>
      </c>
      <c r="M368" t="s">
        <v>33</v>
      </c>
      <c r="N368" s="51">
        <f>[2]report1262779624005127882!$N339</f>
        <v>67.350002755560993</v>
      </c>
      <c r="O368" s="53">
        <f>YEARFRAC([2]report1262779624005127882!$P339,[2]report1262779624005127882!$Q339)</f>
        <v>3.4444444444444446</v>
      </c>
      <c r="P368">
        <f>[2]report1262779624005127882!$K339</f>
        <v>0</v>
      </c>
      <c r="Q368" s="56">
        <f>[2]report1262779624005127882!$H339</f>
        <v>5400</v>
      </c>
      <c r="R368" s="57">
        <f>[2]report1262779624005127882!$V339/[2]report1262779624005127882!$H$2</f>
        <v>0.21698158429553049</v>
      </c>
      <c r="S368">
        <f>[2]report1262779624005127882!$AA339</f>
        <v>0</v>
      </c>
      <c r="T368">
        <f>[2]report1262779624005127882!$Y339</f>
        <v>0</v>
      </c>
      <c r="U368">
        <f>[2]report1262779624005127882!$T339</f>
        <v>1984</v>
      </c>
      <c r="W368" s="59" t="s">
        <v>276</v>
      </c>
      <c r="X368" t="str">
        <f>CONCATENATE([2]report1262779624005127882!$C339,", ",[2]report1262779624005127882!$E339)</f>
        <v>Hoge Wei, Brussels</v>
      </c>
      <c r="Y368" t="str">
        <f>[2]report1262779624005127882!$AL339</f>
        <v>N/A</v>
      </c>
      <c r="AA368" t="s">
        <v>179</v>
      </c>
    </row>
    <row r="369" spans="2:27" x14ac:dyDescent="0.25">
      <c r="B369" t="str">
        <f t="shared" si="14"/>
        <v>LC-BE-BR-BR- 3</v>
      </c>
      <c r="C369" t="s">
        <v>36</v>
      </c>
      <c r="D369" t="s">
        <v>38</v>
      </c>
      <c r="E369" s="24">
        <f>YEAR([2]report1262779624005127882!$P340)</f>
        <v>2022</v>
      </c>
      <c r="F369" s="24">
        <f>INT((MONTH([2]report1262779624005127882!$P340)-1)/3)+1</f>
        <v>3</v>
      </c>
      <c r="H369" t="str" cm="1">
        <f t="array" ref="H369">_xlfn.IFS(I369="Netherlands","NL",I369="Germany","GER",I369="Belgium","BE")</f>
        <v>BE</v>
      </c>
      <c r="I369" s="50" t="s">
        <v>181</v>
      </c>
      <c r="J369" s="50" t="str">
        <f>[2]report1262779624005127882!$E340</f>
        <v>Brussels</v>
      </c>
      <c r="K369" s="50" t="str">
        <f t="shared" si="15"/>
        <v>Brussels</v>
      </c>
      <c r="L369" s="50" t="str">
        <f>[2]report1262779624005127882!$B340</f>
        <v>Louvers NV</v>
      </c>
      <c r="M369" t="s">
        <v>33</v>
      </c>
      <c r="N369" s="51">
        <f>[2]report1262779624005127882!$N340</f>
        <v>54.790004718897997</v>
      </c>
      <c r="O369" s="53">
        <f>YEARFRAC([2]report1262779624005127882!$P340,[2]report1262779624005127882!$Q340)</f>
        <v>5.916666666666667</v>
      </c>
      <c r="P369">
        <f>[2]report1262779624005127882!$K340</f>
        <v>0</v>
      </c>
      <c r="Q369" s="56">
        <f>[2]report1262779624005127882!$H340</f>
        <v>4699</v>
      </c>
      <c r="R369" s="57">
        <f>[2]report1262779624005127882!$V340/[2]report1262779624005127882!$H$2</f>
        <v>3.4178017328278888E-2</v>
      </c>
      <c r="S369">
        <f>[2]report1262779624005127882!$AA340</f>
        <v>0</v>
      </c>
      <c r="T369">
        <f>[2]report1262779624005127882!$Y340</f>
        <v>0</v>
      </c>
      <c r="U369">
        <f>[2]report1262779624005127882!$T340</f>
        <v>1984</v>
      </c>
      <c r="W369" s="59" t="s">
        <v>276</v>
      </c>
      <c r="X369" t="str">
        <f>CONCATENATE([2]report1262779624005127882!$C340,", ",[2]report1262779624005127882!$E340)</f>
        <v>Hoge Wei, Brussels</v>
      </c>
      <c r="Y369" t="str">
        <f>[2]report1262779624005127882!$AL340</f>
        <v>N/A</v>
      </c>
      <c r="AA369" t="s">
        <v>179</v>
      </c>
    </row>
    <row r="370" spans="2:27" x14ac:dyDescent="0.25">
      <c r="B370" t="str">
        <f t="shared" si="14"/>
        <v>LC-NE-GI-GI- 1</v>
      </c>
      <c r="C370" t="s">
        <v>36</v>
      </c>
      <c r="D370" t="s">
        <v>38</v>
      </c>
      <c r="E370" s="24">
        <f>YEAR([2]report1262779624005127882!$P341)</f>
        <v>2022</v>
      </c>
      <c r="F370" s="24">
        <f>INT((MONTH([2]report1262779624005127882!$P341)-1)/3)+1</f>
        <v>4</v>
      </c>
      <c r="H370" t="str" cm="1">
        <f t="array" ref="H370">_xlfn.IFS(I370="Netherlands","NL",I370="Germany","GER",I370="Belgium","BE")</f>
        <v>NL</v>
      </c>
      <c r="I370" s="50" t="s">
        <v>67</v>
      </c>
      <c r="J370" s="50" t="str">
        <f>[2]report1262779624005127882!$E341</f>
        <v>Gilze en Rijen</v>
      </c>
      <c r="K370" s="50" t="str">
        <f t="shared" si="15"/>
        <v>Gilze en Rijen</v>
      </c>
      <c r="L370" s="50" t="str">
        <f>[2]report1262779624005127882!$B341</f>
        <v>Lily Maas B.V.</v>
      </c>
      <c r="M370" t="s">
        <v>33</v>
      </c>
      <c r="N370" s="51">
        <f>[2]report1262779624005127882!$N341</f>
        <v>70.139997571661993</v>
      </c>
      <c r="O370" s="53">
        <f>YEARFRAC([2]report1262779624005127882!$P341,[2]report1262779624005127882!$Q341)</f>
        <v>14.997222222222222</v>
      </c>
      <c r="P370">
        <f>[2]report1262779624005127882!$K341</f>
        <v>0</v>
      </c>
      <c r="Q370" s="56">
        <f>[2]report1262779624005127882!$H341</f>
        <v>7841</v>
      </c>
      <c r="R370" s="57">
        <f>[2]report1262779624005127882!$V341/[2]report1262779624005127882!$H$2</f>
        <v>7.2408570996910795E-2</v>
      </c>
      <c r="S370">
        <f>[2]report1262779624005127882!$AA341</f>
        <v>0</v>
      </c>
      <c r="T370">
        <f>[2]report1262779624005127882!$Y341</f>
        <v>0</v>
      </c>
      <c r="U370">
        <f>[2]report1262779624005127882!$T341</f>
        <v>2022</v>
      </c>
      <c r="W370" s="59" t="s">
        <v>250</v>
      </c>
      <c r="X370" t="str">
        <f>CONCATENATE([2]report1262779624005127882!$C341,", ",[2]report1262779624005127882!$E341)</f>
        <v>Hercules 1, Gilze en Rijen</v>
      </c>
      <c r="Y370" t="str">
        <f>[2]report1262779624005127882!$AL341</f>
        <v>Acqusition from Crossbay</v>
      </c>
      <c r="AA370" t="s">
        <v>179</v>
      </c>
    </row>
    <row r="371" spans="2:27" x14ac:dyDescent="0.25">
      <c r="B371" t="str">
        <f t="shared" si="14"/>
        <v>LC-NE-EI-EI- 1</v>
      </c>
      <c r="C371" t="s">
        <v>36</v>
      </c>
      <c r="D371" t="s">
        <v>38</v>
      </c>
      <c r="E371" s="24">
        <f>YEAR([2]report1262779624005127882!$P342)</f>
        <v>2023</v>
      </c>
      <c r="F371" s="24">
        <f>INT((MONTH([2]report1262779624005127882!$P342)-1)/3)+1</f>
        <v>4</v>
      </c>
      <c r="H371" t="str" cm="1">
        <f t="array" ref="H371">_xlfn.IFS(I371="Netherlands","NL",I371="Germany","GER",I371="Belgium","BE")</f>
        <v>NL</v>
      </c>
      <c r="I371" s="50" t="s">
        <v>67</v>
      </c>
      <c r="J371" s="50" t="str">
        <f>[2]report1262779624005127882!$E342</f>
        <v>Eindhoven</v>
      </c>
      <c r="K371" s="50" t="str">
        <f t="shared" si="15"/>
        <v>Eindhoven</v>
      </c>
      <c r="L371" s="50" t="str">
        <f>[2]report1262779624005127882!$B342</f>
        <v>VDL Enabling Technologies Group Eindhoven B.V.</v>
      </c>
      <c r="M371" t="s">
        <v>33</v>
      </c>
      <c r="N371" s="51">
        <f>[2]report1262779624005127882!$N342</f>
        <v>80.979998071107005</v>
      </c>
      <c r="O371" s="53">
        <f>YEARFRAC([2]report1262779624005127882!$P342,[2]report1262779624005127882!$Q342)</f>
        <v>5</v>
      </c>
      <c r="P371">
        <f>[2]report1262779624005127882!$K342</f>
        <v>0</v>
      </c>
      <c r="Q371" s="56">
        <f>[2]report1262779624005127882!$H342</f>
        <v>1259</v>
      </c>
      <c r="R371" s="57">
        <f>[2]report1262779624005127882!$V342/[2]report1262779624005127882!$H$2</f>
        <v>6.4977293514962162E-2</v>
      </c>
      <c r="S371">
        <f>[2]report1262779624005127882!$AA342</f>
        <v>0</v>
      </c>
      <c r="T371">
        <f>[2]report1262779624005127882!$Y342</f>
        <v>5</v>
      </c>
      <c r="U371">
        <f>[2]report1262779624005127882!$T342</f>
        <v>2004</v>
      </c>
      <c r="W371" s="59" t="s">
        <v>224</v>
      </c>
      <c r="X371" t="str">
        <f>CONCATENATE([2]report1262779624005127882!$C342,", ",[2]report1262779624005127882!$E342)</f>
        <v>Mispelhoefstraat 21, Eindhoven</v>
      </c>
      <c r="Y371" t="str">
        <f>[2]report1262779624005127882!$AL342</f>
        <v>First billing needs to be verified. Already experienced with Allonga in Veghel DC1._x000D_
When the lease starts in November, and the invoicing period is quarterly, the system creates a wrong invoice for the all quarter._x000D_
IT does not have a solution and recommended to review by single case.</v>
      </c>
      <c r="AA371" t="s">
        <v>179</v>
      </c>
    </row>
    <row r="372" spans="2:27" x14ac:dyDescent="0.25">
      <c r="B372" t="str">
        <f t="shared" si="14"/>
        <v>LC-NE-EI-EI- 2</v>
      </c>
      <c r="C372" t="s">
        <v>36</v>
      </c>
      <c r="D372" t="s">
        <v>38</v>
      </c>
      <c r="E372" s="24">
        <f>YEAR([2]report1262779624005127882!$P343)</f>
        <v>2022</v>
      </c>
      <c r="F372" s="24">
        <f>INT((MONTH([2]report1262779624005127882!$P343)-1)/3)+1</f>
        <v>3</v>
      </c>
      <c r="H372" t="str" cm="1">
        <f t="array" ref="H372">_xlfn.IFS(I372="Netherlands","NL",I372="Germany","GER",I372="Belgium","BE")</f>
        <v>NL</v>
      </c>
      <c r="I372" s="50" t="s">
        <v>67</v>
      </c>
      <c r="J372" s="50" t="str">
        <f>[2]report1262779624005127882!$E343</f>
        <v>Eindhoven</v>
      </c>
      <c r="K372" s="50" t="str">
        <f t="shared" si="15"/>
        <v>Eindhoven</v>
      </c>
      <c r="L372" s="50" t="str">
        <f>[2]report1262779624005127882!$B343</f>
        <v>Netwerk VSP B.V.</v>
      </c>
      <c r="M372" t="s">
        <v>33</v>
      </c>
      <c r="N372" s="51">
        <f>[2]report1262779624005127882!$N343</f>
        <v>63.869998226108002</v>
      </c>
      <c r="O372" s="53">
        <f>YEARFRAC([2]report1262779624005127882!$P343,[2]report1262779624005127882!$Q343)</f>
        <v>3.0444444444444443</v>
      </c>
      <c r="P372">
        <f>[2]report1262779624005127882!$K343</f>
        <v>0</v>
      </c>
      <c r="Q372" s="56">
        <f>[2]report1262779624005127882!$H343</f>
        <v>4307</v>
      </c>
      <c r="R372" s="57">
        <f>[2]report1262779624005127882!$V343/[2]report1262779624005127882!$H$2</f>
        <v>4.5569062246403842E-2</v>
      </c>
      <c r="S372">
        <f>[2]report1262779624005127882!$AA343</f>
        <v>0</v>
      </c>
      <c r="T372">
        <f>[2]report1262779624005127882!$Y343</f>
        <v>0</v>
      </c>
      <c r="U372">
        <f>[2]report1262779624005127882!$T343</f>
        <v>2003</v>
      </c>
      <c r="W372" s="59" t="s">
        <v>252</v>
      </c>
      <c r="X372" t="str">
        <f>CONCATENATE([2]report1262779624005127882!$C343,", ",[2]report1262779624005127882!$E343)</f>
        <v>Industrieweg 15, Eindhoven</v>
      </c>
      <c r="Y372" t="str">
        <f>[2]report1262779624005127882!$AL343</f>
        <v>SARL, sqm discrepancy between RR-Crossbay and (LA 6634 sqm)</v>
      </c>
      <c r="AA372" t="s">
        <v>179</v>
      </c>
    </row>
    <row r="373" spans="2:27" x14ac:dyDescent="0.25">
      <c r="B373" t="str">
        <f t="shared" si="14"/>
        <v>LC-GE-BO-BO- 1</v>
      </c>
      <c r="C373" t="s">
        <v>36</v>
      </c>
      <c r="D373" t="s">
        <v>38</v>
      </c>
      <c r="E373" s="24">
        <f>YEAR([2]report1262779624005127882!$P344)</f>
        <v>2022</v>
      </c>
      <c r="F373" s="24">
        <f>INT((MONTH([2]report1262779624005127882!$P344)-1)/3)+1</f>
        <v>2</v>
      </c>
      <c r="H373" t="str" cm="1">
        <f t="array" ref="H373">_xlfn.IFS(I373="Netherlands","NL",I373="Germany","GER",I373="Belgium","BE")</f>
        <v>GER</v>
      </c>
      <c r="I373" s="50" t="s">
        <v>180</v>
      </c>
      <c r="J373" s="50" t="str">
        <f>[2]report1262779624005127882!$E344</f>
        <v>Born</v>
      </c>
      <c r="K373" s="50" t="str">
        <f t="shared" si="15"/>
        <v>Born</v>
      </c>
      <c r="L373" s="50" t="str">
        <f>[2]report1262779624005127882!$B344</f>
        <v>CEVA Logistics Netherlands B.V.</v>
      </c>
      <c r="M373" t="s">
        <v>33</v>
      </c>
      <c r="N373" s="51">
        <f>[2]report1262779624005127882!$N344</f>
        <v>60.060004495008997</v>
      </c>
      <c r="O373" s="53">
        <f>YEARFRAC([2]report1262779624005127882!$P344,[2]report1262779624005127882!$Q344)</f>
        <v>2.9138888888888888</v>
      </c>
      <c r="P373">
        <f>[2]report1262779624005127882!$K344</f>
        <v>0</v>
      </c>
      <c r="Q373" s="56">
        <f>[2]report1262779624005127882!$H344</f>
        <v>14444</v>
      </c>
      <c r="R373" s="57">
        <f>[2]report1262779624005127882!$V344/[2]report1262779624005127882!$H$2</f>
        <v>4.8923390518479083E-2</v>
      </c>
      <c r="S373">
        <f>[2]report1262779624005127882!$AA344</f>
        <v>10.5</v>
      </c>
      <c r="T373">
        <f>[2]report1262779624005127882!$Y344</f>
        <v>0</v>
      </c>
      <c r="U373">
        <f>[2]report1262779624005127882!$T344</f>
        <v>1999</v>
      </c>
      <c r="W373" s="59" t="s">
        <v>290</v>
      </c>
      <c r="X373" t="str">
        <f>CONCATENATE([2]report1262779624005127882!$C344,", ",[2]report1262779624005127882!$E344)</f>
        <v>Holtum Noordweg 11, Born</v>
      </c>
      <c r="Y373" t="str">
        <f>[2]report1262779624005127882!$AL344</f>
        <v>N/A</v>
      </c>
      <c r="AA373" t="s">
        <v>179</v>
      </c>
    </row>
    <row r="374" spans="2:27" x14ac:dyDescent="0.25">
      <c r="B374" t="str">
        <f t="shared" si="14"/>
        <v>LC-NE-VE-VE- 1</v>
      </c>
      <c r="C374" t="s">
        <v>36</v>
      </c>
      <c r="D374" t="s">
        <v>38</v>
      </c>
      <c r="E374" s="24">
        <f>YEAR([2]report1262779624005127882!$P345)</f>
        <v>2022</v>
      </c>
      <c r="F374" s="24">
        <f>INT((MONTH([2]report1262779624005127882!$P345)-1)/3)+1</f>
        <v>1</v>
      </c>
      <c r="H374" t="str" cm="1">
        <f t="array" ref="H374">_xlfn.IFS(I374="Netherlands","NL",I374="Germany","GER",I374="Belgium","BE")</f>
        <v>NL</v>
      </c>
      <c r="I374" s="50" t="s">
        <v>67</v>
      </c>
      <c r="J374" s="50" t="str">
        <f>[2]report1262779624005127882!$E345</f>
        <v>Veghel</v>
      </c>
      <c r="K374" s="50" t="str">
        <f t="shared" si="15"/>
        <v>Veghel</v>
      </c>
      <c r="L374" s="50" t="str">
        <f>[2]report1262779624005127882!$B345</f>
        <v>Alloga (Nederland) B.V.</v>
      </c>
      <c r="M374" t="s">
        <v>33</v>
      </c>
      <c r="N374" s="51">
        <f>[2]report1262779624005127882!$N345</f>
        <v>64.420001756670004</v>
      </c>
      <c r="O374" s="53">
        <f>YEARFRAC([2]report1262779624005127882!$P345,[2]report1262779624005127882!$Q345)</f>
        <v>0.74722222222222223</v>
      </c>
      <c r="P374">
        <f>[2]report1262779624005127882!$K345</f>
        <v>0</v>
      </c>
      <c r="Q374" s="56">
        <f>[2]report1262779624005127882!$H345</f>
        <v>20162</v>
      </c>
      <c r="R374" s="57">
        <f>[2]report1262779624005127882!$V345/[2]report1262779624005127882!$H$2</f>
        <v>7.4849857948930718E-2</v>
      </c>
      <c r="S374">
        <f>[2]report1262779624005127882!$AA345</f>
        <v>9.5</v>
      </c>
      <c r="T374">
        <f>[2]report1262779624005127882!$Y345</f>
        <v>20</v>
      </c>
      <c r="U374">
        <f>[2]report1262779624005127882!$T345</f>
        <v>2000</v>
      </c>
      <c r="W374" s="59" t="s">
        <v>253</v>
      </c>
      <c r="X374" t="str">
        <f>CONCATENATE([2]report1262779624005127882!$C345,", ",[2]report1262779624005127882!$E345)</f>
        <v>De Amert 603, Veghel</v>
      </c>
      <c r="Y374" t="str">
        <f>[2]report1262779624005127882!$AL345</f>
        <v>incl. annual stepped indexation of 2% on Jan. 2022</v>
      </c>
      <c r="AA374" t="s">
        <v>179</v>
      </c>
    </row>
    <row r="375" spans="2:27" x14ac:dyDescent="0.25">
      <c r="B375" t="str">
        <f t="shared" si="14"/>
        <v>LC-BE-WI-WI- 1</v>
      </c>
      <c r="C375" t="s">
        <v>36</v>
      </c>
      <c r="D375" t="s">
        <v>38</v>
      </c>
      <c r="E375" s="24">
        <f>YEAR([2]report1262779624005127882!$P346)</f>
        <v>2023</v>
      </c>
      <c r="F375" s="24">
        <f>INT((MONTH([2]report1262779624005127882!$P346)-1)/3)+1</f>
        <v>2</v>
      </c>
      <c r="H375" t="str" cm="1">
        <f t="array" ref="H375">_xlfn.IFS(I375="Netherlands","NL",I375="Germany","GER",I375="Belgium","BE")</f>
        <v>BE</v>
      </c>
      <c r="I375" s="50" t="s">
        <v>181</v>
      </c>
      <c r="J375" s="50" t="str">
        <f>[2]report1262779624005127882!$E346</f>
        <v>Willebroek-Zuid (Tisselt)</v>
      </c>
      <c r="K375" s="50" t="str">
        <f t="shared" si="15"/>
        <v>Willebroek-Zuid (Tisselt)</v>
      </c>
      <c r="L375" s="50" t="str">
        <f>[2]report1262779624005127882!$B346</f>
        <v>Toyota Material Handling Europe Logistics AB</v>
      </c>
      <c r="M375" t="s">
        <v>33</v>
      </c>
      <c r="N375" s="51">
        <f>[2]report1262779624005127882!$N346</f>
        <v>154.47000442612</v>
      </c>
      <c r="O375" s="53">
        <f>YEARFRAC([2]report1262779624005127882!$P346,[2]report1262779624005127882!$Q346)</f>
        <v>5.572222222222222</v>
      </c>
      <c r="P375">
        <f>[2]report1262779624005127882!$K346</f>
        <v>0</v>
      </c>
      <c r="Q375" s="56">
        <f>[2]report1262779624005127882!$H346</f>
        <v>10146</v>
      </c>
      <c r="R375" s="57">
        <f>[2]report1262779624005127882!$V346/[2]report1262779624005127882!$H$2</f>
        <v>0</v>
      </c>
      <c r="S375">
        <f>[2]report1262779624005127882!$AA346</f>
        <v>11</v>
      </c>
      <c r="T375">
        <f>[2]report1262779624005127882!$Y346</f>
        <v>11</v>
      </c>
      <c r="U375">
        <f>[2]report1262779624005127882!$T346</f>
        <v>2006</v>
      </c>
      <c r="W375" s="59" t="s">
        <v>291</v>
      </c>
      <c r="X375" t="str">
        <f>CONCATENATE([2]report1262779624005127882!$C346,", ",[2]report1262779624005127882!$E346)</f>
        <v>Brielen 1-3, Willebroek-Zuid (Tisselt)</v>
      </c>
      <c r="Y375" t="str">
        <f>[2]report1262779624005127882!$AL346</f>
        <v>N/A</v>
      </c>
      <c r="AA375" t="s">
        <v>179</v>
      </c>
    </row>
    <row r="376" spans="2:27" x14ac:dyDescent="0.25">
      <c r="B376" t="str">
        <f t="shared" si="14"/>
        <v>LC-NE-VE-VE- 1</v>
      </c>
      <c r="C376" t="s">
        <v>36</v>
      </c>
      <c r="D376" t="s">
        <v>38</v>
      </c>
      <c r="E376" s="24">
        <f>YEAR([2]report1262779624005127882!$P347)</f>
        <v>2023</v>
      </c>
      <c r="F376" s="24">
        <f>INT((MONTH([2]report1262779624005127882!$P347)-1)/3)+1</f>
        <v>3</v>
      </c>
      <c r="H376" t="str" cm="1">
        <f t="array" ref="H376">_xlfn.IFS(I376="Netherlands","NL",I376="Germany","GER",I376="Belgium","BE")</f>
        <v>NL</v>
      </c>
      <c r="I376" s="50" t="s">
        <v>67</v>
      </c>
      <c r="J376" s="50" t="str">
        <f>[2]report1262779624005127882!$E347</f>
        <v>Venlo</v>
      </c>
      <c r="K376" s="50" t="str">
        <f t="shared" si="15"/>
        <v>Venlo</v>
      </c>
      <c r="L376" s="50" t="str">
        <f>[2]report1262779624005127882!$B347</f>
        <v>Geodis CL Netherlands B.V.</v>
      </c>
      <c r="M376" t="s">
        <v>33</v>
      </c>
      <c r="N376" s="51">
        <f>[2]report1262779624005127882!$N347</f>
        <v>54.019997623328997</v>
      </c>
      <c r="O376" s="53">
        <f>YEARFRAC([2]report1262779624005127882!$P347,[2]report1262779624005127882!$Q347)</f>
        <v>1.5</v>
      </c>
      <c r="P376">
        <f>[2]report1262779624005127882!$K347</f>
        <v>0</v>
      </c>
      <c r="Q376" s="56">
        <f>[2]report1262779624005127882!$H347</f>
        <v>36609</v>
      </c>
      <c r="R376" s="57">
        <f>[2]report1262779624005127882!$V347/[2]report1262779624005127882!$H$2</f>
        <v>5.1852936870377425E-2</v>
      </c>
      <c r="S376">
        <f>[2]report1262779624005127882!$AA347</f>
        <v>11.68</v>
      </c>
      <c r="T376">
        <f>[2]report1262779624005127882!$Y347</f>
        <v>32</v>
      </c>
      <c r="U376">
        <f>[2]report1262779624005127882!$T347</f>
        <v>2007</v>
      </c>
      <c r="W376" s="59" t="s">
        <v>189</v>
      </c>
      <c r="X376" t="str">
        <f>CONCATENATE([2]report1262779624005127882!$C347,", ",[2]report1262779624005127882!$E347)</f>
        <v>Columbusweg 33a, Venlo</v>
      </c>
      <c r="Y376" t="str">
        <f>[2]report1262779624005127882!$AL347</f>
        <v>N/A</v>
      </c>
      <c r="AA376" t="s">
        <v>179</v>
      </c>
    </row>
    <row r="377" spans="2:27" x14ac:dyDescent="0.25">
      <c r="B377" t="str">
        <f t="shared" si="14"/>
        <v>LC-NE-EI-EI- 1</v>
      </c>
      <c r="C377" t="s">
        <v>36</v>
      </c>
      <c r="D377" t="s">
        <v>38</v>
      </c>
      <c r="E377" s="24">
        <f>YEAR([2]report1262779624005127882!$P348)</f>
        <v>2023</v>
      </c>
      <c r="F377" s="24">
        <f>INT((MONTH([2]report1262779624005127882!$P348)-1)/3)+1</f>
        <v>2</v>
      </c>
      <c r="H377" t="str" cm="1">
        <f t="array" ref="H377">_xlfn.IFS(I377="Netherlands","NL",I377="Germany","GER",I377="Belgium","BE")</f>
        <v>NL</v>
      </c>
      <c r="I377" s="50" t="s">
        <v>67</v>
      </c>
      <c r="J377" s="50" t="str">
        <f>[2]report1262779624005127882!$E348</f>
        <v>Eindhoven</v>
      </c>
      <c r="K377" s="50" t="str">
        <f t="shared" si="15"/>
        <v>Eindhoven</v>
      </c>
      <c r="L377" s="50" t="str">
        <f>[2]report1262779624005127882!$B348</f>
        <v>GXO Logistics Netherlands III BV</v>
      </c>
      <c r="M377" t="s">
        <v>33</v>
      </c>
      <c r="N377" s="51">
        <f>[2]report1262779624005127882!$N348</f>
        <v>67.980003668340999</v>
      </c>
      <c r="O377" s="53">
        <f>YEARFRAC([2]report1262779624005127882!$P348,[2]report1262779624005127882!$Q348)</f>
        <v>5</v>
      </c>
      <c r="P377">
        <f>[2]report1262779624005127882!$K348</f>
        <v>0</v>
      </c>
      <c r="Q377" s="56">
        <f>[2]report1262779624005127882!$H348</f>
        <v>15242</v>
      </c>
      <c r="R377" s="57">
        <f>[2]report1262779624005127882!$V348/[2]report1262779624005127882!$H$2</f>
        <v>0</v>
      </c>
      <c r="S377">
        <f>[2]report1262779624005127882!$AA348</f>
        <v>0</v>
      </c>
      <c r="T377">
        <f>[2]report1262779624005127882!$Y348</f>
        <v>15</v>
      </c>
      <c r="U377">
        <f>[2]report1262779624005127882!$T348</f>
        <v>2023</v>
      </c>
      <c r="W377" s="59" t="s">
        <v>187</v>
      </c>
      <c r="X377" t="str">
        <f>CONCATENATE([2]report1262779624005127882!$C348,", ",[2]report1262779624005127882!$E348)</f>
        <v>Achtseweg Noord 4A, Eindhoven</v>
      </c>
      <c r="Y377" t="str">
        <f>[2]report1262779624005127882!$AL348</f>
        <v>N/A</v>
      </c>
      <c r="AA377" t="s">
        <v>179</v>
      </c>
    </row>
    <row r="378" spans="2:27" x14ac:dyDescent="0.25">
      <c r="B378" t="str">
        <f t="shared" si="14"/>
        <v>LC-NE-SE-SE- 1</v>
      </c>
      <c r="C378" t="s">
        <v>36</v>
      </c>
      <c r="D378" t="s">
        <v>38</v>
      </c>
      <c r="E378" s="24">
        <f>YEAR([2]report1262779624005127882!$P349)</f>
        <v>2022</v>
      </c>
      <c r="F378" s="24">
        <f>INT((MONTH([2]report1262779624005127882!$P349)-1)/3)+1</f>
        <v>1</v>
      </c>
      <c r="H378" t="str" cm="1">
        <f t="array" ref="H378">_xlfn.IFS(I378="Netherlands","NL",I378="Germany","GER",I378="Belgium","BE")</f>
        <v>NL</v>
      </c>
      <c r="I378" s="50" t="s">
        <v>67</v>
      </c>
      <c r="J378" s="50" t="str">
        <f>[2]report1262779624005127882!$E349</f>
        <v>Sevenum</v>
      </c>
      <c r="K378" s="50" t="str">
        <f t="shared" si="15"/>
        <v>Sevenum</v>
      </c>
      <c r="L378" s="50" t="str">
        <f>[2]report1262779624005127882!$B349</f>
        <v>Bleckmann Solutions B.V.</v>
      </c>
      <c r="M378" t="s">
        <v>33</v>
      </c>
      <c r="N378" s="51">
        <f>[2]report1262779624005127882!$N349</f>
        <v>53.820004167786003</v>
      </c>
      <c r="O378" s="53">
        <f>YEARFRAC([2]report1262779624005127882!$P349,[2]report1262779624005127882!$Q349)</f>
        <v>14.997222222222222</v>
      </c>
      <c r="P378">
        <f>[2]report1262779624005127882!$K349</f>
        <v>7</v>
      </c>
      <c r="Q378" s="56">
        <f>[2]report1262779624005127882!$H349</f>
        <v>30249</v>
      </c>
      <c r="R378" s="57">
        <f>[2]report1262779624005127882!$V349/[2]report1262779624005127882!$H$2</f>
        <v>2.6854156472219129E-2</v>
      </c>
      <c r="S378">
        <f>[2]report1262779624005127882!$AA349</f>
        <v>0</v>
      </c>
      <c r="T378">
        <f>[2]report1262779624005127882!$Y349</f>
        <v>30</v>
      </c>
      <c r="U378">
        <f>[2]report1262779624005127882!$T349</f>
        <v>2022</v>
      </c>
      <c r="W378" s="59" t="s">
        <v>255</v>
      </c>
      <c r="X378" t="str">
        <f>CONCATENATE([2]report1262779624005127882!$C349,", ",[2]report1262779624005127882!$E349)</f>
        <v>Maarten de Vriesstraat 18, 20, 22, Sevenum</v>
      </c>
      <c r="Y378" t="str">
        <f>[2]report1262779624005127882!$AL349</f>
        <v>N/A</v>
      </c>
      <c r="AA378" t="s">
        <v>179</v>
      </c>
    </row>
    <row r="379" spans="2:27" x14ac:dyDescent="0.25">
      <c r="B379" t="str">
        <f t="shared" si="14"/>
        <v>LC-NE-SE-SE- 2</v>
      </c>
      <c r="C379" t="s">
        <v>36</v>
      </c>
      <c r="D379" t="s">
        <v>38</v>
      </c>
      <c r="E379" s="24">
        <f>YEAR([2]report1262779624005127882!$P350)</f>
        <v>2022</v>
      </c>
      <c r="F379" s="24">
        <f>INT((MONTH([2]report1262779624005127882!$P350)-1)/3)+1</f>
        <v>1</v>
      </c>
      <c r="H379" t="str" cm="1">
        <f t="array" ref="H379">_xlfn.IFS(I379="Netherlands","NL",I379="Germany","GER",I379="Belgium","BE")</f>
        <v>NL</v>
      </c>
      <c r="I379" s="50" t="s">
        <v>67</v>
      </c>
      <c r="J379" s="50" t="str">
        <f>[2]report1262779624005127882!$E350</f>
        <v>Sevenum</v>
      </c>
      <c r="K379" s="50" t="str">
        <f t="shared" si="15"/>
        <v>Sevenum</v>
      </c>
      <c r="L379" s="50" t="str">
        <f>[2]report1262779624005127882!$B350</f>
        <v>Wapax B.V.</v>
      </c>
      <c r="M379" t="s">
        <v>33</v>
      </c>
      <c r="N379" s="51">
        <f>[2]report1262779624005127882!$N350</f>
        <v>56.689996366103998</v>
      </c>
      <c r="O379" s="53">
        <f>YEARFRAC([2]report1262779624005127882!$P350,[2]report1262779624005127882!$Q350)</f>
        <v>10</v>
      </c>
      <c r="P379">
        <f>[2]report1262779624005127882!$K350</f>
        <v>2</v>
      </c>
      <c r="Q379" s="56">
        <f>[2]report1262779624005127882!$H350</f>
        <v>18149</v>
      </c>
      <c r="R379" s="57">
        <f>[2]report1262779624005127882!$V350/[2]report1262779624005127882!$H$2</f>
        <v>2.6854156472219129E-2</v>
      </c>
      <c r="S379">
        <f>[2]report1262779624005127882!$AA350</f>
        <v>-1</v>
      </c>
      <c r="T379">
        <f>[2]report1262779624005127882!$Y350</f>
        <v>17</v>
      </c>
      <c r="U379">
        <f>[2]report1262779624005127882!$T350</f>
        <v>2022</v>
      </c>
      <c r="W379" s="59" t="s">
        <v>255</v>
      </c>
      <c r="X379" t="str">
        <f>CONCATENATE([2]report1262779624005127882!$C350,", ",[2]report1262779624005127882!$E350)</f>
        <v>Maarten de Vriesstraat 18, 20, 22, Sevenum</v>
      </c>
      <c r="Y379" t="str">
        <f>[2]report1262779624005127882!$AL350</f>
        <v>BTS lease</v>
      </c>
      <c r="AA379" t="s">
        <v>179</v>
      </c>
    </row>
    <row r="380" spans="2:27" x14ac:dyDescent="0.25">
      <c r="B380" t="str">
        <f t="shared" si="14"/>
        <v>LC-NE-FR-FR- 1</v>
      </c>
      <c r="C380" t="s">
        <v>36</v>
      </c>
      <c r="D380" t="s">
        <v>38</v>
      </c>
      <c r="E380" s="24">
        <f>YEAR([2]report1262779624005127882!$P351)</f>
        <v>2023</v>
      </c>
      <c r="F380" s="24">
        <f>INT((MONTH([2]report1262779624005127882!$P351)-1)/3)+1</f>
        <v>3</v>
      </c>
      <c r="H380" t="str" cm="1">
        <f t="array" ref="H380">_xlfn.IFS(I380="Netherlands","NL",I380="Germany","GER",I380="Belgium","BE")</f>
        <v>NL</v>
      </c>
      <c r="I380" s="50" t="s">
        <v>67</v>
      </c>
      <c r="J380" s="50" t="str">
        <f>[2]report1262779624005127882!$E351</f>
        <v>Fretin</v>
      </c>
      <c r="K380" s="50" t="str">
        <f t="shared" si="15"/>
        <v>Fretin</v>
      </c>
      <c r="L380" s="50" t="str">
        <f>[2]report1262779624005127882!$B351</f>
        <v>Auchan Retail Logistique</v>
      </c>
      <c r="M380" t="s">
        <v>33</v>
      </c>
      <c r="N380" s="51">
        <f>[2]report1262779624005127882!$N351</f>
        <v>47.51999503999</v>
      </c>
      <c r="O380" s="53">
        <f>YEARFRAC([2]report1262779624005127882!$P351,[2]report1262779624005127882!$Q351)</f>
        <v>2.9972222222222222</v>
      </c>
      <c r="P380">
        <f>[2]report1262779624005127882!$K351</f>
        <v>0</v>
      </c>
      <c r="Q380" s="56">
        <f>[2]report1262779624005127882!$H351</f>
        <v>16327</v>
      </c>
      <c r="R380" s="57">
        <f>[2]report1262779624005127882!$V351/[2]report1262779624005127882!$H$2</f>
        <v>3.24691177183535E-2</v>
      </c>
      <c r="S380">
        <f>[2]report1262779624005127882!$AA351</f>
        <v>9.9350000000000005</v>
      </c>
      <c r="T380">
        <f>[2]report1262779624005127882!$Y351</f>
        <v>22</v>
      </c>
      <c r="U380">
        <f>[2]report1262779624005127882!$T351</f>
        <v>1999</v>
      </c>
      <c r="W380" s="59" t="s">
        <v>292</v>
      </c>
      <c r="X380" t="str">
        <f>CONCATENATE([2]report1262779624005127882!$C351,", ",[2]report1262779624005127882!$E351)</f>
        <v>Rue du Chemin Vert, Fretin</v>
      </c>
      <c r="Y380" t="str">
        <f>[2]report1262779624005127882!$AL351</f>
        <v>Silent renewal as the break option has not been exercised</v>
      </c>
      <c r="AA380" t="s">
        <v>179</v>
      </c>
    </row>
    <row r="381" spans="2:27" x14ac:dyDescent="0.25">
      <c r="B381" t="str">
        <f t="shared" si="14"/>
        <v>LC-NE-EI-EI- 1</v>
      </c>
      <c r="C381" t="s">
        <v>36</v>
      </c>
      <c r="D381" t="s">
        <v>38</v>
      </c>
      <c r="E381" s="24">
        <f>YEAR([2]report1262779624005127882!$P352)</f>
        <v>2023</v>
      </c>
      <c r="F381" s="24">
        <f>INT((MONTH([2]report1262779624005127882!$P352)-1)/3)+1</f>
        <v>3</v>
      </c>
      <c r="H381" t="str" cm="1">
        <f t="array" ref="H381">_xlfn.IFS(I381="Netherlands","NL",I381="Germany","GER",I381="Belgium","BE")</f>
        <v>NL</v>
      </c>
      <c r="I381" s="50" t="s">
        <v>67</v>
      </c>
      <c r="J381" s="50" t="str">
        <f>[2]report1262779624005127882!$E352</f>
        <v>Eindhoven</v>
      </c>
      <c r="K381" s="50" t="str">
        <f t="shared" si="15"/>
        <v>Eindhoven</v>
      </c>
      <c r="L381" s="50" t="str">
        <f>[2]report1262779624005127882!$B352</f>
        <v>Sandvik Mining and Construction Logistics Ltd</v>
      </c>
      <c r="M381" t="s">
        <v>33</v>
      </c>
      <c r="N381" s="51">
        <f>[2]report1262779624005127882!$N352</f>
        <v>63.879997898885001</v>
      </c>
      <c r="O381" s="53">
        <f>YEARFRAC([2]report1262779624005127882!$P352,[2]report1262779624005127882!$Q352)</f>
        <v>9.9972222222222218</v>
      </c>
      <c r="P381">
        <f>[2]report1262779624005127882!$K352</f>
        <v>4</v>
      </c>
      <c r="Q381" s="56">
        <f>[2]report1262779624005127882!$H352</f>
        <v>52659</v>
      </c>
      <c r="R381" s="57">
        <f>[2]report1262779624005127882!$V352/[2]report1262779624005127882!$H$2</f>
        <v>0.16005565514832967</v>
      </c>
      <c r="S381">
        <f>[2]report1262779624005127882!$AA352</f>
        <v>-1</v>
      </c>
      <c r="T381">
        <f>[2]report1262779624005127882!$Y352</f>
        <v>21</v>
      </c>
      <c r="U381">
        <f>[2]report1262779624005127882!$T352</f>
        <v>2001</v>
      </c>
      <c r="W381" s="59" t="s">
        <v>256</v>
      </c>
      <c r="X381" t="str">
        <f>CONCATENATE([2]report1262779624005127882!$C352,", ",[2]report1262779624005127882!$E352)</f>
        <v>De Schakel 40-50, Eindhoven</v>
      </c>
      <c r="Y381" t="str">
        <f>[2]report1262779624005127882!$AL352</f>
        <v>N/A</v>
      </c>
      <c r="AA381" t="s">
        <v>179</v>
      </c>
    </row>
    <row r="382" spans="2:27" x14ac:dyDescent="0.25">
      <c r="B382" t="str">
        <f t="shared" si="14"/>
        <v>LC-GE-BO-BO- 1</v>
      </c>
      <c r="C382" t="s">
        <v>36</v>
      </c>
      <c r="D382" t="s">
        <v>38</v>
      </c>
      <c r="E382" s="24">
        <f>YEAR([2]report1262779624005127882!$P353)</f>
        <v>2023</v>
      </c>
      <c r="F382" s="24">
        <f>INT((MONTH([2]report1262779624005127882!$P353)-1)/3)+1</f>
        <v>2</v>
      </c>
      <c r="H382" t="str" cm="1">
        <f t="array" ref="H382">_xlfn.IFS(I382="Netherlands","NL",I382="Germany","GER",I382="Belgium","BE")</f>
        <v>GER</v>
      </c>
      <c r="I382" s="50" t="s">
        <v>180</v>
      </c>
      <c r="J382" s="50" t="str">
        <f>[2]report1262779624005127882!$E353</f>
        <v>Born</v>
      </c>
      <c r="K382" s="50" t="str">
        <f t="shared" si="15"/>
        <v>Born</v>
      </c>
      <c r="L382" s="50" t="str">
        <f>[2]report1262779624005127882!$B353</f>
        <v>Saint Gobain Abrasives B.V.</v>
      </c>
      <c r="M382" t="s">
        <v>33</v>
      </c>
      <c r="N382" s="51">
        <f>[2]report1262779624005127882!$N353</f>
        <v>65.599995436102006</v>
      </c>
      <c r="O382" s="53">
        <f>YEARFRAC([2]report1262779624005127882!$P353,[2]report1262779624005127882!$Q353)</f>
        <v>3</v>
      </c>
      <c r="P382">
        <f>[2]report1262779624005127882!$K353</f>
        <v>0</v>
      </c>
      <c r="Q382" s="56">
        <f>[2]report1262779624005127882!$H353</f>
        <v>14167</v>
      </c>
      <c r="R382" s="57">
        <f>[2]report1262779624005127882!$V353/[2]report1262779624005127882!$H$2</f>
        <v>1.4257115799796348E-2</v>
      </c>
      <c r="S382">
        <f>[2]report1262779624005127882!$AA353</f>
        <v>10.5</v>
      </c>
      <c r="T382">
        <f>[2]report1262779624005127882!$Y353</f>
        <v>12</v>
      </c>
      <c r="U382">
        <f>[2]report1262779624005127882!$T353</f>
        <v>1999</v>
      </c>
      <c r="W382" s="59" t="s">
        <v>290</v>
      </c>
      <c r="X382" t="str">
        <f>CONCATENATE([2]report1262779624005127882!$C353,", ",[2]report1262779624005127882!$E353)</f>
        <v>Holtum Noordweg 11, Born</v>
      </c>
      <c r="Y382" t="str">
        <f>[2]report1262779624005127882!$AL353</f>
        <v>N/A</v>
      </c>
      <c r="AA382" t="s">
        <v>179</v>
      </c>
    </row>
    <row r="383" spans="2:27" x14ac:dyDescent="0.25">
      <c r="B383" t="str">
        <f t="shared" si="14"/>
        <v>LC-GE-BO-BO- 2</v>
      </c>
      <c r="C383" t="s">
        <v>36</v>
      </c>
      <c r="D383" t="s">
        <v>38</v>
      </c>
      <c r="E383" s="24">
        <f>YEAR([2]report1262779624005127882!$P354)</f>
        <v>2023</v>
      </c>
      <c r="F383" s="24">
        <f>INT((MONTH([2]report1262779624005127882!$P354)-1)/3)+1</f>
        <v>1</v>
      </c>
      <c r="H383" t="str" cm="1">
        <f t="array" ref="H383">_xlfn.IFS(I383="Netherlands","NL",I383="Germany","GER",I383="Belgium","BE")</f>
        <v>GER</v>
      </c>
      <c r="I383" s="50" t="s">
        <v>180</v>
      </c>
      <c r="J383" s="50" t="str">
        <f>[2]report1262779624005127882!$E354</f>
        <v>Born</v>
      </c>
      <c r="K383" s="50" t="str">
        <f t="shared" si="15"/>
        <v>Born</v>
      </c>
      <c r="L383" s="50" t="str">
        <f>[2]report1262779624005127882!$B354</f>
        <v>CEVA Logistics Netherlands B.V.</v>
      </c>
      <c r="M383" t="s">
        <v>33</v>
      </c>
      <c r="N383" s="51">
        <f>[2]report1262779624005127882!$N354</f>
        <v>54.590000499444997</v>
      </c>
      <c r="O383" s="53">
        <f>YEARFRAC([2]report1262779624005127882!$P354,[2]report1262779624005127882!$Q354)</f>
        <v>1.9972222222222222</v>
      </c>
      <c r="P383">
        <f>[2]report1262779624005127882!$K354</f>
        <v>0</v>
      </c>
      <c r="Q383" s="56">
        <f>[2]report1262779624005127882!$H354</f>
        <v>11859</v>
      </c>
      <c r="R383" s="57">
        <f>[2]report1262779624005127882!$V354/[2]report1262779624005127882!$H$2</f>
        <v>9.8134852901832926E-3</v>
      </c>
      <c r="S383">
        <f>[2]report1262779624005127882!$AA354</f>
        <v>10.5</v>
      </c>
      <c r="T383">
        <f>[2]report1262779624005127882!$Y354</f>
        <v>10</v>
      </c>
      <c r="U383">
        <f>[2]report1262779624005127882!$T354</f>
        <v>2009</v>
      </c>
      <c r="W383" s="59" t="s">
        <v>277</v>
      </c>
      <c r="X383" t="str">
        <f>CONCATENATE([2]report1262779624005127882!$C354,", ",[2]report1262779624005127882!$E354)</f>
        <v>Holtum-Noordweg 11, Born</v>
      </c>
      <c r="Y383" t="str">
        <f>[2]report1262779624005127882!$AL354</f>
        <v>N/A</v>
      </c>
      <c r="AA383" t="s">
        <v>179</v>
      </c>
    </row>
    <row r="384" spans="2:27" x14ac:dyDescent="0.25">
      <c r="B384" t="str">
        <f t="shared" si="14"/>
        <v>LC-NE-VE-VE- 1</v>
      </c>
      <c r="C384" t="s">
        <v>36</v>
      </c>
      <c r="D384" t="s">
        <v>38</v>
      </c>
      <c r="E384" s="24">
        <f>YEAR([2]report1262779624005127882!$P355)</f>
        <v>2023</v>
      </c>
      <c r="F384" s="24">
        <f>INT((MONTH([2]report1262779624005127882!$P355)-1)/3)+1</f>
        <v>2</v>
      </c>
      <c r="H384" t="str" cm="1">
        <f t="array" ref="H384">_xlfn.IFS(I384="Netherlands","NL",I384="Germany","GER",I384="Belgium","BE")</f>
        <v>NL</v>
      </c>
      <c r="I384" s="50" t="s">
        <v>67</v>
      </c>
      <c r="J384" s="50" t="str">
        <f>[2]report1262779624005127882!$E355</f>
        <v>Venlo</v>
      </c>
      <c r="K384" s="50" t="str">
        <f t="shared" si="15"/>
        <v>Venlo</v>
      </c>
      <c r="L384" s="50" t="str">
        <f>[2]report1262779624005127882!$B355</f>
        <v>UPS SCS (Nederland) B.V.</v>
      </c>
      <c r="M384" t="s">
        <v>33</v>
      </c>
      <c r="N384" s="51">
        <f>[2]report1262779624005127882!$N355</f>
        <v>55.920000034445003</v>
      </c>
      <c r="O384" s="53">
        <f>YEARFRAC([2]report1262779624005127882!$P355,[2]report1262779624005127882!$Q355)</f>
        <v>5</v>
      </c>
      <c r="P384">
        <f>[2]report1262779624005127882!$K355</f>
        <v>0</v>
      </c>
      <c r="Q384" s="56">
        <f>[2]report1262779624005127882!$H355</f>
        <v>20829</v>
      </c>
      <c r="R384" s="57">
        <f>[2]report1262779624005127882!$V355/[2]report1262779624005127882!$H$2</f>
        <v>6.8209560083959286E-2</v>
      </c>
      <c r="S384">
        <f>[2]report1262779624005127882!$AA355</f>
        <v>10.8</v>
      </c>
      <c r="T384">
        <f>[2]report1262779624005127882!$Y355</f>
        <v>48</v>
      </c>
      <c r="U384">
        <f>[2]report1262779624005127882!$T355</f>
        <v>2003</v>
      </c>
      <c r="W384" s="59" t="s">
        <v>257</v>
      </c>
      <c r="X384" t="str">
        <f>CONCATENATE([2]report1262779624005127882!$C355,", ",[2]report1262779624005127882!$E355)</f>
        <v>Stanleyweg 8-10, Venlo</v>
      </c>
      <c r="Y384" t="str">
        <f>[2]report1262779624005127882!$AL355</f>
        <v>N/A</v>
      </c>
      <c r="AA384" t="s">
        <v>179</v>
      </c>
    </row>
    <row r="385" spans="2:27" x14ac:dyDescent="0.25">
      <c r="B385" t="str">
        <f t="shared" si="14"/>
        <v>LC-BE-BE-BE- 1</v>
      </c>
      <c r="C385" t="s">
        <v>36</v>
      </c>
      <c r="D385" t="s">
        <v>38</v>
      </c>
      <c r="E385" s="24">
        <f>YEAR([2]report1262779624005127882!$P356)</f>
        <v>2022</v>
      </c>
      <c r="F385" s="24">
        <f>INT((MONTH([2]report1262779624005127882!$P356)-1)/3)+1</f>
        <v>3</v>
      </c>
      <c r="H385" t="str" cm="1">
        <f t="array" ref="H385">_xlfn.IFS(I385="Netherlands","NL",I385="Germany","GER",I385="Belgium","BE")</f>
        <v>BE</v>
      </c>
      <c r="I385" s="50" t="s">
        <v>181</v>
      </c>
      <c r="J385" s="50" t="str">
        <f>[2]report1262779624005127882!$E356</f>
        <v>Beersel</v>
      </c>
      <c r="K385" s="50" t="str">
        <f t="shared" si="15"/>
        <v>Beersel</v>
      </c>
      <c r="L385" s="50" t="str">
        <f>[2]report1262779624005127882!$B356</f>
        <v>Style Product SPRL</v>
      </c>
      <c r="M385" t="s">
        <v>33</v>
      </c>
      <c r="N385" s="51">
        <f>[2]report1262779624005127882!$N356</f>
        <v>191.47999893222001</v>
      </c>
      <c r="O385" s="53">
        <f>YEARFRAC([2]report1262779624005127882!$P356,[2]report1262779624005127882!$Q356)</f>
        <v>0.99722222222222223</v>
      </c>
      <c r="P385">
        <f>[2]report1262779624005127882!$K356</f>
        <v>0</v>
      </c>
      <c r="Q385" s="56">
        <f>[2]report1262779624005127882!$H356</f>
        <v>15</v>
      </c>
      <c r="R385" s="57">
        <f>[2]report1262779624005127882!$V356/[2]report1262779624005127882!$H$2</f>
        <v>7.8121182464635519E-4</v>
      </c>
      <c r="S385">
        <f>[2]report1262779624005127882!$AA356</f>
        <v>3</v>
      </c>
      <c r="T385">
        <f>[2]report1262779624005127882!$Y356</f>
        <v>0</v>
      </c>
      <c r="U385">
        <f>[2]report1262779624005127882!$T356</f>
        <v>1972</v>
      </c>
      <c r="W385" s="59" t="s">
        <v>279</v>
      </c>
      <c r="X385" t="str">
        <f>CONCATENATE([2]report1262779624005127882!$C356,", ",[2]report1262779624005127882!$E356)</f>
        <v>Guido Gezellestraat 123, Beersel</v>
      </c>
      <c r="Y385" t="str">
        <f>[2]report1262779624005127882!$AL356</f>
        <v>Created by exercising a Renewal Option</v>
      </c>
      <c r="AA385" t="s">
        <v>179</v>
      </c>
    </row>
    <row r="386" spans="2:27" x14ac:dyDescent="0.25">
      <c r="B386" t="str">
        <f t="shared" si="14"/>
        <v>LC-BE-BE-BE- 2</v>
      </c>
      <c r="C386" t="s">
        <v>36</v>
      </c>
      <c r="D386" t="s">
        <v>38</v>
      </c>
      <c r="E386" s="24">
        <f>YEAR([2]report1262779624005127882!$P357)</f>
        <v>2022</v>
      </c>
      <c r="F386" s="24">
        <f>INT((MONTH([2]report1262779624005127882!$P357)-1)/3)+1</f>
        <v>1</v>
      </c>
      <c r="H386" t="str" cm="1">
        <f t="array" ref="H386">_xlfn.IFS(I386="Netherlands","NL",I386="Germany","GER",I386="Belgium","BE")</f>
        <v>BE</v>
      </c>
      <c r="I386" s="50" t="s">
        <v>181</v>
      </c>
      <c r="J386" s="50" t="str">
        <f>[2]report1262779624005127882!$E357</f>
        <v>Beersel</v>
      </c>
      <c r="K386" s="50" t="str">
        <f t="shared" si="15"/>
        <v>Beersel</v>
      </c>
      <c r="L386" s="50" t="str">
        <f>[2]report1262779624005127882!$B357</f>
        <v>Ivemar BVBA</v>
      </c>
      <c r="M386" t="s">
        <v>33</v>
      </c>
      <c r="N386" s="51">
        <f>[2]report1262779624005127882!$N357</f>
        <v>51.719997537216997</v>
      </c>
      <c r="O386" s="53">
        <f>YEARFRAC([2]report1262779624005127882!$P357,[2]report1262779624005127882!$Q357)</f>
        <v>6</v>
      </c>
      <c r="P386">
        <f>[2]report1262779624005127882!$K357</f>
        <v>2</v>
      </c>
      <c r="Q386" s="56">
        <f>[2]report1262779624005127882!$H357</f>
        <v>11439</v>
      </c>
      <c r="R386" s="57">
        <f>[2]report1262779624005127882!$V357/[2]report1262779624005127882!$H$2</f>
        <v>1.0741662588887651E-2</v>
      </c>
      <c r="S386">
        <f>[2]report1262779624005127882!$AA357</f>
        <v>9.9600000000000009</v>
      </c>
      <c r="T386">
        <f>[2]report1262779624005127882!$Y357</f>
        <v>5</v>
      </c>
      <c r="U386">
        <f>[2]report1262779624005127882!$T357</f>
        <v>1982</v>
      </c>
      <c r="W386" s="59" t="s">
        <v>282</v>
      </c>
      <c r="X386" t="str">
        <f>CONCATENATE([2]report1262779624005127882!$C357,", ",[2]report1262779624005127882!$E357)</f>
        <v>Jozef Huysmanslaan 53, Beersel</v>
      </c>
      <c r="Y386" t="str">
        <f>[2]report1262779624005127882!$AL357</f>
        <v>Payment frequency changed from Quarterly to Monthly. It remains quarterly for Cam/SC. see email from Van Mol Joris  17/1/2023.</v>
      </c>
      <c r="AA386" t="s">
        <v>179</v>
      </c>
    </row>
    <row r="387" spans="2:27" x14ac:dyDescent="0.25">
      <c r="B387" t="str">
        <f t="shared" si="14"/>
        <v>LC-BE-TO-TO- 1</v>
      </c>
      <c r="C387" t="s">
        <v>36</v>
      </c>
      <c r="D387" t="s">
        <v>38</v>
      </c>
      <c r="E387" s="24">
        <f>YEAR([2]report1262779624005127882!$P358)</f>
        <v>2023</v>
      </c>
      <c r="F387" s="24">
        <f>INT((MONTH([2]report1262779624005127882!$P358)-1)/3)+1</f>
        <v>1</v>
      </c>
      <c r="H387" t="str" cm="1">
        <f t="array" ref="H387">_xlfn.IFS(I387="Netherlands","NL",I387="Germany","GER",I387="Belgium","BE")</f>
        <v>BE</v>
      </c>
      <c r="I387" s="50" t="s">
        <v>181</v>
      </c>
      <c r="J387" s="50" t="str">
        <f>[2]report1262779624005127882!$E358</f>
        <v>Tongeren</v>
      </c>
      <c r="K387" s="50" t="str">
        <f t="shared" si="15"/>
        <v>Tongeren</v>
      </c>
      <c r="L387" s="50" t="str">
        <f>[2]report1262779624005127882!$B358</f>
        <v>Rajapack Benelux NV</v>
      </c>
      <c r="M387" t="s">
        <v>33</v>
      </c>
      <c r="N387" s="51">
        <f>[2]report1262779624005127882!$N358</f>
        <v>52.850003616674002</v>
      </c>
      <c r="O387" s="53">
        <f>YEARFRAC([2]report1262779624005127882!$P358,[2]report1262779624005127882!$Q358)</f>
        <v>8.9972222222222218</v>
      </c>
      <c r="P387">
        <f>[2]report1262779624005127882!$K358</f>
        <v>0</v>
      </c>
      <c r="Q387" s="56">
        <f>[2]report1262779624005127882!$H358</f>
        <v>18299</v>
      </c>
      <c r="R387" s="57">
        <f>[2]report1262779624005127882!$V358/[2]report1262779624005127882!$H$2</f>
        <v>2.8807186033835065E-2</v>
      </c>
      <c r="S387">
        <f>[2]report1262779624005127882!$AA358</f>
        <v>0</v>
      </c>
      <c r="T387">
        <f>[2]report1262779624005127882!$Y358</f>
        <v>0</v>
      </c>
      <c r="U387">
        <f>[2]report1262779624005127882!$T358</f>
        <v>2022</v>
      </c>
      <c r="W387" s="59" t="s">
        <v>293</v>
      </c>
      <c r="X387" t="str">
        <f>CONCATENATE([2]report1262779624005127882!$C358,", ",[2]report1262779624005127882!$E358)</f>
        <v>Heesterveldweg, Tongeren</v>
      </c>
      <c r="Y387" t="str">
        <f>[2]report1262779624005127882!$AL358</f>
        <v>N/A</v>
      </c>
      <c r="AA387" t="s">
        <v>179</v>
      </c>
    </row>
    <row r="388" spans="2:27" x14ac:dyDescent="0.25">
      <c r="B388" t="str">
        <f t="shared" si="14"/>
        <v>LC-BE-ME-ME- 1</v>
      </c>
      <c r="C388" t="s">
        <v>36</v>
      </c>
      <c r="D388" t="s">
        <v>38</v>
      </c>
      <c r="E388" s="24">
        <f>YEAR([2]report1262779624005127882!$P359)</f>
        <v>2023</v>
      </c>
      <c r="F388" s="24">
        <f>INT((MONTH([2]report1262779624005127882!$P359)-1)/3)+1</f>
        <v>2</v>
      </c>
      <c r="H388" t="str" cm="1">
        <f t="array" ref="H388">_xlfn.IFS(I388="Netherlands","NL",I388="Germany","GER",I388="Belgium","BE")</f>
        <v>BE</v>
      </c>
      <c r="I388" s="50" t="s">
        <v>181</v>
      </c>
      <c r="J388" s="50" t="str">
        <f>[2]report1262779624005127882!$E359</f>
        <v>Merelbeke</v>
      </c>
      <c r="K388" s="50" t="str">
        <f t="shared" si="15"/>
        <v>Merelbeke</v>
      </c>
      <c r="L388" s="50" t="str">
        <f>[2]report1262779624005127882!$B359</f>
        <v>GLS BELGIUM DISTRIBUTION N.V.</v>
      </c>
      <c r="M388" t="s">
        <v>33</v>
      </c>
      <c r="N388" s="51">
        <f>[2]report1262779624005127882!$N359</f>
        <v>9.9996727770000002E-3</v>
      </c>
      <c r="O388" s="53">
        <f>YEARFRAC([2]report1262779624005127882!$P359,[2]report1262779624005127882!$Q359)</f>
        <v>0.16388888888888889</v>
      </c>
      <c r="P388">
        <f>[2]report1262779624005127882!$K359</f>
        <v>-2</v>
      </c>
      <c r="Q388" s="56">
        <f>[2]report1262779624005127882!$H359</f>
        <v>5795</v>
      </c>
      <c r="R388" s="57">
        <f>[2]report1262779624005127882!$V359/[2]report1262779624005127882!$H$2</f>
        <v>2.4652603898433961E-2</v>
      </c>
      <c r="S388">
        <f>[2]report1262779624005127882!$AA359</f>
        <v>0</v>
      </c>
      <c r="T388">
        <f>[2]report1262779624005127882!$Y359</f>
        <v>74</v>
      </c>
      <c r="U388">
        <f>[2]report1262779624005127882!$T359</f>
        <v>1998</v>
      </c>
      <c r="W388" s="59" t="s">
        <v>284</v>
      </c>
      <c r="X388" t="str">
        <f>CONCATENATE([2]report1262779624005127882!$C359,", ",[2]report1262779624005127882!$E359)</f>
        <v>Sluisweg 10, Merelbeke</v>
      </c>
      <c r="Y388" t="str">
        <f>[2]report1262779624005127882!$AL359</f>
        <v>Amendment 4</v>
      </c>
      <c r="AA388" t="s">
        <v>179</v>
      </c>
    </row>
    <row r="389" spans="2:27" x14ac:dyDescent="0.25">
      <c r="B389" t="str">
        <f t="shared" si="14"/>
        <v>LC-BE-BO-BO- 1</v>
      </c>
      <c r="C389" t="s">
        <v>36</v>
      </c>
      <c r="D389" t="s">
        <v>38</v>
      </c>
      <c r="E389" s="24">
        <f>YEAR([2]report1262779624005127882!$P360)</f>
        <v>2022</v>
      </c>
      <c r="F389" s="24">
        <f>INT((MONTH([2]report1262779624005127882!$P360)-1)/3)+1</f>
        <v>2</v>
      </c>
      <c r="H389" t="str" cm="1">
        <f t="array" ref="H389">_xlfn.IFS(I389="Netherlands","NL",I389="Germany","GER",I389="Belgium","BE")</f>
        <v>BE</v>
      </c>
      <c r="I389" s="50" t="s">
        <v>181</v>
      </c>
      <c r="J389" s="50" t="str">
        <f>[2]report1262779624005127882!$E360</f>
        <v>Boom</v>
      </c>
      <c r="K389" s="50" t="str">
        <f t="shared" si="15"/>
        <v>Boom</v>
      </c>
      <c r="L389" s="50" t="str">
        <f>[2]report1262779624005127882!$B360</f>
        <v>Prologis Belgium Management BVBA</v>
      </c>
      <c r="M389" t="s">
        <v>33</v>
      </c>
      <c r="N389" s="51">
        <f>[2]report1262779624005127882!$N360</f>
        <v>29.079995659990999</v>
      </c>
      <c r="O389" s="53">
        <f>YEARFRAC([2]report1262779624005127882!$P360,[2]report1262779624005127882!$Q360)</f>
        <v>0.58333333333333337</v>
      </c>
      <c r="P389">
        <f>[2]report1262779624005127882!$K360</f>
        <v>0</v>
      </c>
      <c r="Q389" s="56">
        <f>[2]report1262779624005127882!$H360</f>
        <v>671</v>
      </c>
      <c r="R389" s="57">
        <f>[2]report1262779624005127882!$V360/[2]report1262779624005127882!$H$2</f>
        <v>3.276207216620404E-2</v>
      </c>
      <c r="S389">
        <f>[2]report1262779624005127882!$AA360</f>
        <v>2.6</v>
      </c>
      <c r="T389">
        <f>[2]report1262779624005127882!$Y360</f>
        <v>0</v>
      </c>
      <c r="U389">
        <f>[2]report1262779624005127882!$T360</f>
        <v>2008</v>
      </c>
      <c r="W389" s="59" t="s">
        <v>294</v>
      </c>
      <c r="X389" t="str">
        <f>CONCATENATE([2]report1262779624005127882!$C360,", ",[2]report1262779624005127882!$E360)</f>
        <v>Industrieweg 8-12, Boom</v>
      </c>
      <c r="Y389" t="str">
        <f>[2]report1262779624005127882!$AL360</f>
        <v>N/A</v>
      </c>
      <c r="AA389" t="s">
        <v>179</v>
      </c>
    </row>
    <row r="390" spans="2:27" x14ac:dyDescent="0.25">
      <c r="B390" t="str">
        <f t="shared" si="14"/>
        <v>LC-BE-BO-BO- 2</v>
      </c>
      <c r="C390" t="s">
        <v>36</v>
      </c>
      <c r="D390" t="s">
        <v>38</v>
      </c>
      <c r="E390" s="24">
        <f>YEAR([2]report1262779624005127882!$P361)</f>
        <v>2022</v>
      </c>
      <c r="F390" s="24">
        <f>INT((MONTH([2]report1262779624005127882!$P361)-1)/3)+1</f>
        <v>4</v>
      </c>
      <c r="H390" t="str" cm="1">
        <f t="array" ref="H390">_xlfn.IFS(I390="Netherlands","NL",I390="Germany","GER",I390="Belgium","BE")</f>
        <v>BE</v>
      </c>
      <c r="I390" s="50" t="s">
        <v>181</v>
      </c>
      <c r="J390" s="50" t="str">
        <f>[2]report1262779624005127882!$E361</f>
        <v>Bornem</v>
      </c>
      <c r="K390" s="50" t="str">
        <f t="shared" si="15"/>
        <v>Bornem</v>
      </c>
      <c r="L390" s="50" t="str">
        <f>[2]report1262779624005127882!$B361</f>
        <v>Internationaal Transport Gilbert De Clercq NV</v>
      </c>
      <c r="M390" t="s">
        <v>33</v>
      </c>
      <c r="N390" s="51">
        <f>[2]report1262779624005127882!$N361</f>
        <v>46.179995832213997</v>
      </c>
      <c r="O390" s="53">
        <f>YEARFRAC([2]report1262779624005127882!$P361,[2]report1262779624005127882!$Q361)</f>
        <v>6</v>
      </c>
      <c r="P390">
        <f>[2]report1262779624005127882!$K361</f>
        <v>0</v>
      </c>
      <c r="Q390" s="56">
        <f>[2]report1262779624005127882!$H361</f>
        <v>11088</v>
      </c>
      <c r="R390" s="57">
        <f>[2]report1262779624005127882!$V361/[2]report1262779624005127882!$H$2</f>
        <v>1.2474976810180168E-2</v>
      </c>
      <c r="S390">
        <f>[2]report1262779624005127882!$AA361</f>
        <v>10.6</v>
      </c>
      <c r="T390">
        <f>[2]report1262779624005127882!$Y361</f>
        <v>11</v>
      </c>
      <c r="U390">
        <f>[2]report1262779624005127882!$T361</f>
        <v>2009</v>
      </c>
      <c r="W390" s="59" t="s">
        <v>295</v>
      </c>
      <c r="X390" t="str">
        <f>CONCATENATE([2]report1262779624005127882!$C361,", ",[2]report1262779624005127882!$E361)</f>
        <v>Industrieweg 28, Bornem</v>
      </c>
      <c r="Y390" t="str">
        <f>[2]report1262779624005127882!$AL361</f>
        <v>N/A</v>
      </c>
      <c r="AA390" t="s">
        <v>179</v>
      </c>
    </row>
    <row r="391" spans="2:27" x14ac:dyDescent="0.25">
      <c r="B391" t="str">
        <f t="shared" si="14"/>
        <v>LC-NE-VE-VE- 1</v>
      </c>
      <c r="C391" t="s">
        <v>36</v>
      </c>
      <c r="D391" t="s">
        <v>38</v>
      </c>
      <c r="E391" s="24">
        <f>YEAR([2]report1262779624005127882!$P362)</f>
        <v>2022</v>
      </c>
      <c r="F391" s="24">
        <f>INT((MONTH([2]report1262779624005127882!$P362)-1)/3)+1</f>
        <v>1</v>
      </c>
      <c r="H391" t="str" cm="1">
        <f t="array" ref="H391">_xlfn.IFS(I391="Netherlands","NL",I391="Germany","GER",I391="Belgium","BE")</f>
        <v>NL</v>
      </c>
      <c r="I391" s="50" t="s">
        <v>67</v>
      </c>
      <c r="J391" s="50" t="str">
        <f>[2]report1262779624005127882!$E362</f>
        <v>Venlo</v>
      </c>
      <c r="K391" s="50" t="str">
        <f t="shared" si="15"/>
        <v>Venlo</v>
      </c>
      <c r="L391" s="50" t="str">
        <f>[2]report1262779624005127882!$B362</f>
        <v>INTERNET FUSION B.V.</v>
      </c>
      <c r="M391" t="s">
        <v>33</v>
      </c>
      <c r="N391" s="51">
        <f>[2]report1262779624005127882!$N362</f>
        <v>52.920001326113997</v>
      </c>
      <c r="O391" s="53">
        <f>YEARFRAC([2]report1262779624005127882!$P362,[2]report1262779624005127882!$Q362)</f>
        <v>9.9972222222222218</v>
      </c>
      <c r="P391">
        <f>[2]report1262779624005127882!$K362</f>
        <v>6</v>
      </c>
      <c r="Q391" s="56">
        <f>[2]report1262779624005127882!$H362</f>
        <v>22379</v>
      </c>
      <c r="R391" s="57">
        <f>[2]report1262779624005127882!$V362/[2]report1262779624005127882!$H$2</f>
        <v>1.767491753262419E-2</v>
      </c>
      <c r="S391">
        <f>[2]report1262779624005127882!$AA362</f>
        <v>11.12</v>
      </c>
      <c r="T391">
        <f>[2]report1262779624005127882!$Y362</f>
        <v>29</v>
      </c>
      <c r="U391">
        <f>[2]report1262779624005127882!$T362</f>
        <v>1999</v>
      </c>
      <c r="W391" s="59" t="s">
        <v>122</v>
      </c>
      <c r="X391" t="str">
        <f>CONCATENATE([2]report1262779624005127882!$C362,", ",[2]report1262779624005127882!$E362)</f>
        <v>Dirk Hartogweg 14, Venlo</v>
      </c>
      <c r="Y391" t="str">
        <f>[2]report1262779624005127882!$AL362</f>
        <v>N/A</v>
      </c>
      <c r="AA391" t="s">
        <v>179</v>
      </c>
    </row>
    <row r="392" spans="2:27" x14ac:dyDescent="0.25">
      <c r="B392" t="str">
        <f t="shared" si="14"/>
        <v>LC-BE-BO-BO- 1</v>
      </c>
      <c r="C392" t="s">
        <v>36</v>
      </c>
      <c r="D392" t="s">
        <v>38</v>
      </c>
      <c r="E392" s="24">
        <f>YEAR([2]report1262779624005127882!$P363)</f>
        <v>2025</v>
      </c>
      <c r="F392" s="24">
        <f>INT((MONTH([2]report1262779624005127882!$P363)-1)/3)+1</f>
        <v>1</v>
      </c>
      <c r="H392" t="str" cm="1">
        <f t="array" ref="H392">_xlfn.IFS(I392="Netherlands","NL",I392="Germany","GER",I392="Belgium","BE")</f>
        <v>BE</v>
      </c>
      <c r="I392" s="50" t="s">
        <v>181</v>
      </c>
      <c r="J392" s="50" t="str">
        <f>[2]report1262779624005127882!$E363</f>
        <v>Boom</v>
      </c>
      <c r="K392" s="50" t="str">
        <f t="shared" si="15"/>
        <v>Boom</v>
      </c>
      <c r="L392" s="50" t="str">
        <f>[2]report1262779624005127882!$B363</f>
        <v>Staci Belgium NV</v>
      </c>
      <c r="M392" t="s">
        <v>33</v>
      </c>
      <c r="N392" s="51">
        <f>[2]report1262779624005127882!$N363</f>
        <v>53.309999328331998</v>
      </c>
      <c r="O392" s="53">
        <f>YEARFRAC([2]report1262779624005127882!$P363,[2]report1262779624005127882!$Q363)</f>
        <v>3</v>
      </c>
      <c r="P392">
        <f>[2]report1262779624005127882!$K363</f>
        <v>0</v>
      </c>
      <c r="Q392" s="56">
        <f>[2]report1262779624005127882!$H363</f>
        <v>20148</v>
      </c>
      <c r="R392" s="57">
        <f>[2]report1262779624005127882!$V363/[2]report1262779624005127882!$H$2</f>
        <v>4.2185438530904257E-2</v>
      </c>
      <c r="S392">
        <f>[2]report1262779624005127882!$AA363</f>
        <v>10</v>
      </c>
      <c r="T392">
        <f>[2]report1262779624005127882!$Y363</f>
        <v>25</v>
      </c>
      <c r="U392">
        <f>[2]report1262779624005127882!$T363</f>
        <v>2008</v>
      </c>
      <c r="W392" s="59" t="s">
        <v>294</v>
      </c>
      <c r="X392" t="str">
        <f>CONCATENATE([2]report1262779624005127882!$C363,", ",[2]report1262779624005127882!$E363)</f>
        <v>Industrieweg 8-12, Boom</v>
      </c>
      <c r="Y392" t="str">
        <f>[2]report1262779624005127882!$AL363</f>
        <v>N/A</v>
      </c>
      <c r="AA392" t="s">
        <v>179</v>
      </c>
    </row>
    <row r="393" spans="2:27" x14ac:dyDescent="0.25">
      <c r="B393" t="str">
        <f t="shared" si="14"/>
        <v>LC-BE-BR-BR- 1</v>
      </c>
      <c r="C393" t="s">
        <v>36</v>
      </c>
      <c r="D393" t="s">
        <v>38</v>
      </c>
      <c r="E393" s="24">
        <f>YEAR([2]report1262779624005127882!$P364)</f>
        <v>2022</v>
      </c>
      <c r="F393" s="24">
        <f>INT((MONTH([2]report1262779624005127882!$P364)-1)/3)+1</f>
        <v>3</v>
      </c>
      <c r="H393" t="str" cm="1">
        <f t="array" ref="H393">_xlfn.IFS(I393="Netherlands","NL",I393="Germany","GER",I393="Belgium","BE")</f>
        <v>BE</v>
      </c>
      <c r="I393" s="50" t="s">
        <v>181</v>
      </c>
      <c r="J393" s="50" t="str">
        <f>[2]report1262779624005127882!$E364</f>
        <v>Brussels</v>
      </c>
      <c r="K393" s="50" t="str">
        <f t="shared" si="15"/>
        <v>Brussels</v>
      </c>
      <c r="L393" s="50" t="str">
        <f>[2]report1262779624005127882!$B364</f>
        <v>Medista NV</v>
      </c>
      <c r="M393" t="s">
        <v>33</v>
      </c>
      <c r="N393" s="51">
        <f>[2]report1262779624005127882!$N364</f>
        <v>62.309995453323999</v>
      </c>
      <c r="O393" s="53">
        <f>YEARFRAC([2]report1262779624005127882!$P364,[2]report1262779624005127882!$Q364)</f>
        <v>4.75</v>
      </c>
      <c r="P393">
        <f>[2]report1262779624005127882!$K364</f>
        <v>0</v>
      </c>
      <c r="Q393" s="56">
        <f>[2]report1262779624005127882!$H364</f>
        <v>979</v>
      </c>
      <c r="R393" s="57">
        <f>[2]report1262779624005127882!$V364/[2]report1262779624005127882!$H$2</f>
        <v>2.9295443424239048E-3</v>
      </c>
      <c r="S393">
        <f>[2]report1262779624005127882!$AA364</f>
        <v>0</v>
      </c>
      <c r="T393">
        <f>[2]report1262779624005127882!$Y364</f>
        <v>0</v>
      </c>
      <c r="U393">
        <f>[2]report1262779624005127882!$T364</f>
        <v>1984</v>
      </c>
      <c r="W393" s="59" t="s">
        <v>276</v>
      </c>
      <c r="X393" t="str">
        <f>CONCATENATE([2]report1262779624005127882!$C364,", ",[2]report1262779624005127882!$E364)</f>
        <v>Hoge Wei, Brussels</v>
      </c>
      <c r="Y393" t="str">
        <f>[2]report1262779624005127882!$AL364</f>
        <v>N/A</v>
      </c>
      <c r="AA393" t="s">
        <v>179</v>
      </c>
    </row>
    <row r="394" spans="2:27" x14ac:dyDescent="0.25">
      <c r="B394" t="str">
        <f t="shared" si="14"/>
        <v>LC-BE-BR-BR- 2</v>
      </c>
      <c r="C394" t="s">
        <v>36</v>
      </c>
      <c r="D394" t="s">
        <v>38</v>
      </c>
      <c r="E394" s="24">
        <f>YEAR([2]report1262779624005127882!$P365)</f>
        <v>2022</v>
      </c>
      <c r="F394" s="24">
        <f>INT((MONTH([2]report1262779624005127882!$P365)-1)/3)+1</f>
        <v>3</v>
      </c>
      <c r="H394" t="str" cm="1">
        <f t="array" ref="H394">_xlfn.IFS(I394="Netherlands","NL",I394="Germany","GER",I394="Belgium","BE")</f>
        <v>BE</v>
      </c>
      <c r="I394" s="50" t="s">
        <v>181</v>
      </c>
      <c r="J394" s="50" t="str">
        <f>[2]report1262779624005127882!$E365</f>
        <v>Brussels</v>
      </c>
      <c r="K394" s="50" t="str">
        <f t="shared" si="15"/>
        <v>Brussels</v>
      </c>
      <c r="L394" s="50" t="str">
        <f>[2]report1262779624005127882!$B365</f>
        <v>Medista NV</v>
      </c>
      <c r="M394" t="s">
        <v>33</v>
      </c>
      <c r="N394" s="51">
        <f>[2]report1262779624005127882!$N365</f>
        <v>76.970000120555994</v>
      </c>
      <c r="O394" s="53">
        <f>YEARFRAC([2]report1262779624005127882!$P365,[2]report1262779624005127882!$Q365)</f>
        <v>4.75</v>
      </c>
      <c r="P394">
        <f>[2]report1262779624005127882!$K365</f>
        <v>0</v>
      </c>
      <c r="Q394" s="56">
        <f>[2]report1262779624005127882!$H365</f>
        <v>534</v>
      </c>
      <c r="R394" s="57">
        <f>[2]report1262779624005127882!$V365/[2]report1262779624005127882!$H$2</f>
        <v>2.2459839958583271E-2</v>
      </c>
      <c r="S394">
        <f>[2]report1262779624005127882!$AA365</f>
        <v>0</v>
      </c>
      <c r="T394">
        <f>[2]report1262779624005127882!$Y365</f>
        <v>0</v>
      </c>
      <c r="U394">
        <f>[2]report1262779624005127882!$T365</f>
        <v>1988</v>
      </c>
      <c r="W394" s="59" t="s">
        <v>276</v>
      </c>
      <c r="X394" t="str">
        <f>CONCATENATE([2]report1262779624005127882!$C365,", ",[2]report1262779624005127882!$E365)</f>
        <v>Hoge Wei, Brussels</v>
      </c>
      <c r="Y394" t="str">
        <f>[2]report1262779624005127882!$AL365</f>
        <v>N/A</v>
      </c>
      <c r="AA394" t="s">
        <v>179</v>
      </c>
    </row>
    <row r="395" spans="2:27" x14ac:dyDescent="0.25">
      <c r="B395" t="str">
        <f t="shared" si="14"/>
        <v>LC-NE-EI-EI- 1</v>
      </c>
      <c r="C395" t="s">
        <v>36</v>
      </c>
      <c r="D395" t="s">
        <v>38</v>
      </c>
      <c r="E395" s="24">
        <f>YEAR([2]report1262779624005127882!$P366)</f>
        <v>2024</v>
      </c>
      <c r="F395" s="24">
        <f>INT((MONTH([2]report1262779624005127882!$P366)-1)/3)+1</f>
        <v>1</v>
      </c>
      <c r="H395" t="str" cm="1">
        <f t="array" ref="H395">_xlfn.IFS(I395="Netherlands","NL",I395="Germany","GER",I395="Belgium","BE")</f>
        <v>NL</v>
      </c>
      <c r="I395" s="50" t="s">
        <v>67</v>
      </c>
      <c r="J395" s="50" t="str">
        <f>[2]report1262779624005127882!$E366</f>
        <v>Eindhoven</v>
      </c>
      <c r="K395" s="50" t="str">
        <f t="shared" si="15"/>
        <v>Eindhoven</v>
      </c>
      <c r="L395" s="50" t="str">
        <f>[2]report1262779624005127882!$B366</f>
        <v>Oasis Data &amp; Document Management Netherlands B.V.</v>
      </c>
      <c r="M395" t="s">
        <v>33</v>
      </c>
      <c r="N395" s="51">
        <f>[2]report1262779624005127882!$N366</f>
        <v>68.559995453324007</v>
      </c>
      <c r="O395" s="53">
        <f>YEARFRAC([2]report1262779624005127882!$P366,[2]report1262779624005127882!$Q366)</f>
        <v>5</v>
      </c>
      <c r="P395">
        <f>[2]report1262779624005127882!$K366</f>
        <v>0</v>
      </c>
      <c r="Q395" s="56">
        <f>[2]report1262779624005127882!$H366</f>
        <v>7854</v>
      </c>
      <c r="R395" s="57">
        <f>[2]report1262779624005127882!$V366/[2]report1262779624005127882!$H$2</f>
        <v>7.948830315776817E-2</v>
      </c>
      <c r="S395">
        <f>[2]report1262779624005127882!$AA366</f>
        <v>0</v>
      </c>
      <c r="T395">
        <f>[2]report1262779624005127882!$Y366</f>
        <v>0</v>
      </c>
      <c r="U395">
        <f>[2]report1262779624005127882!$T366</f>
        <v>2001</v>
      </c>
      <c r="W395" s="59" t="s">
        <v>249</v>
      </c>
      <c r="X395" t="str">
        <f>CONCATENATE([2]report1262779624005127882!$C366,", ",[2]report1262779624005127882!$E366)</f>
        <v>Marinus van Meelweg 19, Eindhoven</v>
      </c>
      <c r="Y395" t="str">
        <f>[2]report1262779624005127882!$AL366</f>
        <v>N/A</v>
      </c>
      <c r="AA395" t="s">
        <v>179</v>
      </c>
    </row>
    <row r="396" spans="2:27" x14ac:dyDescent="0.25">
      <c r="B396" t="str">
        <f t="shared" si="14"/>
        <v>LC-NE-EI-EI- 2</v>
      </c>
      <c r="C396" t="s">
        <v>36</v>
      </c>
      <c r="D396" t="s">
        <v>38</v>
      </c>
      <c r="E396" s="24">
        <f>YEAR([2]report1262779624005127882!$P367)</f>
        <v>2022</v>
      </c>
      <c r="F396" s="24">
        <f>INT((MONTH([2]report1262779624005127882!$P367)-1)/3)+1</f>
        <v>3</v>
      </c>
      <c r="H396" t="str" cm="1">
        <f t="array" ref="H396">_xlfn.IFS(I396="Netherlands","NL",I396="Germany","GER",I396="Belgium","BE")</f>
        <v>NL</v>
      </c>
      <c r="I396" s="50" t="s">
        <v>67</v>
      </c>
      <c r="J396" s="50" t="str">
        <f>[2]report1262779624005127882!$E367</f>
        <v>Eindhoven</v>
      </c>
      <c r="K396" s="50" t="str">
        <f t="shared" si="15"/>
        <v>Eindhoven</v>
      </c>
      <c r="L396" s="50" t="str">
        <f>[2]report1262779624005127882!$B367</f>
        <v>H.M.G. BEDTEXTIEL B.V.</v>
      </c>
      <c r="M396" t="s">
        <v>33</v>
      </c>
      <c r="N396" s="51">
        <f>[2]report1262779624005127882!$N367</f>
        <v>62.750002583338997</v>
      </c>
      <c r="O396" s="53">
        <f>YEARFRAC([2]report1262779624005127882!$P367,[2]report1262779624005127882!$Q367)</f>
        <v>1.1305555555555555</v>
      </c>
      <c r="P396">
        <f>[2]report1262779624005127882!$K367</f>
        <v>-14</v>
      </c>
      <c r="Q396" s="56">
        <f>[2]report1262779624005127882!$H367</f>
        <v>6530</v>
      </c>
      <c r="R396" s="57">
        <f>[2]report1262779624005127882!$V367/[2]report1262779624005127882!$H$2</f>
        <v>0</v>
      </c>
      <c r="S396">
        <f>[2]report1262779624005127882!$AA367</f>
        <v>0</v>
      </c>
      <c r="T396">
        <f>[2]report1262779624005127882!$Y367</f>
        <v>0</v>
      </c>
      <c r="U396">
        <f>[2]report1262779624005127882!$T367</f>
        <v>2004</v>
      </c>
      <c r="W396" s="59" t="s">
        <v>224</v>
      </c>
      <c r="X396" t="str">
        <f>CONCATENATE([2]report1262779624005127882!$C367,", ",[2]report1262779624005127882!$E367)</f>
        <v>Mispelhoefstraat 21, Eindhoven</v>
      </c>
      <c r="Y396" t="str">
        <f>[2]report1262779624005127882!$AL367</f>
        <v>N/A</v>
      </c>
      <c r="AA396" t="s">
        <v>179</v>
      </c>
    </row>
    <row r="397" spans="2:27" x14ac:dyDescent="0.25">
      <c r="B397" t="str">
        <f t="shared" si="14"/>
        <v>LC-NE-VE-VE- 1</v>
      </c>
      <c r="C397" t="s">
        <v>36</v>
      </c>
      <c r="D397" t="s">
        <v>38</v>
      </c>
      <c r="E397" s="24">
        <f>YEAR([2]report1262779624005127882!$P368)</f>
        <v>2022</v>
      </c>
      <c r="F397" s="24">
        <f>INT((MONTH([2]report1262779624005127882!$P368)-1)/3)+1</f>
        <v>1</v>
      </c>
      <c r="H397" t="str" cm="1">
        <f t="array" ref="H397">_xlfn.IFS(I397="Netherlands","NL",I397="Germany","GER",I397="Belgium","BE")</f>
        <v>NL</v>
      </c>
      <c r="I397" s="50" t="s">
        <v>67</v>
      </c>
      <c r="J397" s="50" t="str">
        <f>[2]report1262779624005127882!$E368</f>
        <v>Venlo</v>
      </c>
      <c r="K397" s="50" t="str">
        <f t="shared" si="15"/>
        <v>Venlo</v>
      </c>
      <c r="L397" s="50" t="str">
        <f>[2]report1262779624005127882!$B368</f>
        <v>AD NL B.V.</v>
      </c>
      <c r="M397" t="s">
        <v>33</v>
      </c>
      <c r="N397" s="51">
        <f>[2]report1262779624005127882!$N368</f>
        <v>54.989998174440998</v>
      </c>
      <c r="O397" s="53">
        <f>YEARFRAC([2]report1262779624005127882!$P368,[2]report1262779624005127882!$Q368)</f>
        <v>4.9944444444444445</v>
      </c>
      <c r="P397">
        <f>[2]report1262779624005127882!$K368</f>
        <v>2</v>
      </c>
      <c r="Q397" s="56">
        <f>[2]report1262779624005127882!$H368</f>
        <v>4332</v>
      </c>
      <c r="R397" s="57">
        <f>[2]report1262779624005127882!$V368/[2]report1262779624005127882!$H$2</f>
        <v>2.1836823526613348E-2</v>
      </c>
      <c r="S397">
        <f>[2]report1262779624005127882!$AA368</f>
        <v>0</v>
      </c>
      <c r="T397">
        <f>[2]report1262779624005127882!$Y368</f>
        <v>5</v>
      </c>
      <c r="U397">
        <f>[2]report1262779624005127882!$T368</f>
        <v>1999</v>
      </c>
      <c r="W397" s="59" t="s">
        <v>122</v>
      </c>
      <c r="X397" t="str">
        <f>CONCATENATE([2]report1262779624005127882!$C368,", ",[2]report1262779624005127882!$E368)</f>
        <v>Dirk Hartogweg 14, Venlo</v>
      </c>
      <c r="Y397" t="str">
        <f>[2]report1262779624005127882!$AL368</f>
        <v>N/A</v>
      </c>
      <c r="AA397" t="s">
        <v>179</v>
      </c>
    </row>
    <row r="398" spans="2:27" x14ac:dyDescent="0.25">
      <c r="B398" t="str">
        <f t="shared" si="14"/>
        <v>LC-NE-VE-VE- 2</v>
      </c>
      <c r="C398" t="s">
        <v>36</v>
      </c>
      <c r="D398" t="s">
        <v>38</v>
      </c>
      <c r="E398" s="24">
        <f>YEAR([2]report1262779624005127882!$P369)</f>
        <v>2022</v>
      </c>
      <c r="F398" s="24">
        <f>INT((MONTH([2]report1262779624005127882!$P369)-1)/3)+1</f>
        <v>1</v>
      </c>
      <c r="H398" t="str" cm="1">
        <f t="array" ref="H398">_xlfn.IFS(I398="Netherlands","NL",I398="Germany","GER",I398="Belgium","BE")</f>
        <v>NL</v>
      </c>
      <c r="I398" s="50" t="s">
        <v>67</v>
      </c>
      <c r="J398" s="50" t="str">
        <f>[2]report1262779624005127882!$E369</f>
        <v>Venlo</v>
      </c>
      <c r="K398" s="50" t="str">
        <f t="shared" si="15"/>
        <v>Venlo</v>
      </c>
      <c r="L398" s="50" t="str">
        <f>[2]report1262779624005127882!$B369</f>
        <v>Humby B.V.</v>
      </c>
      <c r="M398" t="s">
        <v>33</v>
      </c>
      <c r="N398" s="51">
        <f>[2]report1262779624005127882!$N369</f>
        <v>50.399997674994999</v>
      </c>
      <c r="O398" s="53">
        <f>YEARFRAC([2]report1262779624005127882!$P369,[2]report1262779624005127882!$Q369)</f>
        <v>4.9972222222222218</v>
      </c>
      <c r="P398">
        <f>[2]report1262779624005127882!$K369</f>
        <v>2</v>
      </c>
      <c r="Q398" s="56">
        <f>[2]report1262779624005127882!$H369</f>
        <v>4039</v>
      </c>
      <c r="R398" s="57">
        <f>[2]report1262779624005127882!$V369/[2]report1262779624005127882!$H$2</f>
        <v>0</v>
      </c>
      <c r="S398">
        <f>[2]report1262779624005127882!$AA369</f>
        <v>0</v>
      </c>
      <c r="T398">
        <f>[2]report1262779624005127882!$Y369</f>
        <v>7</v>
      </c>
      <c r="U398">
        <f>[2]report1262779624005127882!$T369</f>
        <v>1999</v>
      </c>
      <c r="W398" s="59" t="s">
        <v>122</v>
      </c>
      <c r="X398" t="str">
        <f>CONCATENATE([2]report1262779624005127882!$C369,", ",[2]report1262779624005127882!$E369)</f>
        <v>Dirk Hartogweg 14, Venlo</v>
      </c>
      <c r="Y398" t="str">
        <f>[2]report1262779624005127882!$AL369</f>
        <v>N/A</v>
      </c>
      <c r="AA398" t="s">
        <v>179</v>
      </c>
    </row>
    <row r="399" spans="2:27" x14ac:dyDescent="0.25">
      <c r="B399" t="str">
        <f t="shared" si="14"/>
        <v>LC-NE-VE-VE- 3</v>
      </c>
      <c r="C399" t="s">
        <v>36</v>
      </c>
      <c r="D399" t="s">
        <v>38</v>
      </c>
      <c r="E399" s="24">
        <f>YEAR([2]report1262779624005127882!$P370)</f>
        <v>2025</v>
      </c>
      <c r="F399" s="24">
        <f>INT((MONTH([2]report1262779624005127882!$P370)-1)/3)+1</f>
        <v>1</v>
      </c>
      <c r="H399" t="str" cm="1">
        <f t="array" ref="H399">_xlfn.IFS(I399="Netherlands","NL",I399="Germany","GER",I399="Belgium","BE")</f>
        <v>NL</v>
      </c>
      <c r="I399" s="50" t="s">
        <v>67</v>
      </c>
      <c r="J399" s="50" t="str">
        <f>[2]report1262779624005127882!$E370</f>
        <v>Venlo</v>
      </c>
      <c r="K399" s="50" t="str">
        <f t="shared" si="15"/>
        <v>Venlo</v>
      </c>
      <c r="L399" s="50" t="str">
        <f>[2]report1262779624005127882!$B370</f>
        <v>Nu Skin Netherlands B.V.</v>
      </c>
      <c r="M399" t="s">
        <v>33</v>
      </c>
      <c r="N399" s="51">
        <f>[2]report1262779624005127882!$N370</f>
        <v>0</v>
      </c>
      <c r="O399" s="53">
        <f>YEARFRAC([2]report1262779624005127882!$P370,[2]report1262779624005127882!$Q370)</f>
        <v>5</v>
      </c>
      <c r="P399">
        <f>[2]report1262779624005127882!$K370</f>
        <v>0</v>
      </c>
      <c r="Q399" s="56">
        <f>[2]report1262779624005127882!$H370</f>
        <v>11998</v>
      </c>
      <c r="R399" s="57">
        <f>[2]report1262779624005127882!$V370/[2]report1262779624005127882!$H$2</f>
        <v>2.2284067298037839E-2</v>
      </c>
      <c r="S399">
        <f>[2]report1262779624005127882!$AA370</f>
        <v>11</v>
      </c>
      <c r="T399">
        <f>[2]report1262779624005127882!$Y370</f>
        <v>10</v>
      </c>
      <c r="U399">
        <f>[2]report1262779624005127882!$T370</f>
        <v>2007</v>
      </c>
      <c r="W399" s="59" t="s">
        <v>209</v>
      </c>
      <c r="X399" t="str">
        <f>CONCATENATE([2]report1262779624005127882!$C370,", ",[2]report1262779624005127882!$E370)</f>
        <v>Amundsendweg 2, Venlo</v>
      </c>
      <c r="Y399" t="str">
        <f>[2]report1262779624005127882!$AL370</f>
        <v>Superseded due to re-measurement started in a past date</v>
      </c>
      <c r="AA399" t="s">
        <v>179</v>
      </c>
    </row>
    <row r="400" spans="2:27" x14ac:dyDescent="0.25">
      <c r="B400" t="str">
        <f t="shared" si="14"/>
        <v>LC-NE-RO-RO- 1</v>
      </c>
      <c r="C400" t="s">
        <v>36</v>
      </c>
      <c r="D400" t="s">
        <v>38</v>
      </c>
      <c r="E400" s="24">
        <f>YEAR([2]report1262779624005127882!$P371)</f>
        <v>2022</v>
      </c>
      <c r="F400" s="24">
        <f>INT((MONTH([2]report1262779624005127882!$P371)-1)/3)+1</f>
        <v>2</v>
      </c>
      <c r="H400" t="str" cm="1">
        <f t="array" ref="H400">_xlfn.IFS(I400="Netherlands","NL",I400="Germany","GER",I400="Belgium","BE")</f>
        <v>NL</v>
      </c>
      <c r="I400" s="50" t="s">
        <v>67</v>
      </c>
      <c r="J400" s="50" t="str">
        <f>[2]report1262779624005127882!$E371</f>
        <v>Rosendaal</v>
      </c>
      <c r="K400" s="50" t="str">
        <f t="shared" si="15"/>
        <v>Rosendaal</v>
      </c>
      <c r="L400" s="50" t="str">
        <f>[2]report1262779624005127882!$B371</f>
        <v>Berlin Packaging Netherlands B.V.</v>
      </c>
      <c r="M400" t="s">
        <v>33</v>
      </c>
      <c r="N400" s="51">
        <f>[2]report1262779624005127882!$N371</f>
        <v>50.910002514448998</v>
      </c>
      <c r="O400" s="53">
        <f>YEARFRAC([2]report1262779624005127882!$P371,[2]report1262779624005127882!$Q371)</f>
        <v>9.5833333333333339</v>
      </c>
      <c r="P400">
        <f>[2]report1262779624005127882!$K371</f>
        <v>0</v>
      </c>
      <c r="Q400" s="56">
        <f>[2]report1262779624005127882!$H371</f>
        <v>33315</v>
      </c>
      <c r="R400" s="57">
        <f>[2]report1262779624005127882!$V371/[2]report1262779624005127882!$H$2</f>
        <v>7.4361600558526433E-2</v>
      </c>
      <c r="S400">
        <f>[2]report1262779624005127882!$AA371</f>
        <v>0</v>
      </c>
      <c r="T400">
        <f>[2]report1262779624005127882!$Y371</f>
        <v>0</v>
      </c>
      <c r="U400">
        <f>[2]report1262779624005127882!$T371</f>
        <v>2021</v>
      </c>
      <c r="W400" s="59" t="s">
        <v>263</v>
      </c>
      <c r="X400" t="str">
        <f>CONCATENATE([2]report1262779624005127882!$C371,", ",[2]report1262779624005127882!$E371)</f>
        <v>Protonweg 2, Rosendaal</v>
      </c>
      <c r="Y400" t="str">
        <f>[2]report1262779624005127882!$AL371</f>
        <v>N/A</v>
      </c>
      <c r="AA400" t="s">
        <v>179</v>
      </c>
    </row>
    <row r="401" spans="2:27" x14ac:dyDescent="0.25">
      <c r="B401" t="str">
        <f t="shared" si="14"/>
        <v>LC-BE-ME-ME- 1</v>
      </c>
      <c r="C401" t="s">
        <v>36</v>
      </c>
      <c r="D401" t="s">
        <v>38</v>
      </c>
      <c r="E401" s="24">
        <f>YEAR([2]report1262779624005127882!$P372)</f>
        <v>2024</v>
      </c>
      <c r="F401" s="24">
        <f>INT((MONTH([2]report1262779624005127882!$P372)-1)/3)+1</f>
        <v>1</v>
      </c>
      <c r="H401" t="str" cm="1">
        <f t="array" ref="H401">_xlfn.IFS(I401="Netherlands","NL",I401="Germany","GER",I401="Belgium","BE")</f>
        <v>BE</v>
      </c>
      <c r="I401" s="50" t="s">
        <v>181</v>
      </c>
      <c r="J401" s="50" t="str">
        <f>[2]report1262779624005127882!$E372</f>
        <v>Merelbeke</v>
      </c>
      <c r="K401" s="50" t="str">
        <f t="shared" si="15"/>
        <v>Merelbeke</v>
      </c>
      <c r="L401" s="50" t="str">
        <f>[2]report1262779624005127882!$B372</f>
        <v>GLS BELGIUM DISTRIBUTION N.V.</v>
      </c>
      <c r="M401" t="s">
        <v>33</v>
      </c>
      <c r="N401" s="51">
        <f>[2]report1262779624005127882!$N372</f>
        <v>59.609997692218002</v>
      </c>
      <c r="O401" s="53">
        <f>YEARFRAC([2]report1262779624005127882!$P372,[2]report1262779624005127882!$Q372)</f>
        <v>10</v>
      </c>
      <c r="P401">
        <f>[2]report1262779624005127882!$K372</f>
        <v>0</v>
      </c>
      <c r="Q401" s="56">
        <f>[2]report1262779624005127882!$H372</f>
        <v>5795</v>
      </c>
      <c r="R401" s="57">
        <f>[2]report1262779624005127882!$V372/[2]report1262779624005127882!$H$2</f>
        <v>2.4652603898433961E-2</v>
      </c>
      <c r="S401">
        <f>[2]report1262779624005127882!$AA372</f>
        <v>0</v>
      </c>
      <c r="T401">
        <f>[2]report1262779624005127882!$Y372</f>
        <v>74</v>
      </c>
      <c r="U401">
        <f>[2]report1262779624005127882!$T372</f>
        <v>1998</v>
      </c>
      <c r="W401" s="59" t="s">
        <v>284</v>
      </c>
      <c r="X401" t="str">
        <f>CONCATENATE([2]report1262779624005127882!$C372,", ",[2]report1262779624005127882!$E372)</f>
        <v>Sluisweg 10, Merelbeke</v>
      </c>
      <c r="Y401" t="str">
        <f>[2]report1262779624005127882!$AL372</f>
        <v>Amendment 6</v>
      </c>
      <c r="AA401" t="s">
        <v>179</v>
      </c>
    </row>
    <row r="402" spans="2:27" x14ac:dyDescent="0.25">
      <c r="B402" t="str">
        <f t="shared" si="14"/>
        <v>LC-NE-VE-VE- 1</v>
      </c>
      <c r="C402" t="s">
        <v>36</v>
      </c>
      <c r="D402" t="s">
        <v>38</v>
      </c>
      <c r="E402" s="24">
        <f>YEAR([2]report1262779624005127882!$P373)</f>
        <v>2026</v>
      </c>
      <c r="F402" s="24">
        <f>INT((MONTH([2]report1262779624005127882!$P373)-1)/3)+1</f>
        <v>1</v>
      </c>
      <c r="H402" t="str" cm="1">
        <f t="array" ref="H402">_xlfn.IFS(I402="Netherlands","NL",I402="Germany","GER",I402="Belgium","BE")</f>
        <v>NL</v>
      </c>
      <c r="I402" s="50" t="s">
        <v>67</v>
      </c>
      <c r="J402" s="50" t="str">
        <f>[2]report1262779624005127882!$E373</f>
        <v>Venlo</v>
      </c>
      <c r="K402" s="50" t="str">
        <f t="shared" si="15"/>
        <v>Venlo</v>
      </c>
      <c r="L402" s="50" t="str">
        <f>[2]report1262779624005127882!$B373</f>
        <v>UPS SCS (Nederland) B.V.</v>
      </c>
      <c r="M402" t="s">
        <v>33</v>
      </c>
      <c r="N402" s="51">
        <f>[2]report1262779624005127882!$N373</f>
        <v>52.099995866657999</v>
      </c>
      <c r="O402" s="53">
        <f>YEARFRAC([2]report1262779624005127882!$P373,[2]report1262779624005127882!$Q373)</f>
        <v>5.833333333333333</v>
      </c>
      <c r="P402">
        <f>[2]report1262779624005127882!$K373</f>
        <v>0</v>
      </c>
      <c r="Q402" s="56">
        <f>[2]report1262779624005127882!$H373</f>
        <v>25359</v>
      </c>
      <c r="R402" s="57">
        <f>[2]report1262779624005127882!$V373/[2]report1262779624005127882!$H$2</f>
        <v>5.4343047551963279E-2</v>
      </c>
      <c r="S402">
        <f>[2]report1262779624005127882!$AA373</f>
        <v>10.8</v>
      </c>
      <c r="T402">
        <f>[2]report1262779624005127882!$Y373</f>
        <v>16</v>
      </c>
      <c r="U402">
        <f>[2]report1262779624005127882!$T373</f>
        <v>2008</v>
      </c>
      <c r="W402" s="59" t="s">
        <v>269</v>
      </c>
      <c r="X402" t="str">
        <f>CONCATENATE([2]report1262779624005127882!$C373,", ",[2]report1262779624005127882!$E373)</f>
        <v>Marco Poloweg 22-24, Venlo</v>
      </c>
      <c r="Y402" t="str">
        <f>[2]report1262779624005127882!$AL373</f>
        <v>Indexation increase of 2,3% as of 01/03/2022</v>
      </c>
      <c r="AA402" t="s">
        <v>179</v>
      </c>
    </row>
    <row r="403" spans="2:27" x14ac:dyDescent="0.25">
      <c r="B403" t="str">
        <f t="shared" si="14"/>
        <v>LC-BE-BE-BE- 1</v>
      </c>
      <c r="C403" t="s">
        <v>36</v>
      </c>
      <c r="D403" t="s">
        <v>38</v>
      </c>
      <c r="E403" s="24">
        <f>YEAR([2]report1262779624005127882!$P374)</f>
        <v>2022</v>
      </c>
      <c r="F403" s="24">
        <f>INT((MONTH([2]report1262779624005127882!$P374)-1)/3)+1</f>
        <v>4</v>
      </c>
      <c r="H403" t="str" cm="1">
        <f t="array" ref="H403">_xlfn.IFS(I403="Netherlands","NL",I403="Germany","GER",I403="Belgium","BE")</f>
        <v>BE</v>
      </c>
      <c r="I403" s="50" t="s">
        <v>181</v>
      </c>
      <c r="J403" s="50" t="str">
        <f>[2]report1262779624005127882!$E374</f>
        <v>Beersel</v>
      </c>
      <c r="K403" s="50" t="str">
        <f t="shared" si="15"/>
        <v>Beersel</v>
      </c>
      <c r="L403" s="50" t="str">
        <f>[2]report1262779624005127882!$B374</f>
        <v>NV Colim</v>
      </c>
      <c r="M403" t="s">
        <v>33</v>
      </c>
      <c r="N403" s="51">
        <f>[2]report1262779624005127882!$N374</f>
        <v>52.550002669450002</v>
      </c>
      <c r="O403" s="53">
        <f>YEARFRAC([2]report1262779624005127882!$P374,[2]report1262779624005127882!$Q374)</f>
        <v>5.6638888888888888</v>
      </c>
      <c r="P403">
        <f>[2]report1262779624005127882!$K374</f>
        <v>0</v>
      </c>
      <c r="Q403" s="56">
        <f>[2]report1262779624005127882!$H374</f>
        <v>13441</v>
      </c>
      <c r="R403" s="57">
        <f>[2]report1262779624005127882!$V374/[2]report1262779624005127882!$H$2</f>
        <v>2.9295443424239051E-2</v>
      </c>
      <c r="S403">
        <f>[2]report1262779624005127882!$AA374</f>
        <v>9.65</v>
      </c>
      <c r="T403">
        <f>[2]report1262779624005127882!$Y374</f>
        <v>5</v>
      </c>
      <c r="U403">
        <f>[2]report1262779624005127882!$T374</f>
        <v>1982</v>
      </c>
      <c r="W403" s="59" t="s">
        <v>282</v>
      </c>
      <c r="X403" t="str">
        <f>CONCATENATE([2]report1262779624005127882!$C374,", ",[2]report1262779624005127882!$E374)</f>
        <v>Jozef Huysmanslaan 53, Beersel</v>
      </c>
      <c r="Y403" t="str">
        <f>[2]report1262779624005127882!$AL374</f>
        <v>N/A</v>
      </c>
      <c r="AA403" t="s">
        <v>179</v>
      </c>
    </row>
    <row r="404" spans="2:27" x14ac:dyDescent="0.25">
      <c r="B404" t="str">
        <f t="shared" si="14"/>
        <v>LC-NE-VE-VE- 1</v>
      </c>
      <c r="C404" t="s">
        <v>36</v>
      </c>
      <c r="D404" t="s">
        <v>38</v>
      </c>
      <c r="E404" s="24">
        <f>YEAR([2]report1262779624005127882!$P375)</f>
        <v>2023</v>
      </c>
      <c r="F404" s="24">
        <f>INT((MONTH([2]report1262779624005127882!$P375)-1)/3)+1</f>
        <v>1</v>
      </c>
      <c r="H404" t="str" cm="1">
        <f t="array" ref="H404">_xlfn.IFS(I404="Netherlands","NL",I404="Germany","GER",I404="Belgium","BE")</f>
        <v>NL</v>
      </c>
      <c r="I404" s="50" t="s">
        <v>67</v>
      </c>
      <c r="J404" s="50" t="str">
        <f>[2]report1262779624005127882!$E375</f>
        <v>Veghel</v>
      </c>
      <c r="K404" s="50" t="str">
        <f t="shared" si="15"/>
        <v>Veghel</v>
      </c>
      <c r="L404" s="50" t="str">
        <f>[2]report1262779624005127882!$B375</f>
        <v>Apex Global Logistics (NL) B.V.</v>
      </c>
      <c r="M404" t="s">
        <v>33</v>
      </c>
      <c r="N404" s="51">
        <f>[2]report1262779624005127882!$N375</f>
        <v>74.689999379998994</v>
      </c>
      <c r="O404" s="53">
        <f>YEARFRAC([2]report1262779624005127882!$P375,[2]report1262779624005127882!$Q375)</f>
        <v>0.21111111111111111</v>
      </c>
      <c r="P404">
        <f>[2]report1262779624005127882!$K375</f>
        <v>-3</v>
      </c>
      <c r="Q404" s="56">
        <f>[2]report1262779624005127882!$H375</f>
        <v>20162</v>
      </c>
      <c r="R404" s="57">
        <f>[2]report1262779624005127882!$V375/[2]report1262779624005127882!$H$2</f>
        <v>7.4849857948930718E-2</v>
      </c>
      <c r="S404">
        <f>[2]report1262779624005127882!$AA375</f>
        <v>9.5</v>
      </c>
      <c r="T404">
        <f>[2]report1262779624005127882!$Y375</f>
        <v>20</v>
      </c>
      <c r="U404">
        <f>[2]report1262779624005127882!$T375</f>
        <v>2000</v>
      </c>
      <c r="W404" s="59" t="s">
        <v>253</v>
      </c>
      <c r="X404" t="str">
        <f>CONCATENATE([2]report1262779624005127882!$C375,", ",[2]report1262779624005127882!$E375)</f>
        <v>De Amert 603, Veghel</v>
      </c>
      <c r="Y404" t="str">
        <f>[2]report1262779624005127882!$AL375</f>
        <v>4.10 For the avoidance of doubt, the Tenant will not pay on a monthly basis, but for the entire Lease Term in advance in one (1) lump sum._x000D_
_x000D_
3.3_x000D_
In case the Tenant has not – in whole or in part – vacated and redelivered the Leased Area to the Landlord in accordance with the terms and conditions of this Agreement on 15 May 2023, the Tenant will forfeit to the Landlord by operation of law an immediately due and payable penalty of EUR 50,000 in a lump sum, plus EUR 5,000 for each calendar day during which th</v>
      </c>
      <c r="AA404" t="s">
        <v>179</v>
      </c>
    </row>
    <row r="405" spans="2:27" x14ac:dyDescent="0.25">
      <c r="B405" t="str">
        <f t="shared" si="14"/>
        <v>LC-NE-VE-VE- 2</v>
      </c>
      <c r="C405" t="s">
        <v>36</v>
      </c>
      <c r="D405" t="s">
        <v>38</v>
      </c>
      <c r="E405" s="24">
        <f>YEAR([2]report1262779624005127882!$P376)</f>
        <v>2023</v>
      </c>
      <c r="F405" s="24">
        <f>INT((MONTH([2]report1262779624005127882!$P376)-1)/3)+1</f>
        <v>2</v>
      </c>
      <c r="H405" t="str" cm="1">
        <f t="array" ref="H405">_xlfn.IFS(I405="Netherlands","NL",I405="Germany","GER",I405="Belgium","BE")</f>
        <v>NL</v>
      </c>
      <c r="I405" s="50" t="s">
        <v>67</v>
      </c>
      <c r="J405" s="50" t="str">
        <f>[2]report1262779624005127882!$E376</f>
        <v>Veghel</v>
      </c>
      <c r="K405" s="50" t="str">
        <f t="shared" si="15"/>
        <v>Veghel</v>
      </c>
      <c r="L405" s="50" t="str">
        <f>[2]report1262779624005127882!$B376</f>
        <v>Internationaal Transportbedrijf De Vries &amp; Zn. B.V.</v>
      </c>
      <c r="M405" t="s">
        <v>33</v>
      </c>
      <c r="N405" s="51">
        <f>[2]report1262779624005127882!$N376</f>
        <v>76.930001429447003</v>
      </c>
      <c r="O405" s="53">
        <f>YEARFRAC([2]report1262779624005127882!$P376,[2]report1262779624005127882!$Q376)</f>
        <v>5.416666666666667</v>
      </c>
      <c r="P405">
        <f>[2]report1262779624005127882!$K376</f>
        <v>0</v>
      </c>
      <c r="Q405" s="56">
        <f>[2]report1262779624005127882!$H376</f>
        <v>20162</v>
      </c>
      <c r="R405" s="57">
        <f>[2]report1262779624005127882!$V376/[2]report1262779624005127882!$H$2</f>
        <v>7.4849857948930718E-2</v>
      </c>
      <c r="S405">
        <f>[2]report1262779624005127882!$AA376</f>
        <v>9.5</v>
      </c>
      <c r="T405">
        <f>[2]report1262779624005127882!$Y376</f>
        <v>20</v>
      </c>
      <c r="U405">
        <f>[2]report1262779624005127882!$T376</f>
        <v>2000</v>
      </c>
      <c r="W405" s="59" t="s">
        <v>253</v>
      </c>
      <c r="X405" t="str">
        <f>CONCATENATE([2]report1262779624005127882!$C376,", ",[2]report1262779624005127882!$E376)</f>
        <v>De Amert 603, Veghel</v>
      </c>
      <c r="Y405" t="str">
        <f>[2]report1262779624005127882!$AL376</f>
        <v>N/A</v>
      </c>
      <c r="AA405" t="s">
        <v>179</v>
      </c>
    </row>
    <row r="406" spans="2:27" x14ac:dyDescent="0.25">
      <c r="B406" t="str">
        <f t="shared" si="14"/>
        <v>LC-NE-VE-VE- 3</v>
      </c>
      <c r="C406" t="s">
        <v>36</v>
      </c>
      <c r="D406" t="s">
        <v>38</v>
      </c>
      <c r="E406" s="24">
        <f>YEAR([2]report1262779624005127882!$P377)</f>
        <v>2022</v>
      </c>
      <c r="F406" s="24">
        <f>INT((MONTH([2]report1262779624005127882!$P377)-1)/3)+1</f>
        <v>4</v>
      </c>
      <c r="H406" t="str" cm="1">
        <f t="array" ref="H406">_xlfn.IFS(I406="Netherlands","NL",I406="Germany","GER",I406="Belgium","BE")</f>
        <v>NL</v>
      </c>
      <c r="I406" s="50" t="s">
        <v>67</v>
      </c>
      <c r="J406" s="50" t="str">
        <f>[2]report1262779624005127882!$E377</f>
        <v>Veghel</v>
      </c>
      <c r="K406" s="50" t="str">
        <f t="shared" si="15"/>
        <v>Veghel</v>
      </c>
      <c r="L406" s="50" t="str">
        <f>[2]report1262779624005127882!$B377</f>
        <v>Alloga (Nederland) B.V.</v>
      </c>
      <c r="M406" t="s">
        <v>33</v>
      </c>
      <c r="N406" s="51">
        <f>[2]report1262779624005127882!$N377</f>
        <v>64.420001756670004</v>
      </c>
      <c r="O406" s="53">
        <f>YEARFRAC([2]report1262779624005127882!$P377,[2]report1262779624005127882!$Q377)</f>
        <v>0.16388888888888889</v>
      </c>
      <c r="P406">
        <f>[2]report1262779624005127882!$K377</f>
        <v>0</v>
      </c>
      <c r="Q406" s="56">
        <f>[2]report1262779624005127882!$H377</f>
        <v>20162</v>
      </c>
      <c r="R406" s="57">
        <f>[2]report1262779624005127882!$V377/[2]report1262779624005127882!$H$2</f>
        <v>7.4849857948930718E-2</v>
      </c>
      <c r="S406">
        <f>[2]report1262779624005127882!$AA377</f>
        <v>9.5</v>
      </c>
      <c r="T406">
        <f>[2]report1262779624005127882!$Y377</f>
        <v>20</v>
      </c>
      <c r="U406">
        <f>[2]report1262779624005127882!$T377</f>
        <v>2000</v>
      </c>
      <c r="W406" s="59" t="s">
        <v>253</v>
      </c>
      <c r="X406" t="str">
        <f>CONCATENATE([2]report1262779624005127882!$C377,", ",[2]report1262779624005127882!$E377)</f>
        <v>De Amert 603, Veghel</v>
      </c>
      <c r="Y406" t="str">
        <f>[2]report1262779624005127882!$AL377</f>
        <v>The teanant requested to stay in 2 months longer in the building.</v>
      </c>
      <c r="AA406" t="s">
        <v>179</v>
      </c>
    </row>
    <row r="407" spans="2:27" x14ac:dyDescent="0.25">
      <c r="B407" t="str">
        <f t="shared" si="14"/>
        <v>LC-NE-TI-TI- 1</v>
      </c>
      <c r="C407" t="s">
        <v>36</v>
      </c>
      <c r="D407" t="s">
        <v>38</v>
      </c>
      <c r="E407" s="24">
        <f>YEAR([2]report1262779624005127882!$P378)</f>
        <v>2022</v>
      </c>
      <c r="F407" s="24">
        <f>INT((MONTH([2]report1262779624005127882!$P378)-1)/3)+1</f>
        <v>4</v>
      </c>
      <c r="H407" t="str" cm="1">
        <f t="array" ref="H407">_xlfn.IFS(I407="Netherlands","NL",I407="Germany","GER",I407="Belgium","BE")</f>
        <v>NL</v>
      </c>
      <c r="I407" s="50" t="s">
        <v>67</v>
      </c>
      <c r="J407" s="50" t="str">
        <f>[2]report1262779624005127882!$E378</f>
        <v>Tilburg</v>
      </c>
      <c r="K407" s="50" t="str">
        <f t="shared" si="15"/>
        <v>Tilburg</v>
      </c>
      <c r="L407" s="50" t="str">
        <f>[2]report1262779624005127882!$B378</f>
        <v>Coolblue B.V.</v>
      </c>
      <c r="M407" t="s">
        <v>33</v>
      </c>
      <c r="N407" s="51">
        <f>[2]report1262779624005127882!$N378</f>
        <v>47.670000895557003</v>
      </c>
      <c r="O407" s="53">
        <f>YEARFRAC([2]report1262779624005127882!$P378,[2]report1262779624005127882!$Q378)</f>
        <v>4.9972222222222218</v>
      </c>
      <c r="P407">
        <f>[2]report1262779624005127882!$K378</f>
        <v>0</v>
      </c>
      <c r="Q407" s="56">
        <f>[2]report1262779624005127882!$H378</f>
        <v>12022</v>
      </c>
      <c r="R407" s="57">
        <f>[2]report1262779624005127882!$V378/[2]report1262779624005127882!$H$2</f>
        <v>2.3436354739391142E-3</v>
      </c>
      <c r="S407">
        <f>[2]report1262779624005127882!$AA378</f>
        <v>12.2</v>
      </c>
      <c r="T407">
        <f>[2]report1262779624005127882!$Y378</f>
        <v>10</v>
      </c>
      <c r="U407">
        <f>[2]report1262779624005127882!$T378</f>
        <v>2017</v>
      </c>
      <c r="W407" s="59" t="s">
        <v>241</v>
      </c>
      <c r="X407" t="str">
        <f>CONCATENATE([2]report1262779624005127882!$C378,", ",[2]report1262779624005127882!$E378)</f>
        <v>Asteriastraat 4a, Tilburg</v>
      </c>
      <c r="Y407" t="str">
        <f>[2]report1262779624005127882!$AL378</f>
        <v>Created by exercising a Renewal Option</v>
      </c>
      <c r="AA407" t="s">
        <v>179</v>
      </c>
    </row>
    <row r="408" spans="2:27" x14ac:dyDescent="0.25">
      <c r="B408" t="str">
        <f t="shared" si="14"/>
        <v>LC-NE-TI-TI- 2</v>
      </c>
      <c r="C408" t="s">
        <v>36</v>
      </c>
      <c r="D408" t="s">
        <v>38</v>
      </c>
      <c r="E408" s="24">
        <f>YEAR([2]report1262779624005127882!$P379)</f>
        <v>2022</v>
      </c>
      <c r="F408" s="24">
        <f>INT((MONTH([2]report1262779624005127882!$P379)-1)/3)+1</f>
        <v>4</v>
      </c>
      <c r="H408" t="str" cm="1">
        <f t="array" ref="H408">_xlfn.IFS(I408="Netherlands","NL",I408="Germany","GER",I408="Belgium","BE")</f>
        <v>NL</v>
      </c>
      <c r="I408" s="50" t="s">
        <v>67</v>
      </c>
      <c r="J408" s="50" t="str">
        <f>[2]report1262779624005127882!$E379</f>
        <v>Tilburg</v>
      </c>
      <c r="K408" s="50" t="str">
        <f t="shared" si="15"/>
        <v>Tilburg</v>
      </c>
      <c r="L408" s="50" t="str">
        <f>[2]report1262779624005127882!$B379</f>
        <v>Coolblue B.V.</v>
      </c>
      <c r="M408" t="s">
        <v>33</v>
      </c>
      <c r="N408" s="51">
        <f>[2]report1262779624005127882!$N379</f>
        <v>51.679998846109001</v>
      </c>
      <c r="O408" s="53">
        <f>YEARFRAC([2]report1262779624005127882!$P379,[2]report1262779624005127882!$Q379)</f>
        <v>4.9972222222222218</v>
      </c>
      <c r="P408">
        <f>[2]report1262779624005127882!$K379</f>
        <v>0</v>
      </c>
      <c r="Q408" s="56">
        <f>[2]report1262779624005127882!$H379</f>
        <v>12767</v>
      </c>
      <c r="R408" s="57">
        <f>[2]report1262779624005127882!$V379/[2]report1262779624005127882!$H$2</f>
        <v>3.9548848622722718E-2</v>
      </c>
      <c r="S408">
        <f>[2]report1262779624005127882!$AA379</f>
        <v>12.2</v>
      </c>
      <c r="T408">
        <f>[2]report1262779624005127882!$Y379</f>
        <v>10</v>
      </c>
      <c r="U408">
        <f>[2]report1262779624005127882!$T379</f>
        <v>2017</v>
      </c>
      <c r="W408" s="59" t="s">
        <v>241</v>
      </c>
      <c r="X408" t="str">
        <f>CONCATENATE([2]report1262779624005127882!$C379,", ",[2]report1262779624005127882!$E379)</f>
        <v>Asteriastraat 4a, Tilburg</v>
      </c>
      <c r="Y408" t="str">
        <f>[2]report1262779624005127882!$AL379</f>
        <v>Created by exercising a Renewal Option</v>
      </c>
      <c r="AA408" t="s">
        <v>179</v>
      </c>
    </row>
    <row r="409" spans="2:27" x14ac:dyDescent="0.25">
      <c r="B409" t="str">
        <f t="shared" si="14"/>
        <v>LC-NE-TI-TI- 3</v>
      </c>
      <c r="C409" t="s">
        <v>36</v>
      </c>
      <c r="D409" t="s">
        <v>38</v>
      </c>
      <c r="E409" s="24">
        <f>YEAR([2]report1262779624005127882!$P380)</f>
        <v>2022</v>
      </c>
      <c r="F409" s="24">
        <f>INT((MONTH([2]report1262779624005127882!$P380)-1)/3)+1</f>
        <v>4</v>
      </c>
      <c r="H409" t="str" cm="1">
        <f t="array" ref="H409">_xlfn.IFS(I409="Netherlands","NL",I409="Germany","GER",I409="Belgium","BE")</f>
        <v>NL</v>
      </c>
      <c r="I409" s="50" t="s">
        <v>67</v>
      </c>
      <c r="J409" s="50" t="str">
        <f>[2]report1262779624005127882!$E380</f>
        <v>Tilburg</v>
      </c>
      <c r="K409" s="50" t="str">
        <f t="shared" si="15"/>
        <v>Tilburg</v>
      </c>
      <c r="L409" s="50" t="str">
        <f>[2]report1262779624005127882!$B380</f>
        <v>Coolblue B.V.</v>
      </c>
      <c r="M409" t="s">
        <v>33</v>
      </c>
      <c r="N409" s="51">
        <f>[2]report1262779624005127882!$N380</f>
        <v>47.509995367213001</v>
      </c>
      <c r="O409" s="53">
        <f>YEARFRAC([2]report1262779624005127882!$P380,[2]report1262779624005127882!$Q380)</f>
        <v>4.9972222222222218</v>
      </c>
      <c r="P409">
        <f>[2]report1262779624005127882!$K380</f>
        <v>0</v>
      </c>
      <c r="Q409" s="56">
        <f>[2]report1262779624005127882!$H380</f>
        <v>11880</v>
      </c>
      <c r="R409" s="57">
        <f>[2]report1262779624005127882!$V380/[2]report1262779624005127882!$H$2</f>
        <v>0</v>
      </c>
      <c r="S409">
        <f>[2]report1262779624005127882!$AA380</f>
        <v>12.2</v>
      </c>
      <c r="T409">
        <f>[2]report1262779624005127882!$Y380</f>
        <v>10</v>
      </c>
      <c r="U409">
        <f>[2]report1262779624005127882!$T380</f>
        <v>2017</v>
      </c>
      <c r="W409" s="59" t="s">
        <v>241</v>
      </c>
      <c r="X409" t="str">
        <f>CONCATENATE([2]report1262779624005127882!$C380,", ",[2]report1262779624005127882!$E380)</f>
        <v>Asteriastraat 4a, Tilburg</v>
      </c>
      <c r="Y409" t="str">
        <f>[2]report1262779624005127882!$AL380</f>
        <v>Created by exercising a Renewal Option</v>
      </c>
      <c r="AA409" t="s">
        <v>179</v>
      </c>
    </row>
    <row r="410" spans="2:27" x14ac:dyDescent="0.25">
      <c r="B410" t="str">
        <f t="shared" si="14"/>
        <v>LC-NE-TI-TI- 4</v>
      </c>
      <c r="C410" t="s">
        <v>36</v>
      </c>
      <c r="D410" t="s">
        <v>38</v>
      </c>
      <c r="E410" s="24">
        <f>YEAR([2]report1262779624005127882!$P381)</f>
        <v>2022</v>
      </c>
      <c r="F410" s="24">
        <f>INT((MONTH([2]report1262779624005127882!$P381)-1)/3)+1</f>
        <v>2</v>
      </c>
      <c r="H410" t="str" cm="1">
        <f t="array" ref="H410">_xlfn.IFS(I410="Netherlands","NL",I410="Germany","GER",I410="Belgium","BE")</f>
        <v>NL</v>
      </c>
      <c r="I410" s="50" t="s">
        <v>67</v>
      </c>
      <c r="J410" s="50" t="str">
        <f>[2]report1262779624005127882!$E381</f>
        <v>Tilburg</v>
      </c>
      <c r="K410" s="50" t="str">
        <f t="shared" si="15"/>
        <v>Tilburg</v>
      </c>
      <c r="L410" s="50" t="str">
        <f>[2]report1262779624005127882!$B381</f>
        <v>Expeditie- en Transportbedrijf Dollevoet B.V.</v>
      </c>
      <c r="M410" t="s">
        <v>33</v>
      </c>
      <c r="N410" s="51">
        <f>[2]report1262779624005127882!$N381</f>
        <v>59.830001257225</v>
      </c>
      <c r="O410" s="53">
        <f>YEARFRAC([2]report1262779624005127882!$P381,[2]report1262779624005127882!$Q381)</f>
        <v>5</v>
      </c>
      <c r="P410">
        <f>[2]report1262779624005127882!$K381</f>
        <v>5</v>
      </c>
      <c r="Q410" s="56">
        <f>[2]report1262779624005127882!$H381</f>
        <v>11466</v>
      </c>
      <c r="R410" s="57">
        <f>[2]report1262779624005127882!$V381/[2]report1262779624005127882!$H$2</f>
        <v>2.597529316949192E-2</v>
      </c>
      <c r="S410">
        <f>[2]report1262779624005127882!$AA381</f>
        <v>0</v>
      </c>
      <c r="T410">
        <f>[2]report1262779624005127882!$Y381</f>
        <v>0</v>
      </c>
      <c r="U410">
        <f>[2]report1262779624005127882!$T381</f>
        <v>2020</v>
      </c>
      <c r="W410" s="59" t="s">
        <v>239</v>
      </c>
      <c r="X410" t="str">
        <f>CONCATENATE([2]report1262779624005127882!$C381,", ",[2]report1262779624005127882!$E381)</f>
        <v>Theseusstraat 44/Letostraat 19, Tilburg</v>
      </c>
      <c r="Y410" t="str">
        <f>[2]report1262779624005127882!$AL381</f>
        <v>N/A</v>
      </c>
      <c r="AA410" t="s">
        <v>179</v>
      </c>
    </row>
    <row r="411" spans="2:27" x14ac:dyDescent="0.25">
      <c r="B411" t="str">
        <f t="shared" si="14"/>
        <v>LC-NE-WA-WA- 1</v>
      </c>
      <c r="C411" t="s">
        <v>36</v>
      </c>
      <c r="D411" t="s">
        <v>38</v>
      </c>
      <c r="E411" s="24">
        <f>YEAR([2]report1262779624005127882!$P382)</f>
        <v>2022</v>
      </c>
      <c r="F411" s="24">
        <f>INT((MONTH([2]report1262779624005127882!$P382)-1)/3)+1</f>
        <v>1</v>
      </c>
      <c r="H411" t="str" cm="1">
        <f t="array" ref="H411">_xlfn.IFS(I411="Netherlands","NL",I411="Germany","GER",I411="Belgium","BE")</f>
        <v>NL</v>
      </c>
      <c r="I411" s="50" t="s">
        <v>67</v>
      </c>
      <c r="J411" s="50" t="str">
        <f>[2]report1262779624005127882!$E382</f>
        <v>Waalwijk</v>
      </c>
      <c r="K411" s="50" t="str">
        <f t="shared" si="15"/>
        <v>Waalwijk</v>
      </c>
      <c r="L411" s="50" t="str">
        <f>[2]report1262779624005127882!$B382</f>
        <v>Rivian Netherlands B.V.</v>
      </c>
      <c r="M411" t="s">
        <v>33</v>
      </c>
      <c r="N411" s="51">
        <f>[2]report1262779624005127882!$N382</f>
        <v>54.689997227216999</v>
      </c>
      <c r="O411" s="53">
        <f>YEARFRAC([2]report1262779624005127882!$P382,[2]report1262779624005127882!$Q382)</f>
        <v>4.9916666666666663</v>
      </c>
      <c r="P411">
        <f>[2]report1262779624005127882!$K382</f>
        <v>3</v>
      </c>
      <c r="Q411" s="56">
        <f>[2]report1262779624005127882!$H382</f>
        <v>13057</v>
      </c>
      <c r="R411" s="57">
        <f>[2]report1262779624005127882!$V382/[2]report1262779624005127882!$H$2</f>
        <v>2.7918557583299839E-2</v>
      </c>
      <c r="S411">
        <f>[2]report1262779624005127882!$AA382</f>
        <v>12</v>
      </c>
      <c r="T411">
        <f>[2]report1262779624005127882!$Y382</f>
        <v>11</v>
      </c>
      <c r="U411">
        <f>[2]report1262779624005127882!$T382</f>
        <v>2020</v>
      </c>
      <c r="W411" s="59" t="s">
        <v>271</v>
      </c>
      <c r="X411" t="str">
        <f>CONCATENATE([2]report1262779624005127882!$C382,", ",[2]report1262779624005127882!$E382)</f>
        <v>Mechie Trommelenweg 5, Waalwijk</v>
      </c>
      <c r="Y411" t="str">
        <f>[2]report1262779624005127882!$AL382</f>
        <v>N/A</v>
      </c>
      <c r="AA411" t="s">
        <v>179</v>
      </c>
    </row>
    <row r="412" spans="2:27" x14ac:dyDescent="0.25">
      <c r="B412" t="str">
        <f t="shared" si="14"/>
        <v>LC-BE-VI-VI- 1</v>
      </c>
      <c r="C412" t="s">
        <v>36</v>
      </c>
      <c r="D412" t="s">
        <v>38</v>
      </c>
      <c r="E412" s="24">
        <f>YEAR([2]report1262779624005127882!$P383)</f>
        <v>2022</v>
      </c>
      <c r="F412" s="24">
        <f>INT((MONTH([2]report1262779624005127882!$P383)-1)/3)+1</f>
        <v>1</v>
      </c>
      <c r="H412" t="str" cm="1">
        <f t="array" ref="H412">_xlfn.IFS(I412="Netherlands","NL",I412="Germany","GER",I412="Belgium","BE")</f>
        <v>BE</v>
      </c>
      <c r="I412" s="50" t="s">
        <v>181</v>
      </c>
      <c r="J412" s="50" t="str">
        <f>[2]report1262779624005127882!$E383</f>
        <v>Vilvoorde</v>
      </c>
      <c r="K412" s="50" t="str">
        <f t="shared" si="15"/>
        <v>Vilvoorde</v>
      </c>
      <c r="L412" s="50" t="str">
        <f>[2]report1262779624005127882!$B383</f>
        <v>Komatsu Europe International nv</v>
      </c>
      <c r="M412" t="s">
        <v>33</v>
      </c>
      <c r="N412" s="51">
        <f>[2]report1262779624005127882!$N383</f>
        <v>50.149995091656997</v>
      </c>
      <c r="O412" s="53">
        <f>YEARFRAC([2]report1262779624005127882!$P383,[2]report1262779624005127882!$Q383)</f>
        <v>5</v>
      </c>
      <c r="P412">
        <f>[2]report1262779624005127882!$K383</f>
        <v>0</v>
      </c>
      <c r="Q412" s="56">
        <f>[2]report1262779624005127882!$H383</f>
        <v>19446</v>
      </c>
      <c r="R412" s="57">
        <f>[2]report1262779624005127882!$V383/[2]report1262779624005127882!$H$2</f>
        <v>2.5389385285332113E-2</v>
      </c>
      <c r="S412">
        <f>[2]report1262779624005127882!$AA383</f>
        <v>11</v>
      </c>
      <c r="T412">
        <f>[2]report1262779624005127882!$Y383</f>
        <v>20</v>
      </c>
      <c r="U412">
        <f>[2]report1262779624005127882!$T383</f>
        <v>2006</v>
      </c>
      <c r="W412" s="59" t="s">
        <v>296</v>
      </c>
      <c r="X412" t="str">
        <f>CONCATENATE([2]report1262779624005127882!$C383,", ",[2]report1262779624005127882!$E383)</f>
        <v>Mechelsesteenweg 584, Vilvoorde</v>
      </c>
      <c r="Y412" t="str">
        <f>[2]report1262779624005127882!$AL383</f>
        <v>N/A</v>
      </c>
      <c r="AA412" t="s">
        <v>179</v>
      </c>
    </row>
    <row r="413" spans="2:27" x14ac:dyDescent="0.25">
      <c r="B413" t="str">
        <f t="shared" si="14"/>
        <v>LC-BE-BO-BO- 1</v>
      </c>
      <c r="C413" t="s">
        <v>36</v>
      </c>
      <c r="D413" t="s">
        <v>38</v>
      </c>
      <c r="E413" s="24">
        <f>YEAR([2]report1262779624005127882!$P384)</f>
        <v>2022</v>
      </c>
      <c r="F413" s="24">
        <f>INT((MONTH([2]report1262779624005127882!$P384)-1)/3)+1</f>
        <v>2</v>
      </c>
      <c r="H413" t="str" cm="1">
        <f t="array" ref="H413">_xlfn.IFS(I413="Netherlands","NL",I413="Germany","GER",I413="Belgium","BE")</f>
        <v>BE</v>
      </c>
      <c r="I413" s="50" t="s">
        <v>181</v>
      </c>
      <c r="J413" s="50" t="str">
        <f>[2]report1262779624005127882!$E384</f>
        <v>Boom</v>
      </c>
      <c r="K413" s="50" t="str">
        <f t="shared" si="15"/>
        <v>Boom</v>
      </c>
      <c r="L413" s="50" t="str">
        <f>[2]report1262779624005127882!$B384</f>
        <v>Prologis Belgium Management BVBA</v>
      </c>
      <c r="M413" t="s">
        <v>33</v>
      </c>
      <c r="N413" s="51">
        <f>[2]report1262779624005127882!$N384</f>
        <v>29.689997227216999</v>
      </c>
      <c r="O413" s="53">
        <f>YEARFRAC([2]report1262779624005127882!$P384,[2]report1262779624005127882!$Q384)</f>
        <v>2</v>
      </c>
      <c r="P413">
        <f>[2]report1262779624005127882!$K384</f>
        <v>0</v>
      </c>
      <c r="Q413" s="56">
        <f>[2]report1262779624005127882!$H384</f>
        <v>671</v>
      </c>
      <c r="R413" s="57">
        <f>[2]report1262779624005127882!$V384/[2]report1262779624005127882!$H$2</f>
        <v>3.276207216620404E-2</v>
      </c>
      <c r="S413">
        <f>[2]report1262779624005127882!$AA384</f>
        <v>2.6</v>
      </c>
      <c r="T413">
        <f>[2]report1262779624005127882!$Y384</f>
        <v>0</v>
      </c>
      <c r="U413">
        <f>[2]report1262779624005127882!$T384</f>
        <v>2008</v>
      </c>
      <c r="W413" s="59" t="s">
        <v>294</v>
      </c>
      <c r="X413" t="str">
        <f>CONCATENATE([2]report1262779624005127882!$C384,", ",[2]report1262779624005127882!$E384)</f>
        <v>Industrieweg 8-12, Boom</v>
      </c>
      <c r="Y413" t="str">
        <f>[2]report1262779624005127882!$AL384</f>
        <v>Created by exercising a Renewal Option</v>
      </c>
      <c r="AA413" t="s">
        <v>179</v>
      </c>
    </row>
    <row r="414" spans="2:27" x14ac:dyDescent="0.25">
      <c r="B414" t="str">
        <f t="shared" si="14"/>
        <v>LC-NE-VE-VE- 1</v>
      </c>
      <c r="C414" t="s">
        <v>36</v>
      </c>
      <c r="D414" t="s">
        <v>38</v>
      </c>
      <c r="E414" s="24">
        <f>YEAR([2]report1262779624005127882!$P385)</f>
        <v>2022</v>
      </c>
      <c r="F414" s="24">
        <f>INT((MONTH([2]report1262779624005127882!$P385)-1)/3)+1</f>
        <v>2</v>
      </c>
      <c r="H414" t="str" cm="1">
        <f t="array" ref="H414">_xlfn.IFS(I414="Netherlands","NL",I414="Germany","GER",I414="Belgium","BE")</f>
        <v>NL</v>
      </c>
      <c r="I414" s="50" t="s">
        <v>67</v>
      </c>
      <c r="J414" s="50" t="str">
        <f>[2]report1262779624005127882!$E385</f>
        <v>Venlo</v>
      </c>
      <c r="K414" s="50" t="str">
        <f t="shared" si="15"/>
        <v>Venlo</v>
      </c>
      <c r="L414" s="50" t="str">
        <f>[2]report1262779624005127882!$B385</f>
        <v>Cabooter Container Services B.V.</v>
      </c>
      <c r="M414" t="s">
        <v>33</v>
      </c>
      <c r="N414" s="51">
        <f>[2]report1262779624005127882!$N385</f>
        <v>63.360004150564002</v>
      </c>
      <c r="O414" s="53">
        <f>YEARFRAC([2]report1262779624005127882!$P385,[2]report1262779624005127882!$Q385)</f>
        <v>4.9972222222222218</v>
      </c>
      <c r="P414">
        <f>[2]report1262779624005127882!$K385</f>
        <v>0</v>
      </c>
      <c r="Q414" s="56">
        <f>[2]report1262779624005127882!$H385</f>
        <v>4039</v>
      </c>
      <c r="R414" s="57">
        <f>[2]report1262779624005127882!$V385/[2]report1262779624005127882!$H$2</f>
        <v>0</v>
      </c>
      <c r="S414">
        <f>[2]report1262779624005127882!$AA385</f>
        <v>0</v>
      </c>
      <c r="T414">
        <f>[2]report1262779624005127882!$Y385</f>
        <v>7</v>
      </c>
      <c r="U414">
        <f>[2]report1262779624005127882!$T385</f>
        <v>1999</v>
      </c>
      <c r="W414" s="59" t="s">
        <v>122</v>
      </c>
      <c r="X414" t="str">
        <f>CONCATENATE([2]report1262779624005127882!$C385,", ",[2]report1262779624005127882!$E385)</f>
        <v>Dirk Hartogweg 14, Venlo</v>
      </c>
      <c r="Y414" t="str">
        <f>[2]report1262779624005127882!$AL385</f>
        <v>N/A</v>
      </c>
      <c r="AA414" t="s">
        <v>179</v>
      </c>
    </row>
    <row r="415" spans="2:27" x14ac:dyDescent="0.25">
      <c r="B415" t="str">
        <f t="shared" ref="B415:B420" si="16">UPPER(LEFT(D415,1)&amp;LEFT(MID(D415,FIND(" ",D415)+1,LEN(D415)),1)&amp;"-"&amp;LEFT(I415,2)&amp;"-"&amp;LEFT(J415,2)&amp;"-"&amp;LEFT(K415,2)&amp;"- "&amp;IF(UPPER(LEFT(D415,1)&amp;LEFT(MID(D415,FIND(" ",D415)+1,LEN(D415)),1)&amp;"-"&amp;LEFT(I415,2)&amp;"-"&amp;LEFT(J415,2)&amp;"-"&amp;LEFT(K415,2))=UPPER(LEFT(D414,1)&amp;LEFT(MID(D414,FIND(" ",D414)+1,LEN(D414)),1)&amp;"-"&amp;LEFT(I414,2)&amp;"-"&amp;LEFT(J414,2)&amp;"-"&amp;LEFT(K414,2)),VALUE(MID(B414,FIND(" ",B414)+1,LEN(B414)))+1,1))</f>
        <v>LC-BE-WI-WI- 1</v>
      </c>
      <c r="C415" t="s">
        <v>36</v>
      </c>
      <c r="D415" t="s">
        <v>38</v>
      </c>
      <c r="E415" s="24">
        <f>YEAR([2]report1262779624005127882!$P386)</f>
        <v>2022</v>
      </c>
      <c r="F415" s="24">
        <f>INT((MONTH([2]report1262779624005127882!$P386)-1)/3)+1</f>
        <v>4</v>
      </c>
      <c r="H415" t="str" cm="1">
        <f t="array" ref="H415">_xlfn.IFS(I415="Netherlands","NL",I415="Germany","GER",I415="Belgium","BE")</f>
        <v>BE</v>
      </c>
      <c r="I415" s="50" t="s">
        <v>181</v>
      </c>
      <c r="J415" s="50" t="str">
        <f>[2]report1262779624005127882!$E386</f>
        <v>Willebroek-Zuid (Tisselt)</v>
      </c>
      <c r="K415" s="50" t="str">
        <f t="shared" ref="K415:K420" si="17">J415</f>
        <v>Willebroek-Zuid (Tisselt)</v>
      </c>
      <c r="L415" s="50" t="str">
        <f>[2]report1262779624005127882!$B386</f>
        <v>Toyota Material Handling Europe Logistics AB</v>
      </c>
      <c r="M415" t="s">
        <v>33</v>
      </c>
      <c r="N415" s="51">
        <f>[2]report1262779624005127882!$N386</f>
        <v>52.930000998891003</v>
      </c>
      <c r="O415" s="53">
        <f>YEARFRAC([2]report1262779624005127882!$P386,[2]report1262779624005127882!$Q386)</f>
        <v>6</v>
      </c>
      <c r="P415">
        <f>[2]report1262779624005127882!$K386</f>
        <v>0</v>
      </c>
      <c r="Q415" s="56">
        <f>[2]report1262779624005127882!$H386</f>
        <v>17030</v>
      </c>
      <c r="R415" s="57">
        <f>[2]report1262779624005127882!$V386/[2]report1262779624005127882!$H$2</f>
        <v>3.9060591232318739E-2</v>
      </c>
      <c r="S415">
        <f>[2]report1262779624005127882!$AA386</f>
        <v>10.6</v>
      </c>
      <c r="T415">
        <f>[2]report1262779624005127882!$Y386</f>
        <v>17</v>
      </c>
      <c r="U415">
        <f>[2]report1262779624005127882!$T386</f>
        <v>2006</v>
      </c>
      <c r="W415" s="59" t="s">
        <v>291</v>
      </c>
      <c r="X415" t="str">
        <f>CONCATENATE([2]report1262779624005127882!$C386,", ",[2]report1262779624005127882!$E386)</f>
        <v>Brielen 1-3, Willebroek-Zuid (Tisselt)</v>
      </c>
      <c r="Y415" t="str">
        <f>[2]report1262779624005127882!$AL386</f>
        <v>N/A</v>
      </c>
      <c r="AA415" t="s">
        <v>179</v>
      </c>
    </row>
    <row r="416" spans="2:27" x14ac:dyDescent="0.25">
      <c r="B416" t="str">
        <f t="shared" si="16"/>
        <v>LC-BE-TO-TO- 1</v>
      </c>
      <c r="C416" t="s">
        <v>36</v>
      </c>
      <c r="D416" t="s">
        <v>38</v>
      </c>
      <c r="E416" s="24">
        <f>YEAR([2]report1262779624005127882!$P387)</f>
        <v>2023</v>
      </c>
      <c r="F416" s="24">
        <f>INT((MONTH([2]report1262779624005127882!$P387)-1)/3)+1</f>
        <v>4</v>
      </c>
      <c r="H416" t="str" cm="1">
        <f t="array" ref="H416">_xlfn.IFS(I416="Netherlands","NL",I416="Germany","GER",I416="Belgium","BE")</f>
        <v>BE</v>
      </c>
      <c r="I416" s="50" t="s">
        <v>181</v>
      </c>
      <c r="J416" s="50" t="str">
        <f>[2]report1262779624005127882!$E387</f>
        <v>Tongeren</v>
      </c>
      <c r="K416" s="50" t="str">
        <f t="shared" si="17"/>
        <v>Tongeren</v>
      </c>
      <c r="L416" s="50" t="str">
        <f>[2]report1262779624005127882!$B387</f>
        <v>Bose Belgium BV</v>
      </c>
      <c r="M416" t="s">
        <v>33</v>
      </c>
      <c r="N416" s="51">
        <f>[2]report1262779624005127882!$N387</f>
        <v>56.500002583338997</v>
      </c>
      <c r="O416" s="53">
        <f>YEARFRAC([2]report1262779624005127882!$P387,[2]report1262779624005127882!$Q387)</f>
        <v>3.6111111111111108E-2</v>
      </c>
      <c r="P416">
        <f>[2]report1262779624005127882!$K387</f>
        <v>0</v>
      </c>
      <c r="Q416" s="56">
        <f>[2]report1262779624005127882!$H387</f>
        <v>12571</v>
      </c>
      <c r="R416" s="57">
        <f>[2]report1262779624005127882!$V387/[2]report1262779624005127882!$H$2</f>
        <v>2.895366325095625E-2</v>
      </c>
      <c r="S416">
        <f>[2]report1262779624005127882!$AA387</f>
        <v>10.103199999999999</v>
      </c>
      <c r="T416">
        <f>[2]report1262779624005127882!$Y387</f>
        <v>13</v>
      </c>
      <c r="U416">
        <f>[2]report1262779624005127882!$T387</f>
        <v>2000</v>
      </c>
      <c r="W416" s="59" t="s">
        <v>287</v>
      </c>
      <c r="X416" t="str">
        <f>CONCATENATE([2]report1262779624005127882!$C387,", ",[2]report1262779624005127882!$E387)</f>
        <v>Heersterveldweg 14, Tongeren</v>
      </c>
      <c r="Y416" t="str">
        <f>[2]report1262779624005127882!$AL387</f>
        <v>N/A</v>
      </c>
      <c r="AA416" t="s">
        <v>179</v>
      </c>
    </row>
    <row r="417" spans="2:27" x14ac:dyDescent="0.25">
      <c r="B417" t="str">
        <f t="shared" si="16"/>
        <v>LC-NE-TI-TI- 1</v>
      </c>
      <c r="C417" t="s">
        <v>36</v>
      </c>
      <c r="D417" t="s">
        <v>38</v>
      </c>
      <c r="E417" s="24">
        <f>YEAR([2]report1262779624005127882!$P388)</f>
        <v>2022</v>
      </c>
      <c r="F417" s="24">
        <f>INT((MONTH([2]report1262779624005127882!$P388)-1)/3)+1</f>
        <v>1</v>
      </c>
      <c r="H417" t="str" cm="1">
        <f t="array" ref="H417">_xlfn.IFS(I417="Netherlands","NL",I417="Germany","GER",I417="Belgium","BE")</f>
        <v>NL</v>
      </c>
      <c r="I417" s="50" t="s">
        <v>67</v>
      </c>
      <c r="J417" s="50" t="str">
        <f>[2]report1262779624005127882!$E388</f>
        <v>Tilburg</v>
      </c>
      <c r="K417" s="50" t="str">
        <f t="shared" si="17"/>
        <v>Tilburg</v>
      </c>
      <c r="L417" s="50" t="str">
        <f>[2]report1262779624005127882!$B388</f>
        <v>Samsung SDS Global SCL Netherlands Coöperatief U.A.</v>
      </c>
      <c r="M417" t="s">
        <v>33</v>
      </c>
      <c r="N417" s="51">
        <f>[2]report1262779624005127882!$N388</f>
        <v>48.270002790005996</v>
      </c>
      <c r="O417" s="53">
        <f>YEARFRAC([2]report1262779624005127882!$P388,[2]report1262779624005127882!$Q388)</f>
        <v>3</v>
      </c>
      <c r="P417">
        <f>[2]report1262779624005127882!$K388</f>
        <v>2</v>
      </c>
      <c r="Q417" s="56">
        <f>[2]report1262779624005127882!$H388</f>
        <v>28134</v>
      </c>
      <c r="R417" s="57">
        <f>[2]report1262779624005127882!$V388/[2]report1262779624005127882!$H$2</f>
        <v>5.3171229814993892E-2</v>
      </c>
      <c r="S417">
        <f>[2]report1262779624005127882!$AA388</f>
        <v>0</v>
      </c>
      <c r="T417">
        <f>[2]report1262779624005127882!$Y388</f>
        <v>0</v>
      </c>
      <c r="U417">
        <f>[2]report1262779624005127882!$T388</f>
        <v>2002</v>
      </c>
      <c r="W417" s="59" t="s">
        <v>274</v>
      </c>
      <c r="X417" t="str">
        <f>CONCATENATE([2]report1262779624005127882!$C388,", ",[2]report1262779624005127882!$E388)</f>
        <v>Theseusstraat 21-29, Tilburg</v>
      </c>
      <c r="Y417" t="str">
        <f>[2]report1262779624005127882!$AL388</f>
        <v>N/A</v>
      </c>
      <c r="AA417" t="s">
        <v>179</v>
      </c>
    </row>
    <row r="418" spans="2:27" x14ac:dyDescent="0.25">
      <c r="B418" t="str">
        <f t="shared" si="16"/>
        <v>LC-NE-SE-SE- 1</v>
      </c>
      <c r="C418" t="s">
        <v>36</v>
      </c>
      <c r="D418" t="s">
        <v>38</v>
      </c>
      <c r="E418" s="24">
        <f>YEAR([2]report1262779624005127882!$P389)</f>
        <v>2022</v>
      </c>
      <c r="F418" s="24">
        <f>INT((MONTH([2]report1262779624005127882!$P389)-1)/3)+1</f>
        <v>2</v>
      </c>
      <c r="H418" t="str" cm="1">
        <f t="array" ref="H418">_xlfn.IFS(I418="Netherlands","NL",I418="Germany","GER",I418="Belgium","BE")</f>
        <v>NL</v>
      </c>
      <c r="I418" s="50" t="s">
        <v>67</v>
      </c>
      <c r="J418" s="50" t="str">
        <f>[2]report1262779624005127882!$E389</f>
        <v>Sevenum</v>
      </c>
      <c r="K418" s="50" t="str">
        <f t="shared" si="17"/>
        <v>Sevenum</v>
      </c>
      <c r="L418" s="50" t="str">
        <f>[2]report1262779624005127882!$B389</f>
        <v>GEODIS CL Netherlands B.V.</v>
      </c>
      <c r="M418" t="s">
        <v>33</v>
      </c>
      <c r="N418" s="51">
        <f>[2]report1262779624005127882!$N389</f>
        <v>46.960002600560998</v>
      </c>
      <c r="O418" s="53">
        <f>YEARFRAC([2]report1262779624005127882!$P389,[2]report1262779624005127882!$Q389)</f>
        <v>5</v>
      </c>
      <c r="P418">
        <f>[2]report1262779624005127882!$K389</f>
        <v>0</v>
      </c>
      <c r="Q418" s="56">
        <f>[2]report1262779624005127882!$H389</f>
        <v>18074</v>
      </c>
      <c r="R418" s="57">
        <f>[2]report1262779624005127882!$V389/[2]report1262779624005127882!$H$2</f>
        <v>2.250866569762365E-2</v>
      </c>
      <c r="S418">
        <f>[2]report1262779624005127882!$AA389</f>
        <v>12.2</v>
      </c>
      <c r="T418">
        <f>[2]report1262779624005127882!$Y389</f>
        <v>18</v>
      </c>
      <c r="U418">
        <f>[2]report1262779624005127882!$T389</f>
        <v>2015</v>
      </c>
      <c r="W418" s="59" t="s">
        <v>186</v>
      </c>
      <c r="X418" t="str">
        <f>CONCATENATE([2]report1262779624005127882!$C389,", ",[2]report1262779624005127882!$E389)</f>
        <v>Piri Reisweg 21 and 23, Sevenum</v>
      </c>
      <c r="Y418" t="str">
        <f>[2]report1262779624005127882!$AL389</f>
        <v>N/A</v>
      </c>
      <c r="AA418" t="s">
        <v>179</v>
      </c>
    </row>
    <row r="419" spans="2:27" x14ac:dyDescent="0.25">
      <c r="B419" t="str">
        <f t="shared" si="16"/>
        <v>LC-NE-VE-VE- 1</v>
      </c>
      <c r="C419" t="s">
        <v>36</v>
      </c>
      <c r="D419" t="s">
        <v>38</v>
      </c>
      <c r="E419" s="24">
        <f>YEAR([2]report1262779624005127882!$P390)</f>
        <v>2022</v>
      </c>
      <c r="F419" s="24">
        <f>INT((MONTH([2]report1262779624005127882!$P390)-1)/3)+1</f>
        <v>1</v>
      </c>
      <c r="H419" t="str" cm="1">
        <f t="array" ref="H419">_xlfn.IFS(I419="Netherlands","NL",I419="Germany","GER",I419="Belgium","BE")</f>
        <v>NL</v>
      </c>
      <c r="I419" s="50" t="s">
        <v>67</v>
      </c>
      <c r="J419" s="50" t="str">
        <f>[2]report1262779624005127882!$E390</f>
        <v>Venlo</v>
      </c>
      <c r="K419" s="50" t="str">
        <f t="shared" si="17"/>
        <v>Venlo</v>
      </c>
      <c r="L419" s="50" t="str">
        <f>[2]report1262779624005127882!$B390</f>
        <v>INTERNET FUSION B.V.</v>
      </c>
      <c r="M419" t="s">
        <v>33</v>
      </c>
      <c r="N419" s="51">
        <f>[2]report1262779624005127882!$N390</f>
        <v>52.920001326113997</v>
      </c>
      <c r="O419" s="53">
        <f>YEARFRAC([2]report1262779624005127882!$P390,[2]report1262779624005127882!$Q390)</f>
        <v>9.9972222222222218</v>
      </c>
      <c r="P419">
        <f>[2]report1262779624005127882!$K390</f>
        <v>6</v>
      </c>
      <c r="Q419" s="56">
        <f>[2]report1262779624005127882!$H390</f>
        <v>4360</v>
      </c>
      <c r="R419" s="57">
        <f>[2]report1262779624005127882!$V390/[2]report1262779624005127882!$H$2</f>
        <v>1.8897514036381378E-2</v>
      </c>
      <c r="S419">
        <f>[2]report1262779624005127882!$AA390</f>
        <v>11.12</v>
      </c>
      <c r="T419">
        <f>[2]report1262779624005127882!$Y390</f>
        <v>5</v>
      </c>
      <c r="U419">
        <f>[2]report1262779624005127882!$T390</f>
        <v>1999</v>
      </c>
      <c r="W419" s="59" t="s">
        <v>122</v>
      </c>
      <c r="X419" t="str">
        <f>CONCATENATE([2]report1262779624005127882!$C390,", ",[2]report1262779624005127882!$E390)</f>
        <v>Dirk Hartogweg 14, Venlo</v>
      </c>
      <c r="Y419" t="str">
        <f>[2]report1262779624005127882!$AL390</f>
        <v>N/A</v>
      </c>
      <c r="AA419" t="s">
        <v>179</v>
      </c>
    </row>
    <row r="420" spans="2:27" x14ac:dyDescent="0.25">
      <c r="B420" t="str">
        <f t="shared" si="16"/>
        <v>LC-NE-VE-VE- 2</v>
      </c>
      <c r="C420" t="s">
        <v>36</v>
      </c>
      <c r="D420" t="s">
        <v>38</v>
      </c>
      <c r="E420" s="24">
        <f>YEAR([2]report1262779624005127882!$P391)</f>
        <v>2022</v>
      </c>
      <c r="F420" s="24">
        <f>INT((MONTH([2]report1262779624005127882!$P391)-1)/3)+1</f>
        <v>2</v>
      </c>
      <c r="H420" t="str" cm="1">
        <f t="array" ref="H420">_xlfn.IFS(I420="Netherlands","NL",I420="Germany","GER",I420="Belgium","BE")</f>
        <v>NL</v>
      </c>
      <c r="I420" s="50" t="s">
        <v>67</v>
      </c>
      <c r="J420" s="50" t="str">
        <f>[2]report1262779624005127882!$E391</f>
        <v>Venlo</v>
      </c>
      <c r="K420" s="50" t="str">
        <f t="shared" si="17"/>
        <v>Venlo</v>
      </c>
      <c r="L420" s="50" t="str">
        <f>[2]report1262779624005127882!$B391</f>
        <v>Cabooter Container Services B.V.</v>
      </c>
      <c r="M420" t="s">
        <v>33</v>
      </c>
      <c r="N420" s="51">
        <f>[2]report1262779624005127882!$N391</f>
        <v>62.420002617782998</v>
      </c>
      <c r="O420" s="53">
        <f>YEARFRAC([2]report1262779624005127882!$P391,[2]report1262779624005127882!$Q391)</f>
        <v>4.9972222222222218</v>
      </c>
      <c r="P420">
        <f>[2]report1262779624005127882!$K391</f>
        <v>0</v>
      </c>
      <c r="Q420" s="56">
        <f>[2]report1262779624005127882!$H391</f>
        <v>9596</v>
      </c>
      <c r="R420" s="57">
        <f>[2]report1262779624005127882!$V391/[2]report1262779624005127882!$H$2</f>
        <v>9.0755818957482054E-2</v>
      </c>
      <c r="S420">
        <f>[2]report1262779624005127882!$AA391</f>
        <v>0</v>
      </c>
      <c r="T420">
        <f>[2]report1262779624005127882!$Y391</f>
        <v>13</v>
      </c>
      <c r="U420">
        <f>[2]report1262779624005127882!$T391</f>
        <v>1999</v>
      </c>
      <c r="W420" s="59" t="s">
        <v>122</v>
      </c>
      <c r="X420" t="str">
        <f>CONCATENATE([2]report1262779624005127882!$C391,", ",[2]report1262779624005127882!$E391)</f>
        <v>Dirk Hartogweg 14, Venlo</v>
      </c>
      <c r="Y420" t="str">
        <f>[2]report1262779624005127882!$AL391</f>
        <v>Due to delay in construction works_x000D_
Switch to monthly billing + DD per 01/10/2022 based on the Amendment No.2</v>
      </c>
      <c r="AA420" t="s">
        <v>179</v>
      </c>
    </row>
    <row r="421" spans="2:27" s="46" customFormat="1" x14ac:dyDescent="0.25">
      <c r="B421" s="46" t="str">
        <f t="shared" ref="B421" si="18">UPPER(LEFT(D421,1)&amp;LEFT(MID(D421,FIND(" ",D421)+1,LEN(D421)),1)&amp;"-"&amp;LEFT(I421,2)&amp;"-"&amp;LEFT(J421,2)&amp;"-"&amp;LEFT(K421,2)&amp;"- "&amp;IF(UPPER(LEFT(D421,1)&amp;LEFT(MID(D421,FIND(" ",D421)+1,LEN(D421)),1)&amp;"-"&amp;LEFT(I421,2)&amp;"-"&amp;LEFT(J421,2)&amp;"-"&amp;LEFT(K421,2))=UPPER(LEFT(D420,1)&amp;LEFT(MID(D420,FIND(" ",D420)+1,LEN(D420)),1)&amp;"-"&amp;LEFT(I420,2)&amp;"-"&amp;LEFT(J420,2)&amp;"-"&amp;LEFT(K420,2)),VALUE(MID(B420,FIND(" ",B420)+1,LEN(B420)))+1,1))</f>
        <v>LC-NE-AL-RO- 1</v>
      </c>
      <c r="C421" s="46" t="s">
        <v>36</v>
      </c>
      <c r="D421" s="46" t="s">
        <v>38</v>
      </c>
      <c r="E421" s="49">
        <v>2025</v>
      </c>
      <c r="F421" s="60">
        <v>2</v>
      </c>
      <c r="H421" s="46" t="s">
        <v>66</v>
      </c>
      <c r="I421" s="49" t="s">
        <v>67</v>
      </c>
      <c r="J421" t="s">
        <v>298</v>
      </c>
      <c r="K421" t="s">
        <v>305</v>
      </c>
      <c r="L421" s="50" t="s">
        <v>308</v>
      </c>
      <c r="M421" s="62" t="s">
        <v>307</v>
      </c>
      <c r="N421" s="49">
        <v>95</v>
      </c>
      <c r="O421" s="62" t="s">
        <v>307</v>
      </c>
      <c r="P421" s="62" t="s">
        <v>307</v>
      </c>
      <c r="Q421" s="49">
        <v>8747</v>
      </c>
      <c r="R421" s="62" t="s">
        <v>307</v>
      </c>
      <c r="S421" s="62" t="s">
        <v>307</v>
      </c>
      <c r="T421" s="62" t="s">
        <v>307</v>
      </c>
      <c r="U421" s="50">
        <v>1998</v>
      </c>
      <c r="W421" s="58" t="s">
        <v>318</v>
      </c>
      <c r="X421" s="46" t="str">
        <f>CONCATENATE('[3]Leasing Comparables'!D2,", ",'[3]Leasing Comparables'!C2)</f>
        <v>Willem Barentszstraat 29-31, Albrandswaard</v>
      </c>
      <c r="Y421" t="s">
        <v>129</v>
      </c>
      <c r="AA421" s="46" t="s">
        <v>297</v>
      </c>
    </row>
    <row r="422" spans="2:27" x14ac:dyDescent="0.25">
      <c r="B422" t="str">
        <f t="shared" ref="B422:B430" si="19">UPPER(LEFT(D422,1)&amp;LEFT(MID(D422,FIND(" ",D422)+1,LEN(D422)),1)&amp;"-"&amp;LEFT(I422,2)&amp;"-"&amp;LEFT(J422,2)&amp;"-"&amp;LEFT(K422,2)&amp;"- "&amp;IF(UPPER(LEFT(D422,1)&amp;LEFT(MID(D422,FIND(" ",D422)+1,LEN(D422)),1)&amp;"-"&amp;LEFT(I422,2)&amp;"-"&amp;LEFT(J422,2)&amp;"-"&amp;LEFT(K422,2))=UPPER(LEFT(D421,1)&amp;LEFT(MID(D421,FIND(" ",D421)+1,LEN(D421)),1)&amp;"-"&amp;LEFT(I421,2)&amp;"-"&amp;LEFT(J421,2)&amp;"-"&amp;LEFT(K421,2)),VALUE(MID(B421,FIND(" ",B421)+1,LEN(B421)))+1,1))</f>
        <v>LC-NE-KA-RO- 1</v>
      </c>
      <c r="C422" t="s">
        <v>36</v>
      </c>
      <c r="D422" t="s">
        <v>38</v>
      </c>
      <c r="E422" s="50">
        <v>2025</v>
      </c>
      <c r="F422" s="61">
        <v>2</v>
      </c>
      <c r="H422" t="s">
        <v>66</v>
      </c>
      <c r="I422" s="50" t="s">
        <v>67</v>
      </c>
      <c r="J422" t="s">
        <v>299</v>
      </c>
      <c r="K422" t="s">
        <v>305</v>
      </c>
      <c r="L422" s="50" t="s">
        <v>309</v>
      </c>
      <c r="M422" s="63" t="s">
        <v>307</v>
      </c>
      <c r="N422" s="50">
        <v>88</v>
      </c>
      <c r="O422" s="63" t="s">
        <v>307</v>
      </c>
      <c r="P422" s="63" t="s">
        <v>307</v>
      </c>
      <c r="Q422" s="50">
        <v>9184</v>
      </c>
      <c r="R422" s="63" t="s">
        <v>307</v>
      </c>
      <c r="S422" s="63" t="s">
        <v>307</v>
      </c>
      <c r="T422" s="63" t="s">
        <v>307</v>
      </c>
      <c r="U422" s="50">
        <v>1987</v>
      </c>
      <c r="W422" s="59" t="s">
        <v>319</v>
      </c>
      <c r="X422" t="str">
        <f>CONCATENATE('[3]Leasing Comparables'!D3,", ",'[3]Leasing Comparables'!C3)</f>
        <v>Taanderstraat 5 - 9A, Blekerstraat 4, 4A, 10, Katwijk</v>
      </c>
      <c r="Y422" t="s">
        <v>129</v>
      </c>
      <c r="AA422" t="s">
        <v>328</v>
      </c>
    </row>
    <row r="423" spans="2:27" x14ac:dyDescent="0.25">
      <c r="B423" t="str">
        <f t="shared" si="19"/>
        <v>LC-NE-AL-RO- 1</v>
      </c>
      <c r="C423" t="s">
        <v>36</v>
      </c>
      <c r="D423" t="s">
        <v>38</v>
      </c>
      <c r="E423" s="50">
        <v>2025</v>
      </c>
      <c r="F423" s="61">
        <v>1</v>
      </c>
      <c r="H423" t="s">
        <v>66</v>
      </c>
      <c r="I423" s="50" t="s">
        <v>67</v>
      </c>
      <c r="J423" t="s">
        <v>300</v>
      </c>
      <c r="K423" t="s">
        <v>305</v>
      </c>
      <c r="L423" s="50" t="s">
        <v>310</v>
      </c>
      <c r="M423" s="63" t="s">
        <v>307</v>
      </c>
      <c r="N423" s="50">
        <v>94</v>
      </c>
      <c r="O423" s="63" t="s">
        <v>307</v>
      </c>
      <c r="P423" s="63" t="s">
        <v>307</v>
      </c>
      <c r="Q423" s="50">
        <v>16755</v>
      </c>
      <c r="R423" s="63" t="s">
        <v>307</v>
      </c>
      <c r="S423" s="63" t="s">
        <v>307</v>
      </c>
      <c r="T423" s="63" t="s">
        <v>307</v>
      </c>
      <c r="U423" s="50">
        <v>2021</v>
      </c>
      <c r="W423" s="59" t="s">
        <v>320</v>
      </c>
      <c r="X423" t="str">
        <f>CONCATENATE('[3]Leasing Comparables'!D4,", ",'[3]Leasing Comparables'!C4)</f>
        <v>Hoogendijk 2, Alblasserdam</v>
      </c>
      <c r="Y423" t="s">
        <v>129</v>
      </c>
      <c r="AA423" t="s">
        <v>329</v>
      </c>
    </row>
    <row r="424" spans="2:27" x14ac:dyDescent="0.25">
      <c r="B424" t="str">
        <f t="shared" si="19"/>
        <v>LC-NE-ZU-RO- 1</v>
      </c>
      <c r="C424" t="s">
        <v>36</v>
      </c>
      <c r="D424" t="s">
        <v>38</v>
      </c>
      <c r="E424" s="50">
        <v>2025</v>
      </c>
      <c r="F424" s="61">
        <v>1</v>
      </c>
      <c r="H424" t="s">
        <v>66</v>
      </c>
      <c r="I424" s="50" t="s">
        <v>67</v>
      </c>
      <c r="J424" t="s">
        <v>301</v>
      </c>
      <c r="K424" t="s">
        <v>305</v>
      </c>
      <c r="L424" s="50" t="s">
        <v>311</v>
      </c>
      <c r="M424" s="63" t="s">
        <v>307</v>
      </c>
      <c r="N424" s="50">
        <v>95</v>
      </c>
      <c r="O424" s="63" t="s">
        <v>307</v>
      </c>
      <c r="P424" s="63" t="s">
        <v>307</v>
      </c>
      <c r="Q424" s="50">
        <v>14178</v>
      </c>
      <c r="R424" s="63" t="s">
        <v>307</v>
      </c>
      <c r="S424" s="63" t="s">
        <v>307</v>
      </c>
      <c r="T424" s="63" t="s">
        <v>307</v>
      </c>
      <c r="U424" s="50">
        <v>2020</v>
      </c>
      <c r="W424" s="59" t="s">
        <v>321</v>
      </c>
      <c r="X424" t="str">
        <f>CONCATENATE('[3]Leasing Comparables'!D5,", ",'[3]Leasing Comparables'!C5)</f>
        <v>Westbaan 110, Zuidplas</v>
      </c>
      <c r="Y424" t="s">
        <v>129</v>
      </c>
      <c r="AA424" t="s">
        <v>330</v>
      </c>
    </row>
    <row r="425" spans="2:27" x14ac:dyDescent="0.25">
      <c r="B425" t="str">
        <f t="shared" si="19"/>
        <v>LC-NE-WA-RO- 1</v>
      </c>
      <c r="C425" t="s">
        <v>36</v>
      </c>
      <c r="D425" t="s">
        <v>38</v>
      </c>
      <c r="E425" s="50">
        <v>2024</v>
      </c>
      <c r="F425" s="61">
        <v>4</v>
      </c>
      <c r="H425" t="s">
        <v>66</v>
      </c>
      <c r="I425" s="50" t="s">
        <v>67</v>
      </c>
      <c r="J425" t="s">
        <v>302</v>
      </c>
      <c r="K425" t="s">
        <v>305</v>
      </c>
      <c r="L425" s="50" t="s">
        <v>312</v>
      </c>
      <c r="M425" s="63" t="s">
        <v>307</v>
      </c>
      <c r="N425" s="50">
        <v>85</v>
      </c>
      <c r="O425" s="63" t="s">
        <v>307</v>
      </c>
      <c r="P425" s="63" t="s">
        <v>307</v>
      </c>
      <c r="Q425" s="50">
        <v>12638</v>
      </c>
      <c r="R425" s="63" t="s">
        <v>307</v>
      </c>
      <c r="S425" s="63" t="s">
        <v>307</v>
      </c>
      <c r="T425" s="63" t="s">
        <v>307</v>
      </c>
      <c r="U425" s="50">
        <v>2022</v>
      </c>
      <c r="W425" s="59" t="s">
        <v>322</v>
      </c>
      <c r="X425" t="str">
        <f>CONCATENATE('[3]Leasing Comparables'!D6,", ",'[3]Leasing Comparables'!C6)</f>
        <v>Otto Matseweg 1, Waddinxveen</v>
      </c>
      <c r="Y425" t="s">
        <v>129</v>
      </c>
      <c r="AA425" t="s">
        <v>331</v>
      </c>
    </row>
    <row r="426" spans="2:27" x14ac:dyDescent="0.25">
      <c r="B426" t="str">
        <f t="shared" si="19"/>
        <v>LC-NE-LA-RO- 1</v>
      </c>
      <c r="C426" t="s">
        <v>36</v>
      </c>
      <c r="D426" t="s">
        <v>38</v>
      </c>
      <c r="E426" s="50">
        <v>2024</v>
      </c>
      <c r="F426" s="61">
        <v>4</v>
      </c>
      <c r="H426" t="s">
        <v>66</v>
      </c>
      <c r="I426" s="50" t="s">
        <v>67</v>
      </c>
      <c r="J426" t="s">
        <v>303</v>
      </c>
      <c r="K426" t="s">
        <v>305</v>
      </c>
      <c r="L426" s="50" t="s">
        <v>313</v>
      </c>
      <c r="M426" s="63" t="s">
        <v>307</v>
      </c>
      <c r="N426" s="50">
        <v>105</v>
      </c>
      <c r="O426" s="63" t="s">
        <v>307</v>
      </c>
      <c r="P426" s="63" t="s">
        <v>307</v>
      </c>
      <c r="Q426" s="50">
        <v>5320</v>
      </c>
      <c r="R426" s="63" t="s">
        <v>307</v>
      </c>
      <c r="S426" s="63" t="s">
        <v>307</v>
      </c>
      <c r="T426" s="63" t="s">
        <v>307</v>
      </c>
      <c r="U426" s="50">
        <v>2022</v>
      </c>
      <c r="W426" s="59" t="s">
        <v>323</v>
      </c>
      <c r="X426" t="str">
        <f>CONCATENATE('[3]Leasing Comparables'!D7,", ",'[3]Leasing Comparables'!C7)</f>
        <v>Edisonstraat 3, Lansingerland</v>
      </c>
      <c r="Y426" t="s">
        <v>129</v>
      </c>
      <c r="AA426" t="s">
        <v>332</v>
      </c>
    </row>
    <row r="427" spans="2:27" x14ac:dyDescent="0.25">
      <c r="B427" t="str">
        <f t="shared" si="19"/>
        <v>LC-NE-NI-RO- 1</v>
      </c>
      <c r="C427" t="s">
        <v>36</v>
      </c>
      <c r="D427" t="s">
        <v>38</v>
      </c>
      <c r="E427" s="50">
        <v>2024</v>
      </c>
      <c r="F427" s="61">
        <v>4</v>
      </c>
      <c r="H427" t="s">
        <v>66</v>
      </c>
      <c r="I427" s="50" t="s">
        <v>67</v>
      </c>
      <c r="J427" t="s">
        <v>304</v>
      </c>
      <c r="K427" t="s">
        <v>305</v>
      </c>
      <c r="L427" s="50" t="s">
        <v>314</v>
      </c>
      <c r="M427" s="63" t="s">
        <v>307</v>
      </c>
      <c r="N427" s="50">
        <v>85</v>
      </c>
      <c r="O427" s="63" t="s">
        <v>307</v>
      </c>
      <c r="P427" s="63" t="s">
        <v>307</v>
      </c>
      <c r="Q427" s="50">
        <v>6845</v>
      </c>
      <c r="R427" s="63" t="s">
        <v>307</v>
      </c>
      <c r="S427" s="63" t="s">
        <v>307</v>
      </c>
      <c r="T427" s="63" t="s">
        <v>307</v>
      </c>
      <c r="U427" s="50">
        <v>1985</v>
      </c>
      <c r="W427" s="59" t="s">
        <v>324</v>
      </c>
      <c r="X427" t="str">
        <f>CONCATENATE('[3]Leasing Comparables'!D8,", ",'[3]Leasing Comparables'!C8)</f>
        <v>Malledijk 3-02, Nissewaard</v>
      </c>
      <c r="Y427" t="s">
        <v>129</v>
      </c>
      <c r="AA427" t="s">
        <v>333</v>
      </c>
    </row>
    <row r="428" spans="2:27" x14ac:dyDescent="0.25">
      <c r="B428" t="str">
        <f t="shared" si="19"/>
        <v>LC-NE-RO-RO- 1</v>
      </c>
      <c r="C428" t="s">
        <v>36</v>
      </c>
      <c r="D428" t="s">
        <v>38</v>
      </c>
      <c r="E428" s="50">
        <v>2024</v>
      </c>
      <c r="F428" s="61">
        <v>4</v>
      </c>
      <c r="H428" t="s">
        <v>66</v>
      </c>
      <c r="I428" s="50" t="s">
        <v>67</v>
      </c>
      <c r="J428" t="s">
        <v>305</v>
      </c>
      <c r="K428" t="s">
        <v>305</v>
      </c>
      <c r="L428" s="50" t="s">
        <v>315</v>
      </c>
      <c r="M428" s="63" t="s">
        <v>307</v>
      </c>
      <c r="N428" s="50">
        <v>105</v>
      </c>
      <c r="O428" s="63" t="s">
        <v>307</v>
      </c>
      <c r="P428" s="63" t="s">
        <v>307</v>
      </c>
      <c r="Q428" s="50">
        <v>9113</v>
      </c>
      <c r="R428" s="63" t="s">
        <v>307</v>
      </c>
      <c r="S428" s="63" t="s">
        <v>307</v>
      </c>
      <c r="T428" s="63" t="s">
        <v>307</v>
      </c>
      <c r="U428" s="50">
        <v>2005</v>
      </c>
      <c r="W428" s="59" t="s">
        <v>325</v>
      </c>
      <c r="X428" t="str">
        <f>CONCATENATE('[3]Leasing Comparables'!D9,", ",'[3]Leasing Comparables'!C9)</f>
        <v>Shannonweg 72-74, Rotterdam</v>
      </c>
      <c r="Y428" t="s">
        <v>129</v>
      </c>
      <c r="AA428" t="s">
        <v>334</v>
      </c>
    </row>
    <row r="429" spans="2:27" x14ac:dyDescent="0.25">
      <c r="B429" t="str">
        <f t="shared" si="19"/>
        <v>LC-NE-WA-RO- 1</v>
      </c>
      <c r="C429" t="s">
        <v>36</v>
      </c>
      <c r="D429" t="s">
        <v>38</v>
      </c>
      <c r="E429" s="50">
        <v>2024</v>
      </c>
      <c r="F429" s="61">
        <v>4</v>
      </c>
      <c r="H429" t="s">
        <v>66</v>
      </c>
      <c r="I429" s="50" t="s">
        <v>67</v>
      </c>
      <c r="J429" t="s">
        <v>302</v>
      </c>
      <c r="K429" t="s">
        <v>305</v>
      </c>
      <c r="L429" s="50" t="s">
        <v>316</v>
      </c>
      <c r="M429" s="63" t="s">
        <v>307</v>
      </c>
      <c r="N429" s="50">
        <v>76</v>
      </c>
      <c r="O429" s="63" t="s">
        <v>307</v>
      </c>
      <c r="P429" s="63" t="s">
        <v>307</v>
      </c>
      <c r="Q429" s="50">
        <v>17600</v>
      </c>
      <c r="R429" s="63" t="s">
        <v>307</v>
      </c>
      <c r="S429" s="63" t="s">
        <v>307</v>
      </c>
      <c r="T429" s="63" t="s">
        <v>307</v>
      </c>
      <c r="U429" s="50">
        <v>1998</v>
      </c>
      <c r="W429" s="59" t="s">
        <v>326</v>
      </c>
      <c r="X429" t="str">
        <f>CONCATENATE('[3]Leasing Comparables'!D10,", ",'[3]Leasing Comparables'!C10)</f>
        <v>Distributieweg 8, Waddinxveen</v>
      </c>
      <c r="Y429" t="s">
        <v>129</v>
      </c>
      <c r="AA429" t="s">
        <v>335</v>
      </c>
    </row>
    <row r="430" spans="2:27" x14ac:dyDescent="0.25">
      <c r="B430" t="str">
        <f t="shared" si="19"/>
        <v>LC-NE-RI-RO- 1</v>
      </c>
      <c r="C430" t="s">
        <v>36</v>
      </c>
      <c r="D430" t="s">
        <v>38</v>
      </c>
      <c r="E430" s="50">
        <v>2024</v>
      </c>
      <c r="F430" s="61">
        <v>3</v>
      </c>
      <c r="H430" t="s">
        <v>66</v>
      </c>
      <c r="I430" s="50" t="s">
        <v>67</v>
      </c>
      <c r="J430" t="s">
        <v>306</v>
      </c>
      <c r="K430" t="s">
        <v>305</v>
      </c>
      <c r="L430" s="50" t="s">
        <v>317</v>
      </c>
      <c r="M430" s="63" t="s">
        <v>307</v>
      </c>
      <c r="N430" s="50">
        <v>100</v>
      </c>
      <c r="O430" s="63" t="s">
        <v>307</v>
      </c>
      <c r="P430" s="63" t="s">
        <v>307</v>
      </c>
      <c r="Q430" s="50">
        <v>29797</v>
      </c>
      <c r="R430" s="63" t="s">
        <v>307</v>
      </c>
      <c r="S430" s="63" t="s">
        <v>307</v>
      </c>
      <c r="T430" s="63" t="s">
        <v>307</v>
      </c>
      <c r="U430" s="50">
        <v>2024</v>
      </c>
      <c r="W430" s="59" t="s">
        <v>327</v>
      </c>
      <c r="X430" t="str">
        <f>CONCATENATE('[3]Leasing Comparables'!D11,", ",'[3]Leasing Comparables'!C11)</f>
        <v>Laurierweg 150-151, Ridderkerk</v>
      </c>
      <c r="Y430" t="s">
        <v>129</v>
      </c>
      <c r="AA430" t="s">
        <v>336</v>
      </c>
    </row>
    <row r="431" spans="2:27" x14ac:dyDescent="0.25">
      <c r="B431" t="str">
        <f t="shared" ref="B431" si="20">UPPER(LEFT(D431,1)&amp;LEFT(MID(D431,FIND(" ",D431)+1,LEN(D431)),1)&amp;"-"&amp;LEFT(I431,2)&amp;"-"&amp;LEFT(J431,2)&amp;"-"&amp;LEFT(K431,2)&amp;"- "&amp;IF(UPPER(LEFT(D431,1)&amp;LEFT(MID(D431,FIND(" ",D431)+1,LEN(D431)),1)&amp;"-"&amp;LEFT(I431,2)&amp;"-"&amp;LEFT(J431,2)&amp;"-"&amp;LEFT(K431,2))=UPPER(LEFT(D430,1)&amp;LEFT(MID(D430,FIND(" ",D430)+1,LEN(D430)),1)&amp;"-"&amp;LEFT(I430,2)&amp;"-"&amp;LEFT(J430,2)&amp;"-"&amp;LEFT(K430,2)),VALUE(MID(B430,FIND(" ",B430)+1,LEN(B430)))+1,1))</f>
        <v>LC-NE-WA-RO- 1</v>
      </c>
      <c r="C431" t="s">
        <v>36</v>
      </c>
      <c r="D431" t="s">
        <v>38</v>
      </c>
      <c r="E431" s="50">
        <v>2025</v>
      </c>
      <c r="F431" s="61">
        <v>2</v>
      </c>
      <c r="H431" t="s">
        <v>66</v>
      </c>
      <c r="I431" s="50" t="s">
        <v>67</v>
      </c>
      <c r="J431" t="s">
        <v>302</v>
      </c>
      <c r="K431" t="s">
        <v>305</v>
      </c>
      <c r="L431" s="50" t="s">
        <v>338</v>
      </c>
      <c r="M431" s="63" t="s">
        <v>339</v>
      </c>
      <c r="N431" s="50">
        <v>87.5</v>
      </c>
      <c r="O431">
        <v>5</v>
      </c>
      <c r="P431">
        <v>0</v>
      </c>
      <c r="Q431">
        <f>941+14750+1130</f>
        <v>16821</v>
      </c>
      <c r="R431" s="57">
        <f>1130/Q431</f>
        <v>6.7177932346471667E-2</v>
      </c>
      <c r="S431">
        <v>12.2</v>
      </c>
      <c r="T431">
        <v>15</v>
      </c>
      <c r="U431" s="50">
        <v>2025</v>
      </c>
      <c r="W431" s="59" t="s">
        <v>340</v>
      </c>
      <c r="X431" t="s">
        <v>341</v>
      </c>
      <c r="Y431" t="s">
        <v>129</v>
      </c>
      <c r="AA431" t="s">
        <v>337</v>
      </c>
    </row>
  </sheetData>
  <phoneticPr fontId="11" type="noConversion"/>
  <hyperlinks>
    <hyperlink ref="W3" r:id="rId1" xr:uid="{709E0BF0-B7AC-4485-81BF-A78EF58B2414}"/>
    <hyperlink ref="W5" r:id="rId2" xr:uid="{B977AB5F-D911-42C1-BADD-3878278387EE}"/>
    <hyperlink ref="W6" r:id="rId3" xr:uid="{EB7BC6E3-FC4F-4C01-A26F-F86087873CA8}"/>
    <hyperlink ref="W9" r:id="rId4" xr:uid="{0399E9DD-0662-4DFA-997E-39CF8B94040A}"/>
    <hyperlink ref="W10" r:id="rId5" xr:uid="{1C533F4C-B73C-4858-969D-7E777D06C0A8}"/>
    <hyperlink ref="W11" r:id="rId6" xr:uid="{469BAEB3-B6D9-4863-BD00-B9AB93F9E35E}"/>
    <hyperlink ref="W12" r:id="rId7" xr:uid="{59DC7478-EAC3-477C-9203-30D25432F21F}"/>
    <hyperlink ref="W31" r:id="rId8" xr:uid="{6754A409-8F26-4E13-BAAA-8E11E3238572}"/>
    <hyperlink ref="W32" r:id="rId9" xr:uid="{011C796E-86F4-46E3-BFAB-9E3A11843FDC}"/>
    <hyperlink ref="W33" r:id="rId10" xr:uid="{1F1DEB94-8318-42E2-9D21-49D69BA115A7}"/>
    <hyperlink ref="W34" r:id="rId11" xr:uid="{B60E54C5-24B3-4EE3-AB57-C43561FAA327}"/>
    <hyperlink ref="W35" r:id="rId12" xr:uid="{00BA226C-0509-4F87-9842-48186929DA26}"/>
    <hyperlink ref="W36" r:id="rId13" xr:uid="{2436BB36-859D-4ED8-821C-3471DFA9FD5E}"/>
    <hyperlink ref="W37" r:id="rId14" xr:uid="{85A296B0-2641-427D-8C6D-07D2CBFF3589}"/>
    <hyperlink ref="W38" r:id="rId15" xr:uid="{4FA23B56-7B63-49F8-BEE0-3191E6DCC82B}"/>
    <hyperlink ref="W39" r:id="rId16" xr:uid="{8FDC4C88-44DF-4881-ACAB-992F5787BE6E}"/>
    <hyperlink ref="W40" r:id="rId17" xr:uid="{149F9F4F-0FFC-4B35-AB3A-317D537E42DC}"/>
    <hyperlink ref="W41" r:id="rId18" xr:uid="{36A3610E-83A1-418D-87DE-4C7FF30DEDF2}"/>
    <hyperlink ref="W42" r:id="rId19" xr:uid="{40D75759-8AD2-4DF8-8C87-56D2E1F7BBF2}"/>
    <hyperlink ref="W43" r:id="rId20" xr:uid="{AFFD5103-BE0F-4D6B-AA8E-FF14F1352B21}"/>
    <hyperlink ref="W44" r:id="rId21" xr:uid="{922D8827-01DE-4323-B264-7BC4D077AB27}"/>
    <hyperlink ref="W45" r:id="rId22" xr:uid="{1AFFA26C-4F51-49CA-A2DF-3331B46D8701}"/>
    <hyperlink ref="W46" r:id="rId23" xr:uid="{4BC53F77-BF9F-4778-81C5-3C71EC33C3E9}"/>
    <hyperlink ref="W47" r:id="rId24" xr:uid="{CF5515DC-41D8-4DBF-91AB-76A8764A0E52}"/>
    <hyperlink ref="W48" r:id="rId25" xr:uid="{752E7CCE-AA56-4843-A952-7772159FDF04}"/>
    <hyperlink ref="W49" r:id="rId26" xr:uid="{AEEEEB15-5AE9-4E53-93A4-9A15DF021864}"/>
    <hyperlink ref="W50" r:id="rId27" xr:uid="{844D5C4B-8E19-4D9B-9048-2F219635EBD2}"/>
    <hyperlink ref="W51" r:id="rId28" xr:uid="{8D0896AE-EF26-41C8-A44D-885CA7126D5D}"/>
    <hyperlink ref="W52" r:id="rId29" xr:uid="{85413891-3A9B-4ADD-8A1C-5727E4403A91}"/>
    <hyperlink ref="W53" r:id="rId30" xr:uid="{43725631-8D33-4ABD-9706-A7AAD2B5CABA}"/>
    <hyperlink ref="W54" r:id="rId31" xr:uid="{169102EE-4722-4B03-AD42-0FD3D08F78D0}"/>
    <hyperlink ref="W55" r:id="rId32" xr:uid="{E65F4BF4-0E0F-49FB-B1D0-76BFB8D96C00}"/>
    <hyperlink ref="W56" r:id="rId33" xr:uid="{FD35E8B6-84F6-4FF5-967A-E166F63F17E4}"/>
    <hyperlink ref="W57" r:id="rId34" xr:uid="{EE629A4F-557B-4A59-9B01-EF461DCEDC55}"/>
    <hyperlink ref="W58" r:id="rId35" xr:uid="{5234AD72-7A3C-4BEF-A4F8-78D827461F08}"/>
    <hyperlink ref="W59" r:id="rId36" xr:uid="{AAC832D9-CF1D-4ABF-8885-8A2BE25B0B02}"/>
    <hyperlink ref="W60" r:id="rId37" xr:uid="{7940869D-3FC2-4ABE-8D32-093585E2A875}"/>
    <hyperlink ref="W61" r:id="rId38" xr:uid="{9DDE1A0F-125A-4AA9-B204-5142548A2DE1}"/>
    <hyperlink ref="W62" r:id="rId39" xr:uid="{05A2F043-13EE-40AA-9C77-5C0A25964146}"/>
    <hyperlink ref="W63" r:id="rId40" xr:uid="{9744E25E-BEE6-49A2-8DBB-74888DBD78EC}"/>
    <hyperlink ref="W64" r:id="rId41" xr:uid="{B9A50EBD-88AB-462D-BAB5-53DADB5C09E2}"/>
    <hyperlink ref="W65" r:id="rId42" xr:uid="{0AAF7F0A-C6E8-42B9-8581-94FF92C4508F}"/>
    <hyperlink ref="W66" r:id="rId43" xr:uid="{7AEBF95F-6958-4104-943E-44F16974DB4A}"/>
    <hyperlink ref="W67" r:id="rId44" xr:uid="{78319E83-0135-4169-B1CA-A4DB359FFBF3}"/>
    <hyperlink ref="W68" r:id="rId45" xr:uid="{8B715265-0F28-418B-A2DF-7BF9C3729560}"/>
    <hyperlink ref="W69" r:id="rId46" xr:uid="{C21EBE7A-180E-4B99-89E9-A887157C3A44}"/>
    <hyperlink ref="W70" r:id="rId47" xr:uid="{73D4F144-D325-42E5-A939-A9984FD5529F}"/>
    <hyperlink ref="W71" r:id="rId48" xr:uid="{F86E6A91-8B83-4580-BE1F-9E835AF4DCA8}"/>
    <hyperlink ref="W72" r:id="rId49" xr:uid="{16968C4B-665E-4FE2-89EC-DCE30EDBBA96}"/>
    <hyperlink ref="W73" r:id="rId50" xr:uid="{1261A816-1AD7-4BC7-8068-D8C78CD78263}"/>
    <hyperlink ref="W74" r:id="rId51" xr:uid="{028490E1-31A9-4970-A9F3-35B393FB68D1}"/>
    <hyperlink ref="W75" r:id="rId52" xr:uid="{D045F3FE-4E8D-4D6D-A7FD-4423F3824814}"/>
    <hyperlink ref="W76" r:id="rId53" xr:uid="{CA246713-1024-4217-AB69-12619BB9617A}"/>
    <hyperlink ref="W77" r:id="rId54" xr:uid="{D580B6F2-28E5-49FE-9807-295E63436467}"/>
    <hyperlink ref="W78" r:id="rId55" xr:uid="{9E17B915-542C-4716-9527-CDDD782B9ADA}"/>
    <hyperlink ref="W79" r:id="rId56" xr:uid="{E68EA0B6-DEC5-4F2C-ACA5-FDDA99630D92}"/>
    <hyperlink ref="W80" r:id="rId57" xr:uid="{5F144C66-2F98-4170-A97E-9A77342BE731}"/>
    <hyperlink ref="W81" r:id="rId58" xr:uid="{988E1336-C75A-4EF6-BECF-E02B627A1EEF}"/>
    <hyperlink ref="W82" r:id="rId59" xr:uid="{80CCB966-B980-4691-B341-0B0CD638A93E}"/>
    <hyperlink ref="W83" r:id="rId60" xr:uid="{7CB4E55B-92DA-4615-A584-D14F54AE700E}"/>
    <hyperlink ref="W84" r:id="rId61" xr:uid="{61268E07-9471-4AF1-B86D-5C432C822F89}"/>
    <hyperlink ref="W85" r:id="rId62" xr:uid="{80B0A633-F55C-44A7-A69E-45E4FC67BA68}"/>
    <hyperlink ref="W86" r:id="rId63" xr:uid="{89B9A198-A344-451C-811B-62C2427A4E34}"/>
    <hyperlink ref="W87" r:id="rId64" xr:uid="{3335B918-D44A-421C-B702-41F1F753EF38}"/>
    <hyperlink ref="W88" r:id="rId65" xr:uid="{A47589A0-8EEC-4B51-94EC-7D4E4FCD46E0}"/>
    <hyperlink ref="W89" r:id="rId66" xr:uid="{281E2BAE-DCB7-48FB-B650-8766833E8E4F}"/>
    <hyperlink ref="W90" r:id="rId67" xr:uid="{5D22B47C-ACAF-4A25-8D89-7F954373BE9D}"/>
    <hyperlink ref="W91" r:id="rId68" xr:uid="{20C8ED59-0E5D-44AD-8A32-4B110E488D65}"/>
    <hyperlink ref="W92" r:id="rId69" xr:uid="{BA285754-6F42-4D7B-B838-3A710907843B}"/>
    <hyperlink ref="W93" r:id="rId70" xr:uid="{375EA3A5-B861-4D8E-A846-2F1CA5402D29}"/>
    <hyperlink ref="W94" r:id="rId71" xr:uid="{EC42CA54-9281-4F3D-AC2A-97FE8F969972}"/>
    <hyperlink ref="W95" r:id="rId72" xr:uid="{8FCE00FC-DF0B-4009-B270-666F6BD95A78}"/>
    <hyperlink ref="W96" r:id="rId73" xr:uid="{4D130EE3-6B16-462D-96B5-B6717DF8A01B}"/>
    <hyperlink ref="W97" r:id="rId74" xr:uid="{B3223C98-73D3-4E77-87E4-00E4DF0CECB8}"/>
    <hyperlink ref="W98" r:id="rId75" xr:uid="{FA28C9FD-69B9-4445-BC9C-D8DD59F08AC1}"/>
    <hyperlink ref="W99" r:id="rId76" xr:uid="{649E8BA6-B610-43A6-A198-92EE37113104}"/>
    <hyperlink ref="W100" r:id="rId77" xr:uid="{071A4054-8BF1-4C02-9A98-1D85DE3C58EF}"/>
    <hyperlink ref="W101" r:id="rId78" xr:uid="{9D95031C-EEAE-44C6-8CED-95D3B92D8569}"/>
    <hyperlink ref="W102" r:id="rId79" xr:uid="{32B7F8AA-7827-43EA-A12E-C607A9DF4D6E}"/>
    <hyperlink ref="W103" r:id="rId80" xr:uid="{AF509747-B45D-4672-9D65-EA50D52B7C1B}"/>
    <hyperlink ref="W104" r:id="rId81" xr:uid="{96004B8F-290A-4860-B009-D3EFA738640A}"/>
    <hyperlink ref="W105" r:id="rId82" xr:uid="{9A2653D9-7309-4B5B-9E36-480B58496869}"/>
    <hyperlink ref="W106" r:id="rId83" xr:uid="{92F9E36D-8481-4DD8-AAB2-09B0EB87DD5B}"/>
    <hyperlink ref="W107" r:id="rId84" xr:uid="{C708EB9E-03EC-4946-824B-4AE9006E26BF}"/>
    <hyperlink ref="W108" r:id="rId85" xr:uid="{22DC702E-3A60-4CE4-AD0D-E87295B5AF06}"/>
    <hyperlink ref="W109" r:id="rId86" xr:uid="{E7A024AF-4F18-4966-9AFD-D9F00B19F6F0}"/>
    <hyperlink ref="W110" r:id="rId87" xr:uid="{B6EDCCB5-F5CD-4024-82CC-89BE5703EF5D}"/>
    <hyperlink ref="W111" r:id="rId88" xr:uid="{E86EE628-3EEF-4975-92BC-B3D40C80A1B1}"/>
    <hyperlink ref="W112" r:id="rId89" xr:uid="{839195C5-3F10-4661-8411-F6FC9100A6D5}"/>
    <hyperlink ref="W113" r:id="rId90" xr:uid="{67DBF23B-B58E-44E5-B81E-ADA461C2624D}"/>
    <hyperlink ref="W114" r:id="rId91" xr:uid="{0E1BD484-4D2F-4FEE-A3C0-E1DA73106C8D}"/>
    <hyperlink ref="W115" r:id="rId92" xr:uid="{7A0DA859-31EB-4CBD-9B7C-7CD05B15E376}"/>
    <hyperlink ref="W116" r:id="rId93" xr:uid="{B657BD52-8065-4FEC-B169-426EB724C245}"/>
    <hyperlink ref="W117" r:id="rId94" xr:uid="{3A6D9B9D-520A-4AA7-A68C-5417785C1957}"/>
    <hyperlink ref="W118" r:id="rId95" xr:uid="{1E6F687A-8BA7-44B0-A598-1BF23E8B6D78}"/>
    <hyperlink ref="W119" r:id="rId96" xr:uid="{E2A2C6A8-2D7E-4ACF-87E6-14EB0BF701BA}"/>
    <hyperlink ref="W120" r:id="rId97" xr:uid="{A4107CC6-A391-49FA-9FE3-5DDE7F32AE96}"/>
    <hyperlink ref="W121" r:id="rId98" xr:uid="{DCD7844E-1FE8-4169-BC70-E5A03F5BB089}"/>
    <hyperlink ref="W122" r:id="rId99" xr:uid="{F433EC5F-7230-4695-8842-C3F46657FA9D}"/>
    <hyperlink ref="W123" r:id="rId100" xr:uid="{E4A733DE-879B-4D5D-8BB1-23CE0B32BDF1}"/>
    <hyperlink ref="W124" r:id="rId101" xr:uid="{C82F63C2-3DF6-4921-9798-C0FC404D3096}"/>
    <hyperlink ref="W125" r:id="rId102" xr:uid="{9B0F6B88-B463-4470-BD93-C80D14E9C4D7}"/>
    <hyperlink ref="W126" r:id="rId103" xr:uid="{F9A151DD-9053-492E-8B9E-FDD367937E91}"/>
    <hyperlink ref="W127" r:id="rId104" xr:uid="{60103033-D613-4B93-AE7F-80A993CEE168}"/>
    <hyperlink ref="W128" r:id="rId105" xr:uid="{24CDD760-4F6A-4999-8542-296DBF3E7B86}"/>
    <hyperlink ref="W129" r:id="rId106" xr:uid="{3D694AE1-EF5B-4266-BCB3-7C175972283B}"/>
    <hyperlink ref="W130" r:id="rId107" xr:uid="{2BD31E40-5AA8-4972-864F-3DA5A0533E2A}"/>
    <hyperlink ref="W131" r:id="rId108" xr:uid="{1A42DD90-96BC-4F4A-A2B3-29E12BD43F5B}"/>
    <hyperlink ref="W132" r:id="rId109" xr:uid="{B91646AF-8AF1-4091-AE39-C6E1BFDC7AAD}"/>
    <hyperlink ref="W133" r:id="rId110" xr:uid="{D017C208-14EA-40BF-8E8C-3C8BC96CB8C0}"/>
    <hyperlink ref="W134" r:id="rId111" xr:uid="{4939DB50-6819-4D05-8973-FE6B105BDC70}"/>
    <hyperlink ref="W135" r:id="rId112" xr:uid="{59847E91-448E-4EBD-96DA-22F947DFF92B}"/>
    <hyperlink ref="W136" r:id="rId113" xr:uid="{D45DE371-5C58-4F04-8CCB-8828EDB2C4BA}"/>
    <hyperlink ref="W137" r:id="rId114" xr:uid="{D8DD86BA-7593-482F-8E27-86D4AC0D31F3}"/>
    <hyperlink ref="W138" r:id="rId115" xr:uid="{55AD676E-FABF-41A0-9888-0CEE4CFE119D}"/>
    <hyperlink ref="W139" r:id="rId116" xr:uid="{E50821EB-EFE5-4C15-BF00-C75E225193C5}"/>
    <hyperlink ref="W140" r:id="rId117" xr:uid="{82F44B88-C24E-4DDF-A16C-A4803BB941C9}"/>
    <hyperlink ref="W141" r:id="rId118" xr:uid="{793B90C2-B25A-47F8-B0E2-0DC5006FA26A}"/>
    <hyperlink ref="W142" r:id="rId119" xr:uid="{2D6060B4-753F-46C5-924A-AB4358C93D82}"/>
    <hyperlink ref="W143" r:id="rId120" xr:uid="{B06B203D-F2A0-4568-95B6-3131828C93CB}"/>
    <hyperlink ref="W144" r:id="rId121" xr:uid="{44C4DED8-F3FF-4C37-8FED-E0373AF531A6}"/>
    <hyperlink ref="W145" r:id="rId122" xr:uid="{3CCDFB77-CFCC-4E35-AD81-8C36DD345186}"/>
    <hyperlink ref="W146" r:id="rId123" xr:uid="{DE70767C-514E-4ACC-BF25-4EBEC94608E9}"/>
    <hyperlink ref="W147" r:id="rId124" xr:uid="{4F3998F1-7C83-4676-A50F-6835A1F0DCB9}"/>
    <hyperlink ref="W148" r:id="rId125" xr:uid="{E5C728F5-D695-428E-A8A9-1DA67D036C30}"/>
    <hyperlink ref="W149" r:id="rId126" xr:uid="{B9DF9D66-384B-4F84-A51E-1856814DC0F9}"/>
    <hyperlink ref="W150" r:id="rId127" xr:uid="{D1280DAE-87EB-4109-A805-BC7205069CB7}"/>
    <hyperlink ref="W151" r:id="rId128" xr:uid="{201C45B3-102F-49FB-8CD5-2AF4EB213CF3}"/>
    <hyperlink ref="W152" r:id="rId129" xr:uid="{8735481E-777E-47DD-B49D-BA5BD377CC46}"/>
    <hyperlink ref="W153" r:id="rId130" xr:uid="{005DC7ED-DED6-4FD3-A857-9522322BDB4E}"/>
    <hyperlink ref="W154" r:id="rId131" xr:uid="{474E63CA-6800-4D98-ABFB-BDC4F4241EDB}"/>
    <hyperlink ref="W155" r:id="rId132" xr:uid="{9A4EA72E-1D21-4F02-9D34-1C691171A509}"/>
    <hyperlink ref="W156" r:id="rId133" xr:uid="{619E3A08-3676-480B-97A4-9C7AFA2B1F22}"/>
    <hyperlink ref="W157" r:id="rId134" xr:uid="{E5794AD5-15EF-45BD-9F1A-6AA781CD7795}"/>
    <hyperlink ref="W158" r:id="rId135" xr:uid="{C6578EF1-E468-473F-961E-4C7B0A94A546}"/>
    <hyperlink ref="W159" r:id="rId136" xr:uid="{6BA5633F-2CCD-496F-A889-C63B910F313F}"/>
    <hyperlink ref="W160" r:id="rId137" xr:uid="{7D9F1E91-85D3-40AB-BEE5-4F0C8F8D59AC}"/>
    <hyperlink ref="W161" r:id="rId138" xr:uid="{69652099-9392-4E48-BF64-1EAE4C6C2E94}"/>
    <hyperlink ref="W162" r:id="rId139" xr:uid="{77A69CAA-1070-4D29-A058-1D344B1264AE}"/>
    <hyperlink ref="W163" r:id="rId140" xr:uid="{455B5B87-5EA9-4E98-B56F-BFF61AD2A00C}"/>
    <hyperlink ref="W164" r:id="rId141" xr:uid="{21D4C83C-E2AB-4042-A0CE-835DA2A20D31}"/>
    <hyperlink ref="W165" r:id="rId142" xr:uid="{24791550-CDC0-4AB6-85FE-11B97133EFB3}"/>
    <hyperlink ref="W166" r:id="rId143" xr:uid="{AD3E0FA9-6908-49B1-BAD1-4A87FE99DD0C}"/>
    <hyperlink ref="W167" r:id="rId144" xr:uid="{8CF8062D-47E2-4F3B-AC7C-5D0DDDC9C18E}"/>
    <hyperlink ref="W168" r:id="rId145" xr:uid="{C6E9F8AE-B65C-4962-A45A-047DF6595107}"/>
    <hyperlink ref="W169" r:id="rId146" xr:uid="{782D5C54-C8B6-4F3F-BEA6-5845A700F5DB}"/>
    <hyperlink ref="W170" r:id="rId147" xr:uid="{D8524C44-DCC8-4DBE-BE18-4D44733DBA80}"/>
    <hyperlink ref="W171" r:id="rId148" xr:uid="{3E669697-59E7-4D80-BE77-B836E7EBC54B}"/>
    <hyperlink ref="W172" r:id="rId149" xr:uid="{80855722-4BAE-4D22-82DF-6C7570669DEE}"/>
    <hyperlink ref="W173" r:id="rId150" xr:uid="{E7533F2F-2BEE-4C8C-A447-52321626FA82}"/>
    <hyperlink ref="W174" r:id="rId151" xr:uid="{62E3085A-C16B-4DCC-99AA-00B7930FFD64}"/>
    <hyperlink ref="W175" r:id="rId152" xr:uid="{41415BC4-E9E7-4962-B50B-886F45534610}"/>
    <hyperlink ref="W176" r:id="rId153" xr:uid="{9E6B3772-3B06-4E88-ABC2-43F81ABAEA2D}"/>
    <hyperlink ref="W177" r:id="rId154" xr:uid="{2C405A28-D6D1-409F-A60E-56833654363C}"/>
    <hyperlink ref="W178" r:id="rId155" xr:uid="{D51BCA04-CE5D-4DE1-B384-F103AC717860}"/>
    <hyperlink ref="W179" r:id="rId156" xr:uid="{713F7CFD-4D7D-48E9-87C3-8105BD688885}"/>
    <hyperlink ref="W180" r:id="rId157" xr:uid="{A202C591-2A4A-4959-98D9-20130A54F5BD}"/>
    <hyperlink ref="W181" r:id="rId158" xr:uid="{7EB9AFD1-004A-475A-BCEE-5D477BC523A2}"/>
    <hyperlink ref="W182" r:id="rId159" xr:uid="{083B29B8-7684-4FE4-8152-BE99D4DDC846}"/>
    <hyperlink ref="W183" r:id="rId160" xr:uid="{2113433B-DA00-4AE6-A457-85F105112B03}"/>
    <hyperlink ref="W184" r:id="rId161" xr:uid="{B1861963-D39D-4830-9368-A059F90D8FB5}"/>
    <hyperlink ref="W185" r:id="rId162" xr:uid="{871EB697-3D4D-4908-BA94-8A6F12EA60EF}"/>
    <hyperlink ref="W186" r:id="rId163" xr:uid="{035A84D9-11C4-4A5A-8E61-AE4D87043D61}"/>
    <hyperlink ref="W187" r:id="rId164" xr:uid="{D031A484-EA19-423F-90E9-B3C35EE51537}"/>
    <hyperlink ref="W188" r:id="rId165" xr:uid="{3E0E8F52-4E75-43E8-A233-935BA77B5917}"/>
    <hyperlink ref="W189" r:id="rId166" xr:uid="{3F0F22BD-3336-4247-8A32-AF4B4C34779F}"/>
    <hyperlink ref="W190" r:id="rId167" xr:uid="{2098E899-F2F0-4200-971F-F07C509AE4AB}"/>
    <hyperlink ref="W191" r:id="rId168" xr:uid="{D9E4B661-A4C0-41EF-BEC4-40C7D1CB64B4}"/>
    <hyperlink ref="W192" r:id="rId169" xr:uid="{C79982F0-23E6-4A61-A71B-71AE9A23BCC4}"/>
    <hyperlink ref="W193" r:id="rId170" xr:uid="{76A2926C-4AE4-4BBB-B482-856BA5C3A818}"/>
    <hyperlink ref="W194" r:id="rId171" xr:uid="{6E00B8A3-7BA1-445B-8BBD-03A90F4D520D}"/>
    <hyperlink ref="W195" r:id="rId172" xr:uid="{F4B25E15-4497-4339-BA88-9BE54176F70B}"/>
    <hyperlink ref="W196" r:id="rId173" xr:uid="{E9C0FF44-5731-4C9D-A91F-6746CFA4D6E5}"/>
    <hyperlink ref="W197" r:id="rId174" xr:uid="{5CF2273B-8ECE-4428-9CA0-A5DE2466B1DE}"/>
    <hyperlink ref="W198" r:id="rId175" xr:uid="{C0DF9618-BCA3-4239-A4D9-56E9F118315F}"/>
    <hyperlink ref="W199" r:id="rId176" xr:uid="{BBE8CB85-67CB-4AB2-ABC7-8A72D72F618F}"/>
    <hyperlink ref="W200" r:id="rId177" xr:uid="{C0C43F9F-C878-4381-AD25-4151D313C58A}"/>
    <hyperlink ref="W201" r:id="rId178" xr:uid="{62BB2806-BD44-47E6-A6F1-25B586D36636}"/>
    <hyperlink ref="W202" r:id="rId179" xr:uid="{BA2B97F9-4392-46C1-9281-CCB8CFEFE16B}"/>
    <hyperlink ref="W203" r:id="rId180" xr:uid="{26415482-D594-4DDF-94B9-3CDCC0273890}"/>
    <hyperlink ref="W204" r:id="rId181" xr:uid="{2E3E735B-6C40-4B5A-9551-17C2CCA48DD5}"/>
    <hyperlink ref="W205" r:id="rId182" xr:uid="{41938E4F-0C7E-4215-A185-B895368F0369}"/>
    <hyperlink ref="W206" r:id="rId183" xr:uid="{69EDAC5D-81D0-4CC1-AA08-DC0A76448EFA}"/>
    <hyperlink ref="W207" r:id="rId184" xr:uid="{69FF1594-D9E8-4908-A0B1-644496413C70}"/>
    <hyperlink ref="W208" r:id="rId185" xr:uid="{1C111E24-F3B5-483C-9CC1-256970132555}"/>
    <hyperlink ref="W209" r:id="rId186" xr:uid="{91CB4F04-0371-45CF-9D4C-49A2B1CA0313}"/>
    <hyperlink ref="W210" r:id="rId187" xr:uid="{E0FE949D-368F-46A2-873A-337B8AF58D2B}"/>
    <hyperlink ref="W211" r:id="rId188" xr:uid="{A3C3B4B9-3C40-4158-BC17-3D5371D46DC3}"/>
    <hyperlink ref="W212" r:id="rId189" xr:uid="{62F30B38-5A21-4128-BD93-F2D5282482E4}"/>
    <hyperlink ref="W213" r:id="rId190" xr:uid="{35044580-1E7E-4D0F-92C7-3CAB0AAF8066}"/>
    <hyperlink ref="W214" r:id="rId191" xr:uid="{E0B6D6AA-0D5E-4012-8526-0E35AF8C42E0}"/>
    <hyperlink ref="W215" r:id="rId192" xr:uid="{EC922CD9-09A2-4AFE-8F66-2EA01B9B6FE4}"/>
    <hyperlink ref="W216" r:id="rId193" xr:uid="{48A08690-86C6-4B36-BE45-0DC6638CBFF3}"/>
    <hyperlink ref="W217" r:id="rId194" xr:uid="{744744C0-DBDD-4447-980F-809011F683D1}"/>
    <hyperlink ref="W218" r:id="rId195" xr:uid="{75ECD031-09DE-4F54-9769-8756E7A22B53}"/>
    <hyperlink ref="W219" r:id="rId196" xr:uid="{50010C3B-D4E3-4B88-90BA-01D31558D5D6}"/>
    <hyperlink ref="W220" r:id="rId197" xr:uid="{BCA189D8-EA23-4B6B-9FF8-2A970C76F16A}"/>
    <hyperlink ref="W221" r:id="rId198" xr:uid="{F3ABB352-1C87-448D-9B25-768D7FA19653}"/>
    <hyperlink ref="W222" r:id="rId199" xr:uid="{40CB6FA4-CA7A-4FAD-807F-E8942AAC6980}"/>
    <hyperlink ref="W223" r:id="rId200" xr:uid="{0A9CD4F3-979E-45F7-84F2-45514968EB34}"/>
    <hyperlink ref="W224" r:id="rId201" xr:uid="{267747F1-ED93-4CE5-9D06-8CE99F863995}"/>
    <hyperlink ref="W225" r:id="rId202" xr:uid="{F4C23ACE-2FDC-41C9-BECE-5A47B1A3C584}"/>
    <hyperlink ref="W226" r:id="rId203" xr:uid="{29FB3358-1F32-4F48-BB7A-44DD5779FBAB}"/>
    <hyperlink ref="W227" r:id="rId204" xr:uid="{FE896546-824F-4EE8-84EA-85E82DEF563D}"/>
    <hyperlink ref="W228" r:id="rId205" xr:uid="{05E01D78-61B5-4CC2-B08E-7AC279FA000D}"/>
    <hyperlink ref="W229" r:id="rId206" xr:uid="{FC0055C4-0F8B-4182-B303-3F2F2AA8B028}"/>
    <hyperlink ref="W230" r:id="rId207" xr:uid="{D0476F89-26B2-427A-BDBB-1C9D3CD4F50D}"/>
    <hyperlink ref="W231" r:id="rId208" xr:uid="{ABC62F03-A86E-43BD-BE3A-865E68C0ED8D}"/>
    <hyperlink ref="W232" r:id="rId209" xr:uid="{C95D318B-A6A6-48A8-AAF4-E10075BE1E84}"/>
    <hyperlink ref="W233" r:id="rId210" xr:uid="{B27BB91D-4107-4819-8281-787173E3FE74}"/>
    <hyperlink ref="W234" r:id="rId211" xr:uid="{FF2AF1DB-649B-4F3A-BD10-870B69989AC3}"/>
    <hyperlink ref="W235" r:id="rId212" xr:uid="{5DA79FCC-37FF-4089-8992-0CAFE65F71C0}"/>
    <hyperlink ref="W236" r:id="rId213" xr:uid="{C07BDED9-DEA9-4B91-BBBE-51112039B01D}"/>
    <hyperlink ref="W237" r:id="rId214" xr:uid="{10047C33-A52A-457D-A92A-E20AF945D0A4}"/>
    <hyperlink ref="W238" r:id="rId215" xr:uid="{933C93D8-9ECF-4D0E-ADBA-679132AF57DC}"/>
    <hyperlink ref="W239" r:id="rId216" xr:uid="{861A990C-3A1F-4643-8399-4185B5515969}"/>
    <hyperlink ref="W240" r:id="rId217" xr:uid="{86B4D2C1-BC27-41CD-91AB-CA478D0F2520}"/>
    <hyperlink ref="W241" r:id="rId218" xr:uid="{71FBFC31-D085-4208-BC75-40A7EBF3567C}"/>
    <hyperlink ref="W242" r:id="rId219" xr:uid="{D610FF15-CDD9-42B2-A538-DE971CEA49D3}"/>
    <hyperlink ref="W243" r:id="rId220" xr:uid="{7EE55C5E-FD8E-4733-9802-B34EB57AE2B6}"/>
    <hyperlink ref="W244" r:id="rId221" xr:uid="{6FEFFD4C-3310-45D3-AEC4-BC7EBA067F25}"/>
    <hyperlink ref="W245" r:id="rId222" xr:uid="{BB6AC7A5-F06F-41DB-9A59-672060D9914E}"/>
    <hyperlink ref="W246" r:id="rId223" xr:uid="{9B623354-989D-4769-BFA9-16D047453555}"/>
    <hyperlink ref="W247" r:id="rId224" xr:uid="{22B9F853-7560-4817-822A-A007D8E82F2A}"/>
    <hyperlink ref="W248" r:id="rId225" xr:uid="{72C0DDCA-2E32-445A-A4CF-ECF9C635EA72}"/>
    <hyperlink ref="W249" r:id="rId226" xr:uid="{8D7C643A-FA75-4CAA-9E84-E7E6F04C1555}"/>
    <hyperlink ref="W250" r:id="rId227" xr:uid="{03679855-2A32-4967-BF88-DE1473458C62}"/>
    <hyperlink ref="W251" r:id="rId228" xr:uid="{914155B7-C083-4CC1-8B47-B7FC6BFD3674}"/>
    <hyperlink ref="W252" r:id="rId229" xr:uid="{53745794-37F7-45E2-A67F-4EC58DE172BC}"/>
    <hyperlink ref="W253" r:id="rId230" xr:uid="{CE370E48-62BD-4075-9E46-A7D52032EDD0}"/>
    <hyperlink ref="W254" r:id="rId231" xr:uid="{9EF06BAA-6482-4865-9651-B1DE389210B6}"/>
    <hyperlink ref="W255" r:id="rId232" xr:uid="{0E0BA986-BF6E-44C3-A3A9-4AC51FD721AC}"/>
    <hyperlink ref="W256" r:id="rId233" xr:uid="{8DFD931D-8E45-4F27-AA9B-E6231A989DA1}"/>
    <hyperlink ref="W257" r:id="rId234" xr:uid="{F8290738-053A-4E05-800E-C745CB411FC6}"/>
    <hyperlink ref="W258" r:id="rId235" xr:uid="{999E0389-D717-4C5E-AF8E-77B73A025CA4}"/>
    <hyperlink ref="W259" r:id="rId236" xr:uid="{1432EE31-5E15-4F6A-9EC3-8FE6DC7F7FAA}"/>
    <hyperlink ref="W260" r:id="rId237" xr:uid="{C0907921-ECDA-40F0-B7F0-22339A90FB67}"/>
    <hyperlink ref="W261" r:id="rId238" xr:uid="{2471B9A2-AE42-4EBD-8B2F-D26589E789A1}"/>
    <hyperlink ref="W262" r:id="rId239" xr:uid="{27ED58A5-5B67-45F4-9A00-9BEE9C576827}"/>
    <hyperlink ref="W263" r:id="rId240" xr:uid="{727E6954-C9FA-459F-A3B2-364496618A06}"/>
    <hyperlink ref="W264" r:id="rId241" xr:uid="{457C508E-C186-458E-9603-0265EBFF416F}"/>
    <hyperlink ref="W265" r:id="rId242" xr:uid="{713C1703-4255-456A-AF92-ABB0B7A66B02}"/>
    <hyperlink ref="W266" r:id="rId243" xr:uid="{3E4C55E7-8625-4FA2-8EDD-1B5C645E71A2}"/>
    <hyperlink ref="W267" r:id="rId244" xr:uid="{C05E093A-1141-469A-BC8A-5FB904321248}"/>
    <hyperlink ref="W268" r:id="rId245" xr:uid="{3F5F35D4-4552-4078-9EA8-7755AF3B0B62}"/>
    <hyperlink ref="W269" r:id="rId246" xr:uid="{F249C973-0F65-4E1C-94E7-057F8A450E77}"/>
    <hyperlink ref="W270" r:id="rId247" xr:uid="{8180CAEF-1B46-465B-9C18-6723BC34C9DC}"/>
    <hyperlink ref="W271" r:id="rId248" xr:uid="{8BAE30DD-4480-4EC7-AE2F-9D2714106C90}"/>
    <hyperlink ref="W272" r:id="rId249" xr:uid="{EFEE73B1-427A-4B01-BC6A-E3D08774ED05}"/>
    <hyperlink ref="W273" r:id="rId250" xr:uid="{379AF323-2FBB-4675-85BD-9AE12EAD8E2E}"/>
    <hyperlink ref="W274" r:id="rId251" xr:uid="{EE0029BA-5692-48DC-A683-5609B6D4F4CB}"/>
    <hyperlink ref="W275" r:id="rId252" xr:uid="{F037F9C4-5574-4651-A09D-582988FE76CA}"/>
    <hyperlink ref="W276" r:id="rId253" xr:uid="{9F23AC55-1855-4CC3-8D46-5D145E944176}"/>
    <hyperlink ref="W277" r:id="rId254" xr:uid="{487C43F6-F92F-4F4F-B83A-C5AA7986E7E9}"/>
    <hyperlink ref="W278" r:id="rId255" xr:uid="{5967C93F-77D3-4133-90BC-19D011201126}"/>
    <hyperlink ref="W279" r:id="rId256" xr:uid="{B7B6593E-3EB2-4B45-A181-A5A28904BE7B}"/>
    <hyperlink ref="W280" r:id="rId257" xr:uid="{A21C51F4-5826-417F-A08D-8E4E64C99324}"/>
    <hyperlink ref="W281" r:id="rId258" xr:uid="{54BAC211-A9CE-4F09-91EA-3F192A389364}"/>
    <hyperlink ref="W282" r:id="rId259" xr:uid="{EB801701-2F79-46D5-B8FA-92F230CF67F8}"/>
    <hyperlink ref="W283" r:id="rId260" xr:uid="{F3B4EA24-3335-4A74-8F34-0F283383C01F}"/>
    <hyperlink ref="W284" r:id="rId261" xr:uid="{590FCC29-A3B4-41DA-BDF7-17DDBFE0CE09}"/>
    <hyperlink ref="W285" r:id="rId262" xr:uid="{EC247C10-8D48-4FBE-85A2-62E7DD29A2E7}"/>
    <hyperlink ref="W286" r:id="rId263" xr:uid="{D6A86CC8-03AD-460A-90FE-DFA3554DFBDF}"/>
    <hyperlink ref="W287" r:id="rId264" xr:uid="{55CF8E05-FA96-4AEE-887D-F41FC31B63A6}"/>
    <hyperlink ref="W288" r:id="rId265" xr:uid="{40B0285D-641E-43CA-A4DF-3B99EF798A8A}"/>
    <hyperlink ref="W289" r:id="rId266" xr:uid="{8E7FD52D-57EB-4F16-821E-558FEC2B0E00}"/>
    <hyperlink ref="W290" r:id="rId267" xr:uid="{284C3CBF-8670-4E99-A7D5-24E6E9F65FFF}"/>
    <hyperlink ref="W291" r:id="rId268" xr:uid="{AB957C13-6834-4AFB-B2D4-73F607C74684}"/>
    <hyperlink ref="W292" r:id="rId269" xr:uid="{A35B36E6-D784-457B-92A4-8E26B77CA146}"/>
    <hyperlink ref="W293" r:id="rId270" xr:uid="{6F77F9A8-B097-4EE5-AFF7-86B499F64AE5}"/>
    <hyperlink ref="W294" r:id="rId271" xr:uid="{D82AFDAD-958E-4935-B57F-2872D041DF06}"/>
    <hyperlink ref="W295" r:id="rId272" xr:uid="{E925550B-17EE-4BBC-BEA1-B17334E02FD1}"/>
    <hyperlink ref="W296" r:id="rId273" xr:uid="{B8147E4C-4BFA-4619-B143-F2BCA59E6111}"/>
    <hyperlink ref="W297" r:id="rId274" xr:uid="{E8C0FD16-1F8D-488E-85E9-0592C15AA052}"/>
    <hyperlink ref="W298" r:id="rId275" xr:uid="{17D4F7CF-156E-4089-92C2-2F5C13AB0B4E}"/>
    <hyperlink ref="W299" r:id="rId276" xr:uid="{2DA116FE-5351-4CD2-BCB0-6970B1B3A141}"/>
    <hyperlink ref="W300" r:id="rId277" xr:uid="{059AC47B-3FCD-4272-8903-7BF078FEC04F}"/>
    <hyperlink ref="W301" r:id="rId278" xr:uid="{D0B39582-C1FC-46B6-AA18-21AAC0A311F7}"/>
    <hyperlink ref="W302" r:id="rId279" xr:uid="{81B017CC-8C3B-4AF8-9C9A-B1E511AAA015}"/>
    <hyperlink ref="W303" r:id="rId280" xr:uid="{9288D297-A227-4C77-BE2A-CEC732FA105E}"/>
    <hyperlink ref="W304" r:id="rId281" xr:uid="{3F4D2E50-65B0-4295-951A-832BCB1C797D}"/>
    <hyperlink ref="W305" r:id="rId282" xr:uid="{27EAECE9-00D5-4363-8F3E-82B155DD464E}"/>
    <hyperlink ref="W306" r:id="rId283" xr:uid="{9460636A-3264-44AF-9B5C-C0D65F543559}"/>
    <hyperlink ref="W307" r:id="rId284" xr:uid="{50AD6431-5907-45FE-96C4-2A3979781234}"/>
    <hyperlink ref="W308" r:id="rId285" xr:uid="{63441F71-373F-4CD0-90DF-E7369BA44D47}"/>
    <hyperlink ref="W309" r:id="rId286" xr:uid="{029DAF3F-7FD5-4BEB-B31A-8EFB8C78047C}"/>
    <hyperlink ref="W310" r:id="rId287" xr:uid="{0253B683-AACE-4475-9441-937FAD115A76}"/>
    <hyperlink ref="W311" r:id="rId288" xr:uid="{75CC0DA3-8C26-4019-BE21-D21333D3B924}"/>
    <hyperlink ref="W312" r:id="rId289" xr:uid="{FF808C6A-C2C7-444A-9C4C-9912B212370C}"/>
    <hyperlink ref="W313" r:id="rId290" xr:uid="{1D69EED2-3797-44F0-AE95-6B9A4E78668A}"/>
    <hyperlink ref="W314" r:id="rId291" xr:uid="{4A1D0BCA-1713-4C98-A129-A8298CADED29}"/>
    <hyperlink ref="W315" r:id="rId292" xr:uid="{ECDD02E6-013F-44C4-AA9C-9DA42AA6D6B3}"/>
    <hyperlink ref="W316" r:id="rId293" xr:uid="{BA1DEB79-DB21-443A-8EFA-B06331652015}"/>
    <hyperlink ref="W317" r:id="rId294" xr:uid="{B4EE6780-C403-4143-B271-F4680045D970}"/>
    <hyperlink ref="W318" r:id="rId295" xr:uid="{FF03FAB7-B38F-49CC-B42E-15E5CE3AE250}"/>
    <hyperlink ref="W319" r:id="rId296" xr:uid="{26374C2C-0781-473D-AE12-CC7B15D9D0A6}"/>
    <hyperlink ref="W320" r:id="rId297" xr:uid="{220A3267-3A75-424B-BD0C-2B6010954EFA}"/>
    <hyperlink ref="W321" r:id="rId298" xr:uid="{722D5CC0-0995-4A22-AE63-2F234050914D}"/>
    <hyperlink ref="W322" r:id="rId299" xr:uid="{A7338037-BE10-47A7-8F02-AAC3B3A29149}"/>
    <hyperlink ref="W323" r:id="rId300" xr:uid="{1A5EC4FA-0802-4727-91C2-B89D93099767}"/>
    <hyperlink ref="W324" r:id="rId301" xr:uid="{71AC731F-A4F3-4D65-B702-1E611503CA3E}"/>
    <hyperlink ref="W325" r:id="rId302" xr:uid="{36550B3D-9B32-437B-816F-DCC8B855A576}"/>
    <hyperlink ref="W326" r:id="rId303" xr:uid="{33718CC9-3F55-46E7-AEC1-02747A86684A}"/>
    <hyperlink ref="W327" r:id="rId304" xr:uid="{3771FDB8-AA93-4565-BB87-9C1EA9DF8E0F}"/>
    <hyperlink ref="W328" r:id="rId305" xr:uid="{A96B49BB-C733-4E9C-948A-D786B7EBD454}"/>
    <hyperlink ref="W329" r:id="rId306" xr:uid="{8BF22B88-1E9A-4AD9-A5E7-5B1C5FA03D0F}"/>
    <hyperlink ref="W330" r:id="rId307" xr:uid="{26538BAD-D358-4A1F-A886-3F6CB953321E}"/>
    <hyperlink ref="W331" r:id="rId308" xr:uid="{3084D966-B79E-4F74-A921-655DDC11FBBC}"/>
    <hyperlink ref="W332" r:id="rId309" xr:uid="{BADA5F4E-6703-4C5A-AAB0-286468DC21C3}"/>
    <hyperlink ref="W333" r:id="rId310" xr:uid="{E558A31A-192E-418C-83AD-F9B21C272C84}"/>
    <hyperlink ref="W334" r:id="rId311" xr:uid="{3ED65EF5-AC1C-4D86-9140-BB5177E72522}"/>
    <hyperlink ref="W335" r:id="rId312" xr:uid="{0A2964F4-0EC2-423F-98EF-23C9D8289C98}"/>
    <hyperlink ref="W336" r:id="rId313" xr:uid="{F3A5D681-F1C8-4E53-85A0-68E8BC50C5DC}"/>
    <hyperlink ref="W337" r:id="rId314" xr:uid="{0B87C3EC-E878-4064-8B51-DCEFBE2738EA}"/>
    <hyperlink ref="W338" r:id="rId315" xr:uid="{8D9D6E30-E5BE-4DDF-91E5-5113F9BF211C}"/>
    <hyperlink ref="W339" r:id="rId316" xr:uid="{0B63BCE8-5014-492E-89E8-B464CC9AD284}"/>
    <hyperlink ref="W340" r:id="rId317" xr:uid="{44815285-2159-45F9-AEFB-4004727C704E}"/>
    <hyperlink ref="W341" r:id="rId318" xr:uid="{425C46BB-38B4-452E-A169-77C07FB41077}"/>
    <hyperlink ref="W342" r:id="rId319" xr:uid="{1EDC0E7A-7E2F-438F-B747-7F510739DE40}"/>
    <hyperlink ref="W343" r:id="rId320" xr:uid="{A0DC5CEC-E592-43CB-AF0C-08EB22F04010}"/>
    <hyperlink ref="W344" r:id="rId321" xr:uid="{16667A49-31D1-4F2E-83F5-621882CC9423}"/>
    <hyperlink ref="W345" r:id="rId322" xr:uid="{E36A1A55-56E8-49AC-9827-2E37EAC8F9D6}"/>
    <hyperlink ref="W346" r:id="rId323" xr:uid="{28432002-12E7-405B-89F7-D3FCD219CC76}"/>
    <hyperlink ref="W347" r:id="rId324" xr:uid="{339C9376-81CB-4D27-AA1B-2B1F51EC6AFC}"/>
    <hyperlink ref="W348" r:id="rId325" xr:uid="{07B7EEB1-0978-4F16-A176-F9CB2842DCCE}"/>
    <hyperlink ref="W349" r:id="rId326" xr:uid="{7C734D95-18CD-486B-ACAF-95BB8D57A116}"/>
    <hyperlink ref="W350" r:id="rId327" xr:uid="{01C31EA2-9B91-4DDF-A2F1-7D342EEB3CBA}"/>
    <hyperlink ref="W351" r:id="rId328" xr:uid="{4F2B698D-35F4-4C60-B74D-6E87B53428E9}"/>
    <hyperlink ref="W352" r:id="rId329" xr:uid="{AF98DF59-A135-4C98-AC30-42EC89A7C97D}"/>
    <hyperlink ref="W353" r:id="rId330" xr:uid="{DFEFA097-C7BC-4596-A10B-81257DE1839B}"/>
    <hyperlink ref="W354" r:id="rId331" xr:uid="{AEAC69EE-9F29-45A4-8C25-F646236324ED}"/>
    <hyperlink ref="W355" r:id="rId332" xr:uid="{F8C41A9C-5407-4F94-826B-B60AEB208473}"/>
    <hyperlink ref="W356" r:id="rId333" xr:uid="{7BFB84F5-08D6-4DAB-BE08-44A4964F7618}"/>
    <hyperlink ref="W357" r:id="rId334" xr:uid="{7A46431D-346B-400B-953C-5CA43767493A}"/>
    <hyperlink ref="W358" r:id="rId335" xr:uid="{22A4D70C-543C-4629-A7D4-AC77043BE501}"/>
    <hyperlink ref="W359" r:id="rId336" xr:uid="{71A0117C-4FD4-48AA-95A0-A92F956F27E6}"/>
    <hyperlink ref="W360" r:id="rId337" xr:uid="{BA3767B4-4AEC-4FAD-9671-F2E8F5F44107}"/>
    <hyperlink ref="W361" r:id="rId338" xr:uid="{D4892C3B-BA5D-4E69-8ED8-F1DF3F4B2C12}"/>
    <hyperlink ref="W362" r:id="rId339" xr:uid="{3E1F0264-3D36-4E8E-A9FF-9932540F1BC5}"/>
    <hyperlink ref="W363" r:id="rId340" xr:uid="{CFC8E980-9562-418F-8695-7240F885FA10}"/>
    <hyperlink ref="W364" r:id="rId341" xr:uid="{F3F900DD-83B9-46CC-881A-FD595DC1CDE3}"/>
    <hyperlink ref="W365" r:id="rId342" xr:uid="{07100B90-96AD-4CA5-955A-BB77DED82496}"/>
    <hyperlink ref="W366" r:id="rId343" xr:uid="{DB28E98B-321C-41C8-9E07-0E6F160D4169}"/>
    <hyperlink ref="W367" r:id="rId344" xr:uid="{1A4AFF72-C525-48B8-B9E6-E375EA1178A2}"/>
    <hyperlink ref="W368" r:id="rId345" xr:uid="{2E806DFA-6D56-4EC1-B0AA-875D2ED55D85}"/>
    <hyperlink ref="W369" r:id="rId346" xr:uid="{4237FFCA-A5C6-4F6A-BC98-CF63233363C8}"/>
    <hyperlink ref="W370" r:id="rId347" xr:uid="{0F247175-4DC8-4ED1-9359-F481A11AD3D2}"/>
    <hyperlink ref="W371" r:id="rId348" xr:uid="{F819BA80-30E9-464C-8722-CF6527C4CD7E}"/>
    <hyperlink ref="W372" r:id="rId349" xr:uid="{CE938DDD-D081-4364-B22C-DA72AF79B18A}"/>
    <hyperlink ref="W373" r:id="rId350" xr:uid="{A6D735FD-6825-445F-8C91-FA0EBA2CC478}"/>
    <hyperlink ref="W374" r:id="rId351" xr:uid="{E25A05BA-62CA-4BBD-8879-013652208E9E}"/>
    <hyperlink ref="W375" r:id="rId352" xr:uid="{43A27A54-EB63-4C52-87A6-E88EDDCD0F5E}"/>
    <hyperlink ref="W376" r:id="rId353" xr:uid="{657E9014-AEA9-4990-A820-A4FEB70B2D2E}"/>
    <hyperlink ref="W377" r:id="rId354" xr:uid="{93E89FB9-8444-4928-B88C-80E7D4D550EF}"/>
    <hyperlink ref="W378" r:id="rId355" xr:uid="{3CC462A3-A4E6-4D2F-A389-67930192F3CE}"/>
    <hyperlink ref="W379" r:id="rId356" xr:uid="{75327487-B38E-4160-9102-4D3D3F042C9F}"/>
    <hyperlink ref="W380" r:id="rId357" xr:uid="{37A804D3-2533-400B-89B6-2B7B0BE338CB}"/>
    <hyperlink ref="W381" r:id="rId358" xr:uid="{7BC21E23-830C-4C7C-ADE6-C4A240AD075A}"/>
    <hyperlink ref="W382" r:id="rId359" xr:uid="{1CDE8AAF-4325-4F12-AC6B-6891CCD88FE0}"/>
    <hyperlink ref="W383" r:id="rId360" xr:uid="{0A7D9CCC-775E-4ED4-8B74-37D6098A3B57}"/>
    <hyperlink ref="W384" r:id="rId361" xr:uid="{16AAFB0C-FE17-4AF0-A4B9-0F89F29AA252}"/>
    <hyperlink ref="W385" r:id="rId362" xr:uid="{548334FA-A2DF-4560-915E-766FA32352E6}"/>
    <hyperlink ref="W386" r:id="rId363" xr:uid="{9B680CC5-369D-4978-8906-E89BCDD1EBAD}"/>
    <hyperlink ref="W387" r:id="rId364" xr:uid="{65AB24F2-7524-4D92-9717-332D46C30F74}"/>
    <hyperlink ref="W388" r:id="rId365" xr:uid="{8AF2A166-DB2D-47F7-85D0-EC6A58638DAE}"/>
    <hyperlink ref="W389" r:id="rId366" xr:uid="{9FA8F53A-CF4D-4AA6-8857-EC245AD1A126}"/>
    <hyperlink ref="W390" r:id="rId367" xr:uid="{ED99475B-62F7-452B-935A-D8150C14C605}"/>
    <hyperlink ref="W391" r:id="rId368" xr:uid="{A016992D-6950-42AE-B772-18B4953869A9}"/>
    <hyperlink ref="W392" r:id="rId369" xr:uid="{226E85C7-9580-44CD-9968-B68F5E4F947B}"/>
    <hyperlink ref="W393" r:id="rId370" xr:uid="{D924EBFF-27DC-439B-935C-31C16BBE2947}"/>
    <hyperlink ref="W394" r:id="rId371" xr:uid="{11389B92-5450-4564-BC74-CC464DA85F75}"/>
    <hyperlink ref="W395" r:id="rId372" xr:uid="{D7C4FEEC-0A27-405A-974F-5D765E9D76A4}"/>
    <hyperlink ref="W396" r:id="rId373" xr:uid="{501D2F09-0A9A-43C5-98B0-F5F99344BE39}"/>
    <hyperlink ref="W397" r:id="rId374" xr:uid="{89BC6E6F-68B7-4A7A-A184-5000158C6678}"/>
    <hyperlink ref="W398" r:id="rId375" xr:uid="{763964D0-9052-4094-A2E2-B93E1B44DF43}"/>
    <hyperlink ref="W399" r:id="rId376" xr:uid="{D60F117E-581A-4011-A4A3-EBB8C0A19C20}"/>
    <hyperlink ref="W400" r:id="rId377" xr:uid="{3C6EEDA2-ECC7-470B-B966-2E839998F995}"/>
    <hyperlink ref="W401" r:id="rId378" xr:uid="{6DC25AAE-63B7-4615-B636-54095D4EA345}"/>
    <hyperlink ref="W402" r:id="rId379" xr:uid="{E7B28B62-5280-4456-9ABF-7A7222326A6B}"/>
    <hyperlink ref="W403" r:id="rId380" xr:uid="{A610B54D-3ACA-4A11-BA1F-639A1752ABC2}"/>
    <hyperlink ref="W404" r:id="rId381" xr:uid="{3EB69783-0C79-47D2-80A2-73B6CB107111}"/>
    <hyperlink ref="W405" r:id="rId382" xr:uid="{4A8D7DC1-C2FB-4EE8-9AA5-BEF196832ABB}"/>
    <hyperlink ref="W406" r:id="rId383" xr:uid="{3DEAA19E-F981-4046-AD89-90FE40533C80}"/>
    <hyperlink ref="W407" r:id="rId384" xr:uid="{EE80FF4E-0588-47A6-B226-332ABC001AF1}"/>
    <hyperlink ref="W408" r:id="rId385" xr:uid="{68C8950C-28B2-4E72-8572-771C155831BC}"/>
    <hyperlink ref="W409" r:id="rId386" xr:uid="{D3877B5A-0B8B-451C-8E3F-C439CCC35798}"/>
    <hyperlink ref="W410" r:id="rId387" xr:uid="{3CF968E2-442B-4E72-BD98-2A3267047AC4}"/>
    <hyperlink ref="W411" r:id="rId388" xr:uid="{625B1C69-3DC5-483A-B197-E2CDF4D78F31}"/>
    <hyperlink ref="W412" r:id="rId389" xr:uid="{D812CF4D-1B30-4C3D-A9D8-FE87A17DDC1D}"/>
    <hyperlink ref="W413" r:id="rId390" xr:uid="{49077666-D6B5-4DC6-8913-31B6671F38BA}"/>
    <hyperlink ref="W414" r:id="rId391" xr:uid="{5559ADAF-2BCF-4222-A676-30FDAFA9CB37}"/>
    <hyperlink ref="W415" r:id="rId392" xr:uid="{65EB4067-CE56-488D-AB8A-69C9427AF00F}"/>
    <hyperlink ref="W416" r:id="rId393" xr:uid="{654CBDD5-AE7D-48DB-8E99-C0AE1985BF4B}"/>
    <hyperlink ref="W417" r:id="rId394" xr:uid="{CEB3AF26-F9B0-490D-85FF-4E6D3EC79696}"/>
    <hyperlink ref="W418" r:id="rId395" xr:uid="{1196B85B-5308-477C-8267-1338775FC683}"/>
    <hyperlink ref="W419" r:id="rId396" xr:uid="{66054D56-5AC4-4DCB-ABB5-FA8A16337CC2}"/>
    <hyperlink ref="W420" r:id="rId397" xr:uid="{57907E27-91F9-4AD2-BF3E-23945586B1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F5C2-9B25-4F3C-AC4C-1FDE6483D341}">
  <sheetPr>
    <tabColor rgb="FFC00000"/>
  </sheetPr>
  <dimension ref="B1:AD150"/>
  <sheetViews>
    <sheetView zoomScale="85" zoomScaleNormal="85" workbookViewId="0">
      <pane xSplit="8" ySplit="2" topLeftCell="I122" activePane="bottomRight" state="frozen"/>
      <selection activeCell="I3" sqref="I3"/>
      <selection pane="topRight" activeCell="I3" sqref="I3"/>
      <selection pane="bottomLeft" activeCell="I3" sqref="I3"/>
      <selection pane="bottomRight" activeCell="D134" sqref="D134"/>
    </sheetView>
  </sheetViews>
  <sheetFormatPr defaultColWidth="9.140625" defaultRowHeight="15" x14ac:dyDescent="0.25"/>
  <cols>
    <col min="1" max="1" width="4" style="9" customWidth="1"/>
    <col min="2" max="2" width="15.5703125" style="9" bestFit="1" customWidth="1"/>
    <col min="3" max="3" width="14.7109375" style="9" bestFit="1" customWidth="1"/>
    <col min="4" max="4" width="15.5703125" style="9" bestFit="1" customWidth="1"/>
    <col min="5" max="5" width="7.7109375" style="9" bestFit="1" customWidth="1"/>
    <col min="6" max="6" width="8.140625" style="9" bestFit="1" customWidth="1"/>
    <col min="7" max="7" width="17.85546875" style="9" bestFit="1" customWidth="1"/>
    <col min="8" max="8" width="37" style="9" bestFit="1" customWidth="1"/>
    <col min="9" max="9" width="10.28515625" style="9" bestFit="1" customWidth="1"/>
    <col min="10" max="10" width="16.85546875" style="9" bestFit="1" customWidth="1"/>
    <col min="11" max="11" width="33.5703125" style="9" bestFit="1" customWidth="1"/>
    <col min="12" max="14" width="17.85546875" style="9" customWidth="1"/>
    <col min="15" max="15" width="21.5703125" style="9" bestFit="1" customWidth="1"/>
    <col min="16" max="16" width="13.5703125" style="9" bestFit="1" customWidth="1"/>
    <col min="17" max="17" width="13.5703125" style="9" customWidth="1"/>
    <col min="18" max="18" width="22" style="9" bestFit="1" customWidth="1"/>
    <col min="19" max="19" width="22" style="9" customWidth="1"/>
    <col min="20" max="20" width="49" style="9" bestFit="1" customWidth="1"/>
    <col min="21" max="21" width="33.5703125" style="9" bestFit="1" customWidth="1"/>
    <col min="22" max="22" width="10.85546875" bestFit="1" customWidth="1"/>
    <col min="23" max="23" width="7.5703125" bestFit="1" customWidth="1"/>
    <col min="24" max="24" width="9.28515625" bestFit="1" customWidth="1"/>
    <col min="25" max="25" width="5.85546875" bestFit="1" customWidth="1"/>
    <col min="26" max="26" width="8.7109375" bestFit="1" customWidth="1"/>
    <col min="27" max="27" width="19.42578125" bestFit="1" customWidth="1"/>
    <col min="28" max="28" width="68.140625" bestFit="1" customWidth="1"/>
    <col min="29" max="29" width="33.5703125" style="9" bestFit="1" customWidth="1"/>
    <col min="30" max="16384" width="9.140625" style="9"/>
  </cols>
  <sheetData>
    <row r="1" spans="2:30" x14ac:dyDescent="0.25">
      <c r="Q1" s="9" t="s">
        <v>349</v>
      </c>
    </row>
    <row r="2" spans="2:30" ht="13.5" customHeight="1" x14ac:dyDescent="0.25">
      <c r="B2" s="1" t="s">
        <v>35</v>
      </c>
      <c r="C2" s="1" t="s">
        <v>26</v>
      </c>
      <c r="D2" s="1" t="s">
        <v>37</v>
      </c>
      <c r="E2" s="1" t="s">
        <v>2</v>
      </c>
      <c r="F2" s="1" t="s">
        <v>3</v>
      </c>
      <c r="G2" s="1" t="s">
        <v>1</v>
      </c>
      <c r="H2" s="1" t="s">
        <v>24</v>
      </c>
      <c r="I2" s="1" t="s">
        <v>4</v>
      </c>
      <c r="J2" s="1" t="s">
        <v>9</v>
      </c>
      <c r="K2" s="1" t="s">
        <v>10</v>
      </c>
      <c r="L2" s="1" t="s">
        <v>23</v>
      </c>
      <c r="M2" s="1" t="s">
        <v>25</v>
      </c>
      <c r="N2" s="1" t="s">
        <v>30</v>
      </c>
      <c r="O2" s="1" t="s">
        <v>5</v>
      </c>
      <c r="P2" s="7" t="s">
        <v>27</v>
      </c>
      <c r="Q2" s="7" t="s">
        <v>31</v>
      </c>
      <c r="R2" s="8" t="s">
        <v>28</v>
      </c>
      <c r="S2" s="8" t="s">
        <v>29</v>
      </c>
      <c r="T2" s="1" t="s">
        <v>6</v>
      </c>
      <c r="U2" s="1" t="s">
        <v>7</v>
      </c>
      <c r="V2" s="1" t="s">
        <v>11</v>
      </c>
      <c r="W2" s="1" t="s">
        <v>12</v>
      </c>
      <c r="X2" s="1" t="s">
        <v>17</v>
      </c>
      <c r="Y2" s="1" t="s">
        <v>16</v>
      </c>
      <c r="Z2" s="1" t="s">
        <v>15</v>
      </c>
      <c r="AA2" s="1" t="s">
        <v>18</v>
      </c>
      <c r="AB2" s="1" t="s">
        <v>39</v>
      </c>
      <c r="AC2" s="1" t="s">
        <v>19</v>
      </c>
      <c r="AD2" s="1" t="s">
        <v>853</v>
      </c>
    </row>
    <row r="3" spans="2:30" ht="13.5" customHeight="1" x14ac:dyDescent="0.25">
      <c r="B3" s="21" t="s">
        <v>350</v>
      </c>
      <c r="C3" s="9" t="s">
        <v>36</v>
      </c>
      <c r="D3" s="2" t="s">
        <v>40</v>
      </c>
      <c r="E3" s="37" t="s">
        <v>126</v>
      </c>
      <c r="F3" s="38" t="s">
        <v>64</v>
      </c>
      <c r="G3" s="29"/>
      <c r="H3" s="22" t="s">
        <v>351</v>
      </c>
      <c r="I3" s="22" t="s">
        <v>67</v>
      </c>
      <c r="J3" s="22"/>
      <c r="K3" s="22">
        <v>0</v>
      </c>
      <c r="L3" s="29"/>
      <c r="M3" s="30">
        <v>1</v>
      </c>
      <c r="N3" s="31"/>
      <c r="O3" s="22"/>
      <c r="P3" s="32">
        <v>8076160</v>
      </c>
      <c r="Q3" s="39">
        <f>IFERROR(P3/V3,"")</f>
        <v>998.28924598269464</v>
      </c>
      <c r="R3" s="34">
        <v>5.7865634585245733E-2</v>
      </c>
      <c r="S3" s="34"/>
      <c r="T3" s="22" t="s">
        <v>352</v>
      </c>
      <c r="U3" s="22" t="s">
        <v>353</v>
      </c>
      <c r="V3" s="33">
        <v>8090</v>
      </c>
      <c r="W3" s="35">
        <v>0</v>
      </c>
      <c r="X3" s="25">
        <v>0</v>
      </c>
      <c r="Y3" s="25">
        <v>0</v>
      </c>
      <c r="Z3" s="36">
        <v>0</v>
      </c>
      <c r="AA3" s="25"/>
      <c r="AB3" s="22" t="s">
        <v>351</v>
      </c>
      <c r="AC3" s="2"/>
      <c r="AD3" s="10"/>
    </row>
    <row r="4" spans="2:30" ht="13.5" customHeight="1" x14ac:dyDescent="0.25">
      <c r="B4" s="21" t="s">
        <v>354</v>
      </c>
      <c r="C4" s="9" t="s">
        <v>36</v>
      </c>
      <c r="D4" s="2" t="s">
        <v>40</v>
      </c>
      <c r="E4" s="37" t="s">
        <v>126</v>
      </c>
      <c r="F4" s="38" t="s">
        <v>63</v>
      </c>
      <c r="G4" s="29"/>
      <c r="H4" s="22" t="s">
        <v>355</v>
      </c>
      <c r="I4" s="22" t="s">
        <v>67</v>
      </c>
      <c r="J4" s="22"/>
      <c r="K4" s="22">
        <v>0</v>
      </c>
      <c r="L4" s="29"/>
      <c r="M4" s="30">
        <v>1</v>
      </c>
      <c r="N4" s="31"/>
      <c r="O4" s="22"/>
      <c r="P4" s="32">
        <v>2825000</v>
      </c>
      <c r="Q4" s="39">
        <f t="shared" ref="Q4:Q67" si="0">IFERROR(P4/V4,"")</f>
        <v>1033.6626417855837</v>
      </c>
      <c r="R4" s="34">
        <v>7.0667972953439434E-2</v>
      </c>
      <c r="S4" s="34"/>
      <c r="T4" s="22" t="s">
        <v>356</v>
      </c>
      <c r="U4" s="22">
        <v>0</v>
      </c>
      <c r="V4" s="33">
        <v>2733</v>
      </c>
      <c r="W4" s="35">
        <v>0</v>
      </c>
      <c r="X4" s="25">
        <v>0</v>
      </c>
      <c r="Y4" s="25">
        <v>0</v>
      </c>
      <c r="Z4" s="36">
        <v>0</v>
      </c>
      <c r="AA4" s="25"/>
      <c r="AB4" s="22" t="s">
        <v>355</v>
      </c>
      <c r="AC4" s="2"/>
      <c r="AD4" s="10"/>
    </row>
    <row r="5" spans="2:30" ht="13.5" customHeight="1" x14ac:dyDescent="0.25">
      <c r="B5" s="21" t="s">
        <v>357</v>
      </c>
      <c r="C5" s="9" t="s">
        <v>36</v>
      </c>
      <c r="D5" s="2" t="s">
        <v>40</v>
      </c>
      <c r="E5" s="37" t="s">
        <v>126</v>
      </c>
      <c r="F5" s="38" t="s">
        <v>64</v>
      </c>
      <c r="G5" s="29"/>
      <c r="H5" s="22" t="s">
        <v>358</v>
      </c>
      <c r="I5" s="22" t="s">
        <v>67</v>
      </c>
      <c r="J5" s="22"/>
      <c r="K5" s="22">
        <v>0</v>
      </c>
      <c r="L5" s="29"/>
      <c r="M5" s="30">
        <v>1</v>
      </c>
      <c r="N5" s="31"/>
      <c r="O5" s="22"/>
      <c r="P5" s="32">
        <v>3197000</v>
      </c>
      <c r="Q5" s="39">
        <f t="shared" si="0"/>
        <v>1092.6179084073822</v>
      </c>
      <c r="R5" s="34">
        <v>7.0960354733651726E-2</v>
      </c>
      <c r="S5" s="34"/>
      <c r="T5" s="22" t="s">
        <v>359</v>
      </c>
      <c r="U5" s="22">
        <v>0</v>
      </c>
      <c r="V5" s="33">
        <v>2926</v>
      </c>
      <c r="W5" s="35">
        <v>0</v>
      </c>
      <c r="X5" s="25">
        <v>0</v>
      </c>
      <c r="Y5" s="25">
        <v>0</v>
      </c>
      <c r="Z5" s="36">
        <v>0</v>
      </c>
      <c r="AA5" s="25"/>
      <c r="AB5" s="22" t="s">
        <v>358</v>
      </c>
      <c r="AC5" s="2"/>
      <c r="AD5" s="10"/>
    </row>
    <row r="6" spans="2:30" ht="13.5" customHeight="1" x14ac:dyDescent="0.25">
      <c r="B6" s="21" t="s">
        <v>360</v>
      </c>
      <c r="C6" s="9" t="s">
        <v>36</v>
      </c>
      <c r="D6" s="2" t="s">
        <v>40</v>
      </c>
      <c r="E6" s="37" t="s">
        <v>126</v>
      </c>
      <c r="F6" s="38" t="s">
        <v>65</v>
      </c>
      <c r="G6" s="29"/>
      <c r="H6" s="22" t="s">
        <v>361</v>
      </c>
      <c r="I6" s="22" t="s">
        <v>67</v>
      </c>
      <c r="J6" s="22"/>
      <c r="K6" s="22">
        <v>0</v>
      </c>
      <c r="L6" s="29"/>
      <c r="M6" s="30">
        <v>1</v>
      </c>
      <c r="N6" s="31"/>
      <c r="O6" s="22"/>
      <c r="P6" s="32">
        <v>3800000</v>
      </c>
      <c r="Q6" s="39">
        <f t="shared" si="0"/>
        <v>589.60434445306441</v>
      </c>
      <c r="R6" s="34" t="s">
        <v>362</v>
      </c>
      <c r="S6" s="34"/>
      <c r="T6" s="22" t="s">
        <v>363</v>
      </c>
      <c r="U6" s="22">
        <v>0</v>
      </c>
      <c r="V6" s="33">
        <v>6445</v>
      </c>
      <c r="W6" s="35">
        <v>0</v>
      </c>
      <c r="X6" s="25">
        <v>0</v>
      </c>
      <c r="Y6" s="25">
        <v>0</v>
      </c>
      <c r="Z6" s="36">
        <v>0</v>
      </c>
      <c r="AA6" s="25"/>
      <c r="AB6" s="22" t="s">
        <v>361</v>
      </c>
      <c r="AC6" s="2"/>
      <c r="AD6" s="10"/>
    </row>
    <row r="7" spans="2:30" ht="13.5" customHeight="1" x14ac:dyDescent="0.25">
      <c r="B7" s="21" t="s">
        <v>364</v>
      </c>
      <c r="C7" s="9" t="s">
        <v>36</v>
      </c>
      <c r="D7" s="2" t="s">
        <v>40</v>
      </c>
      <c r="E7" s="37" t="s">
        <v>126</v>
      </c>
      <c r="F7" s="38" t="s">
        <v>64</v>
      </c>
      <c r="G7" s="29"/>
      <c r="H7" s="22" t="s">
        <v>365</v>
      </c>
      <c r="I7" s="22" t="s">
        <v>67</v>
      </c>
      <c r="J7" s="22"/>
      <c r="K7" s="22">
        <v>0</v>
      </c>
      <c r="L7" s="29"/>
      <c r="M7" s="30">
        <v>1</v>
      </c>
      <c r="N7" s="31"/>
      <c r="O7" s="22"/>
      <c r="P7" s="32">
        <v>18500000</v>
      </c>
      <c r="Q7" s="39">
        <f t="shared" si="0"/>
        <v>1698.1824857719846</v>
      </c>
      <c r="R7" s="34">
        <v>6.376612547211459E-2</v>
      </c>
      <c r="S7" s="34"/>
      <c r="T7" s="22" t="s">
        <v>366</v>
      </c>
      <c r="U7" s="22">
        <v>0</v>
      </c>
      <c r="V7" s="33">
        <v>10894</v>
      </c>
      <c r="W7" s="35">
        <v>0</v>
      </c>
      <c r="X7" s="25">
        <v>0</v>
      </c>
      <c r="Y7" s="25">
        <v>0</v>
      </c>
      <c r="Z7" s="36">
        <v>0</v>
      </c>
      <c r="AA7" s="25"/>
      <c r="AB7" s="22" t="s">
        <v>365</v>
      </c>
      <c r="AC7" s="2"/>
      <c r="AD7" s="10"/>
    </row>
    <row r="8" spans="2:30" ht="13.5" customHeight="1" x14ac:dyDescent="0.25">
      <c r="B8" s="21" t="s">
        <v>367</v>
      </c>
      <c r="C8" s="9" t="s">
        <v>36</v>
      </c>
      <c r="D8" s="2" t="s">
        <v>40</v>
      </c>
      <c r="E8" s="37" t="s">
        <v>126</v>
      </c>
      <c r="F8" s="38" t="s">
        <v>64</v>
      </c>
      <c r="G8" s="29"/>
      <c r="H8" s="22" t="s">
        <v>368</v>
      </c>
      <c r="I8" s="22" t="s">
        <v>67</v>
      </c>
      <c r="J8" s="22"/>
      <c r="K8" s="22">
        <v>0</v>
      </c>
      <c r="L8" s="29"/>
      <c r="M8" s="30">
        <v>1</v>
      </c>
      <c r="N8" s="31"/>
      <c r="O8" s="22"/>
      <c r="P8" s="32">
        <v>8500000</v>
      </c>
      <c r="Q8" s="39">
        <f t="shared" si="0"/>
        <v>1230.2793457808655</v>
      </c>
      <c r="R8" s="34">
        <v>5.8716771645137181E-2</v>
      </c>
      <c r="S8" s="34"/>
      <c r="T8" s="22" t="s">
        <v>369</v>
      </c>
      <c r="U8" s="22">
        <v>0</v>
      </c>
      <c r="V8" s="33">
        <v>6909</v>
      </c>
      <c r="W8" s="35">
        <v>0</v>
      </c>
      <c r="X8" s="25">
        <v>0</v>
      </c>
      <c r="Y8" s="25">
        <v>0</v>
      </c>
      <c r="Z8" s="36">
        <v>0</v>
      </c>
      <c r="AA8" s="25"/>
      <c r="AB8" s="22" t="s">
        <v>368</v>
      </c>
      <c r="AC8" s="2"/>
      <c r="AD8" s="10"/>
    </row>
    <row r="9" spans="2:30" ht="13.5" customHeight="1" x14ac:dyDescent="0.25">
      <c r="B9" s="21" t="s">
        <v>370</v>
      </c>
      <c r="C9" s="9" t="s">
        <v>36</v>
      </c>
      <c r="D9" s="2" t="s">
        <v>40</v>
      </c>
      <c r="E9" s="37" t="s">
        <v>126</v>
      </c>
      <c r="F9" s="38" t="s">
        <v>64</v>
      </c>
      <c r="G9" s="29"/>
      <c r="H9" s="22" t="s">
        <v>371</v>
      </c>
      <c r="I9" s="22" t="s">
        <v>67</v>
      </c>
      <c r="J9" s="22"/>
      <c r="K9" s="22">
        <v>0</v>
      </c>
      <c r="L9" s="29"/>
      <c r="M9" s="30">
        <v>1</v>
      </c>
      <c r="N9" s="31"/>
      <c r="O9" s="22"/>
      <c r="P9" s="32">
        <v>6090969</v>
      </c>
      <c r="Q9" s="39">
        <f t="shared" si="0"/>
        <v>544.22525017869907</v>
      </c>
      <c r="R9" s="34">
        <v>7.8473860428393785E-2</v>
      </c>
      <c r="S9" s="34"/>
      <c r="T9" s="22" t="s">
        <v>372</v>
      </c>
      <c r="U9" s="22">
        <v>0</v>
      </c>
      <c r="V9" s="33">
        <v>11192</v>
      </c>
      <c r="W9" s="35">
        <v>0</v>
      </c>
      <c r="X9" s="25">
        <v>0</v>
      </c>
      <c r="Y9" s="25">
        <v>0</v>
      </c>
      <c r="Z9" s="36">
        <v>0</v>
      </c>
      <c r="AA9" s="25"/>
      <c r="AB9" s="22" t="s">
        <v>371</v>
      </c>
      <c r="AC9" s="2"/>
      <c r="AD9" s="10"/>
    </row>
    <row r="10" spans="2:30" ht="13.5" customHeight="1" x14ac:dyDescent="0.25">
      <c r="B10" s="21" t="s">
        <v>373</v>
      </c>
      <c r="C10" s="9" t="s">
        <v>36</v>
      </c>
      <c r="D10" s="2" t="s">
        <v>40</v>
      </c>
      <c r="E10" s="37" t="s">
        <v>126</v>
      </c>
      <c r="F10" s="38" t="s">
        <v>63</v>
      </c>
      <c r="G10" s="29"/>
      <c r="H10" s="22" t="s">
        <v>374</v>
      </c>
      <c r="I10" s="22" t="s">
        <v>67</v>
      </c>
      <c r="J10" s="22"/>
      <c r="K10" s="22">
        <v>0</v>
      </c>
      <c r="L10" s="29"/>
      <c r="M10" s="30">
        <v>1</v>
      </c>
      <c r="N10" s="31"/>
      <c r="O10" s="22"/>
      <c r="P10" s="32">
        <v>6502946</v>
      </c>
      <c r="Q10" s="39">
        <f t="shared" si="0"/>
        <v>1535.5244391971664</v>
      </c>
      <c r="R10" s="34">
        <v>4.9762871036895383E-2</v>
      </c>
      <c r="S10" s="34"/>
      <c r="T10" s="22" t="s">
        <v>375</v>
      </c>
      <c r="U10" s="22">
        <v>0</v>
      </c>
      <c r="V10" s="33">
        <v>4235</v>
      </c>
      <c r="W10" s="35">
        <v>0</v>
      </c>
      <c r="X10" s="25">
        <v>0</v>
      </c>
      <c r="Y10" s="25">
        <v>0</v>
      </c>
      <c r="Z10" s="36">
        <v>0</v>
      </c>
      <c r="AA10" s="25"/>
      <c r="AB10" s="22" t="s">
        <v>374</v>
      </c>
      <c r="AC10" s="2"/>
      <c r="AD10" s="10"/>
    </row>
    <row r="11" spans="2:30" ht="13.5" customHeight="1" x14ac:dyDescent="0.25">
      <c r="B11" s="21" t="s">
        <v>376</v>
      </c>
      <c r="C11" s="9" t="s">
        <v>36</v>
      </c>
      <c r="D11" s="2" t="s">
        <v>40</v>
      </c>
      <c r="E11" s="37" t="s">
        <v>126</v>
      </c>
      <c r="F11" s="38" t="s">
        <v>64</v>
      </c>
      <c r="G11" s="29"/>
      <c r="H11" s="22" t="s">
        <v>377</v>
      </c>
      <c r="I11" s="22" t="s">
        <v>67</v>
      </c>
      <c r="J11" s="22"/>
      <c r="K11" s="22">
        <v>0</v>
      </c>
      <c r="L11" s="29"/>
      <c r="M11" s="30">
        <v>1</v>
      </c>
      <c r="N11" s="31"/>
      <c r="O11" s="22"/>
      <c r="P11" s="32">
        <v>8850000</v>
      </c>
      <c r="Q11" s="39">
        <f t="shared" si="0"/>
        <v>559.59532089788172</v>
      </c>
      <c r="R11" s="34">
        <v>0.10244752735140013</v>
      </c>
      <c r="S11" s="34"/>
      <c r="T11" s="22" t="s">
        <v>378</v>
      </c>
      <c r="U11" s="22" t="s">
        <v>379</v>
      </c>
      <c r="V11" s="33">
        <v>15815</v>
      </c>
      <c r="W11" s="35">
        <v>0</v>
      </c>
      <c r="X11" s="25">
        <v>0</v>
      </c>
      <c r="Y11" s="25">
        <v>0</v>
      </c>
      <c r="Z11" s="36">
        <v>0</v>
      </c>
      <c r="AA11" s="25"/>
      <c r="AB11" s="22" t="s">
        <v>377</v>
      </c>
      <c r="AC11" s="2"/>
      <c r="AD11" s="10"/>
    </row>
    <row r="12" spans="2:30" ht="13.5" customHeight="1" x14ac:dyDescent="0.25">
      <c r="B12" s="21" t="s">
        <v>380</v>
      </c>
      <c r="C12" s="9" t="s">
        <v>36</v>
      </c>
      <c r="D12" s="2" t="s">
        <v>40</v>
      </c>
      <c r="E12" s="37" t="s">
        <v>126</v>
      </c>
      <c r="F12" s="38" t="s">
        <v>64</v>
      </c>
      <c r="G12" s="29"/>
      <c r="H12" s="22" t="s">
        <v>381</v>
      </c>
      <c r="I12" s="22" t="s">
        <v>67</v>
      </c>
      <c r="J12" s="22"/>
      <c r="K12" s="22">
        <v>0</v>
      </c>
      <c r="L12" s="29"/>
      <c r="M12" s="30">
        <v>1</v>
      </c>
      <c r="N12" s="31"/>
      <c r="O12" s="22"/>
      <c r="P12" s="32">
        <v>6350000</v>
      </c>
      <c r="Q12" s="39">
        <f t="shared" si="0"/>
        <v>867.36784592268816</v>
      </c>
      <c r="R12" s="34">
        <v>0.71460022578847326</v>
      </c>
      <c r="S12" s="34"/>
      <c r="T12" s="22" t="s">
        <v>369</v>
      </c>
      <c r="U12" s="22">
        <v>0</v>
      </c>
      <c r="V12" s="33">
        <v>7321</v>
      </c>
      <c r="W12" s="35">
        <v>0</v>
      </c>
      <c r="X12" s="25">
        <v>0</v>
      </c>
      <c r="Y12" s="25">
        <v>0</v>
      </c>
      <c r="Z12" s="36">
        <v>0</v>
      </c>
      <c r="AA12" s="25"/>
      <c r="AB12" s="22" t="s">
        <v>381</v>
      </c>
      <c r="AC12" s="2"/>
      <c r="AD12" s="10"/>
    </row>
    <row r="13" spans="2:30" ht="13.5" customHeight="1" x14ac:dyDescent="0.25">
      <c r="B13" s="21" t="s">
        <v>382</v>
      </c>
      <c r="C13" s="9" t="s">
        <v>36</v>
      </c>
      <c r="D13" s="2" t="s">
        <v>40</v>
      </c>
      <c r="E13" s="37" t="s">
        <v>126</v>
      </c>
      <c r="F13" s="38" t="s">
        <v>64</v>
      </c>
      <c r="G13" s="29"/>
      <c r="H13" s="22" t="s">
        <v>383</v>
      </c>
      <c r="I13" s="22" t="s">
        <v>67</v>
      </c>
      <c r="J13" s="22"/>
      <c r="K13" s="22">
        <v>0</v>
      </c>
      <c r="L13" s="29"/>
      <c r="M13" s="30">
        <v>1</v>
      </c>
      <c r="N13" s="31"/>
      <c r="O13" s="22"/>
      <c r="P13" s="32">
        <v>29600000</v>
      </c>
      <c r="Q13" s="39">
        <f t="shared" si="0"/>
        <v>1237.3030138360573</v>
      </c>
      <c r="R13" s="34">
        <v>4.5288112522686018E-2</v>
      </c>
      <c r="S13" s="34"/>
      <c r="T13" s="22" t="s">
        <v>352</v>
      </c>
      <c r="U13" s="22" t="s">
        <v>384</v>
      </c>
      <c r="V13" s="33">
        <v>23923</v>
      </c>
      <c r="W13" s="35">
        <v>0</v>
      </c>
      <c r="X13" s="25">
        <v>0</v>
      </c>
      <c r="Y13" s="25">
        <v>0</v>
      </c>
      <c r="Z13" s="36">
        <v>0</v>
      </c>
      <c r="AA13" s="25"/>
      <c r="AB13" s="22" t="s">
        <v>383</v>
      </c>
      <c r="AC13" s="2"/>
      <c r="AD13" s="10"/>
    </row>
    <row r="14" spans="2:30" ht="13.5" customHeight="1" x14ac:dyDescent="0.25">
      <c r="B14" s="21" t="s">
        <v>385</v>
      </c>
      <c r="C14" s="9" t="s">
        <v>36</v>
      </c>
      <c r="D14" s="2" t="s">
        <v>40</v>
      </c>
      <c r="E14" s="37" t="s">
        <v>126</v>
      </c>
      <c r="F14" s="38" t="s">
        <v>64</v>
      </c>
      <c r="G14" s="29"/>
      <c r="H14" s="22" t="s">
        <v>345</v>
      </c>
      <c r="I14" s="22" t="s">
        <v>67</v>
      </c>
      <c r="J14" s="22"/>
      <c r="K14" s="22">
        <v>0</v>
      </c>
      <c r="L14" s="29"/>
      <c r="M14" s="30">
        <v>1</v>
      </c>
      <c r="N14" s="31"/>
      <c r="O14" s="22"/>
      <c r="P14" s="32">
        <v>105000000</v>
      </c>
      <c r="Q14" s="39">
        <f t="shared" si="0"/>
        <v>1019.4174757281553</v>
      </c>
      <c r="R14" s="34">
        <v>4.0834845735027221E-2</v>
      </c>
      <c r="S14" s="34"/>
      <c r="T14" s="22" t="s">
        <v>386</v>
      </c>
      <c r="U14" s="22" t="s">
        <v>387</v>
      </c>
      <c r="V14" s="33">
        <v>103000</v>
      </c>
      <c r="W14" s="35">
        <v>0</v>
      </c>
      <c r="X14" s="25">
        <v>0</v>
      </c>
      <c r="Y14" s="25">
        <v>0</v>
      </c>
      <c r="Z14" s="36">
        <v>0</v>
      </c>
      <c r="AA14" s="25"/>
      <c r="AB14" s="22" t="s">
        <v>345</v>
      </c>
      <c r="AC14" s="2"/>
      <c r="AD14" s="10"/>
    </row>
    <row r="15" spans="2:30" ht="13.5" customHeight="1" x14ac:dyDescent="0.25">
      <c r="B15" s="21" t="s">
        <v>388</v>
      </c>
      <c r="C15" s="9" t="s">
        <v>36</v>
      </c>
      <c r="D15" s="2" t="s">
        <v>40</v>
      </c>
      <c r="E15" s="37" t="s">
        <v>126</v>
      </c>
      <c r="F15" s="38" t="s">
        <v>64</v>
      </c>
      <c r="G15" s="29"/>
      <c r="H15" s="22" t="s">
        <v>389</v>
      </c>
      <c r="I15" s="22" t="s">
        <v>67</v>
      </c>
      <c r="J15" s="22"/>
      <c r="K15" s="22">
        <v>0</v>
      </c>
      <c r="L15" s="29"/>
      <c r="M15" s="30">
        <v>1</v>
      </c>
      <c r="N15" s="31"/>
      <c r="O15" s="22"/>
      <c r="P15" s="32">
        <v>70000000</v>
      </c>
      <c r="Q15" s="39">
        <f t="shared" si="0"/>
        <v>1489.3617021276596</v>
      </c>
      <c r="R15" s="34">
        <v>4.4529427015815401E-2</v>
      </c>
      <c r="S15" s="34"/>
      <c r="T15" s="22" t="s">
        <v>390</v>
      </c>
      <c r="U15" s="22" t="s">
        <v>391</v>
      </c>
      <c r="V15" s="33">
        <v>47000</v>
      </c>
      <c r="W15" s="35">
        <v>0</v>
      </c>
      <c r="X15" s="25">
        <v>0</v>
      </c>
      <c r="Y15" s="25">
        <v>0</v>
      </c>
      <c r="Z15" s="36">
        <v>0</v>
      </c>
      <c r="AA15" s="25"/>
      <c r="AB15" s="22" t="s">
        <v>389</v>
      </c>
      <c r="AC15" s="2"/>
      <c r="AD15" s="10"/>
    </row>
    <row r="16" spans="2:30" ht="13.5" customHeight="1" x14ac:dyDescent="0.25">
      <c r="B16" s="21" t="s">
        <v>392</v>
      </c>
      <c r="C16" s="9" t="s">
        <v>36</v>
      </c>
      <c r="D16" s="2" t="s">
        <v>40</v>
      </c>
      <c r="E16" s="37" t="s">
        <v>126</v>
      </c>
      <c r="F16" s="38" t="s">
        <v>64</v>
      </c>
      <c r="G16" s="29"/>
      <c r="H16" s="22" t="s">
        <v>393</v>
      </c>
      <c r="I16" s="22" t="s">
        <v>67</v>
      </c>
      <c r="J16" s="22"/>
      <c r="K16" s="22">
        <v>0</v>
      </c>
      <c r="L16" s="29"/>
      <c r="M16" s="30">
        <v>1</v>
      </c>
      <c r="N16" s="31"/>
      <c r="O16" s="22"/>
      <c r="P16" s="32">
        <v>22500000</v>
      </c>
      <c r="Q16" s="39">
        <f t="shared" si="0"/>
        <v>1086.4841373315949</v>
      </c>
      <c r="R16" s="34">
        <v>5.5656382335148212E-2</v>
      </c>
      <c r="S16" s="34"/>
      <c r="T16" s="22" t="s">
        <v>369</v>
      </c>
      <c r="U16" s="22" t="s">
        <v>394</v>
      </c>
      <c r="V16" s="33">
        <v>20709</v>
      </c>
      <c r="W16" s="35">
        <v>0</v>
      </c>
      <c r="X16" s="25">
        <v>0</v>
      </c>
      <c r="Y16" s="25">
        <v>0</v>
      </c>
      <c r="Z16" s="36">
        <v>0</v>
      </c>
      <c r="AA16" s="25"/>
      <c r="AB16" s="22" t="s">
        <v>393</v>
      </c>
      <c r="AC16" s="2"/>
      <c r="AD16" s="10"/>
    </row>
    <row r="17" spans="2:30" ht="13.5" customHeight="1" x14ac:dyDescent="0.25">
      <c r="B17" s="21" t="s">
        <v>395</v>
      </c>
      <c r="C17" s="9" t="s">
        <v>36</v>
      </c>
      <c r="D17" s="2" t="s">
        <v>40</v>
      </c>
      <c r="E17" s="37" t="s">
        <v>126</v>
      </c>
      <c r="F17" s="38" t="s">
        <v>65</v>
      </c>
      <c r="G17" s="29"/>
      <c r="H17" s="22" t="s">
        <v>396</v>
      </c>
      <c r="I17" s="22" t="s">
        <v>67</v>
      </c>
      <c r="J17" s="22"/>
      <c r="K17" s="22">
        <v>0</v>
      </c>
      <c r="L17" s="29"/>
      <c r="M17" s="30">
        <v>1</v>
      </c>
      <c r="N17" s="31"/>
      <c r="O17" s="22"/>
      <c r="P17" s="32">
        <v>11150000</v>
      </c>
      <c r="Q17" s="39">
        <f t="shared" si="0"/>
        <v>1214.3323894576345</v>
      </c>
      <c r="R17" s="34">
        <v>5.8190163827691994E-2</v>
      </c>
      <c r="S17" s="34"/>
      <c r="T17" s="22" t="s">
        <v>375</v>
      </c>
      <c r="U17" s="22" t="s">
        <v>397</v>
      </c>
      <c r="V17" s="33">
        <v>9182</v>
      </c>
      <c r="W17" s="35">
        <v>0</v>
      </c>
      <c r="X17" s="25">
        <v>0</v>
      </c>
      <c r="Y17" s="25">
        <v>0</v>
      </c>
      <c r="Z17" s="36">
        <v>0</v>
      </c>
      <c r="AA17" s="25"/>
      <c r="AB17" s="22" t="s">
        <v>396</v>
      </c>
      <c r="AC17" s="2"/>
      <c r="AD17" s="10"/>
    </row>
    <row r="18" spans="2:30" ht="13.5" customHeight="1" x14ac:dyDescent="0.25">
      <c r="B18" s="21" t="s">
        <v>398</v>
      </c>
      <c r="C18" s="9" t="s">
        <v>36</v>
      </c>
      <c r="D18" s="2" t="s">
        <v>40</v>
      </c>
      <c r="E18" s="37" t="s">
        <v>126</v>
      </c>
      <c r="F18" s="38" t="s">
        <v>65</v>
      </c>
      <c r="G18" s="29"/>
      <c r="H18" s="22" t="s">
        <v>399</v>
      </c>
      <c r="I18" s="22" t="s">
        <v>67</v>
      </c>
      <c r="J18" s="22"/>
      <c r="K18" s="22">
        <v>0</v>
      </c>
      <c r="L18" s="29"/>
      <c r="M18" s="30">
        <v>1</v>
      </c>
      <c r="N18" s="31"/>
      <c r="O18" s="22"/>
      <c r="P18" s="32">
        <v>40000000</v>
      </c>
      <c r="Q18" s="39">
        <f t="shared" si="0"/>
        <v>1098.901098901099</v>
      </c>
      <c r="R18" s="34">
        <v>4.9378266787658803E-2</v>
      </c>
      <c r="S18" s="34"/>
      <c r="T18" s="22" t="s">
        <v>400</v>
      </c>
      <c r="U18" s="22" t="s">
        <v>401</v>
      </c>
      <c r="V18" s="33">
        <v>36400</v>
      </c>
      <c r="W18" s="35">
        <v>0</v>
      </c>
      <c r="X18" s="25">
        <v>0</v>
      </c>
      <c r="Y18" s="25">
        <v>0</v>
      </c>
      <c r="Z18" s="36">
        <v>0</v>
      </c>
      <c r="AA18" s="25"/>
      <c r="AB18" s="22" t="s">
        <v>399</v>
      </c>
      <c r="AC18" s="2"/>
      <c r="AD18" s="10"/>
    </row>
    <row r="19" spans="2:30" ht="13.5" customHeight="1" x14ac:dyDescent="0.25">
      <c r="B19" s="21" t="s">
        <v>402</v>
      </c>
      <c r="C19" s="9" t="s">
        <v>36</v>
      </c>
      <c r="D19" s="2" t="s">
        <v>40</v>
      </c>
      <c r="E19" s="37" t="s">
        <v>126</v>
      </c>
      <c r="F19" s="38" t="s">
        <v>64</v>
      </c>
      <c r="G19" s="29"/>
      <c r="H19" s="22" t="s">
        <v>403</v>
      </c>
      <c r="I19" s="22" t="s">
        <v>67</v>
      </c>
      <c r="J19" s="22"/>
      <c r="K19" s="22">
        <v>0</v>
      </c>
      <c r="L19" s="29"/>
      <c r="M19" s="30">
        <v>1</v>
      </c>
      <c r="N19" s="31"/>
      <c r="O19" s="22"/>
      <c r="P19" s="32">
        <v>5100000</v>
      </c>
      <c r="Q19" s="39">
        <f t="shared" si="0"/>
        <v>383.45864661654133</v>
      </c>
      <c r="R19" s="34">
        <v>7.4042950513538749E-2</v>
      </c>
      <c r="S19" s="34"/>
      <c r="T19" s="22" t="s">
        <v>404</v>
      </c>
      <c r="U19" s="22">
        <v>0</v>
      </c>
      <c r="V19" s="33">
        <v>13300</v>
      </c>
      <c r="W19" s="35">
        <v>7.5187969924812026E-3</v>
      </c>
      <c r="X19" s="25">
        <v>7.6</v>
      </c>
      <c r="Y19" s="25">
        <v>0</v>
      </c>
      <c r="Z19" s="36">
        <v>0</v>
      </c>
      <c r="AA19" s="25"/>
      <c r="AB19" s="22" t="s">
        <v>403</v>
      </c>
      <c r="AC19" s="2"/>
      <c r="AD19" s="10"/>
    </row>
    <row r="20" spans="2:30" ht="13.5" customHeight="1" x14ac:dyDescent="0.25">
      <c r="B20" s="21" t="s">
        <v>405</v>
      </c>
      <c r="C20" s="9" t="s">
        <v>36</v>
      </c>
      <c r="D20" s="2" t="s">
        <v>40</v>
      </c>
      <c r="E20" s="37" t="s">
        <v>126</v>
      </c>
      <c r="F20" s="38" t="s">
        <v>64</v>
      </c>
      <c r="G20" s="29"/>
      <c r="H20" s="22" t="s">
        <v>406</v>
      </c>
      <c r="I20" s="22" t="s">
        <v>67</v>
      </c>
      <c r="J20" s="22"/>
      <c r="K20" s="22">
        <v>0</v>
      </c>
      <c r="L20" s="29"/>
      <c r="M20" s="30">
        <v>1</v>
      </c>
      <c r="N20" s="31"/>
      <c r="O20" s="22"/>
      <c r="P20" s="32">
        <v>3025000</v>
      </c>
      <c r="Q20" s="39">
        <f t="shared" si="0"/>
        <v>916.94452864504399</v>
      </c>
      <c r="R20" s="34">
        <v>7.8709169618260522E-2</v>
      </c>
      <c r="S20" s="34"/>
      <c r="T20" s="22" t="s">
        <v>407</v>
      </c>
      <c r="U20" s="22">
        <v>0</v>
      </c>
      <c r="V20" s="33">
        <v>3299</v>
      </c>
      <c r="W20" s="35">
        <v>0.13913307062746286</v>
      </c>
      <c r="X20" s="25">
        <v>7</v>
      </c>
      <c r="Y20" s="25">
        <v>0</v>
      </c>
      <c r="Z20" s="36">
        <v>1993</v>
      </c>
      <c r="AA20" s="25"/>
      <c r="AB20" s="22" t="s">
        <v>406</v>
      </c>
      <c r="AC20" s="2"/>
      <c r="AD20" s="10"/>
    </row>
    <row r="21" spans="2:30" ht="13.5" customHeight="1" x14ac:dyDescent="0.25">
      <c r="B21" s="21" t="s">
        <v>408</v>
      </c>
      <c r="C21" s="9" t="s">
        <v>36</v>
      </c>
      <c r="D21" s="2" t="s">
        <v>40</v>
      </c>
      <c r="E21" s="37" t="s">
        <v>126</v>
      </c>
      <c r="F21" s="38" t="s">
        <v>65</v>
      </c>
      <c r="G21" s="29"/>
      <c r="H21" s="22" t="s">
        <v>409</v>
      </c>
      <c r="I21" s="22" t="s">
        <v>67</v>
      </c>
      <c r="J21" s="22"/>
      <c r="K21" s="22">
        <v>0</v>
      </c>
      <c r="L21" s="29"/>
      <c r="M21" s="30">
        <v>1</v>
      </c>
      <c r="N21" s="31"/>
      <c r="O21" s="22"/>
      <c r="P21" s="32">
        <v>3300000</v>
      </c>
      <c r="Q21" s="39">
        <f t="shared" si="0"/>
        <v>741.07343364024257</v>
      </c>
      <c r="R21" s="34">
        <v>6.8745531540449864E-2</v>
      </c>
      <c r="S21" s="34"/>
      <c r="T21" s="22" t="s">
        <v>410</v>
      </c>
      <c r="U21" s="22">
        <v>0</v>
      </c>
      <c r="V21" s="33">
        <v>4453</v>
      </c>
      <c r="W21" s="35">
        <v>8.3090051650572649E-2</v>
      </c>
      <c r="X21" s="25">
        <v>7</v>
      </c>
      <c r="Y21" s="25">
        <v>0</v>
      </c>
      <c r="Z21" s="36">
        <v>0</v>
      </c>
      <c r="AA21" s="25"/>
      <c r="AB21" s="22" t="s">
        <v>409</v>
      </c>
      <c r="AC21" s="2"/>
      <c r="AD21" s="10"/>
    </row>
    <row r="22" spans="2:30" ht="13.5" customHeight="1" x14ac:dyDescent="0.25">
      <c r="B22" s="21" t="s">
        <v>411</v>
      </c>
      <c r="C22" s="9" t="s">
        <v>36</v>
      </c>
      <c r="D22" s="2" t="s">
        <v>40</v>
      </c>
      <c r="E22" s="37" t="s">
        <v>126</v>
      </c>
      <c r="F22" s="38" t="s">
        <v>64</v>
      </c>
      <c r="G22" s="29"/>
      <c r="H22" s="22" t="s">
        <v>377</v>
      </c>
      <c r="I22" s="22" t="s">
        <v>67</v>
      </c>
      <c r="J22" s="22"/>
      <c r="K22" s="22">
        <v>0</v>
      </c>
      <c r="L22" s="29"/>
      <c r="M22" s="30">
        <v>1</v>
      </c>
      <c r="N22" s="31"/>
      <c r="O22" s="22"/>
      <c r="P22" s="32">
        <v>8850000</v>
      </c>
      <c r="Q22" s="39">
        <f t="shared" si="0"/>
        <v>559.59532089788172</v>
      </c>
      <c r="R22" s="34">
        <v>0</v>
      </c>
      <c r="S22" s="34"/>
      <c r="T22" s="22" t="s">
        <v>412</v>
      </c>
      <c r="U22" s="22">
        <v>0</v>
      </c>
      <c r="V22" s="33">
        <v>15815</v>
      </c>
      <c r="W22" s="35">
        <v>0.10294024660132785</v>
      </c>
      <c r="X22" s="25" t="s">
        <v>413</v>
      </c>
      <c r="Y22" s="25">
        <v>7</v>
      </c>
      <c r="Z22" s="36">
        <v>1996</v>
      </c>
      <c r="AA22" s="25"/>
      <c r="AB22" s="22" t="s">
        <v>377</v>
      </c>
      <c r="AC22" s="2"/>
      <c r="AD22" s="10"/>
    </row>
    <row r="23" spans="2:30" ht="13.5" customHeight="1" x14ac:dyDescent="0.25">
      <c r="B23" s="21" t="s">
        <v>414</v>
      </c>
      <c r="C23" s="9" t="s">
        <v>36</v>
      </c>
      <c r="D23" s="2" t="s">
        <v>40</v>
      </c>
      <c r="E23" s="37" t="s">
        <v>126</v>
      </c>
      <c r="F23" s="38" t="s">
        <v>63</v>
      </c>
      <c r="G23" s="29"/>
      <c r="H23" s="22" t="s">
        <v>415</v>
      </c>
      <c r="I23" s="22" t="s">
        <v>67</v>
      </c>
      <c r="J23" s="22"/>
      <c r="K23" s="22">
        <v>0</v>
      </c>
      <c r="L23" s="29"/>
      <c r="M23" s="30">
        <v>1</v>
      </c>
      <c r="N23" s="31"/>
      <c r="O23" s="22"/>
      <c r="P23" s="32">
        <v>6900000</v>
      </c>
      <c r="Q23" s="39">
        <f t="shared" si="0"/>
        <v>945.33497739416362</v>
      </c>
      <c r="R23" s="34">
        <v>7.8907914463820714E-2</v>
      </c>
      <c r="S23" s="34"/>
      <c r="T23" s="22" t="s">
        <v>416</v>
      </c>
      <c r="U23" s="22">
        <v>0</v>
      </c>
      <c r="V23" s="33">
        <v>7299</v>
      </c>
      <c r="W23" s="35">
        <v>0.23921085080147966</v>
      </c>
      <c r="X23" s="25">
        <v>7</v>
      </c>
      <c r="Y23" s="25">
        <v>0</v>
      </c>
      <c r="Z23" s="36">
        <v>1995</v>
      </c>
      <c r="AA23" s="25"/>
      <c r="AB23" s="22" t="s">
        <v>415</v>
      </c>
      <c r="AC23" s="2"/>
      <c r="AD23" s="10"/>
    </row>
    <row r="24" spans="2:30" ht="13.5" customHeight="1" x14ac:dyDescent="0.25">
      <c r="B24" s="21" t="s">
        <v>417</v>
      </c>
      <c r="C24" s="9" t="s">
        <v>36</v>
      </c>
      <c r="D24" s="2" t="s">
        <v>40</v>
      </c>
      <c r="E24" s="37" t="s">
        <v>126</v>
      </c>
      <c r="F24" s="38" t="s">
        <v>125</v>
      </c>
      <c r="G24" s="29"/>
      <c r="H24" s="22" t="s">
        <v>418</v>
      </c>
      <c r="I24" s="22" t="s">
        <v>67</v>
      </c>
      <c r="J24" s="22"/>
      <c r="K24" s="22">
        <v>0</v>
      </c>
      <c r="L24" s="29"/>
      <c r="M24" s="30">
        <v>1</v>
      </c>
      <c r="N24" s="31"/>
      <c r="O24" s="22"/>
      <c r="P24" s="32">
        <v>20365000</v>
      </c>
      <c r="Q24" s="39">
        <f t="shared" si="0"/>
        <v>958.57848905624849</v>
      </c>
      <c r="R24" s="34">
        <v>4.1621409280628532E-2</v>
      </c>
      <c r="S24" s="34"/>
      <c r="T24" s="22" t="s">
        <v>419</v>
      </c>
      <c r="U24" s="22" t="s">
        <v>420</v>
      </c>
      <c r="V24" s="33">
        <v>21245</v>
      </c>
      <c r="W24" s="35">
        <v>4.4575194163332547E-2</v>
      </c>
      <c r="X24" s="25">
        <v>12.2</v>
      </c>
      <c r="Y24" s="25">
        <v>0</v>
      </c>
      <c r="Z24" s="36">
        <v>0</v>
      </c>
      <c r="AA24" s="25"/>
      <c r="AB24" s="22" t="s">
        <v>418</v>
      </c>
      <c r="AC24" s="2"/>
      <c r="AD24" s="10"/>
    </row>
    <row r="25" spans="2:30" ht="13.5" customHeight="1" x14ac:dyDescent="0.25">
      <c r="B25" s="21" t="s">
        <v>421</v>
      </c>
      <c r="C25" s="9" t="s">
        <v>36</v>
      </c>
      <c r="D25" s="2" t="s">
        <v>40</v>
      </c>
      <c r="E25" s="37" t="s">
        <v>422</v>
      </c>
      <c r="F25" s="38" t="s">
        <v>65</v>
      </c>
      <c r="G25" s="29"/>
      <c r="H25" s="22" t="s">
        <v>423</v>
      </c>
      <c r="I25" s="22" t="s">
        <v>67</v>
      </c>
      <c r="J25" s="22"/>
      <c r="K25" s="22">
        <v>0</v>
      </c>
      <c r="L25" s="29"/>
      <c r="M25" s="30">
        <v>1</v>
      </c>
      <c r="N25" s="31"/>
      <c r="O25" s="22"/>
      <c r="P25" s="32">
        <v>0</v>
      </c>
      <c r="Q25" s="39">
        <f t="shared" si="0"/>
        <v>0</v>
      </c>
      <c r="R25" s="34">
        <v>0</v>
      </c>
      <c r="S25" s="34"/>
      <c r="T25" s="22" t="s">
        <v>424</v>
      </c>
      <c r="U25" s="22">
        <v>0</v>
      </c>
      <c r="V25" s="33">
        <v>72198</v>
      </c>
      <c r="W25" s="35">
        <v>3.9821047674450813E-2</v>
      </c>
      <c r="X25" s="25">
        <v>12.2</v>
      </c>
      <c r="Y25" s="25">
        <v>0</v>
      </c>
      <c r="Z25" s="36">
        <v>0</v>
      </c>
      <c r="AA25" s="25"/>
      <c r="AB25" s="22" t="s">
        <v>423</v>
      </c>
      <c r="AC25" s="2"/>
      <c r="AD25" s="10"/>
    </row>
    <row r="26" spans="2:30" ht="13.5" customHeight="1" x14ac:dyDescent="0.25">
      <c r="B26" s="21" t="s">
        <v>425</v>
      </c>
      <c r="C26" s="9" t="s">
        <v>36</v>
      </c>
      <c r="D26" s="2" t="s">
        <v>40</v>
      </c>
      <c r="E26" s="37" t="s">
        <v>422</v>
      </c>
      <c r="F26" s="38" t="s">
        <v>125</v>
      </c>
      <c r="G26" s="29"/>
      <c r="H26" s="22" t="s">
        <v>426</v>
      </c>
      <c r="I26" s="22" t="s">
        <v>67</v>
      </c>
      <c r="J26" s="22"/>
      <c r="K26" s="22">
        <v>0</v>
      </c>
      <c r="L26" s="29"/>
      <c r="M26" s="30">
        <v>1</v>
      </c>
      <c r="N26" s="31"/>
      <c r="O26" s="22"/>
      <c r="P26" s="32">
        <v>7400000</v>
      </c>
      <c r="Q26" s="39">
        <f t="shared" si="0"/>
        <v>2114.2857142857142</v>
      </c>
      <c r="R26" s="34">
        <v>4.7985257985257983E-2</v>
      </c>
      <c r="S26" s="34"/>
      <c r="T26" s="22" t="s">
        <v>427</v>
      </c>
      <c r="U26" s="22">
        <v>0</v>
      </c>
      <c r="V26" s="33">
        <v>3500</v>
      </c>
      <c r="W26" s="35">
        <v>0.2</v>
      </c>
      <c r="X26" s="25">
        <v>0</v>
      </c>
      <c r="Y26" s="25">
        <v>0</v>
      </c>
      <c r="Z26" s="36">
        <v>0</v>
      </c>
      <c r="AA26" s="25"/>
      <c r="AB26" s="22" t="s">
        <v>426</v>
      </c>
      <c r="AC26" s="2"/>
      <c r="AD26" s="10"/>
    </row>
    <row r="27" spans="2:30" ht="13.5" customHeight="1" x14ac:dyDescent="0.25">
      <c r="B27" s="21" t="s">
        <v>428</v>
      </c>
      <c r="C27" s="9" t="s">
        <v>36</v>
      </c>
      <c r="D27" s="2" t="s">
        <v>40</v>
      </c>
      <c r="E27" s="37" t="s">
        <v>126</v>
      </c>
      <c r="F27" s="38" t="s">
        <v>125</v>
      </c>
      <c r="G27" s="29"/>
      <c r="H27" s="22" t="s">
        <v>429</v>
      </c>
      <c r="I27" s="22" t="s">
        <v>67</v>
      </c>
      <c r="J27" s="22"/>
      <c r="K27" s="22">
        <v>0</v>
      </c>
      <c r="L27" s="29"/>
      <c r="M27" s="30">
        <v>1</v>
      </c>
      <c r="N27" s="31"/>
      <c r="O27" s="22"/>
      <c r="P27" s="32">
        <v>9680000</v>
      </c>
      <c r="Q27" s="39" t="str">
        <f t="shared" si="0"/>
        <v/>
      </c>
      <c r="R27" s="34">
        <v>0</v>
      </c>
      <c r="S27" s="34"/>
      <c r="T27" s="22" t="s">
        <v>430</v>
      </c>
      <c r="U27" s="22" t="s">
        <v>431</v>
      </c>
      <c r="V27" s="33">
        <v>0</v>
      </c>
      <c r="W27" s="35" t="s">
        <v>362</v>
      </c>
      <c r="X27" s="25">
        <v>0</v>
      </c>
      <c r="Y27" s="25">
        <v>0</v>
      </c>
      <c r="Z27" s="36">
        <v>0</v>
      </c>
      <c r="AA27" s="25"/>
      <c r="AB27" s="22" t="s">
        <v>429</v>
      </c>
      <c r="AC27" s="2"/>
      <c r="AD27" s="10"/>
    </row>
    <row r="28" spans="2:30" ht="13.5" customHeight="1" x14ac:dyDescent="0.25">
      <c r="B28" s="21" t="s">
        <v>432</v>
      </c>
      <c r="C28" s="9" t="s">
        <v>36</v>
      </c>
      <c r="D28" s="2" t="s">
        <v>40</v>
      </c>
      <c r="E28" s="37" t="s">
        <v>362</v>
      </c>
      <c r="F28" s="38" t="s">
        <v>362</v>
      </c>
      <c r="G28" s="29"/>
      <c r="H28" s="22" t="s">
        <v>433</v>
      </c>
      <c r="I28" s="22" t="s">
        <v>67</v>
      </c>
      <c r="J28" s="22"/>
      <c r="K28" s="22">
        <v>0</v>
      </c>
      <c r="L28" s="29"/>
      <c r="M28" s="30">
        <v>1</v>
      </c>
      <c r="N28" s="31"/>
      <c r="O28" s="22"/>
      <c r="P28" s="32">
        <v>4700000</v>
      </c>
      <c r="Q28" s="39">
        <f t="shared" si="0"/>
        <v>940</v>
      </c>
      <c r="R28" s="34">
        <v>0</v>
      </c>
      <c r="S28" s="34"/>
      <c r="T28" s="22">
        <v>0</v>
      </c>
      <c r="U28" s="22">
        <v>0</v>
      </c>
      <c r="V28" s="33">
        <v>5000</v>
      </c>
      <c r="W28" s="35">
        <v>0.1</v>
      </c>
      <c r="X28" s="25">
        <v>0</v>
      </c>
      <c r="Y28" s="25">
        <v>0</v>
      </c>
      <c r="Z28" s="36">
        <v>2006</v>
      </c>
      <c r="AA28" s="25"/>
      <c r="AB28" s="22" t="s">
        <v>433</v>
      </c>
      <c r="AC28" s="2"/>
      <c r="AD28" s="10"/>
    </row>
    <row r="29" spans="2:30" ht="13.5" customHeight="1" x14ac:dyDescent="0.25">
      <c r="B29" s="21" t="s">
        <v>434</v>
      </c>
      <c r="C29" s="9" t="s">
        <v>36</v>
      </c>
      <c r="D29" s="2" t="s">
        <v>40</v>
      </c>
      <c r="E29" s="37" t="s">
        <v>126</v>
      </c>
      <c r="F29" s="38" t="s">
        <v>64</v>
      </c>
      <c r="G29" s="29"/>
      <c r="H29" s="22" t="s">
        <v>435</v>
      </c>
      <c r="I29" s="22" t="s">
        <v>67</v>
      </c>
      <c r="J29" s="22"/>
      <c r="K29" s="22">
        <v>0</v>
      </c>
      <c r="L29" s="29"/>
      <c r="M29" s="30">
        <v>1</v>
      </c>
      <c r="N29" s="31"/>
      <c r="O29" s="22"/>
      <c r="P29" s="32">
        <v>2667500</v>
      </c>
      <c r="Q29" s="39">
        <f t="shared" si="0"/>
        <v>483.68087035358116</v>
      </c>
      <c r="R29" s="34">
        <v>0</v>
      </c>
      <c r="S29" s="34"/>
      <c r="T29" s="22" t="s">
        <v>436</v>
      </c>
      <c r="U29" s="22">
        <v>0</v>
      </c>
      <c r="V29" s="33">
        <v>5515</v>
      </c>
      <c r="W29" s="35">
        <v>0</v>
      </c>
      <c r="X29" s="25">
        <v>0</v>
      </c>
      <c r="Y29" s="25">
        <v>0</v>
      </c>
      <c r="Z29" s="36">
        <v>1986</v>
      </c>
      <c r="AA29" s="25"/>
      <c r="AB29" s="22" t="s">
        <v>435</v>
      </c>
      <c r="AC29" s="2"/>
      <c r="AD29" s="10"/>
    </row>
    <row r="30" spans="2:30" ht="13.5" customHeight="1" x14ac:dyDescent="0.25">
      <c r="B30" s="21" t="s">
        <v>437</v>
      </c>
      <c r="C30" s="9" t="s">
        <v>36</v>
      </c>
      <c r="D30" s="2" t="s">
        <v>40</v>
      </c>
      <c r="E30" s="37" t="s">
        <v>362</v>
      </c>
      <c r="F30" s="38" t="s">
        <v>362</v>
      </c>
      <c r="G30" s="29"/>
      <c r="H30" s="22" t="s">
        <v>438</v>
      </c>
      <c r="I30" s="22" t="s">
        <v>67</v>
      </c>
      <c r="J30" s="22"/>
      <c r="K30" s="22">
        <v>0</v>
      </c>
      <c r="L30" s="29"/>
      <c r="M30" s="30">
        <v>1</v>
      </c>
      <c r="N30" s="31"/>
      <c r="O30" s="22"/>
      <c r="P30" s="32">
        <v>8076160</v>
      </c>
      <c r="Q30" s="39">
        <f t="shared" si="0"/>
        <v>996.72454860725441</v>
      </c>
      <c r="R30" s="34">
        <v>0</v>
      </c>
      <c r="S30" s="34"/>
      <c r="T30" s="22" t="s">
        <v>439</v>
      </c>
      <c r="U30" s="22">
        <v>0</v>
      </c>
      <c r="V30" s="33">
        <v>8102.7</v>
      </c>
      <c r="W30" s="35">
        <v>6.0942648746714054E-2</v>
      </c>
      <c r="X30" s="25">
        <v>0</v>
      </c>
      <c r="Y30" s="25">
        <v>12</v>
      </c>
      <c r="Z30" s="36">
        <v>2011</v>
      </c>
      <c r="AA30" s="25"/>
      <c r="AB30" s="22" t="s">
        <v>438</v>
      </c>
      <c r="AC30" s="2"/>
      <c r="AD30" s="10"/>
    </row>
    <row r="31" spans="2:30" ht="13.5" customHeight="1" x14ac:dyDescent="0.25">
      <c r="B31" s="21" t="s">
        <v>440</v>
      </c>
      <c r="C31" s="9" t="s">
        <v>36</v>
      </c>
      <c r="D31" s="2" t="s">
        <v>40</v>
      </c>
      <c r="E31" s="37" t="s">
        <v>126</v>
      </c>
      <c r="F31" s="38" t="s">
        <v>125</v>
      </c>
      <c r="G31" s="29"/>
      <c r="H31" s="22" t="s">
        <v>441</v>
      </c>
      <c r="I31" s="22" t="s">
        <v>67</v>
      </c>
      <c r="J31" s="22"/>
      <c r="K31" s="22">
        <v>0</v>
      </c>
      <c r="L31" s="29"/>
      <c r="M31" s="30">
        <v>1</v>
      </c>
      <c r="N31" s="31"/>
      <c r="O31" s="22"/>
      <c r="P31" s="32">
        <v>2025000</v>
      </c>
      <c r="Q31" s="39">
        <f t="shared" si="0"/>
        <v>726.32711621233864</v>
      </c>
      <c r="R31" s="34">
        <v>0</v>
      </c>
      <c r="S31" s="34"/>
      <c r="T31" s="22" t="s">
        <v>442</v>
      </c>
      <c r="U31" s="22">
        <v>0</v>
      </c>
      <c r="V31" s="33">
        <v>2788</v>
      </c>
      <c r="W31" s="35">
        <v>0.16284074605451937</v>
      </c>
      <c r="X31" s="25">
        <v>0</v>
      </c>
      <c r="Y31" s="25">
        <v>0</v>
      </c>
      <c r="Z31" s="36">
        <v>0</v>
      </c>
      <c r="AA31" s="25"/>
      <c r="AB31" s="22" t="s">
        <v>441</v>
      </c>
      <c r="AC31" s="2"/>
      <c r="AD31" s="10"/>
    </row>
    <row r="32" spans="2:30" ht="13.5" customHeight="1" x14ac:dyDescent="0.25">
      <c r="B32" s="21" t="s">
        <v>443</v>
      </c>
      <c r="C32" s="9" t="s">
        <v>36</v>
      </c>
      <c r="D32" s="2" t="s">
        <v>40</v>
      </c>
      <c r="E32" s="37" t="s">
        <v>422</v>
      </c>
      <c r="F32" s="38" t="s">
        <v>65</v>
      </c>
      <c r="G32" s="29"/>
      <c r="H32" s="22" t="s">
        <v>444</v>
      </c>
      <c r="I32" s="22" t="s">
        <v>67</v>
      </c>
      <c r="J32" s="22"/>
      <c r="K32" s="22">
        <v>0</v>
      </c>
      <c r="L32" s="29"/>
      <c r="M32" s="30">
        <v>1</v>
      </c>
      <c r="N32" s="31"/>
      <c r="O32" s="22"/>
      <c r="P32" s="32">
        <v>7680812.5</v>
      </c>
      <c r="Q32" s="39">
        <f t="shared" si="0"/>
        <v>894.88669462891767</v>
      </c>
      <c r="R32" s="34">
        <v>5.7657657657657659E-2</v>
      </c>
      <c r="S32" s="34"/>
      <c r="T32" s="22" t="s">
        <v>445</v>
      </c>
      <c r="U32" s="22">
        <v>0</v>
      </c>
      <c r="V32" s="33">
        <v>8583</v>
      </c>
      <c r="W32" s="35">
        <v>0.1307235232436211</v>
      </c>
      <c r="X32" s="25">
        <v>11</v>
      </c>
      <c r="Y32" s="25">
        <v>3</v>
      </c>
      <c r="Z32" s="36">
        <v>0</v>
      </c>
      <c r="AA32" s="25"/>
      <c r="AB32" s="22" t="s">
        <v>444</v>
      </c>
      <c r="AC32" s="2"/>
      <c r="AD32" s="10"/>
    </row>
    <row r="33" spans="2:30" ht="13.5" customHeight="1" x14ac:dyDescent="0.25">
      <c r="B33" s="21" t="s">
        <v>446</v>
      </c>
      <c r="C33" s="9" t="s">
        <v>36</v>
      </c>
      <c r="D33" s="2" t="s">
        <v>40</v>
      </c>
      <c r="E33" s="37" t="s">
        <v>362</v>
      </c>
      <c r="F33" s="38" t="s">
        <v>362</v>
      </c>
      <c r="G33" s="29"/>
      <c r="H33" s="22" t="s">
        <v>447</v>
      </c>
      <c r="I33" s="22" t="s">
        <v>67</v>
      </c>
      <c r="J33" s="22"/>
      <c r="K33" s="22">
        <v>0</v>
      </c>
      <c r="L33" s="29"/>
      <c r="M33" s="30">
        <v>1</v>
      </c>
      <c r="N33" s="31"/>
      <c r="O33" s="22"/>
      <c r="P33" s="32">
        <v>0</v>
      </c>
      <c r="Q33" s="39">
        <f t="shared" si="0"/>
        <v>0</v>
      </c>
      <c r="R33" s="34">
        <v>0</v>
      </c>
      <c r="S33" s="34"/>
      <c r="T33" s="22" t="s">
        <v>448</v>
      </c>
      <c r="U33" s="22">
        <v>0</v>
      </c>
      <c r="V33" s="33">
        <v>9809</v>
      </c>
      <c r="W33" s="35">
        <v>0.10796207564481598</v>
      </c>
      <c r="X33" s="25">
        <v>0</v>
      </c>
      <c r="Y33" s="25">
        <v>0</v>
      </c>
      <c r="Z33" s="36">
        <v>0</v>
      </c>
      <c r="AA33" s="25"/>
      <c r="AB33" s="22" t="s">
        <v>447</v>
      </c>
      <c r="AC33" s="2"/>
      <c r="AD33" s="10"/>
    </row>
    <row r="34" spans="2:30" ht="13.5" customHeight="1" x14ac:dyDescent="0.25">
      <c r="B34" s="21" t="s">
        <v>449</v>
      </c>
      <c r="C34" s="9" t="s">
        <v>36</v>
      </c>
      <c r="D34" s="2" t="s">
        <v>40</v>
      </c>
      <c r="E34" s="37" t="s">
        <v>362</v>
      </c>
      <c r="F34" s="38" t="s">
        <v>362</v>
      </c>
      <c r="G34" s="29"/>
      <c r="H34" s="22" t="s">
        <v>450</v>
      </c>
      <c r="I34" s="22" t="s">
        <v>67</v>
      </c>
      <c r="J34" s="22"/>
      <c r="K34" s="22">
        <v>0</v>
      </c>
      <c r="L34" s="29"/>
      <c r="M34" s="30">
        <v>1</v>
      </c>
      <c r="N34" s="31"/>
      <c r="O34" s="22"/>
      <c r="P34" s="32">
        <v>0</v>
      </c>
      <c r="Q34" s="39">
        <f t="shared" si="0"/>
        <v>0</v>
      </c>
      <c r="R34" s="34">
        <v>0</v>
      </c>
      <c r="S34" s="34"/>
      <c r="T34" s="22">
        <v>0</v>
      </c>
      <c r="U34" s="22" t="s">
        <v>451</v>
      </c>
      <c r="V34" s="33">
        <v>25514</v>
      </c>
      <c r="W34" s="35">
        <v>0.19389354863996236</v>
      </c>
      <c r="X34" s="25">
        <v>12</v>
      </c>
      <c r="Y34" s="25">
        <v>20</v>
      </c>
      <c r="Z34" s="36">
        <v>2003</v>
      </c>
      <c r="AA34" s="25"/>
      <c r="AB34" s="22" t="s">
        <v>450</v>
      </c>
      <c r="AC34" s="2"/>
      <c r="AD34" s="10"/>
    </row>
    <row r="35" spans="2:30" ht="13.5" customHeight="1" x14ac:dyDescent="0.25">
      <c r="B35" s="21" t="s">
        <v>452</v>
      </c>
      <c r="C35" s="9" t="s">
        <v>36</v>
      </c>
      <c r="D35" s="2" t="s">
        <v>40</v>
      </c>
      <c r="E35" s="37" t="s">
        <v>126</v>
      </c>
      <c r="F35" s="38" t="s">
        <v>64</v>
      </c>
      <c r="G35" s="29"/>
      <c r="H35" s="22" t="s">
        <v>453</v>
      </c>
      <c r="I35" s="22" t="s">
        <v>67</v>
      </c>
      <c r="J35" s="22"/>
      <c r="K35" s="22">
        <v>0</v>
      </c>
      <c r="L35" s="29"/>
      <c r="M35" s="30">
        <v>1</v>
      </c>
      <c r="N35" s="31"/>
      <c r="O35" s="22"/>
      <c r="P35" s="32">
        <v>9800000</v>
      </c>
      <c r="Q35" s="39">
        <f t="shared" si="0"/>
        <v>1078.4637394079455</v>
      </c>
      <c r="R35" s="34">
        <v>5.6099999999999997E-2</v>
      </c>
      <c r="S35" s="34"/>
      <c r="T35" s="22" t="s">
        <v>454</v>
      </c>
      <c r="U35" s="22" t="s">
        <v>455</v>
      </c>
      <c r="V35" s="33">
        <v>9087</v>
      </c>
      <c r="W35" s="35">
        <v>0.3257400682293386</v>
      </c>
      <c r="X35" s="25">
        <v>0</v>
      </c>
      <c r="Y35" s="25">
        <v>0</v>
      </c>
      <c r="Z35" s="36">
        <v>0</v>
      </c>
      <c r="AA35" s="25"/>
      <c r="AB35" s="22" t="s">
        <v>453</v>
      </c>
      <c r="AC35" s="2"/>
      <c r="AD35" s="10"/>
    </row>
    <row r="36" spans="2:30" ht="13.5" customHeight="1" x14ac:dyDescent="0.25">
      <c r="B36" s="21" t="s">
        <v>456</v>
      </c>
      <c r="C36" s="9" t="s">
        <v>36</v>
      </c>
      <c r="D36" s="2" t="s">
        <v>40</v>
      </c>
      <c r="E36" s="37" t="s">
        <v>126</v>
      </c>
      <c r="F36" s="38" t="s">
        <v>125</v>
      </c>
      <c r="G36" s="29"/>
      <c r="H36" s="22" t="s">
        <v>457</v>
      </c>
      <c r="I36" s="22" t="s">
        <v>67</v>
      </c>
      <c r="J36" s="22"/>
      <c r="K36" s="22">
        <v>0</v>
      </c>
      <c r="L36" s="29"/>
      <c r="M36" s="30">
        <v>1</v>
      </c>
      <c r="N36" s="31"/>
      <c r="O36" s="22"/>
      <c r="P36" s="32">
        <v>7270000</v>
      </c>
      <c r="Q36" s="39">
        <f t="shared" si="0"/>
        <v>1066.6079812206572</v>
      </c>
      <c r="R36" s="34">
        <v>5.6131194468195832E-2</v>
      </c>
      <c r="S36" s="34"/>
      <c r="T36" s="22" t="s">
        <v>458</v>
      </c>
      <c r="U36" s="22" t="s">
        <v>459</v>
      </c>
      <c r="V36" s="33">
        <v>6816</v>
      </c>
      <c r="W36" s="35">
        <v>0.26481807511737088</v>
      </c>
      <c r="X36" s="25">
        <v>8</v>
      </c>
      <c r="Y36" s="25">
        <v>0</v>
      </c>
      <c r="Z36" s="36">
        <v>2003</v>
      </c>
      <c r="AA36" s="25"/>
      <c r="AB36" s="22" t="s">
        <v>457</v>
      </c>
      <c r="AC36" s="2"/>
      <c r="AD36" s="10"/>
    </row>
    <row r="37" spans="2:30" ht="13.5" customHeight="1" x14ac:dyDescent="0.25">
      <c r="B37" s="21" t="s">
        <v>460</v>
      </c>
      <c r="C37" s="9" t="s">
        <v>36</v>
      </c>
      <c r="D37" s="2" t="s">
        <v>40</v>
      </c>
      <c r="E37" s="37" t="s">
        <v>126</v>
      </c>
      <c r="F37" s="38" t="s">
        <v>125</v>
      </c>
      <c r="G37" s="29"/>
      <c r="H37" s="22" t="s">
        <v>461</v>
      </c>
      <c r="I37" s="22" t="s">
        <v>67</v>
      </c>
      <c r="J37" s="22"/>
      <c r="K37" s="22">
        <v>0</v>
      </c>
      <c r="L37" s="29"/>
      <c r="M37" s="30">
        <v>1</v>
      </c>
      <c r="N37" s="31"/>
      <c r="O37" s="22"/>
      <c r="P37" s="32">
        <v>1950000</v>
      </c>
      <c r="Q37" s="39">
        <f t="shared" si="0"/>
        <v>315.84062196307093</v>
      </c>
      <c r="R37" s="34">
        <v>0.11895957495957496</v>
      </c>
      <c r="S37" s="34"/>
      <c r="T37" s="22" t="s">
        <v>462</v>
      </c>
      <c r="U37" s="22" t="s">
        <v>459</v>
      </c>
      <c r="V37" s="33">
        <v>6174</v>
      </c>
      <c r="W37" s="35">
        <v>0.23194039520570134</v>
      </c>
      <c r="X37" s="25">
        <v>6</v>
      </c>
      <c r="Y37" s="25">
        <v>3</v>
      </c>
      <c r="Z37" s="36">
        <v>1980</v>
      </c>
      <c r="AA37" s="25"/>
      <c r="AB37" s="22" t="s">
        <v>461</v>
      </c>
      <c r="AC37" s="2"/>
      <c r="AD37" s="10"/>
    </row>
    <row r="38" spans="2:30" ht="13.5" customHeight="1" x14ac:dyDescent="0.25">
      <c r="B38" s="21" t="s">
        <v>463</v>
      </c>
      <c r="C38" s="9" t="s">
        <v>36</v>
      </c>
      <c r="D38" s="2" t="s">
        <v>40</v>
      </c>
      <c r="E38" s="37" t="s">
        <v>422</v>
      </c>
      <c r="F38" s="38" t="s">
        <v>65</v>
      </c>
      <c r="G38" s="29"/>
      <c r="H38" s="22" t="s">
        <v>464</v>
      </c>
      <c r="I38" s="22" t="s">
        <v>67</v>
      </c>
      <c r="J38" s="22"/>
      <c r="K38" s="22">
        <v>0</v>
      </c>
      <c r="L38" s="29"/>
      <c r="M38" s="30">
        <v>1</v>
      </c>
      <c r="N38" s="31"/>
      <c r="O38" s="22"/>
      <c r="P38" s="32">
        <v>8278345.2694589766</v>
      </c>
      <c r="Q38" s="39">
        <f t="shared" si="0"/>
        <v>300.80540647583905</v>
      </c>
      <c r="R38" s="34">
        <v>8.2707915941929722E-2</v>
      </c>
      <c r="S38" s="34"/>
      <c r="T38" s="22">
        <v>0</v>
      </c>
      <c r="U38" s="22" t="s">
        <v>465</v>
      </c>
      <c r="V38" s="33">
        <v>27520.600000000002</v>
      </c>
      <c r="W38" s="35">
        <v>5.6946432853934859E-2</v>
      </c>
      <c r="X38" s="25">
        <v>5.75</v>
      </c>
      <c r="Y38" s="25">
        <v>82</v>
      </c>
      <c r="Z38" s="36">
        <v>1983</v>
      </c>
      <c r="AA38" s="25"/>
      <c r="AB38" s="22" t="s">
        <v>464</v>
      </c>
      <c r="AC38" s="2"/>
      <c r="AD38" s="10"/>
    </row>
    <row r="39" spans="2:30" ht="13.5" customHeight="1" x14ac:dyDescent="0.25">
      <c r="B39" s="21" t="s">
        <v>466</v>
      </c>
      <c r="C39" s="9" t="s">
        <v>36</v>
      </c>
      <c r="D39" s="2" t="s">
        <v>40</v>
      </c>
      <c r="E39" s="37" t="s">
        <v>422</v>
      </c>
      <c r="F39" s="38" t="s">
        <v>65</v>
      </c>
      <c r="G39" s="29"/>
      <c r="H39" s="22" t="s">
        <v>467</v>
      </c>
      <c r="I39" s="22" t="s">
        <v>67</v>
      </c>
      <c r="J39" s="22"/>
      <c r="K39" s="22">
        <v>0</v>
      </c>
      <c r="L39" s="29"/>
      <c r="M39" s="30">
        <v>1</v>
      </c>
      <c r="N39" s="31"/>
      <c r="O39" s="22"/>
      <c r="P39" s="32">
        <v>7781294.4157982999</v>
      </c>
      <c r="Q39" s="39">
        <f t="shared" si="0"/>
        <v>300.80540647583905</v>
      </c>
      <c r="R39" s="34">
        <v>0.15065059345930909</v>
      </c>
      <c r="S39" s="34"/>
      <c r="T39" s="22">
        <v>0</v>
      </c>
      <c r="U39" s="22" t="s">
        <v>465</v>
      </c>
      <c r="V39" s="33">
        <v>25868.2</v>
      </c>
      <c r="W39" s="35">
        <v>4.6157057700187874E-2</v>
      </c>
      <c r="X39" s="25">
        <v>5.85</v>
      </c>
      <c r="Y39" s="25">
        <v>76</v>
      </c>
      <c r="Z39" s="36">
        <v>1977</v>
      </c>
      <c r="AA39" s="25"/>
      <c r="AB39" s="22" t="s">
        <v>467</v>
      </c>
      <c r="AC39" s="2"/>
      <c r="AD39" s="10"/>
    </row>
    <row r="40" spans="2:30" ht="13.5" customHeight="1" x14ac:dyDescent="0.25">
      <c r="B40" s="21" t="s">
        <v>468</v>
      </c>
      <c r="C40" s="9" t="s">
        <v>36</v>
      </c>
      <c r="D40" s="2" t="s">
        <v>40</v>
      </c>
      <c r="E40" s="37" t="s">
        <v>422</v>
      </c>
      <c r="F40" s="38" t="s">
        <v>65</v>
      </c>
      <c r="G40" s="29"/>
      <c r="H40" s="22" t="s">
        <v>469</v>
      </c>
      <c r="I40" s="22" t="s">
        <v>67</v>
      </c>
      <c r="J40" s="22"/>
      <c r="K40" s="22">
        <v>0</v>
      </c>
      <c r="L40" s="29"/>
      <c r="M40" s="30">
        <v>1</v>
      </c>
      <c r="N40" s="31"/>
      <c r="O40" s="22"/>
      <c r="P40" s="32">
        <v>7940360.3147427235</v>
      </c>
      <c r="Q40" s="39">
        <f t="shared" si="0"/>
        <v>300.80540647583905</v>
      </c>
      <c r="R40" s="34">
        <v>0.13891987644764892</v>
      </c>
      <c r="S40" s="34"/>
      <c r="T40" s="22">
        <v>0</v>
      </c>
      <c r="U40" s="22" t="s">
        <v>465</v>
      </c>
      <c r="V40" s="33">
        <v>26397</v>
      </c>
      <c r="W40" s="35">
        <v>2.7609198014925937E-2</v>
      </c>
      <c r="X40" s="25">
        <v>5.75</v>
      </c>
      <c r="Y40" s="25">
        <v>52</v>
      </c>
      <c r="Z40" s="36">
        <v>2005</v>
      </c>
      <c r="AA40" s="25"/>
      <c r="AB40" s="22" t="s">
        <v>469</v>
      </c>
      <c r="AC40" s="2"/>
      <c r="AD40" s="10"/>
    </row>
    <row r="41" spans="2:30" ht="13.5" customHeight="1" x14ac:dyDescent="0.25">
      <c r="B41" s="21" t="s">
        <v>470</v>
      </c>
      <c r="C41" s="9" t="s">
        <v>36</v>
      </c>
      <c r="D41" s="2" t="s">
        <v>40</v>
      </c>
      <c r="E41" s="37" t="s">
        <v>126</v>
      </c>
      <c r="F41" s="38" t="s">
        <v>63</v>
      </c>
      <c r="G41" s="29"/>
      <c r="H41" s="22" t="s">
        <v>471</v>
      </c>
      <c r="I41" s="22" t="s">
        <v>67</v>
      </c>
      <c r="J41" s="22"/>
      <c r="K41" s="22">
        <v>0</v>
      </c>
      <c r="L41" s="29"/>
      <c r="M41" s="30">
        <v>1</v>
      </c>
      <c r="N41" s="31"/>
      <c r="O41" s="22"/>
      <c r="P41" s="32">
        <v>4000000</v>
      </c>
      <c r="Q41" s="39">
        <f t="shared" si="0"/>
        <v>401.00250626566418</v>
      </c>
      <c r="R41" s="34">
        <v>5.5E-2</v>
      </c>
      <c r="S41" s="34"/>
      <c r="T41" s="22" t="s">
        <v>472</v>
      </c>
      <c r="U41" s="22">
        <v>0</v>
      </c>
      <c r="V41" s="33">
        <v>9975</v>
      </c>
      <c r="W41" s="35">
        <v>0.10776942355889724</v>
      </c>
      <c r="X41" s="25">
        <v>8.5</v>
      </c>
      <c r="Y41" s="25">
        <v>0</v>
      </c>
      <c r="Z41" s="36">
        <v>1992</v>
      </c>
      <c r="AA41" s="25"/>
      <c r="AB41" s="22" t="s">
        <v>471</v>
      </c>
      <c r="AC41" s="2"/>
      <c r="AD41" s="10"/>
    </row>
    <row r="42" spans="2:30" ht="13.5" customHeight="1" x14ac:dyDescent="0.25">
      <c r="B42" s="21" t="s">
        <v>473</v>
      </c>
      <c r="C42" s="9" t="s">
        <v>36</v>
      </c>
      <c r="D42" s="2" t="s">
        <v>40</v>
      </c>
      <c r="E42" s="37" t="s">
        <v>126</v>
      </c>
      <c r="F42" s="38" t="s">
        <v>63</v>
      </c>
      <c r="G42" s="29"/>
      <c r="H42" s="22" t="s">
        <v>474</v>
      </c>
      <c r="I42" s="22" t="s">
        <v>67</v>
      </c>
      <c r="J42" s="22"/>
      <c r="K42" s="22">
        <v>0</v>
      </c>
      <c r="L42" s="29"/>
      <c r="M42" s="30">
        <v>1</v>
      </c>
      <c r="N42" s="31"/>
      <c r="O42" s="22"/>
      <c r="P42" s="32">
        <v>9436363.6363636367</v>
      </c>
      <c r="Q42" s="39">
        <f t="shared" si="0"/>
        <v>1586.2100582221613</v>
      </c>
      <c r="R42" s="34">
        <v>5.5E-2</v>
      </c>
      <c r="S42" s="34"/>
      <c r="T42" s="22" t="s">
        <v>475</v>
      </c>
      <c r="U42" s="22" t="s">
        <v>61</v>
      </c>
      <c r="V42" s="33">
        <v>5949</v>
      </c>
      <c r="W42" s="35">
        <v>6.5052950075642962E-2</v>
      </c>
      <c r="X42" s="25">
        <v>12.2</v>
      </c>
      <c r="Y42" s="25">
        <v>6</v>
      </c>
      <c r="Z42" s="36">
        <v>2023</v>
      </c>
      <c r="AA42" s="25"/>
      <c r="AB42" s="22" t="s">
        <v>474</v>
      </c>
      <c r="AC42" s="2"/>
      <c r="AD42" s="10"/>
    </row>
    <row r="43" spans="2:30" ht="13.5" customHeight="1" x14ac:dyDescent="0.25">
      <c r="B43" s="21" t="s">
        <v>476</v>
      </c>
      <c r="C43" s="9" t="s">
        <v>36</v>
      </c>
      <c r="D43" s="2" t="s">
        <v>40</v>
      </c>
      <c r="E43" s="37" t="s">
        <v>126</v>
      </c>
      <c r="F43" s="38" t="s">
        <v>63</v>
      </c>
      <c r="G43" s="29"/>
      <c r="H43" s="22" t="s">
        <v>477</v>
      </c>
      <c r="I43" s="22" t="s">
        <v>67</v>
      </c>
      <c r="J43" s="22"/>
      <c r="K43" s="22">
        <v>0</v>
      </c>
      <c r="L43" s="29"/>
      <c r="M43" s="30">
        <v>1</v>
      </c>
      <c r="N43" s="31"/>
      <c r="O43" s="22"/>
      <c r="P43" s="32">
        <v>21480895.238095239</v>
      </c>
      <c r="Q43" s="39">
        <f t="shared" si="0"/>
        <v>1619.2443267070132</v>
      </c>
      <c r="R43" s="34">
        <v>5.2499999999999998E-2</v>
      </c>
      <c r="S43" s="34"/>
      <c r="T43" s="22" t="s">
        <v>475</v>
      </c>
      <c r="U43" s="22" t="s">
        <v>61</v>
      </c>
      <c r="V43" s="33">
        <v>13266</v>
      </c>
      <c r="W43" s="35">
        <v>5.3520277400874415E-2</v>
      </c>
      <c r="X43" s="25">
        <v>0</v>
      </c>
      <c r="Y43" s="25">
        <v>12</v>
      </c>
      <c r="Z43" s="36">
        <v>2023</v>
      </c>
      <c r="AA43" s="25"/>
      <c r="AB43" s="22" t="s">
        <v>477</v>
      </c>
      <c r="AC43" s="2"/>
      <c r="AD43" s="10"/>
    </row>
    <row r="44" spans="2:30" ht="13.5" customHeight="1" x14ac:dyDescent="0.25">
      <c r="B44" s="21" t="s">
        <v>478</v>
      </c>
      <c r="C44" s="9" t="s">
        <v>36</v>
      </c>
      <c r="D44" s="2" t="s">
        <v>40</v>
      </c>
      <c r="E44" s="37" t="s">
        <v>126</v>
      </c>
      <c r="F44" s="38" t="s">
        <v>65</v>
      </c>
      <c r="G44" s="29"/>
      <c r="H44" s="22" t="s">
        <v>479</v>
      </c>
      <c r="I44" s="22" t="s">
        <v>67</v>
      </c>
      <c r="J44" s="22"/>
      <c r="K44" s="22">
        <v>0</v>
      </c>
      <c r="L44" s="29"/>
      <c r="M44" s="30">
        <v>1</v>
      </c>
      <c r="N44" s="31"/>
      <c r="O44" s="22"/>
      <c r="P44" s="32">
        <v>5663240</v>
      </c>
      <c r="Q44" s="39">
        <f t="shared" si="0"/>
        <v>943.87333333333333</v>
      </c>
      <c r="R44" s="34">
        <v>5.6099999999999997E-2</v>
      </c>
      <c r="S44" s="34"/>
      <c r="T44" s="22" t="s">
        <v>155</v>
      </c>
      <c r="U44" s="22">
        <v>0</v>
      </c>
      <c r="V44" s="33">
        <v>6000</v>
      </c>
      <c r="W44" s="35">
        <v>0.17333333333333334</v>
      </c>
      <c r="X44" s="25">
        <v>9.4</v>
      </c>
      <c r="Y44" s="25">
        <v>4</v>
      </c>
      <c r="Z44" s="36">
        <v>2000</v>
      </c>
      <c r="AA44" s="25"/>
      <c r="AB44" s="22" t="s">
        <v>479</v>
      </c>
      <c r="AC44" s="2"/>
      <c r="AD44" s="10"/>
    </row>
    <row r="45" spans="2:30" ht="13.5" customHeight="1" x14ac:dyDescent="0.25">
      <c r="B45" s="21" t="s">
        <v>480</v>
      </c>
      <c r="C45" s="9" t="s">
        <v>36</v>
      </c>
      <c r="D45" s="2" t="s">
        <v>40</v>
      </c>
      <c r="E45" s="37" t="s">
        <v>422</v>
      </c>
      <c r="F45" s="38" t="s">
        <v>65</v>
      </c>
      <c r="G45" s="29"/>
      <c r="H45" s="22" t="s">
        <v>481</v>
      </c>
      <c r="I45" s="22" t="s">
        <v>67</v>
      </c>
      <c r="J45" s="22"/>
      <c r="K45" s="22">
        <v>0</v>
      </c>
      <c r="L45" s="29"/>
      <c r="M45" s="30">
        <v>1</v>
      </c>
      <c r="N45" s="31"/>
      <c r="O45" s="22"/>
      <c r="P45" s="32">
        <v>8957000</v>
      </c>
      <c r="Q45" s="39">
        <f t="shared" si="0"/>
        <v>777.38239888908174</v>
      </c>
      <c r="R45" s="34">
        <v>5.6099999999999997E-2</v>
      </c>
      <c r="S45" s="34"/>
      <c r="T45" s="22" t="s">
        <v>482</v>
      </c>
      <c r="U45" s="22">
        <v>0</v>
      </c>
      <c r="V45" s="33">
        <v>11522</v>
      </c>
      <c r="W45" s="35">
        <v>0</v>
      </c>
      <c r="X45" s="25">
        <v>0</v>
      </c>
      <c r="Y45" s="25">
        <v>0</v>
      </c>
      <c r="Z45" s="36">
        <v>0</v>
      </c>
      <c r="AA45" s="25"/>
      <c r="AB45" s="22" t="s">
        <v>481</v>
      </c>
      <c r="AC45" s="2"/>
      <c r="AD45" s="10"/>
    </row>
    <row r="46" spans="2:30" ht="13.5" customHeight="1" x14ac:dyDescent="0.25">
      <c r="B46" s="21" t="s">
        <v>483</v>
      </c>
      <c r="C46" s="9" t="s">
        <v>36</v>
      </c>
      <c r="D46" s="2" t="s">
        <v>40</v>
      </c>
      <c r="E46" s="37" t="s">
        <v>126</v>
      </c>
      <c r="F46" s="38" t="s">
        <v>64</v>
      </c>
      <c r="G46" s="29"/>
      <c r="H46" s="22" t="s">
        <v>381</v>
      </c>
      <c r="I46" s="22" t="s">
        <v>67</v>
      </c>
      <c r="J46" s="22"/>
      <c r="K46" s="22">
        <v>0</v>
      </c>
      <c r="L46" s="29"/>
      <c r="M46" s="30">
        <v>1</v>
      </c>
      <c r="N46" s="31"/>
      <c r="O46" s="22"/>
      <c r="P46" s="32">
        <v>6350000</v>
      </c>
      <c r="Q46" s="39">
        <f t="shared" si="0"/>
        <v>867.36784592268816</v>
      </c>
      <c r="R46" s="34">
        <v>0</v>
      </c>
      <c r="S46" s="34"/>
      <c r="T46" s="22" t="s">
        <v>369</v>
      </c>
      <c r="U46" s="22">
        <v>0</v>
      </c>
      <c r="V46" s="33">
        <v>7321</v>
      </c>
      <c r="W46" s="35">
        <v>0.12293402540636525</v>
      </c>
      <c r="X46" s="25">
        <v>0</v>
      </c>
      <c r="Y46" s="25">
        <v>0</v>
      </c>
      <c r="Z46" s="36">
        <v>0</v>
      </c>
      <c r="AA46" s="25"/>
      <c r="AB46" s="22" t="s">
        <v>381</v>
      </c>
      <c r="AC46" s="2"/>
      <c r="AD46" s="10"/>
    </row>
    <row r="47" spans="2:30" ht="13.5" customHeight="1" x14ac:dyDescent="0.25">
      <c r="B47" s="21" t="s">
        <v>484</v>
      </c>
      <c r="C47" s="9" t="s">
        <v>36</v>
      </c>
      <c r="D47" s="2" t="s">
        <v>40</v>
      </c>
      <c r="E47" s="37" t="s">
        <v>126</v>
      </c>
      <c r="F47" s="38" t="s">
        <v>125</v>
      </c>
      <c r="G47" s="29"/>
      <c r="H47" s="22" t="s">
        <v>485</v>
      </c>
      <c r="I47" s="22" t="s">
        <v>67</v>
      </c>
      <c r="J47" s="22"/>
      <c r="K47" s="22">
        <v>0</v>
      </c>
      <c r="L47" s="29"/>
      <c r="M47" s="30">
        <v>1</v>
      </c>
      <c r="N47" s="31"/>
      <c r="O47" s="22"/>
      <c r="P47" s="32">
        <v>3402541.8979439675</v>
      </c>
      <c r="Q47" s="39">
        <f t="shared" si="0"/>
        <v>814.0052387425759</v>
      </c>
      <c r="R47" s="34">
        <v>5.9198587913756436E-2</v>
      </c>
      <c r="S47" s="34"/>
      <c r="T47" s="22" t="s">
        <v>486</v>
      </c>
      <c r="U47" s="22" t="s">
        <v>487</v>
      </c>
      <c r="V47" s="33">
        <v>4180</v>
      </c>
      <c r="W47" s="35">
        <v>8.110047846889952E-2</v>
      </c>
      <c r="X47" s="25">
        <v>5</v>
      </c>
      <c r="Y47" s="25">
        <v>28</v>
      </c>
      <c r="Z47" s="36">
        <v>1990</v>
      </c>
      <c r="AA47" s="25"/>
      <c r="AB47" s="22" t="s">
        <v>485</v>
      </c>
      <c r="AC47" s="2"/>
      <c r="AD47" s="10"/>
    </row>
    <row r="48" spans="2:30" ht="13.5" customHeight="1" x14ac:dyDescent="0.25">
      <c r="B48" s="21" t="s">
        <v>488</v>
      </c>
      <c r="C48" s="9" t="s">
        <v>36</v>
      </c>
      <c r="D48" s="2" t="s">
        <v>40</v>
      </c>
      <c r="E48" s="37" t="s">
        <v>126</v>
      </c>
      <c r="F48" s="38" t="s">
        <v>125</v>
      </c>
      <c r="G48" s="29"/>
      <c r="H48" s="22" t="s">
        <v>489</v>
      </c>
      <c r="I48" s="22" t="s">
        <v>67</v>
      </c>
      <c r="J48" s="22"/>
      <c r="K48" s="22">
        <v>0</v>
      </c>
      <c r="L48" s="29"/>
      <c r="M48" s="30">
        <v>1</v>
      </c>
      <c r="N48" s="31"/>
      <c r="O48" s="22"/>
      <c r="P48" s="32">
        <v>8900000</v>
      </c>
      <c r="Q48" s="39">
        <f t="shared" si="0"/>
        <v>2120.5623064093402</v>
      </c>
      <c r="R48" s="34">
        <v>5.7952301852414213E-2</v>
      </c>
      <c r="S48" s="34"/>
      <c r="T48" s="22" t="s">
        <v>486</v>
      </c>
      <c r="U48" s="22" t="s">
        <v>487</v>
      </c>
      <c r="V48" s="33">
        <v>4197</v>
      </c>
      <c r="W48" s="35">
        <v>8.8873004527043123E-2</v>
      </c>
      <c r="X48" s="25">
        <v>6.35</v>
      </c>
      <c r="Y48" s="25">
        <v>93</v>
      </c>
      <c r="Z48" s="36">
        <v>2011</v>
      </c>
      <c r="AA48" s="25"/>
      <c r="AB48" s="22" t="s">
        <v>489</v>
      </c>
      <c r="AC48" s="2"/>
      <c r="AD48" s="10"/>
    </row>
    <row r="49" spans="2:30" ht="13.5" customHeight="1" x14ac:dyDescent="0.25">
      <c r="B49" s="21" t="s">
        <v>490</v>
      </c>
      <c r="C49" s="9" t="s">
        <v>36</v>
      </c>
      <c r="D49" s="2" t="s">
        <v>40</v>
      </c>
      <c r="E49" s="37" t="s">
        <v>126</v>
      </c>
      <c r="F49" s="38" t="s">
        <v>125</v>
      </c>
      <c r="G49" s="29"/>
      <c r="H49" s="22" t="s">
        <v>491</v>
      </c>
      <c r="I49" s="22" t="s">
        <v>67</v>
      </c>
      <c r="J49" s="22"/>
      <c r="K49" s="22">
        <v>0</v>
      </c>
      <c r="L49" s="29"/>
      <c r="M49" s="30">
        <v>1</v>
      </c>
      <c r="N49" s="31"/>
      <c r="O49" s="22"/>
      <c r="P49" s="32">
        <v>5600000</v>
      </c>
      <c r="Q49" s="39">
        <f t="shared" si="0"/>
        <v>672.51110844241623</v>
      </c>
      <c r="R49" s="34">
        <v>6.8371943371943356E-2</v>
      </c>
      <c r="S49" s="34"/>
      <c r="T49" s="22" t="s">
        <v>486</v>
      </c>
      <c r="U49" s="22" t="s">
        <v>487</v>
      </c>
      <c r="V49" s="33">
        <v>8327</v>
      </c>
      <c r="W49" s="35">
        <v>2.8461630839437972E-2</v>
      </c>
      <c r="X49" s="25">
        <v>6.85</v>
      </c>
      <c r="Y49" s="25">
        <v>0</v>
      </c>
      <c r="Z49" s="36">
        <v>2004</v>
      </c>
      <c r="AA49" s="25"/>
      <c r="AB49" s="22" t="s">
        <v>491</v>
      </c>
      <c r="AC49" s="2"/>
      <c r="AD49" s="10"/>
    </row>
    <row r="50" spans="2:30" ht="13.5" customHeight="1" x14ac:dyDescent="0.25">
      <c r="B50" s="21" t="s">
        <v>492</v>
      </c>
      <c r="C50" s="9" t="s">
        <v>36</v>
      </c>
      <c r="D50" s="2" t="s">
        <v>40</v>
      </c>
      <c r="E50" s="37" t="s">
        <v>126</v>
      </c>
      <c r="F50" s="38" t="s">
        <v>65</v>
      </c>
      <c r="G50" s="29"/>
      <c r="H50" s="22" t="s">
        <v>493</v>
      </c>
      <c r="I50" s="22" t="s">
        <v>67</v>
      </c>
      <c r="J50" s="22"/>
      <c r="K50" s="22">
        <v>0</v>
      </c>
      <c r="L50" s="29"/>
      <c r="M50" s="30">
        <v>1</v>
      </c>
      <c r="N50" s="31"/>
      <c r="O50" s="22"/>
      <c r="P50" s="32">
        <v>41512030</v>
      </c>
      <c r="Q50" s="39">
        <f t="shared" si="0"/>
        <v>1513.656517775752</v>
      </c>
      <c r="R50" s="34">
        <v>0</v>
      </c>
      <c r="S50" s="34"/>
      <c r="T50" s="22" t="s">
        <v>494</v>
      </c>
      <c r="U50" s="22">
        <v>0</v>
      </c>
      <c r="V50" s="33">
        <v>27425</v>
      </c>
      <c r="W50" s="35">
        <v>4.831358249772106E-2</v>
      </c>
      <c r="X50" s="25">
        <v>0</v>
      </c>
      <c r="Y50" s="25">
        <v>0</v>
      </c>
      <c r="Z50" s="36">
        <v>0</v>
      </c>
      <c r="AA50" s="25"/>
      <c r="AB50" s="22" t="s">
        <v>493</v>
      </c>
      <c r="AC50" s="2"/>
      <c r="AD50" s="10"/>
    </row>
    <row r="51" spans="2:30" ht="13.5" customHeight="1" x14ac:dyDescent="0.25">
      <c r="B51" s="21" t="s">
        <v>495</v>
      </c>
      <c r="C51" s="9" t="s">
        <v>36</v>
      </c>
      <c r="D51" s="2" t="s">
        <v>40</v>
      </c>
      <c r="E51" s="37" t="s">
        <v>126</v>
      </c>
      <c r="F51" s="38" t="s">
        <v>65</v>
      </c>
      <c r="G51" s="29"/>
      <c r="H51" s="22" t="s">
        <v>496</v>
      </c>
      <c r="I51" s="22" t="s">
        <v>67</v>
      </c>
      <c r="J51" s="22"/>
      <c r="K51" s="22">
        <v>0</v>
      </c>
      <c r="L51" s="29"/>
      <c r="M51" s="30">
        <v>1</v>
      </c>
      <c r="N51" s="31"/>
      <c r="O51" s="22"/>
      <c r="P51" s="32">
        <v>128000000</v>
      </c>
      <c r="Q51" s="39">
        <f t="shared" si="0"/>
        <v>1066.6666666666667</v>
      </c>
      <c r="R51" s="34">
        <v>0</v>
      </c>
      <c r="S51" s="34"/>
      <c r="T51" s="22" t="s">
        <v>497</v>
      </c>
      <c r="U51" s="22">
        <v>0</v>
      </c>
      <c r="V51" s="33">
        <v>120000</v>
      </c>
      <c r="W51" s="35">
        <v>0</v>
      </c>
      <c r="X51" s="25">
        <v>0</v>
      </c>
      <c r="Y51" s="25">
        <v>0</v>
      </c>
      <c r="Z51" s="36">
        <v>0</v>
      </c>
      <c r="AA51" s="25"/>
      <c r="AB51" s="22" t="s">
        <v>496</v>
      </c>
      <c r="AC51" s="2"/>
      <c r="AD51" s="10"/>
    </row>
    <row r="52" spans="2:30" ht="13.5" customHeight="1" x14ac:dyDescent="0.25">
      <c r="B52" s="21" t="s">
        <v>498</v>
      </c>
      <c r="C52" s="9" t="s">
        <v>36</v>
      </c>
      <c r="D52" s="2" t="s">
        <v>40</v>
      </c>
      <c r="E52" s="37" t="s">
        <v>126</v>
      </c>
      <c r="F52" s="38" t="s">
        <v>63</v>
      </c>
      <c r="G52" s="29"/>
      <c r="H52" s="22" t="s">
        <v>499</v>
      </c>
      <c r="I52" s="22" t="s">
        <v>67</v>
      </c>
      <c r="J52" s="22"/>
      <c r="K52" s="22">
        <v>0</v>
      </c>
      <c r="L52" s="29"/>
      <c r="M52" s="30">
        <v>1</v>
      </c>
      <c r="N52" s="31"/>
      <c r="O52" s="22"/>
      <c r="P52" s="32">
        <v>2330000</v>
      </c>
      <c r="Q52" s="39">
        <f t="shared" si="0"/>
        <v>795.49334243769204</v>
      </c>
      <c r="R52" s="34">
        <v>7.0552204447912617E-2</v>
      </c>
      <c r="S52" s="34"/>
      <c r="T52" s="22" t="s">
        <v>442</v>
      </c>
      <c r="U52" s="22" t="s">
        <v>500</v>
      </c>
      <c r="V52" s="33">
        <v>2929</v>
      </c>
      <c r="W52" s="35">
        <v>0.15227039945373846</v>
      </c>
      <c r="X52" s="25">
        <v>6.5</v>
      </c>
      <c r="Y52" s="25">
        <v>2</v>
      </c>
      <c r="Z52" s="36">
        <v>1997</v>
      </c>
      <c r="AA52" s="25"/>
      <c r="AB52" s="22" t="s">
        <v>499</v>
      </c>
      <c r="AC52" s="2"/>
      <c r="AD52" s="10"/>
    </row>
    <row r="53" spans="2:30" ht="13.5" customHeight="1" x14ac:dyDescent="0.25">
      <c r="B53" s="21" t="s">
        <v>501</v>
      </c>
      <c r="C53" s="9" t="s">
        <v>36</v>
      </c>
      <c r="D53" s="2" t="s">
        <v>40</v>
      </c>
      <c r="E53" s="37" t="s">
        <v>422</v>
      </c>
      <c r="F53" s="38" t="s">
        <v>65</v>
      </c>
      <c r="G53" s="29"/>
      <c r="H53" s="22" t="s">
        <v>502</v>
      </c>
      <c r="I53" s="22" t="s">
        <v>67</v>
      </c>
      <c r="J53" s="22"/>
      <c r="K53" s="22">
        <v>0</v>
      </c>
      <c r="L53" s="29"/>
      <c r="M53" s="30">
        <v>1</v>
      </c>
      <c r="N53" s="31"/>
      <c r="O53" s="22"/>
      <c r="P53" s="32">
        <v>21800000</v>
      </c>
      <c r="Q53" s="39">
        <f t="shared" si="0"/>
        <v>906.44490644490645</v>
      </c>
      <c r="R53" s="34">
        <v>5.0208065054211846E-2</v>
      </c>
      <c r="S53" s="34"/>
      <c r="T53" s="22" t="s">
        <v>503</v>
      </c>
      <c r="U53" s="22" t="s">
        <v>504</v>
      </c>
      <c r="V53" s="33">
        <v>24050</v>
      </c>
      <c r="W53" s="35">
        <v>3.5051975051975055E-2</v>
      </c>
      <c r="X53" s="25">
        <v>0</v>
      </c>
      <c r="Y53" s="25">
        <v>0</v>
      </c>
      <c r="Z53" s="36">
        <v>1987</v>
      </c>
      <c r="AA53" s="25"/>
      <c r="AB53" s="22" t="s">
        <v>502</v>
      </c>
      <c r="AC53" s="2"/>
      <c r="AD53" s="10"/>
    </row>
    <row r="54" spans="2:30" ht="13.5" customHeight="1" x14ac:dyDescent="0.25">
      <c r="B54" s="21" t="s">
        <v>505</v>
      </c>
      <c r="C54" s="9" t="s">
        <v>36</v>
      </c>
      <c r="D54" s="2" t="s">
        <v>40</v>
      </c>
      <c r="E54" s="37" t="s">
        <v>422</v>
      </c>
      <c r="F54" s="38" t="s">
        <v>65</v>
      </c>
      <c r="G54" s="29"/>
      <c r="H54" s="22" t="s">
        <v>506</v>
      </c>
      <c r="I54" s="22" t="s">
        <v>67</v>
      </c>
      <c r="J54" s="22"/>
      <c r="K54" s="22">
        <v>0</v>
      </c>
      <c r="L54" s="29"/>
      <c r="M54" s="30">
        <v>1</v>
      </c>
      <c r="N54" s="31"/>
      <c r="O54" s="22"/>
      <c r="P54" s="32">
        <v>23350000</v>
      </c>
      <c r="Q54" s="39">
        <f t="shared" si="0"/>
        <v>859.05595820609983</v>
      </c>
      <c r="R54" s="34">
        <v>5.807338913762896E-2</v>
      </c>
      <c r="S54" s="34"/>
      <c r="T54" s="22" t="s">
        <v>507</v>
      </c>
      <c r="U54" s="22" t="s">
        <v>504</v>
      </c>
      <c r="V54" s="33">
        <v>27181</v>
      </c>
      <c r="W54" s="35">
        <v>4.087414002428167E-2</v>
      </c>
      <c r="X54" s="25">
        <v>0</v>
      </c>
      <c r="Y54" s="25">
        <v>0</v>
      </c>
      <c r="Z54" s="36">
        <v>1980</v>
      </c>
      <c r="AA54" s="25"/>
      <c r="AB54" s="22" t="s">
        <v>506</v>
      </c>
      <c r="AC54" s="2"/>
      <c r="AD54" s="10"/>
    </row>
    <row r="55" spans="2:30" ht="13.5" customHeight="1" x14ac:dyDescent="0.25">
      <c r="B55" s="21" t="s">
        <v>508</v>
      </c>
      <c r="C55" s="9" t="s">
        <v>36</v>
      </c>
      <c r="D55" s="2" t="s">
        <v>40</v>
      </c>
      <c r="E55" s="37" t="s">
        <v>126</v>
      </c>
      <c r="F55" s="38" t="s">
        <v>125</v>
      </c>
      <c r="G55" s="29"/>
      <c r="H55" s="22" t="s">
        <v>509</v>
      </c>
      <c r="I55" s="22" t="s">
        <v>67</v>
      </c>
      <c r="J55" s="22"/>
      <c r="K55" s="22">
        <v>0</v>
      </c>
      <c r="L55" s="29"/>
      <c r="M55" s="30">
        <v>1</v>
      </c>
      <c r="N55" s="31"/>
      <c r="O55" s="22"/>
      <c r="P55" s="32">
        <v>11950125</v>
      </c>
      <c r="Q55" s="39">
        <f t="shared" si="0"/>
        <v>600.9920036210018</v>
      </c>
      <c r="R55" s="34">
        <v>0</v>
      </c>
      <c r="S55" s="34"/>
      <c r="T55" s="22" t="s">
        <v>510</v>
      </c>
      <c r="U55" s="22" t="s">
        <v>511</v>
      </c>
      <c r="V55" s="33">
        <v>19884</v>
      </c>
      <c r="W55" s="35">
        <v>6.6435324884329114E-2</v>
      </c>
      <c r="X55" s="25">
        <v>0</v>
      </c>
      <c r="Y55" s="25">
        <v>17</v>
      </c>
      <c r="Z55" s="36">
        <v>0</v>
      </c>
      <c r="AA55" s="25"/>
      <c r="AB55" s="22" t="s">
        <v>509</v>
      </c>
      <c r="AC55" s="2"/>
      <c r="AD55" s="10"/>
    </row>
    <row r="56" spans="2:30" ht="13.5" customHeight="1" x14ac:dyDescent="0.25">
      <c r="B56" s="21" t="s">
        <v>512</v>
      </c>
      <c r="C56" s="9" t="s">
        <v>36</v>
      </c>
      <c r="D56" s="2" t="s">
        <v>40</v>
      </c>
      <c r="E56" s="37" t="s">
        <v>362</v>
      </c>
      <c r="F56" s="38" t="s">
        <v>362</v>
      </c>
      <c r="G56" s="29"/>
      <c r="H56" s="22" t="s">
        <v>513</v>
      </c>
      <c r="I56" s="22" t="s">
        <v>67</v>
      </c>
      <c r="J56" s="22"/>
      <c r="K56" s="22">
        <v>0</v>
      </c>
      <c r="L56" s="29"/>
      <c r="M56" s="30">
        <v>1</v>
      </c>
      <c r="N56" s="31"/>
      <c r="O56" s="22"/>
      <c r="P56" s="32">
        <v>0</v>
      </c>
      <c r="Q56" s="39" t="str">
        <f t="shared" si="0"/>
        <v/>
      </c>
      <c r="R56" s="34">
        <v>0</v>
      </c>
      <c r="S56" s="34"/>
      <c r="T56" s="22" t="s">
        <v>514</v>
      </c>
      <c r="U56" s="22">
        <v>0</v>
      </c>
      <c r="V56" s="33">
        <v>0</v>
      </c>
      <c r="W56" s="35" t="s">
        <v>362</v>
      </c>
      <c r="X56" s="25">
        <v>0</v>
      </c>
      <c r="Y56" s="25">
        <v>0</v>
      </c>
      <c r="Z56" s="36">
        <v>0</v>
      </c>
      <c r="AA56" s="25"/>
      <c r="AB56" s="22" t="s">
        <v>513</v>
      </c>
      <c r="AC56" s="2"/>
      <c r="AD56" s="10"/>
    </row>
    <row r="57" spans="2:30" ht="13.5" customHeight="1" x14ac:dyDescent="0.25">
      <c r="B57" s="21" t="s">
        <v>515</v>
      </c>
      <c r="C57" s="9" t="s">
        <v>36</v>
      </c>
      <c r="D57" s="2" t="s">
        <v>40</v>
      </c>
      <c r="E57" s="37" t="s">
        <v>362</v>
      </c>
      <c r="F57" s="38" t="s">
        <v>362</v>
      </c>
      <c r="G57" s="29"/>
      <c r="H57" s="22" t="s">
        <v>516</v>
      </c>
      <c r="I57" s="22" t="s">
        <v>67</v>
      </c>
      <c r="J57" s="22"/>
      <c r="K57" s="22">
        <v>0</v>
      </c>
      <c r="L57" s="29"/>
      <c r="M57" s="30">
        <v>1</v>
      </c>
      <c r="N57" s="31"/>
      <c r="O57" s="22"/>
      <c r="P57" s="32">
        <v>1100000</v>
      </c>
      <c r="Q57" s="39">
        <f t="shared" si="0"/>
        <v>1149.4252873563219</v>
      </c>
      <c r="R57" s="34">
        <v>6.8405593388429761E-2</v>
      </c>
      <c r="S57" s="34"/>
      <c r="T57" s="22" t="s">
        <v>517</v>
      </c>
      <c r="U57" s="22">
        <v>0</v>
      </c>
      <c r="V57" s="33">
        <v>957</v>
      </c>
      <c r="W57" s="35">
        <v>0.23719958202716823</v>
      </c>
      <c r="X57" s="25">
        <v>0</v>
      </c>
      <c r="Y57" s="25">
        <v>0</v>
      </c>
      <c r="Z57" s="36">
        <v>2007</v>
      </c>
      <c r="AA57" s="25"/>
      <c r="AB57" s="22" t="s">
        <v>516</v>
      </c>
      <c r="AC57" s="2"/>
      <c r="AD57" s="10"/>
    </row>
    <row r="58" spans="2:30" ht="13.5" customHeight="1" x14ac:dyDescent="0.25">
      <c r="B58" s="21" t="s">
        <v>518</v>
      </c>
      <c r="C58" s="9" t="s">
        <v>36</v>
      </c>
      <c r="D58" s="2" t="s">
        <v>40</v>
      </c>
      <c r="E58" s="37" t="s">
        <v>126</v>
      </c>
      <c r="F58" s="38" t="s">
        <v>63</v>
      </c>
      <c r="G58" s="29"/>
      <c r="H58" s="22" t="s">
        <v>519</v>
      </c>
      <c r="I58" s="22" t="s">
        <v>67</v>
      </c>
      <c r="J58" s="22"/>
      <c r="K58" s="22">
        <v>0</v>
      </c>
      <c r="L58" s="29"/>
      <c r="M58" s="30">
        <v>1</v>
      </c>
      <c r="N58" s="31"/>
      <c r="O58" s="22"/>
      <c r="P58" s="32">
        <v>92873165</v>
      </c>
      <c r="Q58" s="39" t="str">
        <f t="shared" si="0"/>
        <v/>
      </c>
      <c r="R58" s="34">
        <v>6.649999999999999E-2</v>
      </c>
      <c r="S58" s="34"/>
      <c r="T58" s="22" t="s">
        <v>520</v>
      </c>
      <c r="U58" s="22">
        <v>0</v>
      </c>
      <c r="V58" s="33">
        <v>0</v>
      </c>
      <c r="W58" s="35" t="s">
        <v>362</v>
      </c>
      <c r="X58" s="25">
        <v>0</v>
      </c>
      <c r="Y58" s="25">
        <v>0</v>
      </c>
      <c r="Z58" s="36">
        <v>0</v>
      </c>
      <c r="AA58" s="25"/>
      <c r="AB58" s="22" t="s">
        <v>519</v>
      </c>
      <c r="AC58" s="2"/>
      <c r="AD58" s="10"/>
    </row>
    <row r="59" spans="2:30" ht="13.5" customHeight="1" x14ac:dyDescent="0.25">
      <c r="B59" s="21" t="s">
        <v>521</v>
      </c>
      <c r="C59" s="9" t="s">
        <v>36</v>
      </c>
      <c r="D59" s="2" t="s">
        <v>40</v>
      </c>
      <c r="E59" s="37" t="s">
        <v>422</v>
      </c>
      <c r="F59" s="38" t="s">
        <v>64</v>
      </c>
      <c r="G59" s="29"/>
      <c r="H59" s="22" t="s">
        <v>522</v>
      </c>
      <c r="I59" s="22" t="s">
        <v>67</v>
      </c>
      <c r="J59" s="22"/>
      <c r="K59" s="22">
        <v>0</v>
      </c>
      <c r="L59" s="29"/>
      <c r="M59" s="30">
        <v>1</v>
      </c>
      <c r="N59" s="31"/>
      <c r="O59" s="22"/>
      <c r="P59" s="32">
        <v>17000000</v>
      </c>
      <c r="Q59" s="39">
        <f t="shared" si="0"/>
        <v>790.03624872200021</v>
      </c>
      <c r="R59" s="34">
        <v>7.6838235294117638E-2</v>
      </c>
      <c r="S59" s="34"/>
      <c r="T59" s="22" t="s">
        <v>523</v>
      </c>
      <c r="U59" s="22" t="s">
        <v>524</v>
      </c>
      <c r="V59" s="33">
        <v>21518</v>
      </c>
      <c r="W59" s="35">
        <v>5.26071196207826E-2</v>
      </c>
      <c r="X59" s="25">
        <v>0</v>
      </c>
      <c r="Y59" s="25">
        <v>0</v>
      </c>
      <c r="Z59" s="36">
        <v>0</v>
      </c>
      <c r="AA59" s="25"/>
      <c r="AB59" s="22" t="s">
        <v>522</v>
      </c>
      <c r="AC59" s="2"/>
      <c r="AD59" s="10"/>
    </row>
    <row r="60" spans="2:30" ht="13.5" customHeight="1" x14ac:dyDescent="0.25">
      <c r="B60" s="21" t="s">
        <v>525</v>
      </c>
      <c r="C60" s="9" t="s">
        <v>36</v>
      </c>
      <c r="D60" s="2" t="s">
        <v>40</v>
      </c>
      <c r="E60" s="37" t="s">
        <v>422</v>
      </c>
      <c r="F60" s="38" t="s">
        <v>65</v>
      </c>
      <c r="G60" s="29"/>
      <c r="H60" s="22" t="s">
        <v>526</v>
      </c>
      <c r="I60" s="22" t="s">
        <v>67</v>
      </c>
      <c r="J60" s="22"/>
      <c r="K60" s="22">
        <v>0</v>
      </c>
      <c r="L60" s="29"/>
      <c r="M60" s="30">
        <v>1</v>
      </c>
      <c r="N60" s="31"/>
      <c r="O60" s="22"/>
      <c r="P60" s="32">
        <v>5020000</v>
      </c>
      <c r="Q60" s="39">
        <f t="shared" si="0"/>
        <v>941.83864915572235</v>
      </c>
      <c r="R60" s="34">
        <v>0</v>
      </c>
      <c r="S60" s="34"/>
      <c r="T60" s="22" t="s">
        <v>527</v>
      </c>
      <c r="U60" s="22" t="s">
        <v>528</v>
      </c>
      <c r="V60" s="33">
        <v>5330</v>
      </c>
      <c r="W60" s="35">
        <v>0.20356472795497185</v>
      </c>
      <c r="X60" s="25">
        <v>0</v>
      </c>
      <c r="Y60" s="25">
        <v>0</v>
      </c>
      <c r="Z60" s="36">
        <v>0</v>
      </c>
      <c r="AA60" s="25"/>
      <c r="AB60" s="22" t="s">
        <v>526</v>
      </c>
      <c r="AC60" s="2"/>
      <c r="AD60" s="10"/>
    </row>
    <row r="61" spans="2:30" ht="13.5" customHeight="1" x14ac:dyDescent="0.25">
      <c r="B61" s="21" t="s">
        <v>529</v>
      </c>
      <c r="C61" s="9" t="s">
        <v>36</v>
      </c>
      <c r="D61" s="2" t="s">
        <v>40</v>
      </c>
      <c r="E61" s="37" t="s">
        <v>126</v>
      </c>
      <c r="F61" s="38" t="s">
        <v>63</v>
      </c>
      <c r="G61" s="29"/>
      <c r="H61" s="22" t="s">
        <v>530</v>
      </c>
      <c r="I61" s="22" t="s">
        <v>67</v>
      </c>
      <c r="J61" s="22"/>
      <c r="K61" s="22">
        <v>0</v>
      </c>
      <c r="L61" s="29"/>
      <c r="M61" s="30">
        <v>1</v>
      </c>
      <c r="N61" s="31"/>
      <c r="O61" s="22"/>
      <c r="P61" s="32">
        <v>7221428.5714285709</v>
      </c>
      <c r="Q61" s="39">
        <f t="shared" si="0"/>
        <v>1082.5106537893225</v>
      </c>
      <c r="R61" s="34">
        <v>6.3520871143375679E-2</v>
      </c>
      <c r="S61" s="34"/>
      <c r="T61" s="22" t="s">
        <v>155</v>
      </c>
      <c r="U61" s="22" t="s">
        <v>531</v>
      </c>
      <c r="V61" s="33">
        <v>6671</v>
      </c>
      <c r="W61" s="35">
        <v>0.14720431719382401</v>
      </c>
      <c r="X61" s="25">
        <v>0</v>
      </c>
      <c r="Y61" s="25">
        <v>0</v>
      </c>
      <c r="Z61" s="36">
        <v>0</v>
      </c>
      <c r="AA61" s="25"/>
      <c r="AB61" s="22" t="s">
        <v>530</v>
      </c>
      <c r="AC61" s="2"/>
      <c r="AD61" s="10"/>
    </row>
    <row r="62" spans="2:30" ht="13.5" customHeight="1" x14ac:dyDescent="0.25">
      <c r="B62" s="21" t="s">
        <v>532</v>
      </c>
      <c r="C62" s="9" t="s">
        <v>36</v>
      </c>
      <c r="D62" s="2" t="s">
        <v>40</v>
      </c>
      <c r="E62" s="37" t="s">
        <v>422</v>
      </c>
      <c r="F62" s="38" t="s">
        <v>65</v>
      </c>
      <c r="G62" s="29"/>
      <c r="H62" s="22" t="s">
        <v>348</v>
      </c>
      <c r="I62" s="22" t="s">
        <v>67</v>
      </c>
      <c r="J62" s="22"/>
      <c r="K62" s="22">
        <v>0</v>
      </c>
      <c r="L62" s="29"/>
      <c r="M62" s="30">
        <v>1</v>
      </c>
      <c r="N62" s="31"/>
      <c r="O62" s="22"/>
      <c r="P62" s="32">
        <v>48000000</v>
      </c>
      <c r="Q62" s="39">
        <f t="shared" si="0"/>
        <v>1410.8518017753217</v>
      </c>
      <c r="R62" s="34">
        <v>4.7500000000000001E-2</v>
      </c>
      <c r="S62" s="34"/>
      <c r="T62" s="22" t="s">
        <v>533</v>
      </c>
      <c r="U62" s="22">
        <v>0</v>
      </c>
      <c r="V62" s="33">
        <v>34022</v>
      </c>
      <c r="W62" s="35">
        <v>1.4872729410381518E-2</v>
      </c>
      <c r="X62" s="25">
        <v>0</v>
      </c>
      <c r="Y62" s="25">
        <v>0</v>
      </c>
      <c r="Z62" s="36">
        <v>0</v>
      </c>
      <c r="AA62" s="25"/>
      <c r="AB62" s="22" t="s">
        <v>348</v>
      </c>
      <c r="AC62" s="2"/>
      <c r="AD62" s="10"/>
    </row>
    <row r="63" spans="2:30" ht="13.5" customHeight="1" x14ac:dyDescent="0.25">
      <c r="B63" s="21" t="s">
        <v>534</v>
      </c>
      <c r="C63" s="9" t="s">
        <v>36</v>
      </c>
      <c r="D63" s="2" t="s">
        <v>40</v>
      </c>
      <c r="E63" s="37" t="s">
        <v>126</v>
      </c>
      <c r="F63" s="38" t="s">
        <v>63</v>
      </c>
      <c r="G63" s="29"/>
      <c r="H63" s="22" t="s">
        <v>535</v>
      </c>
      <c r="I63" s="22" t="s">
        <v>67</v>
      </c>
      <c r="J63" s="22"/>
      <c r="K63" s="22">
        <v>0</v>
      </c>
      <c r="L63" s="29"/>
      <c r="M63" s="30">
        <v>1</v>
      </c>
      <c r="N63" s="31"/>
      <c r="O63" s="22"/>
      <c r="P63" s="32">
        <v>42500000</v>
      </c>
      <c r="Q63" s="39">
        <f t="shared" si="0"/>
        <v>1115.3099249462027</v>
      </c>
      <c r="R63" s="34">
        <v>4.6800000000000001E-2</v>
      </c>
      <c r="S63" s="34"/>
      <c r="T63" s="22" t="s">
        <v>353</v>
      </c>
      <c r="U63" s="22">
        <v>0</v>
      </c>
      <c r="V63" s="33">
        <v>38106</v>
      </c>
      <c r="W63" s="35">
        <v>0</v>
      </c>
      <c r="X63" s="25">
        <v>0</v>
      </c>
      <c r="Y63" s="25">
        <v>0</v>
      </c>
      <c r="Z63" s="36">
        <v>0</v>
      </c>
      <c r="AA63" s="25"/>
      <c r="AB63" s="22" t="s">
        <v>535</v>
      </c>
      <c r="AC63" s="2"/>
      <c r="AD63" s="10"/>
    </row>
    <row r="64" spans="2:30" ht="13.5" customHeight="1" x14ac:dyDescent="0.25">
      <c r="B64" s="21" t="s">
        <v>536</v>
      </c>
      <c r="C64" s="9" t="s">
        <v>36</v>
      </c>
      <c r="D64" s="2" t="s">
        <v>40</v>
      </c>
      <c r="E64" s="37" t="s">
        <v>422</v>
      </c>
      <c r="F64" s="38" t="s">
        <v>64</v>
      </c>
      <c r="G64" s="29"/>
      <c r="H64" s="22" t="s">
        <v>537</v>
      </c>
      <c r="I64" s="22" t="s">
        <v>67</v>
      </c>
      <c r="J64" s="22"/>
      <c r="K64" s="22">
        <v>0</v>
      </c>
      <c r="L64" s="29"/>
      <c r="M64" s="30">
        <v>1</v>
      </c>
      <c r="N64" s="31"/>
      <c r="O64" s="22"/>
      <c r="P64" s="32">
        <v>54479000</v>
      </c>
      <c r="Q64" s="39">
        <f t="shared" si="0"/>
        <v>944.17677642980937</v>
      </c>
      <c r="R64" s="34">
        <v>4.1700000000000001E-2</v>
      </c>
      <c r="S64" s="34"/>
      <c r="T64" s="22" t="s">
        <v>538</v>
      </c>
      <c r="U64" s="22" t="s">
        <v>539</v>
      </c>
      <c r="V64" s="33">
        <v>57700</v>
      </c>
      <c r="W64" s="35">
        <v>6.4124783362218371E-2</v>
      </c>
      <c r="X64" s="25">
        <v>0</v>
      </c>
      <c r="Y64" s="25">
        <v>0</v>
      </c>
      <c r="Z64" s="36">
        <v>0</v>
      </c>
      <c r="AA64" s="25"/>
      <c r="AB64" s="22" t="s">
        <v>537</v>
      </c>
      <c r="AC64" s="2"/>
      <c r="AD64" s="10"/>
    </row>
    <row r="65" spans="2:30" ht="13.5" customHeight="1" x14ac:dyDescent="0.25">
      <c r="B65" s="21" t="s">
        <v>540</v>
      </c>
      <c r="C65" s="9" t="s">
        <v>36</v>
      </c>
      <c r="D65" s="2" t="s">
        <v>40</v>
      </c>
      <c r="E65" s="37" t="s">
        <v>126</v>
      </c>
      <c r="F65" s="38" t="s">
        <v>125</v>
      </c>
      <c r="G65" s="29"/>
      <c r="H65" s="22" t="s">
        <v>541</v>
      </c>
      <c r="I65" s="22" t="s">
        <v>67</v>
      </c>
      <c r="J65" s="22"/>
      <c r="K65" s="22">
        <v>0</v>
      </c>
      <c r="L65" s="29"/>
      <c r="M65" s="30">
        <v>1</v>
      </c>
      <c r="N65" s="31"/>
      <c r="O65" s="22"/>
      <c r="P65" s="32">
        <v>13670000</v>
      </c>
      <c r="Q65" s="39">
        <f t="shared" si="0"/>
        <v>829.3393192986714</v>
      </c>
      <c r="R65" s="34">
        <v>7.4914592695161444E-2</v>
      </c>
      <c r="S65" s="34"/>
      <c r="T65" s="22" t="s">
        <v>542</v>
      </c>
      <c r="U65" s="22">
        <v>0</v>
      </c>
      <c r="V65" s="33">
        <v>16483</v>
      </c>
      <c r="W65" s="35">
        <v>3.3913729296851304E-2</v>
      </c>
      <c r="X65" s="25">
        <v>10.8</v>
      </c>
      <c r="Y65" s="25">
        <v>0</v>
      </c>
      <c r="Z65" s="36">
        <v>2014</v>
      </c>
      <c r="AA65" s="25"/>
      <c r="AB65" s="22" t="s">
        <v>541</v>
      </c>
      <c r="AC65" s="2"/>
      <c r="AD65" s="10"/>
    </row>
    <row r="66" spans="2:30" ht="13.5" customHeight="1" x14ac:dyDescent="0.25">
      <c r="B66" s="21" t="s">
        <v>543</v>
      </c>
      <c r="C66" s="9" t="s">
        <v>36</v>
      </c>
      <c r="D66" s="2" t="s">
        <v>40</v>
      </c>
      <c r="E66" s="37" t="s">
        <v>362</v>
      </c>
      <c r="F66" s="38" t="s">
        <v>362</v>
      </c>
      <c r="G66" s="29"/>
      <c r="H66" s="22" t="s">
        <v>544</v>
      </c>
      <c r="I66" s="22" t="s">
        <v>67</v>
      </c>
      <c r="J66" s="22"/>
      <c r="K66" s="22">
        <v>0</v>
      </c>
      <c r="L66" s="29"/>
      <c r="M66" s="30">
        <v>1</v>
      </c>
      <c r="N66" s="31"/>
      <c r="O66" s="22"/>
      <c r="P66" s="32">
        <v>0</v>
      </c>
      <c r="Q66" s="39">
        <f t="shared" si="0"/>
        <v>0</v>
      </c>
      <c r="R66" s="34">
        <v>0</v>
      </c>
      <c r="S66" s="34"/>
      <c r="T66" s="22">
        <v>0</v>
      </c>
      <c r="U66" s="22">
        <v>0</v>
      </c>
      <c r="V66" s="33">
        <v>5220</v>
      </c>
      <c r="W66" s="35">
        <v>9.9616858237547887E-2</v>
      </c>
      <c r="X66" s="25">
        <v>7</v>
      </c>
      <c r="Y66" s="25">
        <v>0</v>
      </c>
      <c r="Z66" s="36">
        <v>1985</v>
      </c>
      <c r="AA66" s="25"/>
      <c r="AB66" s="22" t="s">
        <v>544</v>
      </c>
      <c r="AC66" s="2"/>
      <c r="AD66" s="10"/>
    </row>
    <row r="67" spans="2:30" ht="13.5" customHeight="1" x14ac:dyDescent="0.25">
      <c r="B67" s="21" t="s">
        <v>545</v>
      </c>
      <c r="C67" s="9" t="s">
        <v>36</v>
      </c>
      <c r="D67" s="2" t="s">
        <v>40</v>
      </c>
      <c r="E67" s="37" t="s">
        <v>422</v>
      </c>
      <c r="F67" s="38" t="s">
        <v>65</v>
      </c>
      <c r="G67" s="29"/>
      <c r="H67" s="22" t="s">
        <v>546</v>
      </c>
      <c r="I67" s="22" t="s">
        <v>67</v>
      </c>
      <c r="J67" s="22"/>
      <c r="K67" s="22">
        <v>0</v>
      </c>
      <c r="L67" s="29"/>
      <c r="M67" s="30">
        <v>1</v>
      </c>
      <c r="N67" s="31"/>
      <c r="O67" s="22"/>
      <c r="P67" s="32">
        <v>2500000</v>
      </c>
      <c r="Q67" s="39" t="str">
        <f t="shared" si="0"/>
        <v/>
      </c>
      <c r="R67" s="34">
        <v>0</v>
      </c>
      <c r="S67" s="34"/>
      <c r="T67" s="22">
        <v>0</v>
      </c>
      <c r="U67" s="22">
        <v>0</v>
      </c>
      <c r="V67" s="33">
        <v>0</v>
      </c>
      <c r="W67" s="35" t="s">
        <v>362</v>
      </c>
      <c r="X67" s="25">
        <v>0</v>
      </c>
      <c r="Y67" s="25">
        <v>0</v>
      </c>
      <c r="Z67" s="36">
        <v>0</v>
      </c>
      <c r="AA67" s="25"/>
      <c r="AB67" s="22" t="s">
        <v>546</v>
      </c>
      <c r="AC67" s="2"/>
      <c r="AD67" s="10"/>
    </row>
    <row r="68" spans="2:30" ht="13.5" customHeight="1" x14ac:dyDescent="0.25">
      <c r="B68" s="21" t="s">
        <v>547</v>
      </c>
      <c r="C68" s="9" t="s">
        <v>36</v>
      </c>
      <c r="D68" s="2" t="s">
        <v>40</v>
      </c>
      <c r="E68" s="37" t="s">
        <v>127</v>
      </c>
      <c r="F68" s="38" t="s">
        <v>125</v>
      </c>
      <c r="G68" s="29"/>
      <c r="H68" s="22" t="s">
        <v>548</v>
      </c>
      <c r="I68" s="22" t="s">
        <v>67</v>
      </c>
      <c r="J68" s="22"/>
      <c r="K68" s="22">
        <v>0</v>
      </c>
      <c r="L68" s="29"/>
      <c r="M68" s="30">
        <v>1</v>
      </c>
      <c r="N68" s="31"/>
      <c r="O68" s="22"/>
      <c r="P68" s="32">
        <v>0</v>
      </c>
      <c r="Q68" s="39">
        <f t="shared" ref="Q68:Q131" si="1">IFERROR(P68/V68,"")</f>
        <v>0</v>
      </c>
      <c r="R68" s="34">
        <v>0</v>
      </c>
      <c r="S68" s="34"/>
      <c r="T68" s="22" t="s">
        <v>549</v>
      </c>
      <c r="U68" s="22">
        <v>0</v>
      </c>
      <c r="V68" s="33">
        <v>13407</v>
      </c>
      <c r="W68" s="35">
        <v>0.11068844633400463</v>
      </c>
      <c r="X68" s="25">
        <v>0</v>
      </c>
      <c r="Y68" s="25">
        <v>0</v>
      </c>
      <c r="Z68" s="36">
        <v>2022</v>
      </c>
      <c r="AA68" s="25"/>
      <c r="AB68" s="22" t="s">
        <v>548</v>
      </c>
      <c r="AC68" s="2"/>
      <c r="AD68" s="10"/>
    </row>
    <row r="69" spans="2:30" ht="13.5" customHeight="1" x14ac:dyDescent="0.25">
      <c r="B69" s="21" t="s">
        <v>550</v>
      </c>
      <c r="C69" s="9" t="s">
        <v>36</v>
      </c>
      <c r="D69" s="2" t="s">
        <v>40</v>
      </c>
      <c r="E69" s="37" t="s">
        <v>126</v>
      </c>
      <c r="F69" s="38" t="s">
        <v>63</v>
      </c>
      <c r="G69" s="29"/>
      <c r="H69" s="22" t="s">
        <v>551</v>
      </c>
      <c r="I69" s="22" t="s">
        <v>67</v>
      </c>
      <c r="J69" s="22"/>
      <c r="K69" s="22">
        <v>0</v>
      </c>
      <c r="L69" s="29"/>
      <c r="M69" s="30">
        <v>1</v>
      </c>
      <c r="N69" s="31"/>
      <c r="O69" s="22"/>
      <c r="P69" s="32">
        <v>10900000</v>
      </c>
      <c r="Q69" s="39">
        <f t="shared" si="1"/>
        <v>661.16705083100817</v>
      </c>
      <c r="R69" s="34">
        <v>7.1080254566493084E-2</v>
      </c>
      <c r="S69" s="34"/>
      <c r="T69" s="22" t="s">
        <v>552</v>
      </c>
      <c r="U69" s="22" t="s">
        <v>553</v>
      </c>
      <c r="V69" s="33">
        <v>16486</v>
      </c>
      <c r="W69" s="35">
        <v>0.13781390270532573</v>
      </c>
      <c r="X69" s="25">
        <v>0</v>
      </c>
      <c r="Y69" s="25">
        <v>0</v>
      </c>
      <c r="Z69" s="36">
        <v>0</v>
      </c>
      <c r="AA69" s="25"/>
      <c r="AB69" s="22" t="s">
        <v>551</v>
      </c>
      <c r="AC69" s="2"/>
      <c r="AD69" s="10"/>
    </row>
    <row r="70" spans="2:30" ht="13.5" customHeight="1" x14ac:dyDescent="0.25">
      <c r="B70" s="21" t="s">
        <v>554</v>
      </c>
      <c r="C70" s="9" t="s">
        <v>36</v>
      </c>
      <c r="D70" s="2" t="s">
        <v>40</v>
      </c>
      <c r="E70" s="37" t="s">
        <v>126</v>
      </c>
      <c r="F70" s="38" t="s">
        <v>125</v>
      </c>
      <c r="G70" s="29"/>
      <c r="H70" s="22" t="s">
        <v>555</v>
      </c>
      <c r="I70" s="22" t="s">
        <v>67</v>
      </c>
      <c r="J70" s="22"/>
      <c r="K70" s="22">
        <v>0</v>
      </c>
      <c r="L70" s="29"/>
      <c r="M70" s="30">
        <v>1</v>
      </c>
      <c r="N70" s="31"/>
      <c r="O70" s="22"/>
      <c r="P70" s="32">
        <v>3142083.3333333335</v>
      </c>
      <c r="Q70" s="39">
        <f t="shared" si="1"/>
        <v>886.59236267870585</v>
      </c>
      <c r="R70" s="34">
        <v>9.3764609324879844E-2</v>
      </c>
      <c r="S70" s="34"/>
      <c r="T70" s="22" t="s">
        <v>556</v>
      </c>
      <c r="U70" s="22" t="s">
        <v>557</v>
      </c>
      <c r="V70" s="33">
        <v>3544</v>
      </c>
      <c r="W70" s="35">
        <v>0</v>
      </c>
      <c r="X70" s="25">
        <v>0</v>
      </c>
      <c r="Y70" s="25">
        <v>0</v>
      </c>
      <c r="Z70" s="36">
        <v>1996</v>
      </c>
      <c r="AA70" s="25"/>
      <c r="AB70" s="22" t="s">
        <v>555</v>
      </c>
      <c r="AC70" s="2"/>
      <c r="AD70" s="10"/>
    </row>
    <row r="71" spans="2:30" ht="13.5" customHeight="1" x14ac:dyDescent="0.25">
      <c r="B71" s="21" t="s">
        <v>558</v>
      </c>
      <c r="C71" s="9" t="s">
        <v>36</v>
      </c>
      <c r="D71" s="2" t="s">
        <v>40</v>
      </c>
      <c r="E71" s="37" t="s">
        <v>126</v>
      </c>
      <c r="F71" s="38" t="s">
        <v>125</v>
      </c>
      <c r="G71" s="29"/>
      <c r="H71" s="22" t="s">
        <v>559</v>
      </c>
      <c r="I71" s="22" t="s">
        <v>67</v>
      </c>
      <c r="J71" s="22"/>
      <c r="K71" s="22">
        <v>0</v>
      </c>
      <c r="L71" s="29"/>
      <c r="M71" s="30">
        <v>1</v>
      </c>
      <c r="N71" s="31"/>
      <c r="O71" s="22"/>
      <c r="P71" s="32">
        <v>3142083.3333333335</v>
      </c>
      <c r="Q71" s="39">
        <f t="shared" si="1"/>
        <v>1044.2284258336103</v>
      </c>
      <c r="R71" s="34">
        <v>9.3764609324879844E-2</v>
      </c>
      <c r="S71" s="34"/>
      <c r="T71" s="22" t="s">
        <v>556</v>
      </c>
      <c r="U71" s="22" t="s">
        <v>557</v>
      </c>
      <c r="V71" s="33">
        <v>3009</v>
      </c>
      <c r="W71" s="35">
        <v>0</v>
      </c>
      <c r="X71" s="25">
        <v>0</v>
      </c>
      <c r="Y71" s="25">
        <v>0</v>
      </c>
      <c r="Z71" s="36">
        <v>1998</v>
      </c>
      <c r="AA71" s="25"/>
      <c r="AB71" s="22" t="s">
        <v>559</v>
      </c>
      <c r="AC71" s="2"/>
      <c r="AD71" s="10"/>
    </row>
    <row r="72" spans="2:30" ht="13.5" customHeight="1" x14ac:dyDescent="0.25">
      <c r="B72" s="21" t="s">
        <v>560</v>
      </c>
      <c r="C72" s="9" t="s">
        <v>36</v>
      </c>
      <c r="D72" s="2" t="s">
        <v>40</v>
      </c>
      <c r="E72" s="37" t="s">
        <v>126</v>
      </c>
      <c r="F72" s="38" t="s">
        <v>125</v>
      </c>
      <c r="G72" s="29"/>
      <c r="H72" s="22" t="s">
        <v>561</v>
      </c>
      <c r="I72" s="22" t="s">
        <v>67</v>
      </c>
      <c r="J72" s="22"/>
      <c r="K72" s="22">
        <v>0</v>
      </c>
      <c r="L72" s="29"/>
      <c r="M72" s="30">
        <v>1</v>
      </c>
      <c r="N72" s="31"/>
      <c r="O72" s="22"/>
      <c r="P72" s="32">
        <v>3142083.3333333335</v>
      </c>
      <c r="Q72" s="39">
        <f t="shared" si="1"/>
        <v>1301.6086716376692</v>
      </c>
      <c r="R72" s="34">
        <v>9.3764609324879844E-2</v>
      </c>
      <c r="S72" s="34"/>
      <c r="T72" s="22" t="s">
        <v>556</v>
      </c>
      <c r="U72" s="22" t="s">
        <v>557</v>
      </c>
      <c r="V72" s="33">
        <v>2414</v>
      </c>
      <c r="W72" s="35">
        <v>0</v>
      </c>
      <c r="X72" s="25">
        <v>0</v>
      </c>
      <c r="Y72" s="25">
        <v>0</v>
      </c>
      <c r="Z72" s="36">
        <v>2019</v>
      </c>
      <c r="AA72" s="25"/>
      <c r="AB72" s="22" t="s">
        <v>561</v>
      </c>
      <c r="AC72" s="2"/>
      <c r="AD72" s="10"/>
    </row>
    <row r="73" spans="2:30" ht="13.5" customHeight="1" x14ac:dyDescent="0.25">
      <c r="B73" s="21" t="s">
        <v>562</v>
      </c>
      <c r="C73" s="9" t="s">
        <v>36</v>
      </c>
      <c r="D73" s="2" t="s">
        <v>40</v>
      </c>
      <c r="E73" s="37" t="s">
        <v>126</v>
      </c>
      <c r="F73" s="38" t="s">
        <v>125</v>
      </c>
      <c r="G73" s="29"/>
      <c r="H73" s="22" t="s">
        <v>563</v>
      </c>
      <c r="I73" s="22" t="s">
        <v>67</v>
      </c>
      <c r="J73" s="22"/>
      <c r="K73" s="22">
        <v>0</v>
      </c>
      <c r="L73" s="29"/>
      <c r="M73" s="30">
        <v>1</v>
      </c>
      <c r="N73" s="31"/>
      <c r="O73" s="22"/>
      <c r="P73" s="32">
        <v>0</v>
      </c>
      <c r="Q73" s="39" t="str">
        <f t="shared" si="1"/>
        <v/>
      </c>
      <c r="R73" s="34">
        <v>0</v>
      </c>
      <c r="S73" s="34"/>
      <c r="T73" s="22" t="s">
        <v>564</v>
      </c>
      <c r="U73" s="22" t="s">
        <v>397</v>
      </c>
      <c r="V73" s="33">
        <v>0</v>
      </c>
      <c r="W73" s="35" t="s">
        <v>362</v>
      </c>
      <c r="X73" s="25">
        <v>0</v>
      </c>
      <c r="Y73" s="25">
        <v>0</v>
      </c>
      <c r="Z73" s="36">
        <v>0</v>
      </c>
      <c r="AA73" s="25"/>
      <c r="AB73" s="22" t="s">
        <v>563</v>
      </c>
      <c r="AC73" s="2"/>
      <c r="AD73" s="10"/>
    </row>
    <row r="74" spans="2:30" ht="13.5" customHeight="1" x14ac:dyDescent="0.25">
      <c r="B74" s="21" t="s">
        <v>565</v>
      </c>
      <c r="C74" s="9" t="s">
        <v>36</v>
      </c>
      <c r="D74" s="2" t="s">
        <v>40</v>
      </c>
      <c r="E74" s="37" t="s">
        <v>422</v>
      </c>
      <c r="F74" s="38" t="s">
        <v>64</v>
      </c>
      <c r="G74" s="29"/>
      <c r="H74" s="22" t="s">
        <v>566</v>
      </c>
      <c r="I74" s="22" t="s">
        <v>67</v>
      </c>
      <c r="J74" s="22"/>
      <c r="K74" s="22">
        <v>0</v>
      </c>
      <c r="L74" s="29"/>
      <c r="M74" s="30">
        <v>1</v>
      </c>
      <c r="N74" s="31"/>
      <c r="O74" s="22"/>
      <c r="P74" s="32">
        <v>26500000</v>
      </c>
      <c r="Q74" s="39">
        <f t="shared" si="1"/>
        <v>1157.8119538622859</v>
      </c>
      <c r="R74" s="34">
        <v>5.5804079551249358E-2</v>
      </c>
      <c r="S74" s="34"/>
      <c r="T74" s="22" t="s">
        <v>567</v>
      </c>
      <c r="U74" s="22" t="s">
        <v>568</v>
      </c>
      <c r="V74" s="33">
        <v>22888</v>
      </c>
      <c r="W74" s="35">
        <v>8.4105207969241522E-2</v>
      </c>
      <c r="X74" s="25">
        <v>0</v>
      </c>
      <c r="Y74" s="25">
        <v>8</v>
      </c>
      <c r="Z74" s="36">
        <v>0</v>
      </c>
      <c r="AA74" s="25"/>
      <c r="AB74" s="22" t="s">
        <v>566</v>
      </c>
      <c r="AC74" s="2"/>
      <c r="AD74" s="10"/>
    </row>
    <row r="75" spans="2:30" ht="13.5" customHeight="1" x14ac:dyDescent="0.25">
      <c r="B75" s="21" t="s">
        <v>569</v>
      </c>
      <c r="C75" s="9" t="s">
        <v>36</v>
      </c>
      <c r="D75" s="2" t="s">
        <v>40</v>
      </c>
      <c r="E75" s="37" t="s">
        <v>422</v>
      </c>
      <c r="F75" s="38" t="s">
        <v>65</v>
      </c>
      <c r="G75" s="29"/>
      <c r="H75" s="22" t="s">
        <v>570</v>
      </c>
      <c r="I75" s="22" t="s">
        <v>67</v>
      </c>
      <c r="J75" s="22"/>
      <c r="K75" s="22">
        <v>0</v>
      </c>
      <c r="L75" s="29"/>
      <c r="M75" s="30">
        <v>1</v>
      </c>
      <c r="N75" s="31"/>
      <c r="O75" s="22"/>
      <c r="P75" s="32">
        <v>4700000</v>
      </c>
      <c r="Q75" s="39">
        <f t="shared" si="1"/>
        <v>584.72256780293606</v>
      </c>
      <c r="R75" s="34">
        <v>6.4564692351926398E-2</v>
      </c>
      <c r="S75" s="34"/>
      <c r="T75" s="22" t="s">
        <v>571</v>
      </c>
      <c r="U75" s="22">
        <v>0</v>
      </c>
      <c r="V75" s="33">
        <v>8038</v>
      </c>
      <c r="W75" s="35">
        <v>0.10574769843244589</v>
      </c>
      <c r="X75" s="25">
        <v>0</v>
      </c>
      <c r="Y75" s="25">
        <v>3</v>
      </c>
      <c r="Z75" s="36">
        <v>1991</v>
      </c>
      <c r="AA75" s="25"/>
      <c r="AB75" s="22" t="s">
        <v>570</v>
      </c>
      <c r="AC75" s="2"/>
      <c r="AD75" s="10"/>
    </row>
    <row r="76" spans="2:30" ht="13.5" customHeight="1" x14ac:dyDescent="0.25">
      <c r="B76" s="21" t="s">
        <v>572</v>
      </c>
      <c r="C76" s="9" t="s">
        <v>36</v>
      </c>
      <c r="D76" s="2" t="s">
        <v>40</v>
      </c>
      <c r="E76" s="37" t="s">
        <v>573</v>
      </c>
      <c r="F76" s="38" t="s">
        <v>574</v>
      </c>
      <c r="G76" s="29"/>
      <c r="H76" s="22" t="s">
        <v>575</v>
      </c>
      <c r="I76" s="22" t="s">
        <v>67</v>
      </c>
      <c r="J76" s="22"/>
      <c r="K76" s="22">
        <v>0</v>
      </c>
      <c r="L76" s="29"/>
      <c r="M76" s="30">
        <v>1</v>
      </c>
      <c r="N76" s="31"/>
      <c r="O76" s="22"/>
      <c r="P76" s="32">
        <v>13190910.470409712</v>
      </c>
      <c r="Q76" s="39">
        <f t="shared" si="1"/>
        <v>914.82838410498039</v>
      </c>
      <c r="R76" s="34">
        <v>0</v>
      </c>
      <c r="S76" s="34"/>
      <c r="T76" s="22" t="s">
        <v>576</v>
      </c>
      <c r="U76" s="22">
        <v>0</v>
      </c>
      <c r="V76" s="33">
        <v>14419</v>
      </c>
      <c r="W76" s="35">
        <v>7.5455995561412026E-2</v>
      </c>
      <c r="X76" s="25">
        <v>0</v>
      </c>
      <c r="Y76" s="25">
        <v>0</v>
      </c>
      <c r="Z76" s="36">
        <v>0</v>
      </c>
      <c r="AA76" s="25"/>
      <c r="AB76" s="22" t="s">
        <v>575</v>
      </c>
      <c r="AC76" s="2"/>
      <c r="AD76" s="10"/>
    </row>
    <row r="77" spans="2:30" ht="13.5" customHeight="1" x14ac:dyDescent="0.25">
      <c r="B77" s="21" t="s">
        <v>577</v>
      </c>
      <c r="C77" s="9" t="s">
        <v>36</v>
      </c>
      <c r="D77" s="2" t="s">
        <v>40</v>
      </c>
      <c r="E77" s="37" t="s">
        <v>578</v>
      </c>
      <c r="F77" s="38" t="s">
        <v>65</v>
      </c>
      <c r="G77" s="29"/>
      <c r="H77" s="22" t="s">
        <v>579</v>
      </c>
      <c r="I77" s="22" t="s">
        <v>67</v>
      </c>
      <c r="J77" s="22"/>
      <c r="K77" s="22">
        <v>0</v>
      </c>
      <c r="L77" s="29"/>
      <c r="M77" s="30">
        <v>1</v>
      </c>
      <c r="N77" s="31"/>
      <c r="O77" s="22"/>
      <c r="P77" s="32">
        <v>0</v>
      </c>
      <c r="Q77" s="39">
        <f t="shared" si="1"/>
        <v>0</v>
      </c>
      <c r="R77" s="34">
        <v>0</v>
      </c>
      <c r="S77" s="34"/>
      <c r="T77" s="22" t="s">
        <v>580</v>
      </c>
      <c r="U77" s="22">
        <v>0</v>
      </c>
      <c r="V77" s="33">
        <v>8144</v>
      </c>
      <c r="W77" s="35">
        <v>2.2102161100196464E-2</v>
      </c>
      <c r="X77" s="25">
        <v>6</v>
      </c>
      <c r="Y77" s="25">
        <v>0</v>
      </c>
      <c r="Z77" s="36">
        <v>0</v>
      </c>
      <c r="AA77" s="25"/>
      <c r="AB77" s="22" t="s">
        <v>579</v>
      </c>
      <c r="AC77" s="2"/>
      <c r="AD77" s="10"/>
    </row>
    <row r="78" spans="2:30" ht="13.5" customHeight="1" x14ac:dyDescent="0.25">
      <c r="B78" s="21" t="s">
        <v>581</v>
      </c>
      <c r="C78" s="9" t="s">
        <v>36</v>
      </c>
      <c r="D78" s="2" t="s">
        <v>40</v>
      </c>
      <c r="E78" s="37" t="s">
        <v>422</v>
      </c>
      <c r="F78" s="38" t="s">
        <v>64</v>
      </c>
      <c r="G78" s="29"/>
      <c r="H78" s="22" t="s">
        <v>582</v>
      </c>
      <c r="I78" s="22" t="s">
        <v>67</v>
      </c>
      <c r="J78" s="22"/>
      <c r="K78" s="22">
        <v>0</v>
      </c>
      <c r="L78" s="29"/>
      <c r="M78" s="30">
        <v>1</v>
      </c>
      <c r="N78" s="31"/>
      <c r="O78" s="22"/>
      <c r="P78" s="32">
        <v>21739130.434782609</v>
      </c>
      <c r="Q78" s="39">
        <f t="shared" si="1"/>
        <v>1720.9571275160395</v>
      </c>
      <c r="R78" s="34">
        <v>5.2499999999999998E-2</v>
      </c>
      <c r="S78" s="34"/>
      <c r="T78" s="22" t="s">
        <v>583</v>
      </c>
      <c r="U78" s="22" t="s">
        <v>136</v>
      </c>
      <c r="V78" s="33">
        <v>12632</v>
      </c>
      <c r="W78" s="35">
        <v>9.9350854971500951E-2</v>
      </c>
      <c r="X78" s="25">
        <v>10.5</v>
      </c>
      <c r="Y78" s="25">
        <v>33</v>
      </c>
      <c r="Z78" s="36">
        <v>2022</v>
      </c>
      <c r="AA78" s="25"/>
      <c r="AB78" s="22" t="s">
        <v>582</v>
      </c>
      <c r="AC78" s="2"/>
      <c r="AD78" s="10"/>
    </row>
    <row r="79" spans="2:30" ht="13.5" customHeight="1" x14ac:dyDescent="0.25">
      <c r="B79" s="21" t="s">
        <v>584</v>
      </c>
      <c r="C79" s="9" t="s">
        <v>36</v>
      </c>
      <c r="D79" s="2" t="s">
        <v>40</v>
      </c>
      <c r="E79" s="37" t="s">
        <v>422</v>
      </c>
      <c r="F79" s="38" t="s">
        <v>65</v>
      </c>
      <c r="G79" s="29"/>
      <c r="H79" s="22" t="s">
        <v>585</v>
      </c>
      <c r="I79" s="22" t="s">
        <v>67</v>
      </c>
      <c r="J79" s="22"/>
      <c r="K79" s="22">
        <v>0</v>
      </c>
      <c r="L79" s="29"/>
      <c r="M79" s="30">
        <v>1</v>
      </c>
      <c r="N79" s="31"/>
      <c r="O79" s="22"/>
      <c r="P79" s="32">
        <v>0</v>
      </c>
      <c r="Q79" s="39">
        <f t="shared" si="1"/>
        <v>0</v>
      </c>
      <c r="R79" s="34">
        <v>6.7500000000000004E-2</v>
      </c>
      <c r="S79" s="34"/>
      <c r="T79" s="22" t="s">
        <v>445</v>
      </c>
      <c r="U79" s="22" t="s">
        <v>586</v>
      </c>
      <c r="V79" s="33">
        <v>20392</v>
      </c>
      <c r="W79" s="35">
        <v>9.1114162416633976E-2</v>
      </c>
      <c r="X79" s="25">
        <v>0</v>
      </c>
      <c r="Y79" s="25">
        <v>0</v>
      </c>
      <c r="Z79" s="36">
        <v>0</v>
      </c>
      <c r="AA79" s="25"/>
      <c r="AB79" s="22" t="s">
        <v>585</v>
      </c>
      <c r="AC79" s="2"/>
      <c r="AD79" s="10"/>
    </row>
    <row r="80" spans="2:30" ht="13.5" customHeight="1" x14ac:dyDescent="0.25">
      <c r="B80" s="21" t="s">
        <v>587</v>
      </c>
      <c r="C80" s="9" t="s">
        <v>36</v>
      </c>
      <c r="D80" s="2" t="s">
        <v>40</v>
      </c>
      <c r="E80" s="37" t="s">
        <v>422</v>
      </c>
      <c r="F80" s="38" t="s">
        <v>64</v>
      </c>
      <c r="G80" s="29"/>
      <c r="H80" s="22" t="s">
        <v>588</v>
      </c>
      <c r="I80" s="22" t="s">
        <v>67</v>
      </c>
      <c r="J80" s="22"/>
      <c r="K80" s="22">
        <v>0</v>
      </c>
      <c r="L80" s="29"/>
      <c r="M80" s="30">
        <v>1</v>
      </c>
      <c r="N80" s="31"/>
      <c r="O80" s="22"/>
      <c r="P80" s="32">
        <v>0</v>
      </c>
      <c r="Q80" s="39">
        <f t="shared" si="1"/>
        <v>0</v>
      </c>
      <c r="R80" s="34">
        <v>0</v>
      </c>
      <c r="S80" s="34"/>
      <c r="T80" s="22" t="s">
        <v>589</v>
      </c>
      <c r="U80" s="22" t="s">
        <v>590</v>
      </c>
      <c r="V80" s="33">
        <v>21754</v>
      </c>
      <c r="W80" s="35">
        <v>4.1555575986025557E-2</v>
      </c>
      <c r="X80" s="25" t="s">
        <v>591</v>
      </c>
      <c r="Y80" s="25">
        <v>28</v>
      </c>
      <c r="Z80" s="36">
        <v>0</v>
      </c>
      <c r="AA80" s="25"/>
      <c r="AB80" s="22" t="s">
        <v>588</v>
      </c>
      <c r="AC80" s="2"/>
      <c r="AD80" s="10"/>
    </row>
    <row r="81" spans="2:30" ht="13.5" customHeight="1" x14ac:dyDescent="0.25">
      <c r="B81" s="21" t="s">
        <v>592</v>
      </c>
      <c r="C81" s="9" t="s">
        <v>36</v>
      </c>
      <c r="D81" s="2" t="s">
        <v>40</v>
      </c>
      <c r="E81" s="37" t="s">
        <v>422</v>
      </c>
      <c r="F81" s="38" t="s">
        <v>125</v>
      </c>
      <c r="G81" s="29"/>
      <c r="H81" s="22" t="s">
        <v>593</v>
      </c>
      <c r="I81" s="22" t="s">
        <v>67</v>
      </c>
      <c r="J81" s="22"/>
      <c r="K81" s="22">
        <v>0</v>
      </c>
      <c r="L81" s="29"/>
      <c r="M81" s="30">
        <v>1</v>
      </c>
      <c r="N81" s="31"/>
      <c r="O81" s="22"/>
      <c r="P81" s="32">
        <v>46986982.142857142</v>
      </c>
      <c r="Q81" s="39">
        <f t="shared" si="1"/>
        <v>1424.4954416509668</v>
      </c>
      <c r="R81" s="34">
        <v>0</v>
      </c>
      <c r="S81" s="34"/>
      <c r="T81" s="22" t="s">
        <v>594</v>
      </c>
      <c r="U81" s="22">
        <v>0</v>
      </c>
      <c r="V81" s="33">
        <v>32985</v>
      </c>
      <c r="W81" s="35">
        <v>4.5869334546005759E-2</v>
      </c>
      <c r="X81" s="25">
        <v>0</v>
      </c>
      <c r="Y81" s="25">
        <v>0</v>
      </c>
      <c r="Z81" s="36">
        <v>0</v>
      </c>
      <c r="AA81" s="25"/>
      <c r="AB81" s="22" t="s">
        <v>593</v>
      </c>
      <c r="AC81" s="2"/>
      <c r="AD81" s="10"/>
    </row>
    <row r="82" spans="2:30" ht="13.5" customHeight="1" x14ac:dyDescent="0.25">
      <c r="B82" s="21" t="s">
        <v>595</v>
      </c>
      <c r="C82" s="9" t="s">
        <v>36</v>
      </c>
      <c r="D82" s="2" t="s">
        <v>40</v>
      </c>
      <c r="E82" s="37" t="s">
        <v>362</v>
      </c>
      <c r="F82" s="38" t="s">
        <v>362</v>
      </c>
      <c r="G82" s="29"/>
      <c r="H82" s="22" t="s">
        <v>596</v>
      </c>
      <c r="I82" s="22" t="s">
        <v>67</v>
      </c>
      <c r="J82" s="22"/>
      <c r="K82" s="22">
        <v>0</v>
      </c>
      <c r="L82" s="29"/>
      <c r="M82" s="30">
        <v>1</v>
      </c>
      <c r="N82" s="31"/>
      <c r="O82" s="22"/>
      <c r="P82" s="32">
        <v>0</v>
      </c>
      <c r="Q82" s="39" t="str">
        <f t="shared" si="1"/>
        <v/>
      </c>
      <c r="R82" s="34">
        <v>0</v>
      </c>
      <c r="S82" s="34"/>
      <c r="T82" s="22">
        <v>0</v>
      </c>
      <c r="U82" s="22">
        <v>0</v>
      </c>
      <c r="V82" s="33">
        <v>0</v>
      </c>
      <c r="W82" s="35" t="s">
        <v>362</v>
      </c>
      <c r="X82" s="25">
        <v>0</v>
      </c>
      <c r="Y82" s="25">
        <v>0</v>
      </c>
      <c r="Z82" s="36">
        <v>0</v>
      </c>
      <c r="AA82" s="25"/>
      <c r="AB82" s="22" t="s">
        <v>596</v>
      </c>
      <c r="AC82" s="2"/>
      <c r="AD82" s="10"/>
    </row>
    <row r="83" spans="2:30" ht="13.5" customHeight="1" x14ac:dyDescent="0.25">
      <c r="B83" s="21" t="s">
        <v>597</v>
      </c>
      <c r="C83" s="9" t="s">
        <v>36</v>
      </c>
      <c r="D83" s="2" t="s">
        <v>40</v>
      </c>
      <c r="E83" s="37" t="s">
        <v>422</v>
      </c>
      <c r="F83" s="38" t="s">
        <v>64</v>
      </c>
      <c r="G83" s="29"/>
      <c r="H83" s="22" t="s">
        <v>598</v>
      </c>
      <c r="I83" s="22" t="s">
        <v>67</v>
      </c>
      <c r="J83" s="22"/>
      <c r="K83" s="22">
        <v>0</v>
      </c>
      <c r="L83" s="29"/>
      <c r="M83" s="30">
        <v>1</v>
      </c>
      <c r="N83" s="31"/>
      <c r="O83" s="22"/>
      <c r="P83" s="32">
        <v>42845283.018867925</v>
      </c>
      <c r="Q83" s="39">
        <f t="shared" si="1"/>
        <v>1268.8131668700523</v>
      </c>
      <c r="R83" s="34">
        <v>5.2999999999999999E-2</v>
      </c>
      <c r="S83" s="34"/>
      <c r="T83" s="22" t="s">
        <v>599</v>
      </c>
      <c r="U83" s="22">
        <v>0</v>
      </c>
      <c r="V83" s="33">
        <v>33768</v>
      </c>
      <c r="W83" s="35">
        <v>2.1677327647476902E-2</v>
      </c>
      <c r="X83" s="25">
        <v>0</v>
      </c>
      <c r="Y83" s="25">
        <v>0</v>
      </c>
      <c r="Z83" s="36">
        <v>0</v>
      </c>
      <c r="AA83" s="25"/>
      <c r="AB83" s="22" t="s">
        <v>598</v>
      </c>
      <c r="AC83" s="2"/>
      <c r="AD83" s="10"/>
    </row>
    <row r="84" spans="2:30" ht="13.5" customHeight="1" x14ac:dyDescent="0.25">
      <c r="B84" s="21" t="s">
        <v>600</v>
      </c>
      <c r="C84" s="9" t="s">
        <v>36</v>
      </c>
      <c r="D84" s="2" t="s">
        <v>40</v>
      </c>
      <c r="E84" s="37" t="s">
        <v>126</v>
      </c>
      <c r="F84" s="38" t="s">
        <v>125</v>
      </c>
      <c r="G84" s="29"/>
      <c r="H84" s="22" t="s">
        <v>601</v>
      </c>
      <c r="I84" s="22" t="s">
        <v>67</v>
      </c>
      <c r="J84" s="22"/>
      <c r="K84" s="22">
        <v>0</v>
      </c>
      <c r="L84" s="29"/>
      <c r="M84" s="30">
        <v>1</v>
      </c>
      <c r="N84" s="31"/>
      <c r="O84" s="22"/>
      <c r="P84" s="32">
        <v>102113936</v>
      </c>
      <c r="Q84" s="39">
        <f t="shared" si="1"/>
        <v>1169.5694143788155</v>
      </c>
      <c r="R84" s="34">
        <v>4.4999999999999998E-2</v>
      </c>
      <c r="S84" s="34"/>
      <c r="T84" s="22" t="s">
        <v>386</v>
      </c>
      <c r="U84" s="22" t="s">
        <v>602</v>
      </c>
      <c r="V84" s="33">
        <v>87309</v>
      </c>
      <c r="W84" s="35">
        <v>2.0215556242769932E-2</v>
      </c>
      <c r="X84" s="25">
        <v>0</v>
      </c>
      <c r="Y84" s="25">
        <v>0</v>
      </c>
      <c r="Z84" s="36">
        <v>0</v>
      </c>
      <c r="AA84" s="25"/>
      <c r="AB84" s="22" t="s">
        <v>601</v>
      </c>
      <c r="AC84" s="2"/>
      <c r="AD84" s="10"/>
    </row>
    <row r="85" spans="2:30" ht="13.5" customHeight="1" x14ac:dyDescent="0.25">
      <c r="B85" s="21" t="s">
        <v>603</v>
      </c>
      <c r="C85" s="9" t="s">
        <v>36</v>
      </c>
      <c r="D85" s="2" t="s">
        <v>40</v>
      </c>
      <c r="E85" s="37" t="s">
        <v>422</v>
      </c>
      <c r="F85" s="38" t="s">
        <v>65</v>
      </c>
      <c r="G85" s="29"/>
      <c r="H85" s="22" t="s">
        <v>604</v>
      </c>
      <c r="I85" s="22" t="s">
        <v>67</v>
      </c>
      <c r="J85" s="22"/>
      <c r="K85" s="22">
        <v>0</v>
      </c>
      <c r="L85" s="29"/>
      <c r="M85" s="30">
        <v>1</v>
      </c>
      <c r="N85" s="31"/>
      <c r="O85" s="22"/>
      <c r="P85" s="32">
        <v>0</v>
      </c>
      <c r="Q85" s="39">
        <f t="shared" si="1"/>
        <v>0</v>
      </c>
      <c r="R85" s="34">
        <v>0</v>
      </c>
      <c r="S85" s="34"/>
      <c r="T85" s="22" t="s">
        <v>605</v>
      </c>
      <c r="U85" s="22" t="s">
        <v>606</v>
      </c>
      <c r="V85" s="33">
        <v>25541</v>
      </c>
      <c r="W85" s="35">
        <v>8.0380564582436087E-2</v>
      </c>
      <c r="X85" s="25">
        <v>0</v>
      </c>
      <c r="Y85" s="25">
        <v>0</v>
      </c>
      <c r="Z85" s="36">
        <v>0</v>
      </c>
      <c r="AA85" s="25"/>
      <c r="AB85" s="22" t="s">
        <v>604</v>
      </c>
      <c r="AC85" s="2"/>
      <c r="AD85" s="10"/>
    </row>
    <row r="86" spans="2:30" ht="13.5" customHeight="1" x14ac:dyDescent="0.25">
      <c r="B86" s="21" t="s">
        <v>607</v>
      </c>
      <c r="C86" s="9" t="s">
        <v>36</v>
      </c>
      <c r="D86" s="2" t="s">
        <v>40</v>
      </c>
      <c r="E86" s="37" t="s">
        <v>608</v>
      </c>
      <c r="F86" s="38" t="s">
        <v>609</v>
      </c>
      <c r="G86" s="29"/>
      <c r="H86" s="22" t="s">
        <v>610</v>
      </c>
      <c r="I86" s="22" t="s">
        <v>67</v>
      </c>
      <c r="J86" s="22"/>
      <c r="K86" s="22">
        <v>0</v>
      </c>
      <c r="L86" s="29"/>
      <c r="M86" s="30">
        <v>1</v>
      </c>
      <c r="N86" s="31"/>
      <c r="O86" s="22"/>
      <c r="P86" s="32">
        <v>18800000</v>
      </c>
      <c r="Q86" s="39">
        <f t="shared" si="1"/>
        <v>1203.3540293157523</v>
      </c>
      <c r="R86" s="34">
        <v>0</v>
      </c>
      <c r="S86" s="34"/>
      <c r="T86" s="22" t="s">
        <v>611</v>
      </c>
      <c r="U86" s="22">
        <v>0</v>
      </c>
      <c r="V86" s="33">
        <v>15623</v>
      </c>
      <c r="W86" s="35">
        <v>2.1570761057415348E-2</v>
      </c>
      <c r="X86" s="25">
        <v>0</v>
      </c>
      <c r="Y86" s="25">
        <v>0</v>
      </c>
      <c r="Z86" s="36">
        <v>0</v>
      </c>
      <c r="AA86" s="25"/>
      <c r="AB86" s="22" t="s">
        <v>610</v>
      </c>
      <c r="AC86" s="2"/>
      <c r="AD86" s="10"/>
    </row>
    <row r="87" spans="2:30" ht="13.5" customHeight="1" x14ac:dyDescent="0.25">
      <c r="B87" s="21" t="s">
        <v>612</v>
      </c>
      <c r="C87" s="9" t="s">
        <v>36</v>
      </c>
      <c r="D87" s="2" t="s">
        <v>40</v>
      </c>
      <c r="E87" s="37" t="s">
        <v>578</v>
      </c>
      <c r="F87" s="38" t="s">
        <v>65</v>
      </c>
      <c r="G87" s="29"/>
      <c r="H87" s="22" t="s">
        <v>613</v>
      </c>
      <c r="I87" s="22" t="s">
        <v>67</v>
      </c>
      <c r="J87" s="22"/>
      <c r="K87" s="22">
        <v>0</v>
      </c>
      <c r="L87" s="29"/>
      <c r="M87" s="30">
        <v>1</v>
      </c>
      <c r="N87" s="31"/>
      <c r="O87" s="22"/>
      <c r="P87" s="32">
        <v>5250000</v>
      </c>
      <c r="Q87" s="39">
        <f t="shared" si="1"/>
        <v>840</v>
      </c>
      <c r="R87" s="34">
        <v>9.6066066066066047E-2</v>
      </c>
      <c r="S87" s="34"/>
      <c r="T87" s="22" t="s">
        <v>614</v>
      </c>
      <c r="U87" s="22" t="s">
        <v>615</v>
      </c>
      <c r="V87" s="33">
        <v>6250</v>
      </c>
      <c r="W87" s="35">
        <v>0.25600000000000001</v>
      </c>
      <c r="X87" s="25">
        <v>8</v>
      </c>
      <c r="Y87" s="25">
        <v>7</v>
      </c>
      <c r="Z87" s="36">
        <v>0</v>
      </c>
      <c r="AA87" s="25"/>
      <c r="AB87" s="22" t="s">
        <v>613</v>
      </c>
      <c r="AC87" s="2"/>
      <c r="AD87" s="10"/>
    </row>
    <row r="88" spans="2:30" ht="13.5" customHeight="1" x14ac:dyDescent="0.25">
      <c r="B88" s="21" t="s">
        <v>616</v>
      </c>
      <c r="C88" s="9" t="s">
        <v>36</v>
      </c>
      <c r="D88" s="2" t="s">
        <v>40</v>
      </c>
      <c r="E88" s="37" t="s">
        <v>578</v>
      </c>
      <c r="F88" s="38" t="s">
        <v>65</v>
      </c>
      <c r="G88" s="29"/>
      <c r="H88" s="22" t="s">
        <v>617</v>
      </c>
      <c r="I88" s="22" t="s">
        <v>67</v>
      </c>
      <c r="J88" s="22"/>
      <c r="K88" s="22">
        <v>0</v>
      </c>
      <c r="L88" s="29"/>
      <c r="M88" s="30">
        <v>1</v>
      </c>
      <c r="N88" s="31"/>
      <c r="O88" s="22"/>
      <c r="P88" s="32">
        <v>15986625.27</v>
      </c>
      <c r="Q88" s="39">
        <f t="shared" si="1"/>
        <v>2784.4472201901967</v>
      </c>
      <c r="R88" s="34">
        <v>0</v>
      </c>
      <c r="S88" s="34"/>
      <c r="T88" s="22" t="s">
        <v>618</v>
      </c>
      <c r="U88" s="22" t="s">
        <v>619</v>
      </c>
      <c r="V88" s="33">
        <v>5741.4000000000015</v>
      </c>
      <c r="W88" s="35">
        <v>0.264203852718849</v>
      </c>
      <c r="X88" s="25">
        <v>6</v>
      </c>
      <c r="Y88" s="25">
        <v>0</v>
      </c>
      <c r="Z88" s="36">
        <v>0</v>
      </c>
      <c r="AA88" s="25"/>
      <c r="AB88" s="22" t="s">
        <v>617</v>
      </c>
      <c r="AC88" s="2"/>
      <c r="AD88" s="10"/>
    </row>
    <row r="89" spans="2:30" ht="13.5" customHeight="1" x14ac:dyDescent="0.25">
      <c r="B89" s="21" t="s">
        <v>620</v>
      </c>
      <c r="C89" s="9" t="s">
        <v>36</v>
      </c>
      <c r="D89" s="2" t="s">
        <v>40</v>
      </c>
      <c r="E89" s="37" t="s">
        <v>578</v>
      </c>
      <c r="F89" s="38" t="s">
        <v>65</v>
      </c>
      <c r="G89" s="29"/>
      <c r="H89" s="22" t="s">
        <v>621</v>
      </c>
      <c r="I89" s="22" t="s">
        <v>67</v>
      </c>
      <c r="J89" s="22"/>
      <c r="K89" s="22">
        <v>0</v>
      </c>
      <c r="L89" s="29"/>
      <c r="M89" s="30">
        <v>1</v>
      </c>
      <c r="N89" s="31"/>
      <c r="O89" s="22"/>
      <c r="P89" s="32">
        <v>16650000</v>
      </c>
      <c r="Q89" s="39">
        <f t="shared" si="1"/>
        <v>904.74379177308049</v>
      </c>
      <c r="R89" s="34">
        <v>8.5185401617834042E-2</v>
      </c>
      <c r="S89" s="34"/>
      <c r="T89" s="22" t="s">
        <v>614</v>
      </c>
      <c r="U89" s="22" t="s">
        <v>622</v>
      </c>
      <c r="V89" s="33">
        <v>18403</v>
      </c>
      <c r="W89" s="35">
        <v>0.26060968320382544</v>
      </c>
      <c r="X89" s="25">
        <v>0</v>
      </c>
      <c r="Y89" s="25">
        <v>0</v>
      </c>
      <c r="Z89" s="36">
        <v>0</v>
      </c>
      <c r="AA89" s="25"/>
      <c r="AB89" s="22" t="s">
        <v>621</v>
      </c>
      <c r="AC89" s="2"/>
      <c r="AD89" s="10"/>
    </row>
    <row r="90" spans="2:30" ht="13.5" customHeight="1" x14ac:dyDescent="0.25">
      <c r="B90" s="21" t="s">
        <v>623</v>
      </c>
      <c r="C90" s="9" t="s">
        <v>36</v>
      </c>
      <c r="D90" s="2" t="s">
        <v>40</v>
      </c>
      <c r="E90" s="37" t="s">
        <v>422</v>
      </c>
      <c r="F90" s="38" t="s">
        <v>65</v>
      </c>
      <c r="G90" s="29"/>
      <c r="H90" s="22" t="s">
        <v>624</v>
      </c>
      <c r="I90" s="22" t="s">
        <v>67</v>
      </c>
      <c r="J90" s="22"/>
      <c r="K90" s="22">
        <v>0</v>
      </c>
      <c r="L90" s="29"/>
      <c r="M90" s="30">
        <v>1</v>
      </c>
      <c r="N90" s="31"/>
      <c r="O90" s="22"/>
      <c r="P90" s="32">
        <v>48000000</v>
      </c>
      <c r="Q90" s="39">
        <f t="shared" si="1"/>
        <v>1411.7647058823529</v>
      </c>
      <c r="R90" s="34" t="s">
        <v>625</v>
      </c>
      <c r="S90" s="34"/>
      <c r="T90" s="22" t="s">
        <v>626</v>
      </c>
      <c r="U90" s="22" t="s">
        <v>627</v>
      </c>
      <c r="V90" s="33">
        <v>34000</v>
      </c>
      <c r="W90" s="35">
        <v>0</v>
      </c>
      <c r="X90" s="25">
        <v>0</v>
      </c>
      <c r="Y90" s="25">
        <v>0</v>
      </c>
      <c r="Z90" s="36">
        <v>0</v>
      </c>
      <c r="AA90" s="25"/>
      <c r="AB90" s="22" t="s">
        <v>624</v>
      </c>
      <c r="AC90" s="2"/>
      <c r="AD90" s="10"/>
    </row>
    <row r="91" spans="2:30" ht="13.5" customHeight="1" x14ac:dyDescent="0.25">
      <c r="B91" s="21" t="s">
        <v>628</v>
      </c>
      <c r="C91" s="9" t="s">
        <v>36</v>
      </c>
      <c r="D91" s="2" t="s">
        <v>40</v>
      </c>
      <c r="E91" s="37" t="s">
        <v>422</v>
      </c>
      <c r="F91" s="38" t="s">
        <v>65</v>
      </c>
      <c r="G91" s="29"/>
      <c r="H91" s="22" t="s">
        <v>629</v>
      </c>
      <c r="I91" s="22" t="s">
        <v>67</v>
      </c>
      <c r="J91" s="22"/>
      <c r="K91" s="22">
        <v>0</v>
      </c>
      <c r="L91" s="29"/>
      <c r="M91" s="30">
        <v>1</v>
      </c>
      <c r="N91" s="31"/>
      <c r="O91" s="22"/>
      <c r="P91" s="32">
        <v>4450000</v>
      </c>
      <c r="Q91" s="39">
        <f t="shared" si="1"/>
        <v>113.23731487607512</v>
      </c>
      <c r="R91" s="34">
        <v>4.7899999999999998E-2</v>
      </c>
      <c r="S91" s="34"/>
      <c r="T91" s="22" t="s">
        <v>594</v>
      </c>
      <c r="U91" s="22" t="s">
        <v>630</v>
      </c>
      <c r="V91" s="33">
        <v>39298</v>
      </c>
      <c r="W91" s="35">
        <v>3.8424347295027736E-2</v>
      </c>
      <c r="X91" s="25">
        <v>0</v>
      </c>
      <c r="Y91" s="25">
        <v>0</v>
      </c>
      <c r="Z91" s="36">
        <v>0</v>
      </c>
      <c r="AA91" s="25"/>
      <c r="AB91" s="22" t="s">
        <v>629</v>
      </c>
      <c r="AC91" s="2"/>
      <c r="AD91" s="10"/>
    </row>
    <row r="92" spans="2:30" ht="13.5" customHeight="1" x14ac:dyDescent="0.25">
      <c r="B92" s="21" t="s">
        <v>631</v>
      </c>
      <c r="C92" s="9" t="s">
        <v>36</v>
      </c>
      <c r="D92" s="2" t="s">
        <v>40</v>
      </c>
      <c r="E92" s="37" t="s">
        <v>422</v>
      </c>
      <c r="F92" s="38" t="s">
        <v>65</v>
      </c>
      <c r="G92" s="29"/>
      <c r="H92" s="22" t="s">
        <v>632</v>
      </c>
      <c r="I92" s="22" t="s">
        <v>67</v>
      </c>
      <c r="J92" s="22"/>
      <c r="K92" s="22">
        <v>0</v>
      </c>
      <c r="L92" s="29"/>
      <c r="M92" s="30">
        <v>1</v>
      </c>
      <c r="N92" s="31"/>
      <c r="O92" s="22"/>
      <c r="P92" s="32">
        <v>47400000</v>
      </c>
      <c r="Q92" s="39" t="str">
        <f t="shared" si="1"/>
        <v/>
      </c>
      <c r="R92" s="34">
        <v>4.6100000000000002E-2</v>
      </c>
      <c r="S92" s="34"/>
      <c r="T92" s="22" t="s">
        <v>594</v>
      </c>
      <c r="U92" s="22" t="s">
        <v>633</v>
      </c>
      <c r="V92" s="33">
        <v>0</v>
      </c>
      <c r="W92" s="35" t="s">
        <v>362</v>
      </c>
      <c r="X92" s="25">
        <v>0</v>
      </c>
      <c r="Y92" s="25">
        <v>0</v>
      </c>
      <c r="Z92" s="36">
        <v>0</v>
      </c>
      <c r="AA92" s="25"/>
      <c r="AB92" s="22" t="s">
        <v>632</v>
      </c>
      <c r="AC92" s="2"/>
      <c r="AD92" s="10"/>
    </row>
    <row r="93" spans="2:30" ht="13.5" customHeight="1" x14ac:dyDescent="0.25">
      <c r="B93" s="21" t="s">
        <v>634</v>
      </c>
      <c r="C93" s="9" t="s">
        <v>36</v>
      </c>
      <c r="D93" s="2" t="s">
        <v>40</v>
      </c>
      <c r="E93" s="37" t="s">
        <v>573</v>
      </c>
      <c r="F93" s="38" t="s">
        <v>574</v>
      </c>
      <c r="G93" s="29"/>
      <c r="H93" s="22" t="s">
        <v>593</v>
      </c>
      <c r="I93" s="22" t="s">
        <v>67</v>
      </c>
      <c r="J93" s="22"/>
      <c r="K93" s="22">
        <v>0</v>
      </c>
      <c r="L93" s="29"/>
      <c r="M93" s="30">
        <v>1</v>
      </c>
      <c r="N93" s="31"/>
      <c r="O93" s="22"/>
      <c r="P93" s="32">
        <v>44827586.206896558</v>
      </c>
      <c r="Q93" s="39">
        <f t="shared" si="1"/>
        <v>1362.3335726149994</v>
      </c>
      <c r="R93" s="34">
        <v>0</v>
      </c>
      <c r="S93" s="34"/>
      <c r="T93" s="22" t="s">
        <v>594</v>
      </c>
      <c r="U93" s="22" t="s">
        <v>635</v>
      </c>
      <c r="V93" s="33">
        <v>32905</v>
      </c>
      <c r="W93" s="35">
        <v>4.9992402370460418E-2</v>
      </c>
      <c r="X93" s="25" t="s">
        <v>591</v>
      </c>
      <c r="Y93" s="25">
        <v>37</v>
      </c>
      <c r="Z93" s="36">
        <v>0</v>
      </c>
      <c r="AA93" s="25"/>
      <c r="AB93" s="22" t="s">
        <v>593</v>
      </c>
      <c r="AC93" s="2"/>
      <c r="AD93" s="10"/>
    </row>
    <row r="94" spans="2:30" ht="13.5" customHeight="1" x14ac:dyDescent="0.25">
      <c r="B94" s="21" t="s">
        <v>636</v>
      </c>
      <c r="C94" s="9" t="s">
        <v>36</v>
      </c>
      <c r="D94" s="2" t="s">
        <v>40</v>
      </c>
      <c r="E94" s="37" t="s">
        <v>578</v>
      </c>
      <c r="F94" s="38" t="s">
        <v>64</v>
      </c>
      <c r="G94" s="29"/>
      <c r="H94" s="22" t="s">
        <v>637</v>
      </c>
      <c r="I94" s="22" t="s">
        <v>67</v>
      </c>
      <c r="J94" s="22"/>
      <c r="K94" s="22">
        <v>0</v>
      </c>
      <c r="L94" s="29"/>
      <c r="M94" s="30">
        <v>1</v>
      </c>
      <c r="N94" s="31"/>
      <c r="O94" s="22"/>
      <c r="P94" s="32">
        <v>16250000</v>
      </c>
      <c r="Q94" s="39" t="str">
        <f t="shared" si="1"/>
        <v/>
      </c>
      <c r="R94" s="34">
        <v>0</v>
      </c>
      <c r="S94" s="34"/>
      <c r="T94" s="22" t="s">
        <v>638</v>
      </c>
      <c r="U94" s="22" t="s">
        <v>639</v>
      </c>
      <c r="V94" s="33">
        <v>0</v>
      </c>
      <c r="W94" s="35" t="s">
        <v>362</v>
      </c>
      <c r="X94" s="25">
        <v>0</v>
      </c>
      <c r="Y94" s="25">
        <v>0</v>
      </c>
      <c r="Z94" s="36">
        <v>0</v>
      </c>
      <c r="AA94" s="25"/>
      <c r="AB94" s="22" t="s">
        <v>637</v>
      </c>
      <c r="AC94" s="2"/>
      <c r="AD94" s="10"/>
    </row>
    <row r="95" spans="2:30" ht="13.5" customHeight="1" x14ac:dyDescent="0.25">
      <c r="B95" s="21" t="s">
        <v>640</v>
      </c>
      <c r="C95" s="9" t="s">
        <v>36</v>
      </c>
      <c r="D95" s="2" t="s">
        <v>40</v>
      </c>
      <c r="E95" s="37" t="s">
        <v>422</v>
      </c>
      <c r="F95" s="38" t="s">
        <v>65</v>
      </c>
      <c r="G95" s="29"/>
      <c r="H95" s="22" t="s">
        <v>641</v>
      </c>
      <c r="I95" s="22" t="s">
        <v>67</v>
      </c>
      <c r="J95" s="22"/>
      <c r="K95" s="22">
        <v>0</v>
      </c>
      <c r="L95" s="29"/>
      <c r="M95" s="30">
        <v>1</v>
      </c>
      <c r="N95" s="31"/>
      <c r="O95" s="22"/>
      <c r="P95" s="32">
        <v>0</v>
      </c>
      <c r="Q95" s="39">
        <f t="shared" si="1"/>
        <v>0</v>
      </c>
      <c r="R95" s="34">
        <v>0</v>
      </c>
      <c r="S95" s="34"/>
      <c r="T95" s="22" t="s">
        <v>642</v>
      </c>
      <c r="U95" s="22">
        <v>0</v>
      </c>
      <c r="V95" s="33">
        <v>3980</v>
      </c>
      <c r="W95" s="35">
        <v>0.39698492462311558</v>
      </c>
      <c r="X95" s="25">
        <v>0</v>
      </c>
      <c r="Y95" s="25">
        <v>0</v>
      </c>
      <c r="Z95" s="36">
        <v>2002</v>
      </c>
      <c r="AA95" s="25"/>
      <c r="AB95" s="22" t="s">
        <v>641</v>
      </c>
      <c r="AC95" s="2"/>
      <c r="AD95" s="10"/>
    </row>
    <row r="96" spans="2:30" ht="13.5" customHeight="1" x14ac:dyDescent="0.25">
      <c r="B96" s="21" t="s">
        <v>643</v>
      </c>
      <c r="C96" s="9" t="s">
        <v>36</v>
      </c>
      <c r="D96" s="2" t="s">
        <v>40</v>
      </c>
      <c r="E96" s="37" t="s">
        <v>362</v>
      </c>
      <c r="F96" s="38" t="s">
        <v>362</v>
      </c>
      <c r="G96" s="29"/>
      <c r="H96" s="22" t="s">
        <v>644</v>
      </c>
      <c r="I96" s="22" t="s">
        <v>67</v>
      </c>
      <c r="J96" s="22"/>
      <c r="K96" s="22">
        <v>0</v>
      </c>
      <c r="L96" s="29"/>
      <c r="M96" s="30">
        <v>1</v>
      </c>
      <c r="N96" s="31"/>
      <c r="O96" s="22"/>
      <c r="P96" s="32">
        <v>14000000</v>
      </c>
      <c r="Q96" s="39" t="str">
        <f t="shared" si="1"/>
        <v/>
      </c>
      <c r="R96" s="34">
        <v>0</v>
      </c>
      <c r="S96" s="34"/>
      <c r="T96" s="22" t="s">
        <v>645</v>
      </c>
      <c r="U96" s="22" t="s">
        <v>646</v>
      </c>
      <c r="V96" s="33">
        <v>0</v>
      </c>
      <c r="W96" s="35" t="s">
        <v>362</v>
      </c>
      <c r="X96" s="25">
        <v>0</v>
      </c>
      <c r="Y96" s="25">
        <v>0</v>
      </c>
      <c r="Z96" s="36">
        <v>0</v>
      </c>
      <c r="AA96" s="25"/>
      <c r="AB96" s="22" t="s">
        <v>644</v>
      </c>
      <c r="AC96" s="2"/>
      <c r="AD96" s="10"/>
    </row>
    <row r="97" spans="2:30" ht="13.5" customHeight="1" x14ac:dyDescent="0.25">
      <c r="B97" s="21" t="s">
        <v>647</v>
      </c>
      <c r="C97" s="9" t="s">
        <v>36</v>
      </c>
      <c r="D97" s="2" t="s">
        <v>40</v>
      </c>
      <c r="E97" s="37" t="s">
        <v>422</v>
      </c>
      <c r="F97" s="38" t="s">
        <v>65</v>
      </c>
      <c r="G97" s="29"/>
      <c r="H97" s="22" t="s">
        <v>648</v>
      </c>
      <c r="I97" s="22" t="s">
        <v>67</v>
      </c>
      <c r="J97" s="22"/>
      <c r="K97" s="22">
        <v>0</v>
      </c>
      <c r="L97" s="29"/>
      <c r="M97" s="30">
        <v>1</v>
      </c>
      <c r="N97" s="31"/>
      <c r="O97" s="22"/>
      <c r="P97" s="32">
        <v>18700000</v>
      </c>
      <c r="Q97" s="39">
        <f t="shared" si="1"/>
        <v>931.41405588484338</v>
      </c>
      <c r="R97" s="34">
        <v>5.9436380979910386E-2</v>
      </c>
      <c r="S97" s="34"/>
      <c r="T97" s="22" t="s">
        <v>649</v>
      </c>
      <c r="U97" s="22">
        <v>0</v>
      </c>
      <c r="V97" s="33">
        <v>20077</v>
      </c>
      <c r="W97" s="35">
        <v>3.4218259700154408E-2</v>
      </c>
      <c r="X97" s="25">
        <v>0</v>
      </c>
      <c r="Y97" s="25">
        <v>16</v>
      </c>
      <c r="Z97" s="36" t="s">
        <v>650</v>
      </c>
      <c r="AA97" s="25"/>
      <c r="AB97" s="22" t="s">
        <v>648</v>
      </c>
      <c r="AC97" s="2"/>
      <c r="AD97" s="10"/>
    </row>
    <row r="98" spans="2:30" ht="13.5" customHeight="1" x14ac:dyDescent="0.25">
      <c r="B98" s="21" t="s">
        <v>651</v>
      </c>
      <c r="C98" s="9" t="s">
        <v>36</v>
      </c>
      <c r="D98" s="2" t="s">
        <v>40</v>
      </c>
      <c r="E98" s="37" t="s">
        <v>422</v>
      </c>
      <c r="F98" s="38" t="s">
        <v>125</v>
      </c>
      <c r="G98" s="29"/>
      <c r="H98" s="22" t="s">
        <v>652</v>
      </c>
      <c r="I98" s="22" t="s">
        <v>67</v>
      </c>
      <c r="J98" s="22"/>
      <c r="K98" s="22">
        <v>0</v>
      </c>
      <c r="L98" s="29"/>
      <c r="M98" s="30">
        <v>1</v>
      </c>
      <c r="N98" s="31"/>
      <c r="O98" s="22"/>
      <c r="P98" s="32">
        <v>3315000</v>
      </c>
      <c r="Q98" s="39">
        <f t="shared" si="1"/>
        <v>885.65321934277313</v>
      </c>
      <c r="R98" s="34">
        <v>0</v>
      </c>
      <c r="S98" s="34"/>
      <c r="T98" s="22" t="s">
        <v>653</v>
      </c>
      <c r="U98" s="22" t="s">
        <v>654</v>
      </c>
      <c r="V98" s="33">
        <v>3743</v>
      </c>
      <c r="W98" s="35">
        <v>9.3240716003205978E-2</v>
      </c>
      <c r="X98" s="25">
        <v>0</v>
      </c>
      <c r="Y98" s="25">
        <v>0</v>
      </c>
      <c r="Z98" s="36">
        <v>0</v>
      </c>
      <c r="AA98" s="25"/>
      <c r="AB98" s="22" t="s">
        <v>652</v>
      </c>
      <c r="AC98" s="2"/>
      <c r="AD98" s="10"/>
    </row>
    <row r="99" spans="2:30" ht="13.5" customHeight="1" x14ac:dyDescent="0.25">
      <c r="B99" s="21" t="s">
        <v>655</v>
      </c>
      <c r="C99" s="9" t="s">
        <v>36</v>
      </c>
      <c r="D99" s="2" t="s">
        <v>40</v>
      </c>
      <c r="E99" s="37" t="s">
        <v>422</v>
      </c>
      <c r="F99" s="38" t="s">
        <v>125</v>
      </c>
      <c r="G99" s="29"/>
      <c r="H99" s="22" t="s">
        <v>656</v>
      </c>
      <c r="I99" s="22" t="s">
        <v>67</v>
      </c>
      <c r="J99" s="22"/>
      <c r="K99" s="22">
        <v>0</v>
      </c>
      <c r="L99" s="29"/>
      <c r="M99" s="30">
        <v>1</v>
      </c>
      <c r="N99" s="31"/>
      <c r="O99" s="22"/>
      <c r="P99" s="32">
        <v>4900000</v>
      </c>
      <c r="Q99" s="39">
        <f t="shared" si="1"/>
        <v>1400</v>
      </c>
      <c r="R99" s="34">
        <v>5.4771097628240471E-2</v>
      </c>
      <c r="S99" s="34"/>
      <c r="T99" s="22" t="s">
        <v>657</v>
      </c>
      <c r="U99" s="22">
        <v>0</v>
      </c>
      <c r="V99" s="33">
        <v>3500</v>
      </c>
      <c r="W99" s="35">
        <v>0.17142857142857143</v>
      </c>
      <c r="X99" s="25">
        <v>0</v>
      </c>
      <c r="Y99" s="25">
        <v>0</v>
      </c>
      <c r="Z99" s="36">
        <v>0</v>
      </c>
      <c r="AA99" s="25"/>
      <c r="AB99" s="22" t="s">
        <v>656</v>
      </c>
      <c r="AC99" s="2"/>
      <c r="AD99" s="10"/>
    </row>
    <row r="100" spans="2:30" ht="13.5" customHeight="1" x14ac:dyDescent="0.25">
      <c r="B100" s="21" t="s">
        <v>658</v>
      </c>
      <c r="C100" s="9" t="s">
        <v>36</v>
      </c>
      <c r="D100" s="2" t="s">
        <v>40</v>
      </c>
      <c r="E100" s="37" t="s">
        <v>422</v>
      </c>
      <c r="F100" s="38" t="s">
        <v>63</v>
      </c>
      <c r="G100" s="29"/>
      <c r="H100" s="22" t="s">
        <v>659</v>
      </c>
      <c r="I100" s="22" t="s">
        <v>67</v>
      </c>
      <c r="J100" s="22"/>
      <c r="K100" s="22">
        <v>0</v>
      </c>
      <c r="L100" s="29"/>
      <c r="M100" s="30">
        <v>1</v>
      </c>
      <c r="N100" s="31"/>
      <c r="O100" s="22"/>
      <c r="P100" s="32">
        <v>2245000</v>
      </c>
      <c r="Q100" s="39">
        <f t="shared" si="1"/>
        <v>919.32841932841927</v>
      </c>
      <c r="R100" s="34">
        <v>7.7081402114809697E-2</v>
      </c>
      <c r="S100" s="34"/>
      <c r="T100" s="22" t="s">
        <v>397</v>
      </c>
      <c r="U100" s="22">
        <v>0</v>
      </c>
      <c r="V100" s="33">
        <v>2442</v>
      </c>
      <c r="W100" s="35">
        <v>5.3644553644553644E-2</v>
      </c>
      <c r="X100" s="25">
        <v>0</v>
      </c>
      <c r="Y100" s="25">
        <v>0</v>
      </c>
      <c r="Z100" s="36">
        <v>0</v>
      </c>
      <c r="AA100" s="25"/>
      <c r="AB100" s="22" t="s">
        <v>659</v>
      </c>
      <c r="AC100" s="2"/>
      <c r="AD100" s="10"/>
    </row>
    <row r="101" spans="2:30" ht="13.5" customHeight="1" x14ac:dyDescent="0.25">
      <c r="B101" s="21" t="s">
        <v>660</v>
      </c>
      <c r="C101" s="9" t="s">
        <v>36</v>
      </c>
      <c r="D101" s="2" t="s">
        <v>40</v>
      </c>
      <c r="E101" s="37" t="s">
        <v>422</v>
      </c>
      <c r="F101" s="38" t="s">
        <v>64</v>
      </c>
      <c r="G101" s="29"/>
      <c r="H101" s="22" t="s">
        <v>661</v>
      </c>
      <c r="I101" s="22" t="s">
        <v>67</v>
      </c>
      <c r="J101" s="22"/>
      <c r="K101" s="22">
        <v>0</v>
      </c>
      <c r="L101" s="29"/>
      <c r="M101" s="30">
        <v>1</v>
      </c>
      <c r="N101" s="31"/>
      <c r="O101" s="22"/>
      <c r="P101" s="125">
        <v>5598800</v>
      </c>
      <c r="Q101" s="126" t="str">
        <f t="shared" si="1"/>
        <v/>
      </c>
      <c r="R101" s="127">
        <v>0</v>
      </c>
      <c r="S101" s="127"/>
      <c r="T101" s="22" t="s">
        <v>662</v>
      </c>
      <c r="U101" s="22" t="s">
        <v>663</v>
      </c>
      <c r="V101" s="128">
        <v>0</v>
      </c>
      <c r="W101" s="35" t="s">
        <v>362</v>
      </c>
      <c r="X101" s="25">
        <v>0</v>
      </c>
      <c r="Y101" s="25">
        <v>0</v>
      </c>
      <c r="Z101" s="36">
        <v>0</v>
      </c>
      <c r="AA101" s="25"/>
      <c r="AB101" s="22" t="s">
        <v>661</v>
      </c>
      <c r="AC101" s="2"/>
      <c r="AD101" s="10"/>
    </row>
    <row r="102" spans="2:30" ht="13.5" customHeight="1" x14ac:dyDescent="0.25">
      <c r="B102" s="21" t="s">
        <v>664</v>
      </c>
      <c r="C102" s="9" t="s">
        <v>36</v>
      </c>
      <c r="D102" s="2" t="s">
        <v>40</v>
      </c>
      <c r="E102" s="37" t="s">
        <v>422</v>
      </c>
      <c r="F102" s="38" t="s">
        <v>64</v>
      </c>
      <c r="G102" s="29"/>
      <c r="H102" s="22" t="s">
        <v>665</v>
      </c>
      <c r="I102" s="22" t="s">
        <v>67</v>
      </c>
      <c r="J102" s="22"/>
      <c r="K102" s="22">
        <v>0</v>
      </c>
      <c r="L102" s="29"/>
      <c r="M102" s="30">
        <v>1</v>
      </c>
      <c r="N102" s="31"/>
      <c r="O102" s="22"/>
      <c r="P102" s="32">
        <v>48000000</v>
      </c>
      <c r="Q102" s="39">
        <f t="shared" si="1"/>
        <v>1315.0684931506848</v>
      </c>
      <c r="R102" s="34">
        <v>0</v>
      </c>
      <c r="S102" s="34"/>
      <c r="T102" s="22" t="s">
        <v>50</v>
      </c>
      <c r="U102" s="22" t="s">
        <v>666</v>
      </c>
      <c r="V102" s="33">
        <v>36500</v>
      </c>
      <c r="W102" s="35">
        <v>3.8356164383561646E-2</v>
      </c>
      <c r="X102" s="25">
        <v>0</v>
      </c>
      <c r="Y102" s="25">
        <v>0</v>
      </c>
      <c r="Z102" s="36">
        <v>0</v>
      </c>
      <c r="AA102" s="25"/>
      <c r="AB102" s="22" t="s">
        <v>665</v>
      </c>
      <c r="AC102" s="2"/>
      <c r="AD102" s="10"/>
    </row>
    <row r="103" spans="2:30" ht="13.5" customHeight="1" x14ac:dyDescent="0.25">
      <c r="B103" s="21" t="s">
        <v>667</v>
      </c>
      <c r="C103" s="9" t="s">
        <v>36</v>
      </c>
      <c r="D103" s="2" t="s">
        <v>40</v>
      </c>
      <c r="E103" s="37" t="s">
        <v>422</v>
      </c>
      <c r="F103" s="38" t="s">
        <v>63</v>
      </c>
      <c r="G103" s="29"/>
      <c r="H103" s="22" t="s">
        <v>668</v>
      </c>
      <c r="I103" s="22" t="s">
        <v>67</v>
      </c>
      <c r="J103" s="22"/>
      <c r="K103" s="22">
        <v>0</v>
      </c>
      <c r="L103" s="29"/>
      <c r="M103" s="30">
        <v>1</v>
      </c>
      <c r="N103" s="31"/>
      <c r="O103" s="22"/>
      <c r="P103" s="32">
        <v>6000000</v>
      </c>
      <c r="Q103" s="39" t="str">
        <f t="shared" si="1"/>
        <v/>
      </c>
      <c r="R103" s="34">
        <v>0</v>
      </c>
      <c r="S103" s="34"/>
      <c r="T103" s="22" t="s">
        <v>669</v>
      </c>
      <c r="U103" s="22" t="s">
        <v>670</v>
      </c>
      <c r="V103" s="33">
        <v>0</v>
      </c>
      <c r="W103" s="35" t="s">
        <v>362</v>
      </c>
      <c r="X103" s="25">
        <v>0</v>
      </c>
      <c r="Y103" s="25">
        <v>0</v>
      </c>
      <c r="Z103" s="36">
        <v>0</v>
      </c>
      <c r="AA103" s="25"/>
      <c r="AB103" s="22" t="s">
        <v>668</v>
      </c>
      <c r="AC103" s="2"/>
      <c r="AD103" s="10"/>
    </row>
    <row r="104" spans="2:30" ht="13.5" customHeight="1" x14ac:dyDescent="0.25">
      <c r="B104" s="21" t="s">
        <v>671</v>
      </c>
      <c r="C104" s="9" t="s">
        <v>36</v>
      </c>
      <c r="D104" s="2" t="s">
        <v>40</v>
      </c>
      <c r="E104" s="37" t="s">
        <v>422</v>
      </c>
      <c r="F104" s="38" t="s">
        <v>125</v>
      </c>
      <c r="G104" s="29"/>
      <c r="H104" s="22" t="s">
        <v>672</v>
      </c>
      <c r="I104" s="22" t="s">
        <v>67</v>
      </c>
      <c r="J104" s="22"/>
      <c r="K104" s="22">
        <v>0</v>
      </c>
      <c r="L104" s="29"/>
      <c r="M104" s="30">
        <v>1</v>
      </c>
      <c r="N104" s="31"/>
      <c r="O104" s="22"/>
      <c r="P104" s="32">
        <v>0</v>
      </c>
      <c r="Q104" s="39">
        <f t="shared" si="1"/>
        <v>0</v>
      </c>
      <c r="R104" s="34">
        <v>0</v>
      </c>
      <c r="S104" s="34"/>
      <c r="T104" s="22" t="s">
        <v>673</v>
      </c>
      <c r="U104" s="22" t="s">
        <v>674</v>
      </c>
      <c r="V104" s="33">
        <v>4896</v>
      </c>
      <c r="W104" s="35">
        <v>7.5980392156862739E-2</v>
      </c>
      <c r="X104" s="25">
        <v>0</v>
      </c>
      <c r="Y104" s="25">
        <v>0</v>
      </c>
      <c r="Z104" s="36">
        <v>0</v>
      </c>
      <c r="AA104" s="25"/>
      <c r="AB104" s="22" t="s">
        <v>672</v>
      </c>
      <c r="AC104" s="2"/>
      <c r="AD104" s="10"/>
    </row>
    <row r="105" spans="2:30" ht="13.5" customHeight="1" x14ac:dyDescent="0.25">
      <c r="B105" s="21" t="s">
        <v>675</v>
      </c>
      <c r="C105" s="9" t="s">
        <v>36</v>
      </c>
      <c r="D105" s="2" t="s">
        <v>40</v>
      </c>
      <c r="E105" s="37" t="s">
        <v>578</v>
      </c>
      <c r="F105" s="38" t="s">
        <v>65</v>
      </c>
      <c r="G105" s="29"/>
      <c r="H105" s="22" t="s">
        <v>676</v>
      </c>
      <c r="I105" s="22" t="s">
        <v>67</v>
      </c>
      <c r="J105" s="22"/>
      <c r="K105" s="22">
        <v>0</v>
      </c>
      <c r="L105" s="29"/>
      <c r="M105" s="30">
        <v>1</v>
      </c>
      <c r="N105" s="31"/>
      <c r="O105" s="22"/>
      <c r="P105" s="32">
        <v>0</v>
      </c>
      <c r="Q105" s="39">
        <f t="shared" si="1"/>
        <v>0</v>
      </c>
      <c r="R105" s="34">
        <v>0</v>
      </c>
      <c r="S105" s="34"/>
      <c r="T105" s="22">
        <v>0</v>
      </c>
      <c r="U105" s="22">
        <v>0</v>
      </c>
      <c r="V105" s="33">
        <v>10429</v>
      </c>
      <c r="W105" s="35">
        <v>0.1602262920701889</v>
      </c>
      <c r="X105" s="25">
        <v>23</v>
      </c>
      <c r="Y105" s="25">
        <v>0</v>
      </c>
      <c r="Z105" s="36">
        <v>0</v>
      </c>
      <c r="AA105" s="25"/>
      <c r="AB105" s="22" t="s">
        <v>676</v>
      </c>
      <c r="AC105" s="2"/>
      <c r="AD105" s="10"/>
    </row>
    <row r="106" spans="2:30" ht="13.5" customHeight="1" x14ac:dyDescent="0.25">
      <c r="B106" s="21" t="s">
        <v>677</v>
      </c>
      <c r="C106" s="9" t="s">
        <v>36</v>
      </c>
      <c r="D106" s="2" t="s">
        <v>40</v>
      </c>
      <c r="E106" s="37" t="s">
        <v>422</v>
      </c>
      <c r="F106" s="38" t="s">
        <v>64</v>
      </c>
      <c r="G106" s="29"/>
      <c r="H106" s="22" t="s">
        <v>678</v>
      </c>
      <c r="I106" s="22" t="s">
        <v>67</v>
      </c>
      <c r="J106" s="22"/>
      <c r="K106" s="22">
        <v>0</v>
      </c>
      <c r="L106" s="29"/>
      <c r="M106" s="30">
        <v>1</v>
      </c>
      <c r="N106" s="31"/>
      <c r="O106" s="22"/>
      <c r="P106" s="32">
        <v>5150000</v>
      </c>
      <c r="Q106" s="39">
        <f t="shared" si="1"/>
        <v>515</v>
      </c>
      <c r="R106" s="34">
        <v>0</v>
      </c>
      <c r="S106" s="34"/>
      <c r="T106" s="22" t="s">
        <v>445</v>
      </c>
      <c r="U106" s="22" t="s">
        <v>679</v>
      </c>
      <c r="V106" s="33">
        <v>10000</v>
      </c>
      <c r="W106" s="35">
        <v>0</v>
      </c>
      <c r="X106" s="25">
        <v>0</v>
      </c>
      <c r="Y106" s="25">
        <v>0</v>
      </c>
      <c r="Z106" s="36">
        <v>0</v>
      </c>
      <c r="AA106" s="25"/>
      <c r="AB106" s="22" t="s">
        <v>678</v>
      </c>
      <c r="AC106" s="2"/>
      <c r="AD106" s="10"/>
    </row>
    <row r="107" spans="2:30" ht="13.5" customHeight="1" x14ac:dyDescent="0.25">
      <c r="B107" s="21" t="s">
        <v>680</v>
      </c>
      <c r="C107" s="9" t="s">
        <v>36</v>
      </c>
      <c r="D107" s="2" t="s">
        <v>40</v>
      </c>
      <c r="E107" s="37" t="s">
        <v>422</v>
      </c>
      <c r="F107" s="38" t="s">
        <v>125</v>
      </c>
      <c r="G107" s="29"/>
      <c r="H107" s="22" t="s">
        <v>681</v>
      </c>
      <c r="I107" s="22" t="s">
        <v>67</v>
      </c>
      <c r="J107" s="22"/>
      <c r="K107" s="22">
        <v>0</v>
      </c>
      <c r="L107" s="29"/>
      <c r="M107" s="30">
        <v>1</v>
      </c>
      <c r="N107" s="31"/>
      <c r="O107" s="22"/>
      <c r="P107" s="32">
        <v>0</v>
      </c>
      <c r="Q107" s="39">
        <f t="shared" si="1"/>
        <v>0</v>
      </c>
      <c r="R107" s="34">
        <v>0</v>
      </c>
      <c r="S107" s="34"/>
      <c r="T107" s="22" t="s">
        <v>61</v>
      </c>
      <c r="U107" s="22" t="s">
        <v>590</v>
      </c>
      <c r="V107" s="33">
        <v>51700</v>
      </c>
      <c r="W107" s="35">
        <v>8.1237911025145063E-2</v>
      </c>
      <c r="X107" s="25">
        <v>0</v>
      </c>
      <c r="Y107" s="25">
        <v>54</v>
      </c>
      <c r="Z107" s="36">
        <v>2026</v>
      </c>
      <c r="AA107" s="25"/>
      <c r="AB107" s="22" t="s">
        <v>681</v>
      </c>
      <c r="AC107" s="2"/>
      <c r="AD107" s="10"/>
    </row>
    <row r="108" spans="2:30" ht="13.5" customHeight="1" x14ac:dyDescent="0.25">
      <c r="B108" s="21" t="s">
        <v>682</v>
      </c>
      <c r="C108" s="9" t="s">
        <v>36</v>
      </c>
      <c r="D108" s="2" t="s">
        <v>40</v>
      </c>
      <c r="E108" s="37" t="s">
        <v>422</v>
      </c>
      <c r="F108" s="38" t="s">
        <v>125</v>
      </c>
      <c r="G108" s="29"/>
      <c r="H108" s="22" t="s">
        <v>683</v>
      </c>
      <c r="I108" s="22" t="s">
        <v>67</v>
      </c>
      <c r="J108" s="22"/>
      <c r="K108" s="22">
        <v>0</v>
      </c>
      <c r="L108" s="29" t="s">
        <v>8</v>
      </c>
      <c r="M108" s="30">
        <v>1</v>
      </c>
      <c r="N108" s="31"/>
      <c r="O108" s="22"/>
      <c r="P108" s="32">
        <v>16450000</v>
      </c>
      <c r="Q108" s="39">
        <f t="shared" si="1"/>
        <v>1151.1546536039189</v>
      </c>
      <c r="R108" s="34">
        <v>5.7000000000000002E-2</v>
      </c>
      <c r="S108" s="34"/>
      <c r="T108" s="22" t="s">
        <v>602</v>
      </c>
      <c r="U108" s="22" t="s">
        <v>684</v>
      </c>
      <c r="V108" s="33">
        <v>14290</v>
      </c>
      <c r="W108" s="35">
        <v>0</v>
      </c>
      <c r="X108" s="25">
        <v>0</v>
      </c>
      <c r="Y108" s="25">
        <v>0</v>
      </c>
      <c r="Z108" s="36">
        <v>0</v>
      </c>
      <c r="AA108" s="25"/>
      <c r="AB108" s="22" t="s">
        <v>683</v>
      </c>
      <c r="AC108" s="2"/>
      <c r="AD108" s="10"/>
    </row>
    <row r="109" spans="2:30" ht="13.5" customHeight="1" x14ac:dyDescent="0.25">
      <c r="B109" s="21" t="s">
        <v>685</v>
      </c>
      <c r="C109" s="9" t="s">
        <v>36</v>
      </c>
      <c r="D109" s="2" t="s">
        <v>40</v>
      </c>
      <c r="E109" s="37" t="s">
        <v>422</v>
      </c>
      <c r="F109" s="38" t="s">
        <v>125</v>
      </c>
      <c r="G109" s="29"/>
      <c r="H109" s="22" t="s">
        <v>686</v>
      </c>
      <c r="I109" s="22" t="s">
        <v>67</v>
      </c>
      <c r="J109" s="22"/>
      <c r="K109" s="22">
        <v>0</v>
      </c>
      <c r="L109" s="29" t="s">
        <v>8</v>
      </c>
      <c r="M109" s="30">
        <v>1</v>
      </c>
      <c r="N109" s="31"/>
      <c r="O109" s="22"/>
      <c r="P109" s="32">
        <v>4730000</v>
      </c>
      <c r="Q109" s="39">
        <f t="shared" si="1"/>
        <v>827.93628566427446</v>
      </c>
      <c r="R109" s="34">
        <v>5.7000000000000002E-2</v>
      </c>
      <c r="S109" s="34"/>
      <c r="T109" s="22" t="s">
        <v>602</v>
      </c>
      <c r="U109" s="22" t="s">
        <v>684</v>
      </c>
      <c r="V109" s="33">
        <v>5713</v>
      </c>
      <c r="W109" s="35">
        <v>0</v>
      </c>
      <c r="X109" s="25">
        <v>0</v>
      </c>
      <c r="Y109" s="25">
        <v>0</v>
      </c>
      <c r="Z109" s="36">
        <v>0</v>
      </c>
      <c r="AA109" s="25"/>
      <c r="AB109" s="22" t="s">
        <v>686</v>
      </c>
      <c r="AC109" s="2"/>
      <c r="AD109" s="10"/>
    </row>
    <row r="110" spans="2:30" ht="13.5" customHeight="1" x14ac:dyDescent="0.25">
      <c r="B110" s="21" t="s">
        <v>687</v>
      </c>
      <c r="C110" s="9" t="s">
        <v>36</v>
      </c>
      <c r="D110" s="2" t="s">
        <v>40</v>
      </c>
      <c r="E110" s="37" t="s">
        <v>422</v>
      </c>
      <c r="F110" s="38" t="s">
        <v>125</v>
      </c>
      <c r="G110" s="29"/>
      <c r="H110" s="22" t="s">
        <v>688</v>
      </c>
      <c r="I110" s="22" t="s">
        <v>67</v>
      </c>
      <c r="J110" s="22"/>
      <c r="K110" s="22">
        <v>0</v>
      </c>
      <c r="L110" s="29" t="s">
        <v>8</v>
      </c>
      <c r="M110" s="30">
        <v>1</v>
      </c>
      <c r="N110" s="31"/>
      <c r="O110" s="22"/>
      <c r="P110" s="32">
        <v>5770000</v>
      </c>
      <c r="Q110" s="39">
        <f t="shared" si="1"/>
        <v>709.80440398573012</v>
      </c>
      <c r="R110" s="34">
        <v>5.7000000000000002E-2</v>
      </c>
      <c r="S110" s="34"/>
      <c r="T110" s="22" t="s">
        <v>602</v>
      </c>
      <c r="U110" s="22" t="s">
        <v>684</v>
      </c>
      <c r="V110" s="33">
        <v>8129</v>
      </c>
      <c r="W110" s="35">
        <v>0</v>
      </c>
      <c r="X110" s="25">
        <v>0</v>
      </c>
      <c r="Y110" s="25">
        <v>0</v>
      </c>
      <c r="Z110" s="36">
        <v>0</v>
      </c>
      <c r="AA110" s="25"/>
      <c r="AB110" s="22" t="s">
        <v>688</v>
      </c>
      <c r="AC110" s="2"/>
      <c r="AD110" s="10"/>
    </row>
    <row r="111" spans="2:30" ht="13.5" customHeight="1" x14ac:dyDescent="0.25">
      <c r="B111" s="21" t="s">
        <v>689</v>
      </c>
      <c r="C111" s="9" t="s">
        <v>36</v>
      </c>
      <c r="D111" s="2" t="s">
        <v>40</v>
      </c>
      <c r="E111" s="37" t="s">
        <v>422</v>
      </c>
      <c r="F111" s="38" t="s">
        <v>125</v>
      </c>
      <c r="G111" s="29"/>
      <c r="H111" s="22" t="s">
        <v>690</v>
      </c>
      <c r="I111" s="22" t="s">
        <v>67</v>
      </c>
      <c r="J111" s="22"/>
      <c r="K111" s="22">
        <v>0</v>
      </c>
      <c r="L111" s="29" t="s">
        <v>8</v>
      </c>
      <c r="M111" s="30">
        <v>1</v>
      </c>
      <c r="N111" s="31"/>
      <c r="O111" s="22"/>
      <c r="P111" s="32">
        <v>10150000</v>
      </c>
      <c r="Q111" s="39">
        <f t="shared" si="1"/>
        <v>902.22222222222217</v>
      </c>
      <c r="R111" s="34">
        <v>5.7000000000000002E-2</v>
      </c>
      <c r="S111" s="34"/>
      <c r="T111" s="22" t="s">
        <v>602</v>
      </c>
      <c r="U111" s="22" t="s">
        <v>684</v>
      </c>
      <c r="V111" s="33">
        <v>11250</v>
      </c>
      <c r="W111" s="35">
        <v>0</v>
      </c>
      <c r="X111" s="25">
        <v>0</v>
      </c>
      <c r="Y111" s="25">
        <v>0</v>
      </c>
      <c r="Z111" s="36">
        <v>0</v>
      </c>
      <c r="AA111" s="25"/>
      <c r="AB111" s="22" t="s">
        <v>690</v>
      </c>
      <c r="AC111" s="2"/>
      <c r="AD111" s="10"/>
    </row>
    <row r="112" spans="2:30" ht="13.5" customHeight="1" x14ac:dyDescent="0.25">
      <c r="B112" s="21" t="s">
        <v>691</v>
      </c>
      <c r="C112" s="9" t="s">
        <v>36</v>
      </c>
      <c r="D112" s="2" t="s">
        <v>40</v>
      </c>
      <c r="E112" s="37" t="s">
        <v>422</v>
      </c>
      <c r="F112" s="38" t="s">
        <v>125</v>
      </c>
      <c r="G112" s="29"/>
      <c r="H112" s="22" t="s">
        <v>692</v>
      </c>
      <c r="I112" s="22" t="s">
        <v>67</v>
      </c>
      <c r="J112" s="22"/>
      <c r="K112" s="22">
        <v>0</v>
      </c>
      <c r="L112" s="29" t="s">
        <v>8</v>
      </c>
      <c r="M112" s="30">
        <v>1</v>
      </c>
      <c r="N112" s="31"/>
      <c r="O112" s="22"/>
      <c r="P112" s="32">
        <v>10000000</v>
      </c>
      <c r="Q112" s="39">
        <f t="shared" si="1"/>
        <v>825.90023125206471</v>
      </c>
      <c r="R112" s="34">
        <v>5.7000000000000002E-2</v>
      </c>
      <c r="S112" s="34"/>
      <c r="T112" s="22" t="s">
        <v>602</v>
      </c>
      <c r="U112" s="22" t="s">
        <v>684</v>
      </c>
      <c r="V112" s="33">
        <v>12108</v>
      </c>
      <c r="W112" s="35">
        <v>0</v>
      </c>
      <c r="X112" s="25">
        <v>0</v>
      </c>
      <c r="Y112" s="25">
        <v>0</v>
      </c>
      <c r="Z112" s="36">
        <v>0</v>
      </c>
      <c r="AA112" s="25"/>
      <c r="AB112" s="22" t="s">
        <v>692</v>
      </c>
      <c r="AC112" s="2"/>
      <c r="AD112" s="10"/>
    </row>
    <row r="113" spans="2:30" ht="13.5" customHeight="1" x14ac:dyDescent="0.25">
      <c r="B113" s="21" t="s">
        <v>693</v>
      </c>
      <c r="C113" s="9" t="s">
        <v>36</v>
      </c>
      <c r="D113" s="2" t="s">
        <v>40</v>
      </c>
      <c r="E113" s="37" t="s">
        <v>422</v>
      </c>
      <c r="F113" s="38" t="s">
        <v>125</v>
      </c>
      <c r="G113" s="29"/>
      <c r="H113" s="22" t="s">
        <v>694</v>
      </c>
      <c r="I113" s="22" t="s">
        <v>67</v>
      </c>
      <c r="J113" s="22"/>
      <c r="K113" s="22">
        <v>0</v>
      </c>
      <c r="L113" s="29" t="s">
        <v>8</v>
      </c>
      <c r="M113" s="30">
        <v>1</v>
      </c>
      <c r="N113" s="31"/>
      <c r="O113" s="22"/>
      <c r="P113" s="32">
        <v>11150000</v>
      </c>
      <c r="Q113" s="39">
        <f t="shared" si="1"/>
        <v>729.66428898632284</v>
      </c>
      <c r="R113" s="34">
        <v>5.7000000000000002E-2</v>
      </c>
      <c r="S113" s="34"/>
      <c r="T113" s="22" t="s">
        <v>602</v>
      </c>
      <c r="U113" s="22" t="s">
        <v>684</v>
      </c>
      <c r="V113" s="33">
        <v>15281</v>
      </c>
      <c r="W113" s="35">
        <v>0</v>
      </c>
      <c r="X113" s="25">
        <v>0</v>
      </c>
      <c r="Y113" s="25">
        <v>0</v>
      </c>
      <c r="Z113" s="36">
        <v>0</v>
      </c>
      <c r="AA113" s="25"/>
      <c r="AB113" s="22" t="s">
        <v>694</v>
      </c>
      <c r="AC113" s="2"/>
      <c r="AD113" s="10"/>
    </row>
    <row r="114" spans="2:30" ht="13.5" customHeight="1" x14ac:dyDescent="0.25">
      <c r="B114" s="21" t="s">
        <v>695</v>
      </c>
      <c r="C114" s="9" t="s">
        <v>36</v>
      </c>
      <c r="D114" s="2" t="s">
        <v>40</v>
      </c>
      <c r="E114" s="37" t="s">
        <v>422</v>
      </c>
      <c r="F114" s="38" t="s">
        <v>125</v>
      </c>
      <c r="G114" s="29"/>
      <c r="H114" s="22" t="s">
        <v>696</v>
      </c>
      <c r="I114" s="22" t="s">
        <v>67</v>
      </c>
      <c r="J114" s="22"/>
      <c r="K114" s="22">
        <v>0</v>
      </c>
      <c r="L114" s="29" t="s">
        <v>8</v>
      </c>
      <c r="M114" s="30">
        <v>1</v>
      </c>
      <c r="N114" s="31"/>
      <c r="O114" s="22"/>
      <c r="P114" s="32">
        <v>9200000</v>
      </c>
      <c r="Q114" s="39">
        <f t="shared" si="1"/>
        <v>613.29244717018867</v>
      </c>
      <c r="R114" s="34">
        <v>5.7000000000000002E-2</v>
      </c>
      <c r="S114" s="34"/>
      <c r="T114" s="22" t="s">
        <v>602</v>
      </c>
      <c r="U114" s="22" t="s">
        <v>684</v>
      </c>
      <c r="V114" s="33">
        <v>15001</v>
      </c>
      <c r="W114" s="35">
        <v>0</v>
      </c>
      <c r="X114" s="25">
        <v>0</v>
      </c>
      <c r="Y114" s="25">
        <v>0</v>
      </c>
      <c r="Z114" s="36">
        <v>0</v>
      </c>
      <c r="AA114" s="25"/>
      <c r="AB114" s="22" t="s">
        <v>696</v>
      </c>
      <c r="AC114" s="2"/>
      <c r="AD114" s="10"/>
    </row>
    <row r="115" spans="2:30" ht="13.5" customHeight="1" x14ac:dyDescent="0.25">
      <c r="B115" s="21" t="s">
        <v>697</v>
      </c>
      <c r="C115" s="9" t="s">
        <v>36</v>
      </c>
      <c r="D115" s="2" t="s">
        <v>40</v>
      </c>
      <c r="E115" s="37" t="s">
        <v>422</v>
      </c>
      <c r="F115" s="38" t="s">
        <v>125</v>
      </c>
      <c r="G115" s="29"/>
      <c r="H115" s="22" t="s">
        <v>698</v>
      </c>
      <c r="I115" s="22" t="s">
        <v>67</v>
      </c>
      <c r="J115" s="22"/>
      <c r="K115" s="22">
        <v>0</v>
      </c>
      <c r="L115" s="29" t="s">
        <v>8</v>
      </c>
      <c r="M115" s="30">
        <v>1</v>
      </c>
      <c r="N115" s="31"/>
      <c r="O115" s="22"/>
      <c r="P115" s="32">
        <v>14550000</v>
      </c>
      <c r="Q115" s="39">
        <f t="shared" si="1"/>
        <v>953.53561832361231</v>
      </c>
      <c r="R115" s="34">
        <v>5.7000000000000002E-2</v>
      </c>
      <c r="S115" s="34"/>
      <c r="T115" s="22" t="s">
        <v>602</v>
      </c>
      <c r="U115" s="22" t="s">
        <v>684</v>
      </c>
      <c r="V115" s="33">
        <v>15259</v>
      </c>
      <c r="W115" s="35">
        <v>0</v>
      </c>
      <c r="X115" s="25">
        <v>0</v>
      </c>
      <c r="Y115" s="25">
        <v>0</v>
      </c>
      <c r="Z115" s="36">
        <v>0</v>
      </c>
      <c r="AA115" s="25"/>
      <c r="AB115" s="22" t="s">
        <v>698</v>
      </c>
      <c r="AC115" s="2"/>
      <c r="AD115" s="10"/>
    </row>
    <row r="116" spans="2:30" ht="13.5" customHeight="1" x14ac:dyDescent="0.25">
      <c r="B116" s="21" t="s">
        <v>699</v>
      </c>
      <c r="C116" s="9" t="s">
        <v>36</v>
      </c>
      <c r="D116" s="2" t="s">
        <v>40</v>
      </c>
      <c r="E116" s="37" t="s">
        <v>578</v>
      </c>
      <c r="F116" s="38" t="s">
        <v>64</v>
      </c>
      <c r="G116" s="29"/>
      <c r="H116" s="22" t="s">
        <v>700</v>
      </c>
      <c r="I116" s="22" t="s">
        <v>67</v>
      </c>
      <c r="J116" s="22"/>
      <c r="K116" s="22">
        <v>0</v>
      </c>
      <c r="L116" s="29"/>
      <c r="M116" s="30">
        <v>1</v>
      </c>
      <c r="N116" s="31"/>
      <c r="O116" s="22"/>
      <c r="P116" s="32">
        <v>7649000</v>
      </c>
      <c r="Q116" s="39">
        <f t="shared" si="1"/>
        <v>704.97695852534559</v>
      </c>
      <c r="R116" s="34">
        <v>7.4201538445230433E-2</v>
      </c>
      <c r="S116" s="34"/>
      <c r="T116" s="22" t="s">
        <v>669</v>
      </c>
      <c r="U116" s="22" t="s">
        <v>701</v>
      </c>
      <c r="V116" s="33">
        <v>10850</v>
      </c>
      <c r="W116" s="35">
        <v>0.17105990783410138</v>
      </c>
      <c r="X116" s="25">
        <v>0</v>
      </c>
      <c r="Y116" s="25">
        <v>0</v>
      </c>
      <c r="Z116" s="36">
        <v>0</v>
      </c>
      <c r="AA116" s="25"/>
      <c r="AB116" s="22" t="s">
        <v>700</v>
      </c>
      <c r="AC116" s="2"/>
      <c r="AD116" s="10"/>
    </row>
    <row r="117" spans="2:30" ht="13.5" customHeight="1" x14ac:dyDescent="0.25">
      <c r="B117" s="21" t="s">
        <v>702</v>
      </c>
      <c r="C117" s="9" t="s">
        <v>36</v>
      </c>
      <c r="D117" s="2" t="s">
        <v>40</v>
      </c>
      <c r="E117" s="37" t="s">
        <v>578</v>
      </c>
      <c r="F117" s="38" t="s">
        <v>65</v>
      </c>
      <c r="G117" s="29"/>
      <c r="H117" s="22" t="s">
        <v>703</v>
      </c>
      <c r="I117" s="22" t="s">
        <v>67</v>
      </c>
      <c r="J117" s="22"/>
      <c r="K117" s="22">
        <v>0</v>
      </c>
      <c r="L117" s="29"/>
      <c r="M117" s="30">
        <v>1</v>
      </c>
      <c r="N117" s="31"/>
      <c r="O117" s="22"/>
      <c r="P117" s="32">
        <v>16300000</v>
      </c>
      <c r="Q117" s="39">
        <f t="shared" si="1"/>
        <v>2659.05383360522</v>
      </c>
      <c r="R117" s="34">
        <v>6.5273862819875086E-2</v>
      </c>
      <c r="S117" s="34"/>
      <c r="T117" s="22" t="s">
        <v>704</v>
      </c>
      <c r="U117" s="22">
        <v>0</v>
      </c>
      <c r="V117" s="33">
        <v>6130</v>
      </c>
      <c r="W117" s="35">
        <v>0</v>
      </c>
      <c r="X117" s="25">
        <v>0</v>
      </c>
      <c r="Y117" s="25">
        <v>0</v>
      </c>
      <c r="Z117" s="36">
        <v>0</v>
      </c>
      <c r="AA117" s="25"/>
      <c r="AB117" s="22" t="s">
        <v>703</v>
      </c>
      <c r="AC117" s="2"/>
      <c r="AD117" s="10"/>
    </row>
    <row r="118" spans="2:30" ht="13.5" customHeight="1" x14ac:dyDescent="0.25">
      <c r="B118" s="21" t="s">
        <v>705</v>
      </c>
      <c r="C118" s="9" t="s">
        <v>36</v>
      </c>
      <c r="D118" s="2" t="s">
        <v>40</v>
      </c>
      <c r="E118" s="37" t="s">
        <v>422</v>
      </c>
      <c r="F118" s="38" t="s">
        <v>125</v>
      </c>
      <c r="G118" s="29"/>
      <c r="H118" s="22" t="s">
        <v>343</v>
      </c>
      <c r="I118" s="22" t="s">
        <v>67</v>
      </c>
      <c r="J118" s="22"/>
      <c r="K118" s="22">
        <v>0</v>
      </c>
      <c r="L118" s="29"/>
      <c r="M118" s="30">
        <v>1</v>
      </c>
      <c r="N118" s="31"/>
      <c r="O118" s="22"/>
      <c r="P118" s="32">
        <v>67500000</v>
      </c>
      <c r="Q118" s="39">
        <f t="shared" si="1"/>
        <v>1753.2467532467533</v>
      </c>
      <c r="R118" s="34">
        <v>4.8000000000000001E-2</v>
      </c>
      <c r="S118" s="34"/>
      <c r="T118" s="22" t="s">
        <v>539</v>
      </c>
      <c r="U118" s="22" t="s">
        <v>61</v>
      </c>
      <c r="V118" s="33">
        <v>38500</v>
      </c>
      <c r="W118" s="35">
        <v>0.12987012987012986</v>
      </c>
      <c r="X118" s="25">
        <v>0</v>
      </c>
      <c r="Y118" s="25">
        <v>40</v>
      </c>
      <c r="Z118" s="36">
        <v>0</v>
      </c>
      <c r="AA118" s="25"/>
      <c r="AB118" s="22" t="s">
        <v>343</v>
      </c>
      <c r="AC118" s="2"/>
      <c r="AD118" s="10"/>
    </row>
    <row r="119" spans="2:30" ht="13.5" customHeight="1" x14ac:dyDescent="0.25">
      <c r="B119" s="21" t="s">
        <v>706</v>
      </c>
      <c r="C119" s="9" t="s">
        <v>36</v>
      </c>
      <c r="D119" s="2" t="s">
        <v>40</v>
      </c>
      <c r="E119" s="37" t="s">
        <v>422</v>
      </c>
      <c r="F119" s="38" t="s">
        <v>125</v>
      </c>
      <c r="G119" s="29"/>
      <c r="H119" s="22" t="s">
        <v>707</v>
      </c>
      <c r="I119" s="22" t="s">
        <v>67</v>
      </c>
      <c r="J119" s="22"/>
      <c r="K119" s="22">
        <v>0</v>
      </c>
      <c r="L119" s="29"/>
      <c r="M119" s="30">
        <v>1</v>
      </c>
      <c r="N119" s="31"/>
      <c r="O119" s="22"/>
      <c r="P119" s="32">
        <v>85955000</v>
      </c>
      <c r="Q119" s="39">
        <f t="shared" si="1"/>
        <v>2144.7998802275674</v>
      </c>
      <c r="R119" s="34">
        <v>4.6355922296211667E-2</v>
      </c>
      <c r="S119" s="34"/>
      <c r="T119" s="22" t="s">
        <v>708</v>
      </c>
      <c r="U119" s="22" t="s">
        <v>96</v>
      </c>
      <c r="V119" s="33">
        <v>40076</v>
      </c>
      <c r="W119" s="35">
        <v>6.5251023056193236E-2</v>
      </c>
      <c r="X119" s="25">
        <v>0</v>
      </c>
      <c r="Y119" s="25">
        <v>0</v>
      </c>
      <c r="Z119" s="36">
        <v>0</v>
      </c>
      <c r="AA119" s="25"/>
      <c r="AB119" s="22" t="s">
        <v>707</v>
      </c>
      <c r="AC119" s="2"/>
      <c r="AD119" s="10"/>
    </row>
    <row r="120" spans="2:30" ht="13.5" customHeight="1" x14ac:dyDescent="0.25">
      <c r="B120" s="21" t="s">
        <v>709</v>
      </c>
      <c r="C120" s="9" t="s">
        <v>36</v>
      </c>
      <c r="D120" s="2" t="s">
        <v>40</v>
      </c>
      <c r="E120" s="37" t="s">
        <v>362</v>
      </c>
      <c r="F120" s="38" t="s">
        <v>362</v>
      </c>
      <c r="G120" s="29"/>
      <c r="H120" s="22" t="s">
        <v>710</v>
      </c>
      <c r="I120" s="22" t="s">
        <v>67</v>
      </c>
      <c r="J120" s="22"/>
      <c r="K120" s="22">
        <v>0</v>
      </c>
      <c r="L120" s="29"/>
      <c r="M120" s="30">
        <v>1</v>
      </c>
      <c r="N120" s="31"/>
      <c r="O120" s="22"/>
      <c r="P120" s="32">
        <v>0</v>
      </c>
      <c r="Q120" s="39" t="str">
        <f t="shared" si="1"/>
        <v/>
      </c>
      <c r="R120" s="89">
        <v>4.3999999999999997E-2</v>
      </c>
      <c r="S120" s="34"/>
      <c r="T120" s="22">
        <v>0</v>
      </c>
      <c r="U120" s="22">
        <v>0</v>
      </c>
      <c r="V120" s="33">
        <v>0</v>
      </c>
      <c r="W120" s="35" t="s">
        <v>362</v>
      </c>
      <c r="X120" s="25">
        <v>0</v>
      </c>
      <c r="Y120" s="25">
        <v>0</v>
      </c>
      <c r="Z120" s="36">
        <v>0</v>
      </c>
      <c r="AA120" s="25"/>
      <c r="AB120" s="22" t="s">
        <v>710</v>
      </c>
      <c r="AC120" s="2"/>
      <c r="AD120" s="10"/>
    </row>
    <row r="121" spans="2:30" ht="13.5" customHeight="1" x14ac:dyDescent="0.25">
      <c r="B121" s="21" t="s">
        <v>711</v>
      </c>
      <c r="C121" s="9" t="s">
        <v>36</v>
      </c>
      <c r="D121" s="2" t="s">
        <v>40</v>
      </c>
      <c r="E121" s="37" t="s">
        <v>422</v>
      </c>
      <c r="F121" s="38" t="s">
        <v>125</v>
      </c>
      <c r="G121" s="29"/>
      <c r="H121" s="22" t="s">
        <v>712</v>
      </c>
      <c r="I121" s="22" t="s">
        <v>67</v>
      </c>
      <c r="J121" s="22"/>
      <c r="K121" s="22">
        <v>0</v>
      </c>
      <c r="L121" s="29"/>
      <c r="M121" s="30">
        <v>1</v>
      </c>
      <c r="N121" s="31"/>
      <c r="O121" s="22"/>
      <c r="P121" s="32">
        <v>19500000</v>
      </c>
      <c r="Q121" s="39">
        <f t="shared" si="1"/>
        <v>1062.7282140716115</v>
      </c>
      <c r="R121" s="34">
        <v>4.2900000000000001E-2</v>
      </c>
      <c r="S121" s="34"/>
      <c r="T121" s="22">
        <v>0</v>
      </c>
      <c r="U121" s="22" t="s">
        <v>602</v>
      </c>
      <c r="V121" s="33">
        <v>18349</v>
      </c>
      <c r="W121" s="35">
        <v>0</v>
      </c>
      <c r="X121" s="25">
        <v>0</v>
      </c>
      <c r="Y121" s="25">
        <v>0</v>
      </c>
      <c r="Z121" s="36">
        <v>1985</v>
      </c>
      <c r="AA121" s="25"/>
      <c r="AB121" s="22" t="s">
        <v>712</v>
      </c>
      <c r="AC121" s="2"/>
      <c r="AD121" s="10"/>
    </row>
    <row r="122" spans="2:30" ht="13.5" customHeight="1" x14ac:dyDescent="0.25">
      <c r="B122" s="21" t="s">
        <v>713</v>
      </c>
      <c r="C122" s="9" t="s">
        <v>36</v>
      </c>
      <c r="D122" s="2" t="s">
        <v>40</v>
      </c>
      <c r="E122" s="37" t="s">
        <v>422</v>
      </c>
      <c r="F122" s="38" t="s">
        <v>125</v>
      </c>
      <c r="G122" s="29"/>
      <c r="H122" s="22" t="s">
        <v>714</v>
      </c>
      <c r="I122" s="22" t="s">
        <v>67</v>
      </c>
      <c r="J122" s="22"/>
      <c r="K122" s="22">
        <v>0</v>
      </c>
      <c r="L122" s="29"/>
      <c r="M122" s="30">
        <v>1</v>
      </c>
      <c r="N122" s="31"/>
      <c r="O122" s="22"/>
      <c r="P122" s="32">
        <v>52000000</v>
      </c>
      <c r="Q122" s="39">
        <f t="shared" si="1"/>
        <v>1162.089078597448</v>
      </c>
      <c r="R122" s="34">
        <v>6.1199999999999997E-2</v>
      </c>
      <c r="S122" s="34"/>
      <c r="T122" s="22">
        <v>0</v>
      </c>
      <c r="U122" s="22" t="s">
        <v>602</v>
      </c>
      <c r="V122" s="33">
        <v>44747</v>
      </c>
      <c r="W122" s="35">
        <v>0</v>
      </c>
      <c r="X122" s="25">
        <v>0</v>
      </c>
      <c r="Y122" s="25">
        <v>0</v>
      </c>
      <c r="Z122" s="36">
        <v>2007</v>
      </c>
      <c r="AA122" s="25"/>
      <c r="AB122" s="22" t="s">
        <v>714</v>
      </c>
      <c r="AC122" s="2"/>
      <c r="AD122" s="10"/>
    </row>
    <row r="123" spans="2:30" ht="13.5" customHeight="1" x14ac:dyDescent="0.25">
      <c r="B123" s="21" t="s">
        <v>715</v>
      </c>
      <c r="C123" s="9" t="s">
        <v>36</v>
      </c>
      <c r="D123" s="2" t="s">
        <v>40</v>
      </c>
      <c r="E123" s="37" t="s">
        <v>422</v>
      </c>
      <c r="F123" s="38" t="s">
        <v>125</v>
      </c>
      <c r="G123" s="29"/>
      <c r="H123" s="22" t="s">
        <v>716</v>
      </c>
      <c r="I123" s="22" t="s">
        <v>67</v>
      </c>
      <c r="J123" s="22"/>
      <c r="K123" s="22">
        <v>0</v>
      </c>
      <c r="L123" s="29"/>
      <c r="M123" s="30">
        <v>1</v>
      </c>
      <c r="N123" s="31"/>
      <c r="O123" s="22"/>
      <c r="P123" s="32">
        <v>0</v>
      </c>
      <c r="Q123" s="39">
        <f t="shared" si="1"/>
        <v>0</v>
      </c>
      <c r="R123" s="34">
        <v>0</v>
      </c>
      <c r="S123" s="34"/>
      <c r="T123" s="22" t="s">
        <v>673</v>
      </c>
      <c r="U123" s="22" t="s">
        <v>717</v>
      </c>
      <c r="V123" s="33">
        <v>4685</v>
      </c>
      <c r="W123" s="35">
        <v>4.8239060832443968E-2</v>
      </c>
      <c r="X123" s="25">
        <v>0</v>
      </c>
      <c r="Y123" s="25">
        <v>0</v>
      </c>
      <c r="Z123" s="36">
        <v>0</v>
      </c>
      <c r="AA123" s="25"/>
      <c r="AB123" s="22" t="s">
        <v>716</v>
      </c>
      <c r="AC123" s="2"/>
      <c r="AD123" s="10"/>
    </row>
    <row r="124" spans="2:30" ht="13.5" customHeight="1" x14ac:dyDescent="0.25">
      <c r="B124" s="21" t="s">
        <v>718</v>
      </c>
      <c r="C124" s="9" t="s">
        <v>36</v>
      </c>
      <c r="D124" s="2" t="s">
        <v>40</v>
      </c>
      <c r="E124" s="37" t="s">
        <v>422</v>
      </c>
      <c r="F124" s="38" t="s">
        <v>125</v>
      </c>
      <c r="G124" s="29"/>
      <c r="H124" s="22" t="s">
        <v>719</v>
      </c>
      <c r="I124" s="22" t="s">
        <v>67</v>
      </c>
      <c r="J124" s="22"/>
      <c r="K124" s="22">
        <v>0</v>
      </c>
      <c r="L124" s="29"/>
      <c r="M124" s="30">
        <v>1</v>
      </c>
      <c r="N124" s="31"/>
      <c r="O124" s="22"/>
      <c r="P124" s="32">
        <v>35500000</v>
      </c>
      <c r="Q124" s="39">
        <f t="shared" si="1"/>
        <v>876.93295785781334</v>
      </c>
      <c r="R124" s="34">
        <v>6.1199999999999997E-2</v>
      </c>
      <c r="S124" s="34"/>
      <c r="T124" s="22" t="s">
        <v>720</v>
      </c>
      <c r="U124" s="22" t="s">
        <v>721</v>
      </c>
      <c r="V124" s="33">
        <v>40482</v>
      </c>
      <c r="W124" s="35">
        <v>4.285855441924806E-2</v>
      </c>
      <c r="X124" s="25">
        <v>0</v>
      </c>
      <c r="Y124" s="25">
        <v>0</v>
      </c>
      <c r="Z124" s="36">
        <v>2004</v>
      </c>
      <c r="AA124" s="25"/>
      <c r="AB124" s="22" t="s">
        <v>719</v>
      </c>
      <c r="AC124" s="2"/>
      <c r="AD124" s="10"/>
    </row>
    <row r="125" spans="2:30" ht="13.5" customHeight="1" x14ac:dyDescent="0.25">
      <c r="B125" s="21" t="s">
        <v>722</v>
      </c>
      <c r="C125" s="9" t="s">
        <v>36</v>
      </c>
      <c r="D125" s="2" t="s">
        <v>40</v>
      </c>
      <c r="E125" s="37" t="s">
        <v>422</v>
      </c>
      <c r="F125" s="38" t="s">
        <v>125</v>
      </c>
      <c r="G125" s="29"/>
      <c r="H125" s="22" t="s">
        <v>723</v>
      </c>
      <c r="I125" s="22" t="s">
        <v>67</v>
      </c>
      <c r="J125" s="22"/>
      <c r="K125" s="22">
        <v>0</v>
      </c>
      <c r="L125" s="29"/>
      <c r="M125" s="30">
        <v>1</v>
      </c>
      <c r="N125" s="31"/>
      <c r="O125" s="22"/>
      <c r="P125" s="32">
        <v>11866750</v>
      </c>
      <c r="Q125" s="39">
        <f t="shared" si="1"/>
        <v>619.3178852878242</v>
      </c>
      <c r="R125" s="34">
        <v>6.1199999999999997E-2</v>
      </c>
      <c r="S125" s="34"/>
      <c r="T125" s="22" t="s">
        <v>720</v>
      </c>
      <c r="U125" s="22" t="s">
        <v>721</v>
      </c>
      <c r="V125" s="33">
        <v>19161</v>
      </c>
      <c r="W125" s="35">
        <v>8.3450759354939716E-2</v>
      </c>
      <c r="X125" s="25">
        <v>0</v>
      </c>
      <c r="Y125" s="25">
        <v>0</v>
      </c>
      <c r="Z125" s="36">
        <v>0</v>
      </c>
      <c r="AA125" s="25"/>
      <c r="AB125" s="22" t="s">
        <v>723</v>
      </c>
      <c r="AC125" s="2"/>
      <c r="AD125" s="10"/>
    </row>
    <row r="126" spans="2:30" ht="13.5" customHeight="1" x14ac:dyDescent="0.25">
      <c r="B126" s="21" t="s">
        <v>724</v>
      </c>
      <c r="C126" s="9" t="s">
        <v>36</v>
      </c>
      <c r="D126" s="2" t="s">
        <v>40</v>
      </c>
      <c r="E126" s="37" t="s">
        <v>422</v>
      </c>
      <c r="F126" s="38" t="s">
        <v>125</v>
      </c>
      <c r="G126" s="29"/>
      <c r="H126" s="22" t="s">
        <v>725</v>
      </c>
      <c r="I126" s="22" t="s">
        <v>67</v>
      </c>
      <c r="J126" s="22"/>
      <c r="K126" s="22">
        <v>0</v>
      </c>
      <c r="L126" s="29"/>
      <c r="M126" s="30">
        <v>1</v>
      </c>
      <c r="N126" s="31"/>
      <c r="O126" s="22"/>
      <c r="P126" s="32">
        <v>0</v>
      </c>
      <c r="Q126" s="39" t="str">
        <f t="shared" si="1"/>
        <v/>
      </c>
      <c r="R126" s="34">
        <v>5.6000000000000001E-2</v>
      </c>
      <c r="S126" s="34"/>
      <c r="T126" s="22" t="s">
        <v>61</v>
      </c>
      <c r="U126" s="22" t="s">
        <v>590</v>
      </c>
      <c r="V126" s="33">
        <v>0</v>
      </c>
      <c r="W126" s="35" t="s">
        <v>362</v>
      </c>
      <c r="X126" s="25">
        <v>0</v>
      </c>
      <c r="Y126" s="25">
        <v>0</v>
      </c>
      <c r="Z126" s="36">
        <v>0</v>
      </c>
      <c r="AA126" s="25"/>
      <c r="AB126" s="22" t="s">
        <v>725</v>
      </c>
      <c r="AC126" s="2"/>
      <c r="AD126" s="10"/>
    </row>
    <row r="127" spans="2:30" ht="13.5" customHeight="1" x14ac:dyDescent="0.25">
      <c r="B127" s="21" t="s">
        <v>726</v>
      </c>
      <c r="C127" s="9" t="s">
        <v>36</v>
      </c>
      <c r="D127" s="2" t="s">
        <v>40</v>
      </c>
      <c r="E127" s="37" t="s">
        <v>578</v>
      </c>
      <c r="F127" s="38" t="s">
        <v>65</v>
      </c>
      <c r="G127" s="29"/>
      <c r="H127" s="22" t="s">
        <v>727</v>
      </c>
      <c r="I127" s="22" t="s">
        <v>67</v>
      </c>
      <c r="J127" s="22"/>
      <c r="K127" s="22">
        <v>0</v>
      </c>
      <c r="L127" s="29"/>
      <c r="M127" s="30">
        <v>1</v>
      </c>
      <c r="N127" s="31"/>
      <c r="O127" s="22"/>
      <c r="P127" s="32">
        <v>9050000</v>
      </c>
      <c r="Q127" s="39">
        <f t="shared" si="1"/>
        <v>1313.8792102206737</v>
      </c>
      <c r="R127" s="34">
        <v>5.196356577572047E-2</v>
      </c>
      <c r="S127" s="34"/>
      <c r="T127" s="22" t="s">
        <v>352</v>
      </c>
      <c r="U127" s="22" t="s">
        <v>728</v>
      </c>
      <c r="V127" s="33">
        <v>6888</v>
      </c>
      <c r="W127" s="35">
        <v>0.212833914053426</v>
      </c>
      <c r="X127" s="25">
        <v>0</v>
      </c>
      <c r="Y127" s="25">
        <v>0</v>
      </c>
      <c r="Z127" s="36">
        <v>2024</v>
      </c>
      <c r="AA127" s="25"/>
      <c r="AB127" s="22" t="s">
        <v>727</v>
      </c>
      <c r="AC127" s="2"/>
      <c r="AD127" s="10"/>
    </row>
    <row r="128" spans="2:30" ht="13.5" customHeight="1" x14ac:dyDescent="0.25">
      <c r="B128" s="21" t="s">
        <v>729</v>
      </c>
      <c r="C128" s="9" t="s">
        <v>36</v>
      </c>
      <c r="D128" s="2" t="s">
        <v>40</v>
      </c>
      <c r="E128" s="37" t="s">
        <v>362</v>
      </c>
      <c r="F128" s="38" t="s">
        <v>362</v>
      </c>
      <c r="G128" s="29"/>
      <c r="H128" s="22" t="s">
        <v>730</v>
      </c>
      <c r="I128" s="22" t="s">
        <v>67</v>
      </c>
      <c r="J128" s="22"/>
      <c r="K128" s="22">
        <v>0</v>
      </c>
      <c r="L128" s="29"/>
      <c r="M128" s="30">
        <v>1</v>
      </c>
      <c r="N128" s="31"/>
      <c r="O128" s="22"/>
      <c r="P128" s="32">
        <v>0</v>
      </c>
      <c r="Q128" s="39" t="str">
        <f t="shared" si="1"/>
        <v/>
      </c>
      <c r="R128" s="34">
        <v>0</v>
      </c>
      <c r="S128" s="34"/>
      <c r="T128" s="22" t="s">
        <v>731</v>
      </c>
      <c r="U128" s="22" t="s">
        <v>732</v>
      </c>
      <c r="V128" s="33">
        <v>0</v>
      </c>
      <c r="W128" s="35" t="s">
        <v>362</v>
      </c>
      <c r="X128" s="25">
        <v>0</v>
      </c>
      <c r="Y128" s="25">
        <v>0</v>
      </c>
      <c r="Z128" s="36">
        <v>0</v>
      </c>
      <c r="AA128" s="25"/>
      <c r="AB128" s="22" t="s">
        <v>730</v>
      </c>
      <c r="AC128" s="2"/>
      <c r="AD128" s="10"/>
    </row>
    <row r="129" spans="2:30" ht="13.5" customHeight="1" x14ac:dyDescent="0.25">
      <c r="B129" s="21" t="s">
        <v>733</v>
      </c>
      <c r="C129" s="9" t="s">
        <v>36</v>
      </c>
      <c r="D129" s="2" t="s">
        <v>40</v>
      </c>
      <c r="E129" s="77">
        <v>2025</v>
      </c>
      <c r="F129" s="38">
        <v>1</v>
      </c>
      <c r="G129" s="29"/>
      <c r="H129" s="22" t="s">
        <v>734</v>
      </c>
      <c r="I129" s="22" t="s">
        <v>67</v>
      </c>
      <c r="J129" s="22"/>
      <c r="K129" s="22">
        <v>0</v>
      </c>
      <c r="L129" s="29"/>
      <c r="M129" s="30">
        <v>1</v>
      </c>
      <c r="N129" s="31"/>
      <c r="O129" s="22"/>
      <c r="P129" s="69">
        <v>30662965.517241377</v>
      </c>
      <c r="Q129" s="70">
        <f t="shared" si="1"/>
        <v>1413.0398855871601</v>
      </c>
      <c r="R129" s="87">
        <v>4.7027027027027025E-2</v>
      </c>
      <c r="S129" s="71"/>
      <c r="T129" s="24" t="s">
        <v>594</v>
      </c>
      <c r="U129" s="24" t="s">
        <v>735</v>
      </c>
      <c r="V129" s="33">
        <v>21700</v>
      </c>
      <c r="W129" s="35">
        <v>6.8539770478828657E-2</v>
      </c>
      <c r="X129" s="25">
        <v>0</v>
      </c>
      <c r="Y129" s="25">
        <v>0</v>
      </c>
      <c r="Z129" s="36">
        <v>2024</v>
      </c>
      <c r="AA129" s="25"/>
      <c r="AB129" s="22" t="s">
        <v>734</v>
      </c>
      <c r="AC129" s="2"/>
      <c r="AD129" s="10"/>
    </row>
    <row r="130" spans="2:30" ht="13.5" customHeight="1" x14ac:dyDescent="0.25">
      <c r="B130" s="21" t="s">
        <v>736</v>
      </c>
      <c r="C130" s="9" t="s">
        <v>36</v>
      </c>
      <c r="D130" s="9" t="s">
        <v>40</v>
      </c>
      <c r="E130" s="64" t="s">
        <v>578</v>
      </c>
      <c r="F130" s="65" t="s">
        <v>65</v>
      </c>
      <c r="G130" s="66"/>
      <c r="H130" s="24" t="s">
        <v>737</v>
      </c>
      <c r="I130" s="24" t="s">
        <v>67</v>
      </c>
      <c r="J130" s="24"/>
      <c r="K130" s="24">
        <v>0</v>
      </c>
      <c r="L130" s="66"/>
      <c r="M130" s="67">
        <v>1</v>
      </c>
      <c r="N130" s="68"/>
      <c r="O130" s="24"/>
      <c r="P130" s="69">
        <v>49730000</v>
      </c>
      <c r="Q130" s="70">
        <f t="shared" si="1"/>
        <v>2123.3988044406492</v>
      </c>
      <c r="R130" s="87">
        <v>3.465749332107667E-2</v>
      </c>
      <c r="S130" s="71"/>
      <c r="T130" s="24" t="s">
        <v>738</v>
      </c>
      <c r="U130" s="24" t="s">
        <v>96</v>
      </c>
      <c r="V130" s="72">
        <v>23420</v>
      </c>
      <c r="W130" s="73">
        <v>9.214346712211785E-2</v>
      </c>
      <c r="X130" s="74">
        <v>0</v>
      </c>
      <c r="Y130" s="74">
        <v>0</v>
      </c>
      <c r="Z130" s="75">
        <v>2025</v>
      </c>
      <c r="AA130" s="74"/>
      <c r="AB130" s="24" t="s">
        <v>737</v>
      </c>
      <c r="AD130" s="10"/>
    </row>
    <row r="131" spans="2:30" s="76" customFormat="1" ht="13.5" x14ac:dyDescent="0.25">
      <c r="B131" s="76" t="s">
        <v>736</v>
      </c>
      <c r="C131" s="9" t="s">
        <v>36</v>
      </c>
      <c r="D131" s="9" t="s">
        <v>40</v>
      </c>
      <c r="E131" s="76">
        <v>2025</v>
      </c>
      <c r="F131" s="76">
        <v>2</v>
      </c>
      <c r="H131" s="48" t="s">
        <v>342</v>
      </c>
      <c r="I131" s="78" t="s">
        <v>67</v>
      </c>
      <c r="K131" s="76" t="s">
        <v>754</v>
      </c>
      <c r="L131" s="76" t="s">
        <v>844</v>
      </c>
      <c r="M131" s="79">
        <v>1</v>
      </c>
      <c r="P131" s="80">
        <v>75250000</v>
      </c>
      <c r="Q131" s="81">
        <f t="shared" si="1"/>
        <v>1672.2222222222222</v>
      </c>
      <c r="R131" s="88" t="s">
        <v>739</v>
      </c>
      <c r="S131" s="82"/>
      <c r="T131" s="48" t="s">
        <v>750</v>
      </c>
      <c r="U131" s="48" t="s">
        <v>745</v>
      </c>
      <c r="V131" s="83">
        <v>45000</v>
      </c>
      <c r="W131" s="84"/>
      <c r="X131" s="85"/>
      <c r="Y131" s="85"/>
      <c r="Z131" s="86">
        <v>2025</v>
      </c>
      <c r="AA131" s="85"/>
      <c r="AB131" s="48" t="s">
        <v>342</v>
      </c>
    </row>
    <row r="132" spans="2:30" x14ac:dyDescent="0.25">
      <c r="B132" s="9" t="s">
        <v>736</v>
      </c>
      <c r="C132" s="9" t="s">
        <v>36</v>
      </c>
      <c r="D132" s="9" t="s">
        <v>40</v>
      </c>
      <c r="E132" s="9">
        <v>2024</v>
      </c>
      <c r="F132" s="9">
        <v>4</v>
      </c>
      <c r="H132" s="50" t="s">
        <v>343</v>
      </c>
      <c r="I132" s="22" t="s">
        <v>67</v>
      </c>
      <c r="K132" s="9" t="s">
        <v>45</v>
      </c>
      <c r="L132" s="9" t="s">
        <v>844</v>
      </c>
      <c r="M132" s="30">
        <v>1</v>
      </c>
      <c r="P132" s="69">
        <v>67300000</v>
      </c>
      <c r="Q132" s="70">
        <f t="shared" ref="Q132:Q142" si="2">IFERROR(P132/V132,"")</f>
        <v>1743.5233160621763</v>
      </c>
      <c r="R132" s="71" t="s">
        <v>740</v>
      </c>
      <c r="S132" s="71"/>
      <c r="T132" s="24" t="s">
        <v>539</v>
      </c>
      <c r="U132" s="24" t="s">
        <v>61</v>
      </c>
      <c r="V132" s="72">
        <v>38600</v>
      </c>
      <c r="W132" s="73"/>
      <c r="X132" s="74"/>
      <c r="Y132" s="74"/>
      <c r="Z132" s="75">
        <v>2024</v>
      </c>
      <c r="AA132" s="74"/>
      <c r="AB132" s="24" t="s">
        <v>343</v>
      </c>
    </row>
    <row r="133" spans="2:30" x14ac:dyDescent="0.25">
      <c r="B133" s="9" t="s">
        <v>736</v>
      </c>
      <c r="C133" s="9" t="s">
        <v>36</v>
      </c>
      <c r="D133" s="9" t="s">
        <v>40</v>
      </c>
      <c r="E133" s="9">
        <v>2024</v>
      </c>
      <c r="F133" s="9">
        <v>4</v>
      </c>
      <c r="H133" s="50" t="s">
        <v>344</v>
      </c>
      <c r="I133" s="22" t="s">
        <v>67</v>
      </c>
      <c r="K133" s="9" t="s">
        <v>305</v>
      </c>
      <c r="L133" s="9" t="s">
        <v>844</v>
      </c>
      <c r="M133" s="30">
        <v>1</v>
      </c>
      <c r="P133" s="69">
        <v>85800000</v>
      </c>
      <c r="Q133" s="70">
        <f t="shared" si="2"/>
        <v>2139.6508728179551</v>
      </c>
      <c r="R133" s="71" t="s">
        <v>741</v>
      </c>
      <c r="S133" s="71"/>
      <c r="T133" s="24" t="s">
        <v>708</v>
      </c>
      <c r="U133" s="24" t="s">
        <v>384</v>
      </c>
      <c r="V133" s="72">
        <v>40100</v>
      </c>
      <c r="W133" s="73"/>
      <c r="X133" s="74"/>
      <c r="Y133" s="74"/>
      <c r="Z133" s="75">
        <v>2024</v>
      </c>
      <c r="AA133" s="74"/>
      <c r="AB133" s="24" t="s">
        <v>344</v>
      </c>
    </row>
    <row r="134" spans="2:30" x14ac:dyDescent="0.25">
      <c r="B134" s="9" t="s">
        <v>736</v>
      </c>
      <c r="C134" s="9" t="s">
        <v>36</v>
      </c>
      <c r="D134" s="9" t="s">
        <v>40</v>
      </c>
      <c r="E134" s="9">
        <v>2024</v>
      </c>
      <c r="F134" s="9">
        <v>4</v>
      </c>
      <c r="H134" s="50" t="s">
        <v>345</v>
      </c>
      <c r="I134" s="22" t="s">
        <v>67</v>
      </c>
      <c r="K134" s="9" t="s">
        <v>114</v>
      </c>
      <c r="L134" s="9" t="s">
        <v>844</v>
      </c>
      <c r="M134" s="30">
        <v>1</v>
      </c>
      <c r="P134" s="69">
        <v>58700000</v>
      </c>
      <c r="Q134" s="70">
        <f t="shared" si="2"/>
        <v>1792.3664122137404</v>
      </c>
      <c r="R134" s="71" t="s">
        <v>742</v>
      </c>
      <c r="S134" s="71"/>
      <c r="T134" s="24" t="s">
        <v>751</v>
      </c>
      <c r="U134" s="24" t="s">
        <v>746</v>
      </c>
      <c r="V134" s="72">
        <v>32750</v>
      </c>
      <c r="W134" s="73"/>
      <c r="X134" s="74"/>
      <c r="Y134" s="74"/>
      <c r="Z134" s="75">
        <v>2024</v>
      </c>
      <c r="AA134" s="74"/>
      <c r="AB134" s="24" t="s">
        <v>345</v>
      </c>
    </row>
    <row r="135" spans="2:30" x14ac:dyDescent="0.25">
      <c r="B135" s="9" t="s">
        <v>736</v>
      </c>
      <c r="C135" s="9" t="s">
        <v>36</v>
      </c>
      <c r="D135" s="9" t="s">
        <v>40</v>
      </c>
      <c r="E135" s="9">
        <v>2024</v>
      </c>
      <c r="F135" s="9">
        <v>3</v>
      </c>
      <c r="H135" s="50" t="s">
        <v>346</v>
      </c>
      <c r="I135" s="22" t="s">
        <v>67</v>
      </c>
      <c r="K135" s="9" t="s">
        <v>755</v>
      </c>
      <c r="L135" s="9" t="s">
        <v>844</v>
      </c>
      <c r="M135" s="30">
        <v>1</v>
      </c>
      <c r="P135" s="69">
        <v>87000000</v>
      </c>
      <c r="Q135" s="70">
        <f t="shared" si="2"/>
        <v>1160</v>
      </c>
      <c r="R135" s="71" t="s">
        <v>743</v>
      </c>
      <c r="S135" s="71"/>
      <c r="T135" s="24" t="s">
        <v>50</v>
      </c>
      <c r="U135" s="24" t="s">
        <v>747</v>
      </c>
      <c r="V135" s="72">
        <v>75000</v>
      </c>
      <c r="W135" s="73"/>
      <c r="X135" s="74"/>
      <c r="Y135" s="74"/>
      <c r="Z135" s="75">
        <v>2022</v>
      </c>
      <c r="AA135" s="74"/>
      <c r="AB135" s="24" t="s">
        <v>346</v>
      </c>
    </row>
    <row r="136" spans="2:30" x14ac:dyDescent="0.25">
      <c r="B136" s="9" t="s">
        <v>736</v>
      </c>
      <c r="C136" s="9" t="s">
        <v>36</v>
      </c>
      <c r="D136" s="9" t="s">
        <v>40</v>
      </c>
      <c r="E136" s="9">
        <v>2024</v>
      </c>
      <c r="F136" s="9">
        <v>3</v>
      </c>
      <c r="H136" s="50" t="s">
        <v>347</v>
      </c>
      <c r="I136" s="22" t="s">
        <v>67</v>
      </c>
      <c r="K136" s="9" t="s">
        <v>114</v>
      </c>
      <c r="L136" s="9" t="s">
        <v>844</v>
      </c>
      <c r="M136" s="30">
        <v>1</v>
      </c>
      <c r="P136" s="69">
        <v>77400000</v>
      </c>
      <c r="Q136" s="70">
        <f t="shared" si="2"/>
        <v>1534.1922695738356</v>
      </c>
      <c r="R136" s="71" t="s">
        <v>741</v>
      </c>
      <c r="S136" s="71"/>
      <c r="T136" s="24" t="s">
        <v>386</v>
      </c>
      <c r="U136" s="24" t="s">
        <v>748</v>
      </c>
      <c r="V136" s="72">
        <v>50450</v>
      </c>
      <c r="W136" s="73"/>
      <c r="X136" s="74"/>
      <c r="Y136" s="74"/>
      <c r="Z136" s="75">
        <v>2023</v>
      </c>
      <c r="AA136" s="74"/>
      <c r="AB136" s="24" t="s">
        <v>347</v>
      </c>
    </row>
    <row r="137" spans="2:30" x14ac:dyDescent="0.25">
      <c r="B137" s="9" t="s">
        <v>736</v>
      </c>
      <c r="C137" s="9" t="s">
        <v>36</v>
      </c>
      <c r="D137" s="9" t="s">
        <v>40</v>
      </c>
      <c r="E137" s="9">
        <v>2024</v>
      </c>
      <c r="F137" s="9">
        <v>2</v>
      </c>
      <c r="H137" s="50" t="s">
        <v>348</v>
      </c>
      <c r="I137" s="22" t="s">
        <v>67</v>
      </c>
      <c r="K137" s="9" t="s">
        <v>755</v>
      </c>
      <c r="L137" s="9" t="s">
        <v>844</v>
      </c>
      <c r="M137" s="30">
        <v>1</v>
      </c>
      <c r="P137" s="69">
        <v>47950000</v>
      </c>
      <c r="Q137" s="70">
        <f t="shared" si="2"/>
        <v>1427.0833333333333</v>
      </c>
      <c r="R137" s="71" t="s">
        <v>744</v>
      </c>
      <c r="S137" s="71"/>
      <c r="T137" s="24" t="s">
        <v>752</v>
      </c>
      <c r="U137" s="24" t="s">
        <v>749</v>
      </c>
      <c r="V137" s="72">
        <v>33600</v>
      </c>
      <c r="W137" s="73"/>
      <c r="X137" s="74"/>
      <c r="Y137" s="74"/>
      <c r="Z137" s="75">
        <v>2024</v>
      </c>
      <c r="AA137" s="74"/>
      <c r="AB137" s="24" t="s">
        <v>348</v>
      </c>
    </row>
    <row r="138" spans="2:30" x14ac:dyDescent="0.25">
      <c r="B138" s="9" t="s">
        <v>736</v>
      </c>
      <c r="C138" s="9" t="s">
        <v>36</v>
      </c>
      <c r="D138" s="9" t="s">
        <v>40</v>
      </c>
      <c r="E138" s="9">
        <v>2025</v>
      </c>
      <c r="F138" s="9">
        <v>3</v>
      </c>
      <c r="H138" s="50" t="s">
        <v>753</v>
      </c>
      <c r="I138" s="22" t="s">
        <v>67</v>
      </c>
      <c r="K138" s="9" t="s">
        <v>114</v>
      </c>
      <c r="L138" s="9" t="s">
        <v>844</v>
      </c>
      <c r="M138" s="30">
        <v>1</v>
      </c>
      <c r="P138" s="91">
        <v>8600000</v>
      </c>
      <c r="Q138" s="70">
        <f t="shared" si="2"/>
        <v>1245.4742939898624</v>
      </c>
      <c r="R138" s="71" t="s">
        <v>744</v>
      </c>
      <c r="T138" s="24" t="s">
        <v>352</v>
      </c>
      <c r="U138" s="24" t="s">
        <v>746</v>
      </c>
      <c r="V138" s="92">
        <v>6905</v>
      </c>
      <c r="Z138" s="93">
        <v>2004</v>
      </c>
      <c r="AB138" s="24" t="s">
        <v>753</v>
      </c>
      <c r="AD138" s="90">
        <v>45856</v>
      </c>
    </row>
    <row r="139" spans="2:30" x14ac:dyDescent="0.25">
      <c r="B139" s="9" t="s">
        <v>736</v>
      </c>
      <c r="C139" s="9" t="s">
        <v>36</v>
      </c>
      <c r="D139" s="9" t="s">
        <v>40</v>
      </c>
      <c r="E139" s="9">
        <v>2025</v>
      </c>
      <c r="F139" s="9">
        <v>3</v>
      </c>
      <c r="H139" s="50" t="s">
        <v>756</v>
      </c>
      <c r="I139" s="22" t="s">
        <v>67</v>
      </c>
      <c r="K139" s="9" t="s">
        <v>94</v>
      </c>
      <c r="L139" s="9" t="s">
        <v>844</v>
      </c>
      <c r="M139" s="30">
        <v>1</v>
      </c>
      <c r="P139" s="91">
        <v>9300000</v>
      </c>
      <c r="Q139" s="70">
        <f t="shared" si="2"/>
        <v>1024.793388429752</v>
      </c>
      <c r="R139" s="71">
        <v>3.9E-2</v>
      </c>
      <c r="T139" s="24" t="s">
        <v>137</v>
      </c>
      <c r="U139" s="24" t="s">
        <v>397</v>
      </c>
      <c r="V139" s="92">
        <v>9075</v>
      </c>
      <c r="W139" s="73">
        <v>7.0999999999999994E-2</v>
      </c>
      <c r="Z139" s="93">
        <v>1997</v>
      </c>
      <c r="AA139" t="s">
        <v>8</v>
      </c>
      <c r="AB139" s="24" t="s">
        <v>756</v>
      </c>
      <c r="AD139" s="90">
        <v>45863</v>
      </c>
    </row>
    <row r="140" spans="2:30" x14ac:dyDescent="0.25">
      <c r="B140" s="9" t="s">
        <v>736</v>
      </c>
      <c r="C140" s="9" t="s">
        <v>36</v>
      </c>
      <c r="D140" s="9" t="s">
        <v>40</v>
      </c>
      <c r="E140" s="9">
        <v>2025</v>
      </c>
      <c r="F140" s="9">
        <v>3</v>
      </c>
      <c r="H140" s="50" t="s">
        <v>757</v>
      </c>
      <c r="I140" s="22" t="s">
        <v>67</v>
      </c>
      <c r="K140" s="9" t="s">
        <v>114</v>
      </c>
      <c r="L140" s="9" t="s">
        <v>844</v>
      </c>
      <c r="M140" s="30">
        <v>1</v>
      </c>
      <c r="P140" s="91">
        <v>14250000</v>
      </c>
      <c r="Q140" s="70">
        <f t="shared" si="2"/>
        <v>1045.641326680364</v>
      </c>
      <c r="R140" s="71">
        <v>5.8799999999999998E-2</v>
      </c>
      <c r="T140" s="24" t="s">
        <v>137</v>
      </c>
      <c r="U140" s="94" t="s">
        <v>760</v>
      </c>
      <c r="V140" s="92">
        <v>13628</v>
      </c>
      <c r="W140" s="73">
        <v>0.14199999999999999</v>
      </c>
      <c r="Z140" s="93" t="s">
        <v>759</v>
      </c>
      <c r="AB140" s="24" t="s">
        <v>758</v>
      </c>
      <c r="AD140" s="90">
        <v>45863</v>
      </c>
    </row>
    <row r="141" spans="2:30" x14ac:dyDescent="0.25">
      <c r="B141" s="9" t="s">
        <v>736</v>
      </c>
      <c r="C141" s="9" t="s">
        <v>36</v>
      </c>
      <c r="D141" s="9" t="s">
        <v>40</v>
      </c>
      <c r="E141" s="9">
        <v>2025</v>
      </c>
      <c r="F141" s="9">
        <v>3</v>
      </c>
      <c r="H141" s="50" t="s">
        <v>843</v>
      </c>
      <c r="I141" s="22" t="s">
        <v>67</v>
      </c>
      <c r="K141" s="9" t="s">
        <v>94</v>
      </c>
      <c r="L141" s="9" t="s">
        <v>844</v>
      </c>
      <c r="M141" s="30">
        <v>1</v>
      </c>
      <c r="P141" s="91">
        <v>17250000</v>
      </c>
      <c r="Q141" s="70">
        <f t="shared" si="2"/>
        <v>1328.2513282513282</v>
      </c>
      <c r="R141" s="71">
        <v>5.8500000000000003E-2</v>
      </c>
      <c r="T141" s="24" t="s">
        <v>845</v>
      </c>
      <c r="V141" s="92">
        <v>12987</v>
      </c>
      <c r="W141" s="73"/>
      <c r="Z141" s="93">
        <v>2024</v>
      </c>
      <c r="AB141" s="24" t="s">
        <v>843</v>
      </c>
      <c r="AC141" s="124" t="s">
        <v>850</v>
      </c>
      <c r="AD141" s="90">
        <v>45876</v>
      </c>
    </row>
    <row r="142" spans="2:30" x14ac:dyDescent="0.25">
      <c r="B142" s="9" t="s">
        <v>736</v>
      </c>
      <c r="C142" s="9" t="s">
        <v>36</v>
      </c>
      <c r="D142" s="9" t="s">
        <v>40</v>
      </c>
      <c r="E142" s="9">
        <v>2025</v>
      </c>
      <c r="F142" s="9">
        <v>3</v>
      </c>
      <c r="H142" s="50" t="s">
        <v>846</v>
      </c>
      <c r="I142" s="22" t="s">
        <v>67</v>
      </c>
      <c r="K142" s="9" t="s">
        <v>847</v>
      </c>
      <c r="L142" s="9" t="s">
        <v>844</v>
      </c>
      <c r="M142" s="30">
        <v>1</v>
      </c>
      <c r="P142" s="91">
        <v>11800000</v>
      </c>
      <c r="Q142" s="70">
        <f t="shared" si="2"/>
        <v>1875.993640699523</v>
      </c>
      <c r="R142" s="71">
        <v>5.5100000000000003E-2</v>
      </c>
      <c r="T142" s="24" t="s">
        <v>848</v>
      </c>
      <c r="U142" s="94"/>
      <c r="V142" s="92">
        <v>6290</v>
      </c>
      <c r="W142" s="73">
        <v>0.35</v>
      </c>
      <c r="Z142" s="93">
        <v>2024</v>
      </c>
      <c r="AB142" s="24" t="s">
        <v>846</v>
      </c>
      <c r="AC142" s="124" t="s">
        <v>851</v>
      </c>
      <c r="AD142" s="90">
        <v>45876</v>
      </c>
    </row>
    <row r="143" spans="2:30" x14ac:dyDescent="0.25">
      <c r="B143" s="9" t="s">
        <v>736</v>
      </c>
      <c r="C143" s="9" t="s">
        <v>36</v>
      </c>
      <c r="D143" s="9" t="s">
        <v>40</v>
      </c>
      <c r="E143" s="9">
        <v>2025</v>
      </c>
      <c r="F143" s="9">
        <v>3</v>
      </c>
      <c r="H143" s="50" t="s">
        <v>854</v>
      </c>
      <c r="I143" s="22" t="s">
        <v>67</v>
      </c>
      <c r="K143" s="9" t="s">
        <v>45</v>
      </c>
      <c r="L143" s="9" t="s">
        <v>844</v>
      </c>
      <c r="M143" s="30">
        <v>1</v>
      </c>
      <c r="P143" s="91">
        <v>10850000</v>
      </c>
      <c r="Q143" s="70">
        <f t="shared" ref="Q143:Q150" si="3">IFERROR(P143/V143,"")</f>
        <v>2086.5384615384614</v>
      </c>
      <c r="R143" s="71">
        <v>5.8099999999999999E-2</v>
      </c>
      <c r="T143" s="24" t="s">
        <v>503</v>
      </c>
      <c r="U143" s="94"/>
      <c r="V143" s="92">
        <v>5200</v>
      </c>
      <c r="W143" s="73"/>
      <c r="Z143" s="93">
        <v>2024</v>
      </c>
      <c r="AB143" s="24" t="s">
        <v>849</v>
      </c>
      <c r="AC143" s="124" t="s">
        <v>852</v>
      </c>
      <c r="AD143" s="90">
        <v>45876</v>
      </c>
    </row>
    <row r="144" spans="2:30" x14ac:dyDescent="0.25">
      <c r="B144" s="9" t="s">
        <v>736</v>
      </c>
      <c r="C144" s="9" t="s">
        <v>36</v>
      </c>
      <c r="D144" s="9" t="s">
        <v>40</v>
      </c>
      <c r="E144" s="9">
        <v>2025</v>
      </c>
      <c r="F144" s="9">
        <v>3</v>
      </c>
      <c r="H144" s="50" t="s">
        <v>872</v>
      </c>
      <c r="I144" s="22" t="s">
        <v>67</v>
      </c>
      <c r="K144" s="9" t="s">
        <v>48</v>
      </c>
      <c r="L144" s="9" t="s">
        <v>844</v>
      </c>
      <c r="M144" s="30">
        <v>1</v>
      </c>
      <c r="P144" s="91">
        <v>145000000</v>
      </c>
      <c r="Q144" s="70">
        <f t="shared" si="3"/>
        <v>2164.1791044776119</v>
      </c>
      <c r="R144" s="71">
        <v>4.1599999999999998E-2</v>
      </c>
      <c r="T144" s="24" t="s">
        <v>873</v>
      </c>
      <c r="U144" s="94" t="s">
        <v>874</v>
      </c>
      <c r="V144" s="92">
        <v>67000</v>
      </c>
      <c r="W144" s="73"/>
      <c r="Z144" s="93">
        <v>2025</v>
      </c>
      <c r="AB144" s="24" t="s">
        <v>872</v>
      </c>
      <c r="AC144" s="90" t="s">
        <v>875</v>
      </c>
      <c r="AD144" s="90">
        <v>45891</v>
      </c>
    </row>
    <row r="145" spans="2:29" x14ac:dyDescent="0.25">
      <c r="B145" s="9" t="s">
        <v>736</v>
      </c>
      <c r="C145" s="9" t="s">
        <v>36</v>
      </c>
      <c r="D145" s="9" t="s">
        <v>40</v>
      </c>
      <c r="E145" s="9">
        <v>2025</v>
      </c>
      <c r="F145" s="9">
        <v>3</v>
      </c>
      <c r="H145" s="50"/>
      <c r="I145" s="22"/>
      <c r="L145" s="9" t="s">
        <v>844</v>
      </c>
      <c r="M145" s="30"/>
      <c r="P145" s="91"/>
      <c r="Q145" s="70" t="str">
        <f t="shared" si="3"/>
        <v/>
      </c>
      <c r="R145" s="71"/>
      <c r="T145" s="24"/>
      <c r="U145" s="94"/>
      <c r="V145" s="92"/>
      <c r="W145" s="73"/>
      <c r="Z145" s="93"/>
      <c r="AB145" s="24"/>
      <c r="AC145" s="90"/>
    </row>
    <row r="146" spans="2:29" x14ac:dyDescent="0.25">
      <c r="B146" s="9" t="s">
        <v>736</v>
      </c>
      <c r="C146" s="9" t="s">
        <v>36</v>
      </c>
      <c r="D146" s="9" t="s">
        <v>40</v>
      </c>
      <c r="E146" s="9">
        <v>2025</v>
      </c>
      <c r="F146" s="9">
        <v>3</v>
      </c>
      <c r="H146" s="50"/>
      <c r="I146" s="22"/>
      <c r="L146" s="9" t="s">
        <v>844</v>
      </c>
      <c r="M146" s="30"/>
      <c r="P146" s="91"/>
      <c r="Q146" s="70" t="str">
        <f t="shared" si="3"/>
        <v/>
      </c>
      <c r="R146" s="71"/>
      <c r="T146" s="24"/>
      <c r="U146" s="94"/>
      <c r="V146" s="92"/>
      <c r="W146" s="73"/>
      <c r="Z146" s="93"/>
      <c r="AB146" s="24"/>
      <c r="AC146" s="90"/>
    </row>
    <row r="147" spans="2:29" x14ac:dyDescent="0.25">
      <c r="B147" s="9" t="s">
        <v>736</v>
      </c>
      <c r="C147" s="9" t="s">
        <v>36</v>
      </c>
      <c r="D147" s="9" t="s">
        <v>40</v>
      </c>
      <c r="E147" s="9">
        <v>2025</v>
      </c>
      <c r="F147" s="9">
        <v>3</v>
      </c>
      <c r="H147" s="50"/>
      <c r="I147" s="22"/>
      <c r="L147" s="9" t="s">
        <v>844</v>
      </c>
      <c r="M147" s="30"/>
      <c r="P147" s="91"/>
      <c r="Q147" s="70" t="str">
        <f t="shared" si="3"/>
        <v/>
      </c>
      <c r="R147" s="71"/>
      <c r="T147" s="24"/>
      <c r="U147" s="94"/>
      <c r="V147" s="92"/>
      <c r="W147" s="73"/>
      <c r="Z147" s="93"/>
      <c r="AB147" s="24"/>
      <c r="AC147" s="90"/>
    </row>
    <row r="148" spans="2:29" x14ac:dyDescent="0.25">
      <c r="B148" s="9" t="s">
        <v>736</v>
      </c>
      <c r="C148" s="9" t="s">
        <v>36</v>
      </c>
      <c r="D148" s="9" t="s">
        <v>40</v>
      </c>
      <c r="E148" s="9">
        <v>2025</v>
      </c>
      <c r="F148" s="9">
        <v>3</v>
      </c>
      <c r="H148" s="50"/>
      <c r="I148" s="22"/>
      <c r="L148" s="9" t="s">
        <v>844</v>
      </c>
      <c r="M148" s="30"/>
      <c r="P148" s="91"/>
      <c r="Q148" s="70" t="str">
        <f t="shared" si="3"/>
        <v/>
      </c>
      <c r="R148" s="71"/>
      <c r="T148" s="24"/>
      <c r="U148" s="94"/>
      <c r="V148" s="92"/>
      <c r="W148" s="73"/>
      <c r="Z148" s="93"/>
      <c r="AB148" s="24"/>
      <c r="AC148" s="90"/>
    </row>
    <row r="149" spans="2:29" x14ac:dyDescent="0.25">
      <c r="B149" s="9" t="s">
        <v>736</v>
      </c>
      <c r="C149" s="9" t="s">
        <v>36</v>
      </c>
      <c r="D149" s="9" t="s">
        <v>40</v>
      </c>
      <c r="E149" s="9">
        <v>2025</v>
      </c>
      <c r="F149" s="9">
        <v>3</v>
      </c>
      <c r="H149" s="50"/>
      <c r="I149" s="22"/>
      <c r="L149" s="9" t="s">
        <v>844</v>
      </c>
      <c r="M149" s="30"/>
      <c r="P149" s="91"/>
      <c r="Q149" s="70" t="str">
        <f t="shared" si="3"/>
        <v/>
      </c>
      <c r="R149" s="71"/>
      <c r="T149" s="24"/>
      <c r="U149" s="94"/>
      <c r="V149" s="92"/>
      <c r="W149" s="73"/>
      <c r="Z149" s="93"/>
      <c r="AB149" s="24"/>
      <c r="AC149" s="90"/>
    </row>
    <row r="150" spans="2:29" x14ac:dyDescent="0.25">
      <c r="B150" s="9" t="s">
        <v>736</v>
      </c>
      <c r="C150" s="9" t="s">
        <v>36</v>
      </c>
      <c r="D150" s="9" t="s">
        <v>40</v>
      </c>
      <c r="E150" s="9">
        <v>2025</v>
      </c>
      <c r="F150" s="9">
        <v>3</v>
      </c>
      <c r="H150" s="50"/>
      <c r="I150" s="22"/>
      <c r="L150" s="9" t="s">
        <v>844</v>
      </c>
      <c r="M150" s="30"/>
      <c r="P150" s="91"/>
      <c r="Q150" s="70" t="str">
        <f t="shared" si="3"/>
        <v/>
      </c>
      <c r="R150" s="71"/>
      <c r="T150" s="24"/>
      <c r="U150" s="94"/>
      <c r="V150" s="92"/>
      <c r="W150" s="73"/>
      <c r="Z150" s="93"/>
      <c r="AB150" s="24"/>
      <c r="AC150" s="90"/>
    </row>
  </sheetData>
  <autoFilter ref="B2:AC137" xr:uid="{4CFEF5C2-9B25-4F3C-AC4C-1FDE6483D34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3FA1-D2F2-4C7F-869E-AA1475990DFC}">
  <sheetPr>
    <tabColor rgb="FF00B050"/>
  </sheetPr>
  <dimension ref="B2:AA14"/>
  <sheetViews>
    <sheetView zoomScale="85" zoomScaleNormal="85" workbookViewId="0">
      <pane xSplit="1" ySplit="2" topLeftCell="B3" activePane="bottomRight" state="frozen"/>
      <selection activeCell="H16" sqref="H16"/>
      <selection pane="topRight" activeCell="H16" sqref="H16"/>
      <selection pane="bottomLeft" activeCell="H16" sqref="H16"/>
      <selection pane="bottomRight" activeCell="W17" sqref="W17"/>
    </sheetView>
  </sheetViews>
  <sheetFormatPr defaultRowHeight="15" x14ac:dyDescent="0.25"/>
  <cols>
    <col min="1" max="1" width="5.5703125" customWidth="1"/>
    <col min="2" max="2" width="14" bestFit="1" customWidth="1"/>
    <col min="3" max="3" width="10.7109375" bestFit="1" customWidth="1"/>
    <col min="4" max="4" width="25" bestFit="1" customWidth="1"/>
    <col min="5" max="5" width="5.140625" bestFit="1" customWidth="1"/>
    <col min="6" max="6" width="8.5703125" bestFit="1" customWidth="1"/>
    <col min="7" max="7" width="11.5703125" bestFit="1" customWidth="1"/>
    <col min="8" max="8" width="11.5703125" customWidth="1"/>
    <col min="9" max="9" width="14.85546875" bestFit="1" customWidth="1"/>
    <col min="10" max="10" width="10.28515625" bestFit="1" customWidth="1"/>
    <col min="11" max="11" width="15.140625" bestFit="1" customWidth="1"/>
    <col min="12" max="12" width="17" customWidth="1"/>
    <col min="13" max="13" width="17.85546875" bestFit="1" customWidth="1"/>
    <col min="14" max="14" width="23.140625" bestFit="1" customWidth="1"/>
    <col min="15" max="15" width="11" bestFit="1" customWidth="1"/>
    <col min="16" max="16" width="16.5703125" bestFit="1" customWidth="1"/>
    <col min="17" max="17" width="10.85546875" bestFit="1" customWidth="1"/>
    <col min="18" max="18" width="7.5703125" bestFit="1" customWidth="1"/>
    <col min="19" max="19" width="9.28515625" bestFit="1" customWidth="1"/>
    <col min="20" max="20" width="5.85546875" bestFit="1" customWidth="1"/>
    <col min="21" max="21" width="8.7109375" bestFit="1" customWidth="1"/>
    <col min="22" max="22" width="19.42578125" bestFit="1" customWidth="1"/>
    <col min="23" max="23" width="46" bestFit="1" customWidth="1"/>
    <col min="24" max="24" width="68.140625" bestFit="1" customWidth="1"/>
    <col min="25" max="25" width="19.28515625" bestFit="1" customWidth="1"/>
  </cols>
  <sheetData>
    <row r="2" spans="2:27" x14ac:dyDescent="0.25">
      <c r="B2" s="1" t="s">
        <v>35</v>
      </c>
      <c r="C2" s="1" t="s">
        <v>26</v>
      </c>
      <c r="D2" s="1" t="s">
        <v>37</v>
      </c>
      <c r="E2" s="1" t="s">
        <v>2</v>
      </c>
      <c r="F2" s="1" t="s">
        <v>3</v>
      </c>
      <c r="G2" s="1" t="s">
        <v>22</v>
      </c>
      <c r="H2" s="1" t="s">
        <v>41</v>
      </c>
      <c r="I2" s="1" t="s">
        <v>4</v>
      </c>
      <c r="J2" s="1" t="s">
        <v>9</v>
      </c>
      <c r="K2" s="1" t="s">
        <v>10</v>
      </c>
      <c r="L2" s="1" t="s">
        <v>13</v>
      </c>
      <c r="M2" s="1" t="s">
        <v>0</v>
      </c>
      <c r="N2" s="1" t="s">
        <v>42</v>
      </c>
      <c r="O2" s="1" t="s">
        <v>21</v>
      </c>
      <c r="P2" s="1" t="s">
        <v>20</v>
      </c>
      <c r="Q2" s="1" t="s">
        <v>11</v>
      </c>
      <c r="R2" s="1" t="s">
        <v>43</v>
      </c>
      <c r="S2" s="1" t="s">
        <v>17</v>
      </c>
      <c r="T2" s="1" t="s">
        <v>16</v>
      </c>
      <c r="U2" s="1" t="s">
        <v>44</v>
      </c>
      <c r="V2" s="1" t="s">
        <v>18</v>
      </c>
      <c r="W2" s="1" t="s">
        <v>14</v>
      </c>
      <c r="X2" s="1" t="s">
        <v>39</v>
      </c>
      <c r="Y2" s="1" t="s">
        <v>19</v>
      </c>
      <c r="Z2" s="1" t="s">
        <v>897</v>
      </c>
      <c r="AA2" s="1" t="s">
        <v>855</v>
      </c>
    </row>
    <row r="3" spans="2:27" ht="15" customHeight="1" x14ac:dyDescent="0.25">
      <c r="B3" s="20" t="str">
        <f t="shared" ref="B3" si="0">UPPER(LEFT(D3,1)&amp;LEFT(MID(D3,FIND(" ",D3)+1,LEN(D3)),1)&amp;"-"&amp;LEFT(I3,2)&amp;"-"&amp;LEFT(J3,2)&amp;"-"&amp;LEFT(K3,2)&amp;"- "&amp;IF(UPPER(LEFT(D3,1)&amp;LEFT(MID(D3,FIND(" ",D3)+1,LEN(D3)),1)&amp;"-"&amp;LEFT(I3,2)&amp;"-"&amp;LEFT(J3,2)&amp;"-"&amp;LEFT(K3,2))=UPPER(LEFT(D2,1)&amp;LEFT(MID(D2,FIND(" ",D2)+1,LEN(D2)),1)&amp;"-"&amp;LEFT(I2,2)&amp;"-"&amp;LEFT(J2,2)&amp;"-"&amp;LEFT(K2,2)),VALUE(MID(B2,FIND(" ",B2)+1,LEN(B2)))+1,1))</f>
        <v>LC-NE-SC-SC- 1</v>
      </c>
      <c r="C3" s="2" t="s">
        <v>36</v>
      </c>
      <c r="D3" s="2" t="s">
        <v>38</v>
      </c>
      <c r="E3" s="22">
        <v>2024</v>
      </c>
      <c r="F3" s="22" t="s">
        <v>63</v>
      </c>
      <c r="G3" s="14"/>
      <c r="H3" s="2" t="s">
        <v>66</v>
      </c>
      <c r="I3" s="22" t="s">
        <v>67</v>
      </c>
      <c r="J3" s="22" t="s">
        <v>45</v>
      </c>
      <c r="K3" s="22" t="s">
        <v>45</v>
      </c>
      <c r="L3" s="22" t="s">
        <v>46</v>
      </c>
      <c r="M3" s="22" t="s">
        <v>47</v>
      </c>
      <c r="N3" s="26">
        <v>125</v>
      </c>
      <c r="O3" s="16"/>
      <c r="P3" s="15"/>
      <c r="Q3" s="25">
        <v>2783</v>
      </c>
      <c r="R3" s="12"/>
      <c r="S3" s="3"/>
      <c r="T3" s="3"/>
      <c r="U3" s="13">
        <v>1998</v>
      </c>
      <c r="V3" s="3"/>
      <c r="W3" s="6" t="s">
        <v>68</v>
      </c>
      <c r="X3" s="11" t="s">
        <v>85</v>
      </c>
      <c r="Y3" s="2" t="s">
        <v>78</v>
      </c>
      <c r="AA3" s="40" t="s">
        <v>178</v>
      </c>
    </row>
    <row r="4" spans="2:27" ht="15" customHeight="1" x14ac:dyDescent="0.25"/>
    <row r="5" spans="2:27" ht="15" customHeight="1" x14ac:dyDescent="0.25"/>
    <row r="6" spans="2:27" ht="15" customHeight="1" x14ac:dyDescent="0.25"/>
    <row r="7" spans="2:27" ht="15" customHeight="1" x14ac:dyDescent="0.25"/>
    <row r="8" spans="2:27" ht="15" customHeight="1" x14ac:dyDescent="0.25"/>
    <row r="9" spans="2:27" ht="15" customHeight="1" x14ac:dyDescent="0.25"/>
    <row r="10" spans="2:27" ht="15" customHeight="1" x14ac:dyDescent="0.25"/>
    <row r="11" spans="2:27" ht="15" customHeight="1" x14ac:dyDescent="0.25"/>
    <row r="12" spans="2:27" ht="15" customHeight="1" x14ac:dyDescent="0.25"/>
    <row r="13" spans="2:27" ht="15" customHeight="1" x14ac:dyDescent="0.25"/>
    <row r="14" spans="2:27" ht="15" customHeight="1" x14ac:dyDescent="0.25"/>
  </sheetData>
  <hyperlinks>
    <hyperlink ref="W3" r:id="rId1" xr:uid="{C7936287-D114-4928-88FE-3A6132F3C35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FDC9-870C-45A6-82DA-62ECA95F8989}">
  <sheetPr>
    <tabColor rgb="FF00B050"/>
  </sheetPr>
  <dimension ref="B1:AD150"/>
  <sheetViews>
    <sheetView zoomScale="85" zoomScaleNormal="85" workbookViewId="0">
      <pane xSplit="8" ySplit="2" topLeftCell="I3" activePane="bottomRight" state="frozen"/>
      <selection activeCell="H16" sqref="H16"/>
      <selection pane="topRight" activeCell="H16" sqref="H16"/>
      <selection pane="bottomLeft" activeCell="H16" sqref="H16"/>
      <selection pane="bottomRight" activeCell="D3" sqref="D3"/>
    </sheetView>
  </sheetViews>
  <sheetFormatPr defaultColWidth="9.140625" defaultRowHeight="15" x14ac:dyDescent="0.25"/>
  <cols>
    <col min="1" max="1" width="4" style="9" customWidth="1"/>
    <col min="2" max="2" width="12.85546875" style="9" bestFit="1" customWidth="1"/>
    <col min="3" max="3" width="14.7109375" style="9" bestFit="1" customWidth="1"/>
    <col min="4" max="4" width="15.5703125" style="9" bestFit="1" customWidth="1"/>
    <col min="5" max="5" width="7.7109375" style="9" bestFit="1" customWidth="1"/>
    <col min="6" max="6" width="8.140625" style="9" bestFit="1" customWidth="1"/>
    <col min="7" max="7" width="17.85546875" style="9" bestFit="1" customWidth="1"/>
    <col min="8" max="8" width="37" style="9" bestFit="1" customWidth="1"/>
    <col min="9" max="9" width="10.28515625" style="9" bestFit="1" customWidth="1"/>
    <col min="10" max="10" width="16.85546875" style="9" bestFit="1" customWidth="1"/>
    <col min="11" max="11" width="33.5703125" style="9" bestFit="1" customWidth="1"/>
    <col min="12" max="14" width="17.85546875" style="9" customWidth="1"/>
    <col min="15" max="15" width="21.5703125" style="9" bestFit="1" customWidth="1"/>
    <col min="16" max="16" width="13.5703125" style="9" bestFit="1" customWidth="1"/>
    <col min="17" max="17" width="13.5703125" style="9" customWidth="1"/>
    <col min="18" max="18" width="22" style="9" bestFit="1" customWidth="1"/>
    <col min="19" max="19" width="22" style="9" customWidth="1"/>
    <col min="20" max="20" width="49" style="9" bestFit="1" customWidth="1"/>
    <col min="21" max="21" width="33.5703125" style="9" bestFit="1" customWidth="1"/>
    <col min="22" max="22" width="10.85546875" bestFit="1" customWidth="1"/>
    <col min="23" max="23" width="7.5703125" bestFit="1" customWidth="1"/>
    <col min="24" max="24" width="9.28515625" bestFit="1" customWidth="1"/>
    <col min="25" max="25" width="5.85546875" bestFit="1" customWidth="1"/>
    <col min="26" max="26" width="8.7109375" bestFit="1" customWidth="1"/>
    <col min="27" max="27" width="19.42578125" bestFit="1" customWidth="1"/>
    <col min="28" max="28" width="68.140625" bestFit="1" customWidth="1"/>
    <col min="29" max="29" width="33.5703125" style="9" bestFit="1" customWidth="1"/>
    <col min="30" max="16384" width="9.140625" style="9"/>
  </cols>
  <sheetData>
    <row r="1" spans="2:30" x14ac:dyDescent="0.25">
      <c r="Q1" s="9" t="s">
        <v>349</v>
      </c>
    </row>
    <row r="2" spans="2:30" ht="13.5" customHeight="1" x14ac:dyDescent="0.25">
      <c r="B2" s="1" t="s">
        <v>35</v>
      </c>
      <c r="C2" s="1" t="s">
        <v>26</v>
      </c>
      <c r="D2" s="1" t="s">
        <v>37</v>
      </c>
      <c r="E2" s="1" t="s">
        <v>2</v>
      </c>
      <c r="F2" s="1" t="s">
        <v>3</v>
      </c>
      <c r="G2" s="1" t="s">
        <v>1</v>
      </c>
      <c r="H2" s="1" t="s">
        <v>24</v>
      </c>
      <c r="I2" s="1" t="s">
        <v>4</v>
      </c>
      <c r="J2" s="1" t="s">
        <v>9</v>
      </c>
      <c r="K2" s="1" t="s">
        <v>10</v>
      </c>
      <c r="L2" s="1" t="s">
        <v>23</v>
      </c>
      <c r="M2" s="1" t="s">
        <v>25</v>
      </c>
      <c r="N2" s="1" t="s">
        <v>30</v>
      </c>
      <c r="O2" s="1" t="s">
        <v>5</v>
      </c>
      <c r="P2" s="7" t="s">
        <v>27</v>
      </c>
      <c r="Q2" s="7" t="s">
        <v>31</v>
      </c>
      <c r="R2" s="8" t="s">
        <v>28</v>
      </c>
      <c r="S2" s="8" t="s">
        <v>29</v>
      </c>
      <c r="T2" s="1" t="s">
        <v>6</v>
      </c>
      <c r="U2" s="1" t="s">
        <v>7</v>
      </c>
      <c r="V2" s="1" t="s">
        <v>11</v>
      </c>
      <c r="W2" s="1" t="s">
        <v>12</v>
      </c>
      <c r="X2" s="1" t="s">
        <v>17</v>
      </c>
      <c r="Y2" s="1" t="s">
        <v>16</v>
      </c>
      <c r="Z2" s="1" t="s">
        <v>15</v>
      </c>
      <c r="AA2" s="1" t="s">
        <v>18</v>
      </c>
      <c r="AB2" s="1" t="s">
        <v>39</v>
      </c>
      <c r="AC2" s="1" t="s">
        <v>19</v>
      </c>
      <c r="AD2" s="1" t="s">
        <v>853</v>
      </c>
    </row>
    <row r="3" spans="2:30" ht="13.5" customHeight="1" x14ac:dyDescent="0.25">
      <c r="B3" s="21" t="s">
        <v>350</v>
      </c>
      <c r="C3" s="9" t="s">
        <v>36</v>
      </c>
      <c r="D3" s="2" t="s">
        <v>40</v>
      </c>
      <c r="E3" s="37" t="s">
        <v>126</v>
      </c>
      <c r="F3" s="38" t="s">
        <v>64</v>
      </c>
      <c r="G3" s="29"/>
      <c r="H3" s="22" t="s">
        <v>351</v>
      </c>
      <c r="I3" s="22" t="s">
        <v>67</v>
      </c>
      <c r="J3" s="22"/>
      <c r="K3" s="22">
        <v>0</v>
      </c>
      <c r="L3" s="29"/>
      <c r="M3" s="30">
        <v>1</v>
      </c>
      <c r="N3" s="31"/>
      <c r="O3" s="22"/>
      <c r="P3" s="32">
        <v>8076160</v>
      </c>
      <c r="Q3" s="39">
        <f>IFERROR(P3/V3,"")</f>
        <v>998.28924598269464</v>
      </c>
      <c r="R3" s="34">
        <v>5.7865634585245733E-2</v>
      </c>
      <c r="S3" s="34"/>
      <c r="T3" s="22" t="s">
        <v>352</v>
      </c>
      <c r="U3" s="22" t="s">
        <v>353</v>
      </c>
      <c r="V3" s="33">
        <v>8090</v>
      </c>
      <c r="W3" s="35">
        <v>0</v>
      </c>
      <c r="X3" s="25">
        <v>0</v>
      </c>
      <c r="Y3" s="25">
        <v>0</v>
      </c>
      <c r="Z3" s="36">
        <v>0</v>
      </c>
      <c r="AA3" s="25"/>
      <c r="AB3" s="22" t="s">
        <v>351</v>
      </c>
      <c r="AC3" s="2"/>
      <c r="AD3" s="10"/>
    </row>
    <row r="4" spans="2:30" customFormat="1" ht="13.5" customHeight="1" x14ac:dyDescent="0.25"/>
    <row r="5" spans="2:30" customFormat="1" ht="13.5" customHeight="1" x14ac:dyDescent="0.25"/>
    <row r="6" spans="2:30" customFormat="1" ht="13.5" customHeight="1" x14ac:dyDescent="0.25"/>
    <row r="7" spans="2:30" customFormat="1" ht="13.5" customHeight="1" x14ac:dyDescent="0.25"/>
    <row r="8" spans="2:30" customFormat="1" ht="13.5" customHeight="1" x14ac:dyDescent="0.25"/>
    <row r="9" spans="2:30" customFormat="1" ht="13.5" customHeight="1" x14ac:dyDescent="0.25"/>
    <row r="10" spans="2:30" customFormat="1" ht="13.5" customHeight="1" x14ac:dyDescent="0.25"/>
    <row r="11" spans="2:30" customFormat="1" ht="13.5" customHeight="1" x14ac:dyDescent="0.25"/>
    <row r="12" spans="2:30" customFormat="1" ht="13.5" customHeight="1" x14ac:dyDescent="0.25"/>
    <row r="13" spans="2:30" customFormat="1" ht="13.5" customHeight="1" x14ac:dyDescent="0.25"/>
    <row r="14" spans="2:30" customFormat="1" ht="13.5" customHeight="1" x14ac:dyDescent="0.25"/>
    <row r="15" spans="2:30" customFormat="1" ht="13.5" customHeight="1" x14ac:dyDescent="0.25"/>
    <row r="16" spans="2:30" customFormat="1" ht="13.5" customHeight="1" x14ac:dyDescent="0.25"/>
    <row r="17" customFormat="1" ht="13.5" customHeight="1" x14ac:dyDescent="0.25"/>
    <row r="18" customFormat="1" ht="13.5" customHeight="1" x14ac:dyDescent="0.25"/>
    <row r="19" customFormat="1" ht="13.5" customHeight="1" x14ac:dyDescent="0.25"/>
    <row r="20" customFormat="1" ht="13.5" customHeight="1" x14ac:dyDescent="0.25"/>
    <row r="21" customFormat="1" ht="13.5" customHeight="1" x14ac:dyDescent="0.25"/>
    <row r="22" customFormat="1" ht="13.5" customHeight="1" x14ac:dyDescent="0.25"/>
    <row r="23" customFormat="1" ht="13.5" customHeight="1" x14ac:dyDescent="0.25"/>
    <row r="24" customFormat="1" ht="13.5" customHeight="1" x14ac:dyDescent="0.25"/>
    <row r="25" customFormat="1" ht="13.5" customHeight="1" x14ac:dyDescent="0.25"/>
    <row r="26" customFormat="1" ht="13.5" customHeight="1" x14ac:dyDescent="0.25"/>
    <row r="27" customFormat="1" ht="13.5" customHeight="1" x14ac:dyDescent="0.25"/>
    <row r="28" customFormat="1" ht="13.5" customHeight="1" x14ac:dyDescent="0.25"/>
    <row r="29" customFormat="1" ht="13.5" customHeight="1" x14ac:dyDescent="0.25"/>
    <row r="30" customFormat="1" ht="13.5" customHeight="1" x14ac:dyDescent="0.25"/>
    <row r="31" customFormat="1" ht="13.5" customHeight="1" x14ac:dyDescent="0.25"/>
    <row r="32" customFormat="1" ht="13.5" customHeight="1" x14ac:dyDescent="0.25"/>
    <row r="33" customFormat="1" ht="13.5" customHeight="1" x14ac:dyDescent="0.25"/>
    <row r="34" customFormat="1" ht="13.5" customHeight="1" x14ac:dyDescent="0.25"/>
    <row r="35" customFormat="1" ht="13.5" customHeight="1" x14ac:dyDescent="0.25"/>
    <row r="36" customFormat="1" ht="13.5" customHeight="1" x14ac:dyDescent="0.25"/>
    <row r="37" customFormat="1" ht="13.5" customHeight="1" x14ac:dyDescent="0.25"/>
    <row r="38" customFormat="1" ht="13.5" customHeight="1" x14ac:dyDescent="0.25"/>
    <row r="39" customFormat="1" ht="13.5" customHeight="1" x14ac:dyDescent="0.25"/>
    <row r="40" customFormat="1" ht="13.5" customHeight="1" x14ac:dyDescent="0.25"/>
    <row r="41" customFormat="1" ht="13.5" customHeight="1" x14ac:dyDescent="0.25"/>
    <row r="42" customFormat="1" ht="13.5" customHeight="1" x14ac:dyDescent="0.25"/>
    <row r="43" customFormat="1" ht="13.5" customHeight="1" x14ac:dyDescent="0.25"/>
    <row r="44" customFormat="1" ht="13.5" customHeight="1" x14ac:dyDescent="0.25"/>
    <row r="45" customFormat="1" ht="13.5" customHeight="1" x14ac:dyDescent="0.25"/>
    <row r="46" customFormat="1" ht="13.5" customHeight="1" x14ac:dyDescent="0.25"/>
    <row r="47" customFormat="1" ht="13.5" customHeight="1" x14ac:dyDescent="0.25"/>
    <row r="48" customFormat="1" ht="13.5" customHeight="1" x14ac:dyDescent="0.25"/>
    <row r="49" customFormat="1" ht="13.5" customHeight="1" x14ac:dyDescent="0.25"/>
    <row r="50" customFormat="1" ht="13.5" customHeight="1" x14ac:dyDescent="0.25"/>
    <row r="51" customFormat="1" ht="13.5" customHeight="1" x14ac:dyDescent="0.25"/>
    <row r="52" customFormat="1" ht="13.5" customHeight="1" x14ac:dyDescent="0.25"/>
    <row r="53" customFormat="1" ht="13.5" customHeight="1" x14ac:dyDescent="0.25"/>
    <row r="54" customFormat="1" ht="13.5" customHeight="1" x14ac:dyDescent="0.25"/>
    <row r="55" customFormat="1" ht="13.5" customHeight="1" x14ac:dyDescent="0.25"/>
    <row r="56" customFormat="1" ht="13.5" customHeight="1" x14ac:dyDescent="0.25"/>
    <row r="57" customFormat="1" ht="13.5" customHeight="1" x14ac:dyDescent="0.25"/>
    <row r="58" customFormat="1" ht="13.5" customHeight="1" x14ac:dyDescent="0.25"/>
    <row r="59" customFormat="1" ht="13.5" customHeight="1" x14ac:dyDescent="0.25"/>
    <row r="60" customFormat="1" ht="13.5" customHeight="1" x14ac:dyDescent="0.25"/>
    <row r="61" customFormat="1" ht="13.5" customHeight="1" x14ac:dyDescent="0.25"/>
    <row r="62" customFormat="1" ht="13.5" customHeight="1" x14ac:dyDescent="0.25"/>
    <row r="63" customFormat="1" ht="13.5" customHeight="1" x14ac:dyDescent="0.25"/>
    <row r="64" customFormat="1" ht="13.5" customHeight="1" x14ac:dyDescent="0.25"/>
    <row r="65" customFormat="1" ht="13.5" customHeight="1" x14ac:dyDescent="0.25"/>
    <row r="66" customFormat="1" ht="13.5" customHeight="1" x14ac:dyDescent="0.25"/>
    <row r="67" customFormat="1" ht="13.5" customHeight="1" x14ac:dyDescent="0.25"/>
    <row r="68" customFormat="1" ht="13.5" customHeight="1" x14ac:dyDescent="0.25"/>
    <row r="69" customFormat="1" ht="13.5" customHeight="1" x14ac:dyDescent="0.25"/>
    <row r="70" customFormat="1" ht="13.5" customHeight="1" x14ac:dyDescent="0.25"/>
    <row r="71" customFormat="1" ht="13.5" customHeight="1" x14ac:dyDescent="0.25"/>
    <row r="72" customFormat="1" ht="13.5" customHeight="1" x14ac:dyDescent="0.25"/>
    <row r="73" customFormat="1" ht="13.5" customHeight="1" x14ac:dyDescent="0.25"/>
    <row r="74" customFormat="1" ht="13.5" customHeight="1" x14ac:dyDescent="0.25"/>
    <row r="75" customFormat="1" ht="13.5" customHeight="1" x14ac:dyDescent="0.25"/>
    <row r="76" customFormat="1" ht="13.5" customHeight="1" x14ac:dyDescent="0.25"/>
    <row r="77" customFormat="1" ht="13.5" customHeight="1" x14ac:dyDescent="0.25"/>
    <row r="78" customFormat="1" ht="13.5" customHeight="1" x14ac:dyDescent="0.25"/>
    <row r="79" customFormat="1" ht="13.5" customHeight="1" x14ac:dyDescent="0.25"/>
    <row r="80" customFormat="1" ht="13.5" customHeight="1" x14ac:dyDescent="0.25"/>
    <row r="81" customFormat="1" ht="13.5" customHeight="1" x14ac:dyDescent="0.25"/>
    <row r="82" customFormat="1" ht="13.5" customHeight="1" x14ac:dyDescent="0.25"/>
    <row r="83" customFormat="1" ht="13.5" customHeight="1" x14ac:dyDescent="0.25"/>
    <row r="84" customFormat="1" ht="13.5" customHeight="1" x14ac:dyDescent="0.25"/>
    <row r="85" customFormat="1" ht="13.5" customHeight="1" x14ac:dyDescent="0.25"/>
    <row r="86" customFormat="1" ht="13.5" customHeight="1" x14ac:dyDescent="0.25"/>
    <row r="87" customFormat="1" ht="13.5" customHeight="1" x14ac:dyDescent="0.25"/>
    <row r="88" customFormat="1" ht="13.5" customHeight="1" x14ac:dyDescent="0.25"/>
    <row r="89" customFormat="1" ht="13.5" customHeight="1" x14ac:dyDescent="0.25"/>
    <row r="90" customFormat="1" ht="13.5" customHeight="1" x14ac:dyDescent="0.25"/>
    <row r="91" customFormat="1" ht="13.5" customHeight="1" x14ac:dyDescent="0.25"/>
    <row r="92" customFormat="1" ht="13.5" customHeight="1" x14ac:dyDescent="0.25"/>
    <row r="93" customFormat="1" ht="13.5" customHeight="1" x14ac:dyDescent="0.25"/>
    <row r="94" customFormat="1" ht="13.5" customHeight="1" x14ac:dyDescent="0.25"/>
    <row r="95" customFormat="1" ht="13.5" customHeight="1" x14ac:dyDescent="0.25"/>
    <row r="96" customFormat="1" ht="13.5" customHeight="1" x14ac:dyDescent="0.25"/>
    <row r="97" customFormat="1" ht="13.5" customHeight="1" x14ac:dyDescent="0.25"/>
    <row r="98" customFormat="1" ht="13.5" customHeight="1" x14ac:dyDescent="0.25"/>
    <row r="99" customFormat="1" ht="13.5" customHeight="1" x14ac:dyDescent="0.25"/>
    <row r="100" customFormat="1" ht="13.5" customHeight="1" x14ac:dyDescent="0.25"/>
    <row r="101" customFormat="1" ht="13.5" customHeight="1" x14ac:dyDescent="0.25"/>
    <row r="102" customFormat="1" ht="13.5" customHeight="1" x14ac:dyDescent="0.25"/>
    <row r="103" customFormat="1" ht="13.5" customHeight="1" x14ac:dyDescent="0.25"/>
    <row r="104" customFormat="1" ht="13.5" customHeight="1" x14ac:dyDescent="0.25"/>
    <row r="105" customFormat="1" ht="13.5" customHeight="1" x14ac:dyDescent="0.25"/>
    <row r="106" customFormat="1" ht="13.5" customHeight="1" x14ac:dyDescent="0.25"/>
    <row r="107" customFormat="1" ht="13.5" customHeight="1" x14ac:dyDescent="0.25"/>
    <row r="108" customFormat="1" ht="13.5" customHeight="1" x14ac:dyDescent="0.25"/>
    <row r="109" customFormat="1" ht="13.5" customHeight="1" x14ac:dyDescent="0.25"/>
    <row r="110" customFormat="1" ht="13.5" customHeight="1" x14ac:dyDescent="0.25"/>
    <row r="111" customFormat="1" ht="13.5" customHeight="1" x14ac:dyDescent="0.25"/>
    <row r="112" customFormat="1" ht="13.5" customHeight="1" x14ac:dyDescent="0.25"/>
    <row r="113" customFormat="1" ht="13.5" customHeight="1" x14ac:dyDescent="0.25"/>
    <row r="114" customFormat="1" ht="13.5" customHeight="1" x14ac:dyDescent="0.25"/>
    <row r="115" customFormat="1" ht="13.5" customHeight="1" x14ac:dyDescent="0.25"/>
    <row r="116" customFormat="1" ht="13.5" customHeight="1" x14ac:dyDescent="0.25"/>
    <row r="117" customFormat="1" ht="13.5" customHeight="1" x14ac:dyDescent="0.25"/>
    <row r="118" customFormat="1" ht="13.5" customHeight="1" x14ac:dyDescent="0.25"/>
    <row r="119" customFormat="1" ht="13.5" customHeight="1" x14ac:dyDescent="0.25"/>
    <row r="120" customFormat="1" ht="13.5" customHeight="1" x14ac:dyDescent="0.25"/>
    <row r="121" customFormat="1" ht="13.5" customHeight="1" x14ac:dyDescent="0.25"/>
    <row r="122" customFormat="1" ht="13.5" customHeight="1" x14ac:dyDescent="0.25"/>
    <row r="123" customFormat="1" ht="13.5" customHeight="1" x14ac:dyDescent="0.25"/>
    <row r="124" customFormat="1" ht="13.5" customHeight="1" x14ac:dyDescent="0.25"/>
    <row r="125" customFormat="1" ht="13.5" customHeight="1" x14ac:dyDescent="0.25"/>
    <row r="126" customFormat="1" ht="13.5" customHeight="1" x14ac:dyDescent="0.25"/>
    <row r="127" customFormat="1" ht="13.5" customHeight="1" x14ac:dyDescent="0.25"/>
    <row r="128" customFormat="1" ht="13.5" customHeight="1" x14ac:dyDescent="0.25"/>
    <row r="129" customFormat="1" ht="13.5" customHeight="1" x14ac:dyDescent="0.25"/>
    <row r="130" customFormat="1" ht="13.5" customHeigh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sheetData>
  <autoFilter ref="B2:AC137" xr:uid="{4CFEF5C2-9B25-4F3C-AC4C-1FDE6483D34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D9724-0E46-49B6-8A93-34BEA933AE77}">
  <sheetPr>
    <tabColor rgb="FF7030A0"/>
  </sheetPr>
  <dimension ref="A2:Q17"/>
  <sheetViews>
    <sheetView topLeftCell="A6" workbookViewId="0">
      <selection activeCell="A12" sqref="A12"/>
    </sheetView>
  </sheetViews>
  <sheetFormatPr defaultRowHeight="15" x14ac:dyDescent="0.25"/>
  <cols>
    <col min="8" max="8" width="12.140625" bestFit="1" customWidth="1"/>
    <col min="11" max="11" width="10" bestFit="1" customWidth="1"/>
  </cols>
  <sheetData>
    <row r="2" spans="1:17" x14ac:dyDescent="0.25">
      <c r="A2" t="s">
        <v>94</v>
      </c>
      <c r="B2" t="s">
        <v>761</v>
      </c>
    </row>
    <row r="3" spans="1:17" x14ac:dyDescent="0.25">
      <c r="A3" t="s">
        <v>762</v>
      </c>
    </row>
    <row r="4" spans="1:17" x14ac:dyDescent="0.25">
      <c r="A4" t="s">
        <v>763</v>
      </c>
      <c r="B4" t="s">
        <v>764</v>
      </c>
    </row>
    <row r="6" spans="1:17" ht="23.25" x14ac:dyDescent="0.25">
      <c r="A6" s="95"/>
      <c r="B6" s="96" t="s">
        <v>765</v>
      </c>
      <c r="C6" s="96" t="s">
        <v>766</v>
      </c>
      <c r="D6" s="96" t="s">
        <v>767</v>
      </c>
      <c r="E6" s="96" t="s">
        <v>768</v>
      </c>
      <c r="F6" s="96" t="s">
        <v>769</v>
      </c>
      <c r="G6" s="96" t="s">
        <v>11</v>
      </c>
      <c r="H6" s="147" t="s">
        <v>770</v>
      </c>
      <c r="I6" s="147"/>
      <c r="J6" s="97"/>
      <c r="K6" s="97"/>
      <c r="L6" s="97"/>
      <c r="M6" s="97" t="s">
        <v>771</v>
      </c>
      <c r="N6" s="97"/>
      <c r="O6" s="97"/>
      <c r="P6" s="97"/>
      <c r="Q6" s="97"/>
    </row>
    <row r="7" spans="1:17" ht="23.25" x14ac:dyDescent="0.25">
      <c r="A7" s="98"/>
      <c r="B7" s="99"/>
      <c r="C7" s="99"/>
      <c r="D7" s="99"/>
      <c r="E7" s="99"/>
      <c r="F7" s="99"/>
      <c r="G7" s="99"/>
      <c r="H7" s="99" t="s">
        <v>772</v>
      </c>
      <c r="I7" s="99" t="s">
        <v>773</v>
      </c>
      <c r="J7" s="99" t="s">
        <v>817</v>
      </c>
      <c r="K7" s="99" t="s">
        <v>816</v>
      </c>
      <c r="L7" s="108" t="s">
        <v>819</v>
      </c>
      <c r="M7" s="99" t="s">
        <v>774</v>
      </c>
      <c r="N7" s="114" t="s">
        <v>833</v>
      </c>
      <c r="O7" s="114" t="s">
        <v>832</v>
      </c>
      <c r="P7" s="114" t="s">
        <v>768</v>
      </c>
      <c r="Q7" s="114" t="s">
        <v>838</v>
      </c>
    </row>
    <row r="8" spans="1:17" ht="45" x14ac:dyDescent="0.25">
      <c r="A8" s="100">
        <v>1</v>
      </c>
      <c r="B8" s="101" t="s">
        <v>815</v>
      </c>
      <c r="C8" s="111" t="s">
        <v>820</v>
      </c>
      <c r="D8" s="111" t="s">
        <v>822</v>
      </c>
      <c r="E8" s="100" t="s">
        <v>94</v>
      </c>
      <c r="F8" s="105" t="s">
        <v>786</v>
      </c>
      <c r="G8" s="107">
        <f>2960+1400</f>
        <v>4360</v>
      </c>
      <c r="H8" s="106">
        <v>4700000</v>
      </c>
      <c r="I8" s="104">
        <f>H8/G8</f>
        <v>1077.9816513761468</v>
      </c>
      <c r="J8" s="105" t="s">
        <v>818</v>
      </c>
      <c r="K8" s="106">
        <f>188000+119000</f>
        <v>307000</v>
      </c>
      <c r="L8" s="103">
        <f>K8/H8</f>
        <v>6.5319148936170218E-2</v>
      </c>
      <c r="M8" s="110">
        <v>4.9000000000000002E-2</v>
      </c>
      <c r="N8" s="119">
        <v>5.3800000000000001E-2</v>
      </c>
      <c r="O8" s="122">
        <v>2.1</v>
      </c>
      <c r="P8" s="105" t="s">
        <v>830</v>
      </c>
      <c r="Q8" s="105" t="s">
        <v>839</v>
      </c>
    </row>
    <row r="9" spans="1:17" ht="33.75" x14ac:dyDescent="0.25">
      <c r="A9" s="100">
        <v>2</v>
      </c>
      <c r="B9" s="101" t="s">
        <v>821</v>
      </c>
      <c r="C9" s="111" t="s">
        <v>826</v>
      </c>
      <c r="D9" s="111" t="s">
        <v>825</v>
      </c>
      <c r="E9" s="100" t="s">
        <v>823</v>
      </c>
      <c r="F9" s="105" t="s">
        <v>786</v>
      </c>
      <c r="G9" s="107">
        <v>4000</v>
      </c>
      <c r="H9" s="106">
        <v>4295500</v>
      </c>
      <c r="I9" s="104">
        <f>H9/G9</f>
        <v>1073.875</v>
      </c>
      <c r="J9" s="105" t="s">
        <v>824</v>
      </c>
      <c r="K9" s="106">
        <v>300000</v>
      </c>
      <c r="L9" s="103">
        <f t="shared" ref="L9:L11" si="0">K9/H9</f>
        <v>6.9840530788033983E-2</v>
      </c>
      <c r="M9" s="110">
        <v>5.3521381851863767E-2</v>
      </c>
      <c r="N9" s="119">
        <v>5.3499999999999999E-2</v>
      </c>
      <c r="O9" s="122">
        <v>8</v>
      </c>
      <c r="P9" s="105" t="s">
        <v>830</v>
      </c>
      <c r="Q9" s="105" t="s">
        <v>839</v>
      </c>
    </row>
    <row r="10" spans="1:17" ht="45" x14ac:dyDescent="0.25">
      <c r="A10" s="100">
        <v>3</v>
      </c>
      <c r="B10" s="101" t="s">
        <v>827</v>
      </c>
      <c r="C10" s="111" t="s">
        <v>828</v>
      </c>
      <c r="D10" s="111" t="s">
        <v>427</v>
      </c>
      <c r="E10" s="100" t="s">
        <v>48</v>
      </c>
      <c r="F10" s="105" t="s">
        <v>786</v>
      </c>
      <c r="G10" s="107">
        <v>3351</v>
      </c>
      <c r="H10" s="106">
        <v>7411250</v>
      </c>
      <c r="I10" s="104">
        <f>H10/G10</f>
        <v>2211.6532378394509</v>
      </c>
      <c r="J10" s="105" t="s">
        <v>829</v>
      </c>
      <c r="K10" s="106">
        <v>375000</v>
      </c>
      <c r="L10" s="103">
        <f t="shared" si="0"/>
        <v>5.0598751897453199E-2</v>
      </c>
      <c r="M10" s="110">
        <v>4.7699999999999999E-2</v>
      </c>
      <c r="N10" s="119">
        <v>5.28E-2</v>
      </c>
      <c r="O10" s="122">
        <v>10</v>
      </c>
      <c r="P10" s="105" t="s">
        <v>831</v>
      </c>
      <c r="Q10" s="105" t="s">
        <v>840</v>
      </c>
    </row>
    <row r="11" spans="1:17" ht="22.5" x14ac:dyDescent="0.25">
      <c r="A11" s="112" t="s">
        <v>841</v>
      </c>
      <c r="B11" s="101" t="s">
        <v>834</v>
      </c>
      <c r="C11" s="111" t="s">
        <v>836</v>
      </c>
      <c r="D11" s="111" t="s">
        <v>137</v>
      </c>
      <c r="E11" s="100" t="s">
        <v>114</v>
      </c>
      <c r="F11" s="105" t="s">
        <v>835</v>
      </c>
      <c r="G11" s="107">
        <v>13682</v>
      </c>
      <c r="H11" s="106">
        <v>14250000</v>
      </c>
      <c r="I11" s="104">
        <f>H11/G11</f>
        <v>1041.5143984797544</v>
      </c>
      <c r="J11" s="105" t="s">
        <v>837</v>
      </c>
      <c r="K11" s="106">
        <v>1074675</v>
      </c>
      <c r="L11" s="103">
        <f t="shared" si="0"/>
        <v>7.5415789473684214E-2</v>
      </c>
      <c r="M11" s="110">
        <v>5.8799999999999998E-2</v>
      </c>
      <c r="N11" s="119">
        <v>5.6399999999999999E-2</v>
      </c>
      <c r="O11" s="122">
        <v>10</v>
      </c>
      <c r="P11" s="105" t="s">
        <v>830</v>
      </c>
      <c r="Q11" s="105" t="s">
        <v>839</v>
      </c>
    </row>
    <row r="12" spans="1:17" x14ac:dyDescent="0.25">
      <c r="A12" s="100"/>
      <c r="B12" s="101"/>
      <c r="C12" s="101"/>
      <c r="D12" s="101"/>
      <c r="E12" s="100"/>
      <c r="F12" s="100"/>
      <c r="G12" s="102"/>
      <c r="H12" s="100"/>
      <c r="I12" s="100"/>
      <c r="J12" s="100"/>
      <c r="K12" s="100"/>
      <c r="L12" s="100"/>
      <c r="M12" s="100"/>
      <c r="N12" s="121"/>
      <c r="O12" s="121"/>
    </row>
    <row r="13" spans="1:17" x14ac:dyDescent="0.25">
      <c r="A13" s="123" t="s">
        <v>842</v>
      </c>
      <c r="B13" s="101"/>
      <c r="C13" s="101"/>
      <c r="D13" s="101"/>
      <c r="E13" s="100"/>
      <c r="F13" s="100"/>
      <c r="G13" s="102"/>
      <c r="H13" s="100"/>
      <c r="I13" s="102"/>
      <c r="J13" s="102"/>
      <c r="K13" s="102"/>
      <c r="L13" s="102"/>
      <c r="M13" s="103"/>
      <c r="N13" s="120"/>
      <c r="O13" s="120"/>
    </row>
    <row r="14" spans="1:17" x14ac:dyDescent="0.25">
      <c r="A14" s="100"/>
      <c r="B14" s="101"/>
      <c r="C14" s="101"/>
      <c r="D14" s="101"/>
      <c r="E14" s="100"/>
      <c r="F14" s="100"/>
      <c r="G14" s="102"/>
      <c r="H14" s="100"/>
      <c r="I14" s="100"/>
      <c r="J14" s="100"/>
      <c r="K14" s="100"/>
      <c r="L14" s="100"/>
      <c r="M14" s="103"/>
      <c r="N14" s="120"/>
      <c r="O14" s="120"/>
    </row>
    <row r="15" spans="1:17" x14ac:dyDescent="0.25">
      <c r="A15" s="100"/>
      <c r="B15" s="101"/>
      <c r="C15" s="101"/>
      <c r="D15" s="101"/>
      <c r="E15" s="100"/>
      <c r="F15" s="100"/>
      <c r="G15" s="102"/>
      <c r="H15" s="100"/>
      <c r="I15" s="102"/>
      <c r="J15" s="102"/>
      <c r="K15" s="102"/>
      <c r="L15" s="102"/>
      <c r="M15" s="103"/>
      <c r="N15" s="120"/>
      <c r="O15" s="120"/>
    </row>
    <row r="16" spans="1:17" x14ac:dyDescent="0.25">
      <c r="A16" s="100"/>
      <c r="B16" s="101"/>
      <c r="C16" s="101"/>
      <c r="D16" s="101"/>
      <c r="E16" s="100"/>
      <c r="F16" s="100"/>
      <c r="G16" s="102"/>
      <c r="H16" s="100"/>
      <c r="I16" s="100"/>
      <c r="J16" s="100"/>
      <c r="K16" s="100"/>
      <c r="L16" s="100"/>
      <c r="M16" s="103"/>
      <c r="N16" s="120"/>
      <c r="O16" s="120"/>
    </row>
    <row r="17" spans="1:15" x14ac:dyDescent="0.25">
      <c r="A17" s="100"/>
      <c r="B17" s="101"/>
      <c r="C17" s="101"/>
      <c r="D17" s="101"/>
      <c r="E17" s="100"/>
      <c r="F17" s="100"/>
      <c r="G17" s="102"/>
      <c r="H17" s="100"/>
      <c r="I17" s="102"/>
      <c r="J17" s="102"/>
      <c r="K17" s="102"/>
      <c r="L17" s="102"/>
      <c r="M17" s="103"/>
      <c r="N17" s="120"/>
      <c r="O17" s="120"/>
    </row>
  </sheetData>
  <mergeCells count="1">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FA8C-9FE7-4A73-BF4A-91797204F274}">
  <sheetPr>
    <tabColor rgb="FF7030A0"/>
  </sheetPr>
  <dimension ref="A2:O19"/>
  <sheetViews>
    <sheetView zoomScale="85" zoomScaleNormal="85" workbookViewId="0">
      <selection activeCell="L4" sqref="L4:O19"/>
    </sheetView>
  </sheetViews>
  <sheetFormatPr defaultRowHeight="15" x14ac:dyDescent="0.25"/>
  <cols>
    <col min="12" max="15" width="36" customWidth="1"/>
  </cols>
  <sheetData>
    <row r="2" spans="1:15" ht="23.25" x14ac:dyDescent="0.25">
      <c r="A2" s="113"/>
      <c r="B2" s="114" t="s">
        <v>765</v>
      </c>
      <c r="C2" s="114" t="s">
        <v>766</v>
      </c>
      <c r="D2" s="114" t="s">
        <v>767</v>
      </c>
      <c r="E2" s="114" t="s">
        <v>768</v>
      </c>
      <c r="F2" s="114" t="s">
        <v>769</v>
      </c>
      <c r="G2" s="114" t="s">
        <v>11</v>
      </c>
      <c r="H2" s="148" t="s">
        <v>770</v>
      </c>
      <c r="I2" s="148"/>
      <c r="J2" s="115" t="s">
        <v>771</v>
      </c>
    </row>
    <row r="3" spans="1:15" ht="24" thickBot="1" x14ac:dyDescent="0.3">
      <c r="A3" s="116"/>
      <c r="B3" s="108"/>
      <c r="C3" s="108"/>
      <c r="D3" s="108"/>
      <c r="E3" s="108"/>
      <c r="F3" s="108"/>
      <c r="G3" s="108"/>
      <c r="H3" s="108" t="s">
        <v>772</v>
      </c>
      <c r="I3" s="108" t="s">
        <v>773</v>
      </c>
      <c r="J3" s="108" t="s">
        <v>774</v>
      </c>
    </row>
    <row r="4" spans="1:15" ht="23.25" thickBot="1" x14ac:dyDescent="0.3">
      <c r="A4" s="112">
        <v>1</v>
      </c>
      <c r="B4" s="109" t="s">
        <v>876</v>
      </c>
      <c r="C4" s="109" t="s">
        <v>874</v>
      </c>
      <c r="D4" s="109" t="s">
        <v>386</v>
      </c>
      <c r="E4" s="112" t="s">
        <v>48</v>
      </c>
      <c r="F4" s="112" t="s">
        <v>877</v>
      </c>
      <c r="G4" s="117">
        <v>67000</v>
      </c>
      <c r="H4" s="112" t="s">
        <v>878</v>
      </c>
      <c r="I4" s="117">
        <v>2161</v>
      </c>
      <c r="J4" s="118">
        <v>4.1599999999999998E-2</v>
      </c>
      <c r="L4" s="131" t="s">
        <v>856</v>
      </c>
      <c r="M4" s="132" t="s">
        <v>879</v>
      </c>
      <c r="N4" s="132" t="s">
        <v>48</v>
      </c>
      <c r="O4" s="132" t="s">
        <v>776</v>
      </c>
    </row>
    <row r="5" spans="1:15" ht="22.5" x14ac:dyDescent="0.25">
      <c r="A5" s="112">
        <v>2</v>
      </c>
      <c r="B5" s="109" t="s">
        <v>775</v>
      </c>
      <c r="C5" s="109" t="s">
        <v>745</v>
      </c>
      <c r="D5" s="109" t="s">
        <v>750</v>
      </c>
      <c r="E5" s="112" t="s">
        <v>776</v>
      </c>
      <c r="F5" s="112" t="s">
        <v>777</v>
      </c>
      <c r="G5" s="117">
        <v>45000</v>
      </c>
      <c r="H5" s="112" t="s">
        <v>778</v>
      </c>
      <c r="I5" s="112" t="s">
        <v>779</v>
      </c>
      <c r="J5" s="112" t="s">
        <v>780</v>
      </c>
      <c r="L5" s="133" t="s">
        <v>25</v>
      </c>
      <c r="M5" s="134">
        <v>3</v>
      </c>
      <c r="N5" s="135">
        <v>1</v>
      </c>
      <c r="O5" s="135">
        <v>1</v>
      </c>
    </row>
    <row r="6" spans="1:15" x14ac:dyDescent="0.25">
      <c r="A6" s="112">
        <v>3</v>
      </c>
      <c r="B6" s="109" t="s">
        <v>781</v>
      </c>
      <c r="C6" s="109" t="s">
        <v>735</v>
      </c>
      <c r="D6" s="109" t="s">
        <v>594</v>
      </c>
      <c r="E6" s="112" t="s">
        <v>782</v>
      </c>
      <c r="F6" s="112" t="s">
        <v>777</v>
      </c>
      <c r="G6" s="112">
        <v>21700</v>
      </c>
      <c r="H6" s="112" t="s">
        <v>783</v>
      </c>
      <c r="I6" s="112" t="s">
        <v>779</v>
      </c>
      <c r="J6" s="118">
        <v>4.7E-2</v>
      </c>
      <c r="L6" s="136" t="s">
        <v>857</v>
      </c>
      <c r="M6" s="137" t="s">
        <v>858</v>
      </c>
      <c r="N6" s="138" t="s">
        <v>858</v>
      </c>
      <c r="O6" s="138" t="s">
        <v>858</v>
      </c>
    </row>
    <row r="7" spans="1:15" x14ac:dyDescent="0.25">
      <c r="A7" s="112">
        <v>4</v>
      </c>
      <c r="B7" s="109" t="s">
        <v>784</v>
      </c>
      <c r="C7" s="109" t="s">
        <v>96</v>
      </c>
      <c r="D7" s="109" t="s">
        <v>708</v>
      </c>
      <c r="E7" s="112" t="s">
        <v>785</v>
      </c>
      <c r="F7" s="112" t="s">
        <v>786</v>
      </c>
      <c r="G7" s="112" t="s">
        <v>787</v>
      </c>
      <c r="H7" s="112" t="s">
        <v>788</v>
      </c>
      <c r="I7" s="112" t="s">
        <v>789</v>
      </c>
      <c r="J7" s="118">
        <v>4.65E-2</v>
      </c>
      <c r="L7" s="133" t="s">
        <v>859</v>
      </c>
      <c r="M7" s="134" t="s">
        <v>880</v>
      </c>
      <c r="N7" s="135" t="s">
        <v>45</v>
      </c>
      <c r="O7" s="135" t="s">
        <v>754</v>
      </c>
    </row>
    <row r="8" spans="1:15" ht="22.5" x14ac:dyDescent="0.25">
      <c r="A8" s="112">
        <v>5</v>
      </c>
      <c r="B8" s="109" t="s">
        <v>790</v>
      </c>
      <c r="C8" s="109" t="s">
        <v>61</v>
      </c>
      <c r="D8" s="109" t="s">
        <v>539</v>
      </c>
      <c r="E8" s="112" t="s">
        <v>59</v>
      </c>
      <c r="F8" s="112" t="s">
        <v>786</v>
      </c>
      <c r="G8" s="117">
        <v>38500</v>
      </c>
      <c r="H8" s="112" t="s">
        <v>791</v>
      </c>
      <c r="I8" s="117">
        <v>1753</v>
      </c>
      <c r="J8" s="118">
        <v>4.8000000000000001E-2</v>
      </c>
      <c r="L8" s="136" t="s">
        <v>860</v>
      </c>
      <c r="M8" s="137" t="s">
        <v>881</v>
      </c>
      <c r="N8" s="138" t="s">
        <v>861</v>
      </c>
      <c r="O8" s="138" t="s">
        <v>861</v>
      </c>
    </row>
    <row r="9" spans="1:15" ht="22.5" x14ac:dyDescent="0.25">
      <c r="A9" s="112">
        <v>6</v>
      </c>
      <c r="B9" s="109" t="s">
        <v>792</v>
      </c>
      <c r="C9" s="109" t="s">
        <v>113</v>
      </c>
      <c r="D9" s="109" t="s">
        <v>751</v>
      </c>
      <c r="E9" s="112" t="s">
        <v>114</v>
      </c>
      <c r="F9" s="112" t="s">
        <v>786</v>
      </c>
      <c r="G9" s="117">
        <v>32500</v>
      </c>
      <c r="H9" s="112" t="s">
        <v>793</v>
      </c>
      <c r="I9" s="112" t="s">
        <v>794</v>
      </c>
      <c r="J9" s="112" t="s">
        <v>795</v>
      </c>
      <c r="L9" s="133" t="s">
        <v>862</v>
      </c>
      <c r="M9" s="134" t="s">
        <v>863</v>
      </c>
      <c r="N9" s="135" t="s">
        <v>882</v>
      </c>
      <c r="O9" s="135" t="s">
        <v>883</v>
      </c>
    </row>
    <row r="10" spans="1:15" ht="22.5" x14ac:dyDescent="0.25">
      <c r="A10" s="112">
        <v>7</v>
      </c>
      <c r="B10" s="109" t="s">
        <v>796</v>
      </c>
      <c r="C10" s="109" t="s">
        <v>747</v>
      </c>
      <c r="D10" s="109" t="s">
        <v>50</v>
      </c>
      <c r="E10" s="112" t="s">
        <v>797</v>
      </c>
      <c r="F10" s="112" t="s">
        <v>798</v>
      </c>
      <c r="G10" s="117">
        <v>75000</v>
      </c>
      <c r="H10" s="112" t="s">
        <v>799</v>
      </c>
      <c r="I10" s="117">
        <v>1160</v>
      </c>
      <c r="J10" s="118">
        <v>4.7500000000000001E-2</v>
      </c>
      <c r="L10" s="136" t="s">
        <v>766</v>
      </c>
      <c r="M10" s="137" t="s">
        <v>884</v>
      </c>
      <c r="N10" s="138" t="s">
        <v>874</v>
      </c>
      <c r="O10" s="138" t="s">
        <v>745</v>
      </c>
    </row>
    <row r="11" spans="1:15" ht="33.75" x14ac:dyDescent="0.25">
      <c r="A11" s="112">
        <v>8</v>
      </c>
      <c r="B11" s="109" t="s">
        <v>800</v>
      </c>
      <c r="C11" s="109" t="s">
        <v>113</v>
      </c>
      <c r="D11" s="109" t="s">
        <v>50</v>
      </c>
      <c r="E11" s="112" t="s">
        <v>801</v>
      </c>
      <c r="F11" s="112" t="s">
        <v>798</v>
      </c>
      <c r="G11" s="117">
        <v>36542</v>
      </c>
      <c r="H11" s="112" t="s">
        <v>802</v>
      </c>
      <c r="I11" s="112">
        <v>1316</v>
      </c>
      <c r="J11" s="118">
        <v>4.3700000000000003E-2</v>
      </c>
      <c r="L11" s="133" t="s">
        <v>864</v>
      </c>
      <c r="M11" s="134" t="s">
        <v>888</v>
      </c>
      <c r="N11" s="135" t="s">
        <v>873</v>
      </c>
      <c r="O11" s="135" t="s">
        <v>750</v>
      </c>
    </row>
    <row r="12" spans="1:15" ht="22.5" x14ac:dyDescent="0.25">
      <c r="A12" s="112">
        <v>9</v>
      </c>
      <c r="B12" s="109" t="s">
        <v>803</v>
      </c>
      <c r="C12" s="109" t="s">
        <v>804</v>
      </c>
      <c r="D12" s="109" t="s">
        <v>386</v>
      </c>
      <c r="E12" s="112" t="s">
        <v>114</v>
      </c>
      <c r="F12" s="112" t="s">
        <v>798</v>
      </c>
      <c r="G12" s="117">
        <v>50516</v>
      </c>
      <c r="H12" s="112" t="s">
        <v>805</v>
      </c>
      <c r="I12" s="117">
        <v>1532</v>
      </c>
      <c r="J12" s="118">
        <v>4.7399999999999998E-2</v>
      </c>
      <c r="L12" s="136" t="s">
        <v>865</v>
      </c>
      <c r="M12" s="146" t="s">
        <v>889</v>
      </c>
      <c r="N12" s="143">
        <v>4.1599999999999998E-2</v>
      </c>
      <c r="O12" s="143">
        <v>4.7800000000000002E-2</v>
      </c>
    </row>
    <row r="13" spans="1:15" ht="22.5" x14ac:dyDescent="0.25">
      <c r="A13" s="112">
        <v>10</v>
      </c>
      <c r="B13" s="109" t="s">
        <v>806</v>
      </c>
      <c r="C13" s="109" t="s">
        <v>807</v>
      </c>
      <c r="D13" s="109" t="s">
        <v>808</v>
      </c>
      <c r="E13" s="112" t="s">
        <v>809</v>
      </c>
      <c r="F13" s="112" t="s">
        <v>798</v>
      </c>
      <c r="G13" s="117">
        <v>58204</v>
      </c>
      <c r="H13" s="112" t="s">
        <v>810</v>
      </c>
      <c r="I13" s="112">
        <v>936</v>
      </c>
      <c r="J13" s="118">
        <v>4.1700000000000001E-2</v>
      </c>
      <c r="L13" s="133" t="s">
        <v>885</v>
      </c>
      <c r="M13" s="139" t="s">
        <v>888</v>
      </c>
      <c r="N13" s="140" t="s">
        <v>886</v>
      </c>
      <c r="O13" s="140" t="s">
        <v>887</v>
      </c>
    </row>
    <row r="14" spans="1:15" x14ac:dyDescent="0.25">
      <c r="L14" s="136" t="s">
        <v>866</v>
      </c>
      <c r="M14" s="144">
        <v>79492</v>
      </c>
      <c r="N14" s="145">
        <v>67000</v>
      </c>
      <c r="O14" s="145">
        <v>45000</v>
      </c>
    </row>
    <row r="15" spans="1:15" ht="33.75" x14ac:dyDescent="0.25">
      <c r="A15" s="112">
        <v>10</v>
      </c>
      <c r="B15" s="109" t="s">
        <v>811</v>
      </c>
      <c r="C15" s="109" t="s">
        <v>812</v>
      </c>
      <c r="D15" s="109" t="s">
        <v>503</v>
      </c>
      <c r="E15" s="112" t="s">
        <v>302</v>
      </c>
      <c r="F15" s="112" t="s">
        <v>813</v>
      </c>
      <c r="G15" s="117">
        <v>12632</v>
      </c>
      <c r="H15" s="112" t="s">
        <v>814</v>
      </c>
      <c r="I15" s="117">
        <v>1724</v>
      </c>
      <c r="J15" s="118">
        <v>5.2499999999999998E-2</v>
      </c>
      <c r="L15" s="133" t="s">
        <v>867</v>
      </c>
      <c r="M15" s="141">
        <v>1</v>
      </c>
      <c r="N15" s="142">
        <v>1</v>
      </c>
      <c r="O15" s="142">
        <v>1</v>
      </c>
    </row>
    <row r="16" spans="1:15" x14ac:dyDescent="0.25">
      <c r="L16" s="136" t="s">
        <v>868</v>
      </c>
      <c r="M16" s="137" t="s">
        <v>844</v>
      </c>
      <c r="N16" s="138" t="s">
        <v>844</v>
      </c>
      <c r="O16" s="138" t="s">
        <v>844</v>
      </c>
    </row>
    <row r="17" spans="12:15" x14ac:dyDescent="0.25">
      <c r="L17" s="133" t="s">
        <v>869</v>
      </c>
      <c r="M17" s="134" t="s">
        <v>844</v>
      </c>
      <c r="N17" s="135" t="s">
        <v>844</v>
      </c>
      <c r="O17" s="135" t="s">
        <v>844</v>
      </c>
    </row>
    <row r="18" spans="12:15" ht="389.25" customHeight="1" x14ac:dyDescent="0.25">
      <c r="L18" s="129" t="s">
        <v>870</v>
      </c>
      <c r="M18" s="149" t="s">
        <v>890</v>
      </c>
      <c r="N18" s="149" t="s">
        <v>891</v>
      </c>
      <c r="O18" s="149" t="s">
        <v>892</v>
      </c>
    </row>
    <row r="19" spans="12:15" ht="15.75" thickBot="1" x14ac:dyDescent="0.3">
      <c r="L19" s="130" t="s">
        <v>871</v>
      </c>
      <c r="M19" s="150"/>
      <c r="N19" s="150"/>
      <c r="O19" s="150"/>
    </row>
  </sheetData>
  <mergeCells count="4">
    <mergeCell ref="H2:I2"/>
    <mergeCell ref="M18:M19"/>
    <mergeCell ref="N18:N19"/>
    <mergeCell ref="O18:O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9E-0580-4979-9746-BEACE20D4AA5}">
  <sheetPr>
    <tabColor rgb="FF00B050"/>
  </sheetPr>
  <dimension ref="B1:AD7"/>
  <sheetViews>
    <sheetView topLeftCell="L1" workbookViewId="0">
      <selection activeCell="B5" sqref="B5:AD7"/>
    </sheetView>
  </sheetViews>
  <sheetFormatPr defaultRowHeight="15" x14ac:dyDescent="0.25"/>
  <cols>
    <col min="2" max="2" width="12.28515625" bestFit="1" customWidth="1"/>
    <col min="3" max="3" width="11.5703125" bestFit="1" customWidth="1"/>
    <col min="4" max="4" width="9.5703125" bestFit="1" customWidth="1"/>
    <col min="5" max="5" width="4.42578125" bestFit="1" customWidth="1"/>
    <col min="6" max="6" width="6.85546875" bestFit="1" customWidth="1"/>
    <col min="7" max="7" width="13.85546875" bestFit="1" customWidth="1"/>
    <col min="8" max="8" width="5.42578125" bestFit="1" customWidth="1"/>
    <col min="9" max="9" width="7.140625" bestFit="1" customWidth="1"/>
    <col min="10" max="10" width="8" bestFit="1" customWidth="1"/>
    <col min="11" max="11" width="9.28515625" bestFit="1" customWidth="1"/>
    <col min="12" max="12" width="16.42578125" bestFit="1" customWidth="1"/>
    <col min="13" max="13" width="7.28515625" bestFit="1" customWidth="1"/>
    <col min="14" max="14" width="4.42578125" bestFit="1" customWidth="1"/>
    <col min="15" max="15" width="16.28515625" bestFit="1" customWidth="1"/>
    <col min="16" max="16" width="7.140625" bestFit="1" customWidth="1"/>
    <col min="17" max="17" width="11.42578125" bestFit="1" customWidth="1"/>
    <col min="18" max="18" width="15.28515625" bestFit="1" customWidth="1"/>
    <col min="19" max="19" width="25.140625" bestFit="1" customWidth="1"/>
    <col min="20" max="20" width="8.7109375" bestFit="1" customWidth="1"/>
    <col min="21" max="21" width="6.5703125" bestFit="1" customWidth="1"/>
    <col min="22" max="22" width="8.7109375" bestFit="1" customWidth="1"/>
    <col min="23" max="23" width="7.140625" bestFit="1" customWidth="1"/>
    <col min="24" max="24" width="8.85546875" bestFit="1" customWidth="1"/>
    <col min="25" max="25" width="5.5703125" bestFit="1" customWidth="1"/>
    <col min="26" max="26" width="8.28515625" bestFit="1" customWidth="1"/>
    <col min="27" max="27" width="18.42578125" bestFit="1" customWidth="1"/>
    <col min="28" max="28" width="7.28515625" bestFit="1" customWidth="1"/>
    <col min="29" max="29" width="10.85546875" bestFit="1" customWidth="1"/>
    <col min="30" max="30" width="6" bestFit="1" customWidth="1"/>
  </cols>
  <sheetData>
    <row r="1" spans="2:30" x14ac:dyDescent="0.25">
      <c r="B1" s="155" t="s">
        <v>898</v>
      </c>
      <c r="C1" s="155"/>
      <c r="D1" s="155"/>
      <c r="E1" s="155"/>
      <c r="F1" s="155"/>
      <c r="G1" s="155"/>
      <c r="H1" s="155"/>
      <c r="I1" s="155"/>
      <c r="J1" s="155"/>
      <c r="K1" s="155"/>
      <c r="L1" s="155"/>
      <c r="M1" s="155"/>
      <c r="N1" s="155"/>
      <c r="O1" s="155"/>
      <c r="P1" s="155"/>
      <c r="Q1" s="155"/>
      <c r="R1" s="155"/>
      <c r="S1" s="155"/>
      <c r="T1" s="155"/>
      <c r="U1" s="155"/>
      <c r="V1" s="155"/>
      <c r="W1" s="155"/>
      <c r="X1" s="155"/>
      <c r="Y1" s="155"/>
      <c r="Z1" s="155"/>
      <c r="AA1" s="155"/>
    </row>
    <row r="2" spans="2:30" x14ac:dyDescent="0.25">
      <c r="B2" s="1" t="s">
        <v>35</v>
      </c>
      <c r="C2" s="1" t="s">
        <v>26</v>
      </c>
      <c r="D2" s="1" t="s">
        <v>37</v>
      </c>
      <c r="E2" s="1" t="s">
        <v>2</v>
      </c>
      <c r="F2" s="1" t="s">
        <v>3</v>
      </c>
      <c r="G2" s="1" t="s">
        <v>22</v>
      </c>
      <c r="H2" s="1" t="s">
        <v>41</v>
      </c>
      <c r="I2" s="1" t="s">
        <v>4</v>
      </c>
      <c r="J2" s="1" t="s">
        <v>9</v>
      </c>
      <c r="K2" s="1" t="s">
        <v>10</v>
      </c>
      <c r="L2" s="1" t="s">
        <v>13</v>
      </c>
      <c r="M2" s="1" t="s">
        <v>0</v>
      </c>
      <c r="N2" s="1" t="s">
        <v>42</v>
      </c>
      <c r="O2" s="1" t="s">
        <v>21</v>
      </c>
      <c r="P2" s="1" t="s">
        <v>20</v>
      </c>
      <c r="Q2" s="1" t="s">
        <v>11</v>
      </c>
      <c r="R2" s="1" t="s">
        <v>43</v>
      </c>
      <c r="S2" s="1" t="s">
        <v>17</v>
      </c>
      <c r="T2" s="1" t="s">
        <v>16</v>
      </c>
      <c r="U2" s="1" t="s">
        <v>44</v>
      </c>
      <c r="V2" s="1" t="s">
        <v>18</v>
      </c>
      <c r="W2" s="1" t="s">
        <v>14</v>
      </c>
      <c r="X2" s="1" t="s">
        <v>39</v>
      </c>
      <c r="Y2" s="1" t="s">
        <v>19</v>
      </c>
      <c r="Z2" s="1" t="s">
        <v>897</v>
      </c>
      <c r="AA2" s="1" t="s">
        <v>855</v>
      </c>
    </row>
    <row r="3" spans="2:30" x14ac:dyDescent="0.25">
      <c r="B3" s="20" t="s">
        <v>893</v>
      </c>
      <c r="C3" s="20" t="s">
        <v>893</v>
      </c>
      <c r="D3" s="20" t="s">
        <v>893</v>
      </c>
      <c r="E3" s="22" t="s">
        <v>894</v>
      </c>
      <c r="F3" s="22" t="s">
        <v>894</v>
      </c>
      <c r="G3" s="22" t="s">
        <v>894</v>
      </c>
      <c r="H3" s="22" t="s">
        <v>894</v>
      </c>
      <c r="I3" s="22" t="s">
        <v>894</v>
      </c>
      <c r="J3" s="22" t="s">
        <v>894</v>
      </c>
      <c r="K3" s="22" t="s">
        <v>894</v>
      </c>
      <c r="L3" s="22" t="s">
        <v>894</v>
      </c>
      <c r="M3" s="151" t="s">
        <v>895</v>
      </c>
      <c r="N3" s="22" t="s">
        <v>894</v>
      </c>
      <c r="O3" s="22" t="s">
        <v>894</v>
      </c>
      <c r="P3" s="151" t="s">
        <v>895</v>
      </c>
      <c r="Q3" s="22" t="s">
        <v>894</v>
      </c>
      <c r="R3" s="151" t="s">
        <v>895</v>
      </c>
      <c r="S3" s="151" t="s">
        <v>895</v>
      </c>
      <c r="T3" s="151" t="s">
        <v>895</v>
      </c>
      <c r="U3" s="22" t="s">
        <v>894</v>
      </c>
      <c r="V3" s="151" t="s">
        <v>895</v>
      </c>
      <c r="W3" s="22" t="s">
        <v>894</v>
      </c>
      <c r="X3" s="22" t="s">
        <v>894</v>
      </c>
      <c r="Y3" s="151" t="s">
        <v>895</v>
      </c>
      <c r="Z3" s="22" t="s">
        <v>894</v>
      </c>
      <c r="AA3" s="151" t="s">
        <v>896</v>
      </c>
    </row>
    <row r="4" spans="2:30" x14ac:dyDescent="0.25">
      <c r="B4" s="152"/>
      <c r="C4" s="152"/>
      <c r="D4" s="152"/>
      <c r="E4" s="153"/>
      <c r="F4" s="153"/>
      <c r="G4" s="153"/>
      <c r="H4" s="153"/>
      <c r="I4" s="153"/>
      <c r="J4" s="153"/>
      <c r="K4" s="153"/>
      <c r="L4" s="153"/>
      <c r="M4" s="154"/>
      <c r="N4" s="153"/>
      <c r="O4" s="153"/>
      <c r="P4" s="154"/>
      <c r="Q4" s="153"/>
      <c r="R4" s="154"/>
      <c r="S4" s="154"/>
      <c r="T4" s="154"/>
      <c r="U4" s="153"/>
      <c r="V4" s="154"/>
      <c r="W4" s="153"/>
      <c r="X4" s="153"/>
      <c r="Y4" s="154"/>
      <c r="Z4" s="153"/>
      <c r="AA4" s="154"/>
    </row>
    <row r="5" spans="2:30" x14ac:dyDescent="0.25">
      <c r="B5" s="155" t="s">
        <v>899</v>
      </c>
      <c r="C5" s="155"/>
      <c r="D5" s="155"/>
      <c r="E5" s="155"/>
      <c r="F5" s="155"/>
      <c r="G5" s="155"/>
      <c r="H5" s="155"/>
      <c r="I5" s="155"/>
      <c r="J5" s="155"/>
      <c r="K5" s="155"/>
      <c r="L5" s="155"/>
      <c r="M5" s="155"/>
      <c r="N5" s="155"/>
      <c r="O5" s="155"/>
      <c r="P5" s="155"/>
      <c r="Q5" s="155"/>
      <c r="R5" s="155"/>
      <c r="S5" s="155"/>
      <c r="T5" s="155"/>
      <c r="U5" s="155"/>
      <c r="V5" s="155"/>
      <c r="W5" s="155"/>
      <c r="X5" s="155"/>
      <c r="Y5" s="155"/>
      <c r="Z5" s="155"/>
      <c r="AA5" s="155"/>
      <c r="AB5" s="155"/>
      <c r="AC5" s="155"/>
      <c r="AD5" s="155"/>
    </row>
    <row r="6" spans="2:30" x14ac:dyDescent="0.25">
      <c r="B6" s="1" t="s">
        <v>35</v>
      </c>
      <c r="C6" s="1" t="s">
        <v>26</v>
      </c>
      <c r="D6" s="1" t="s">
        <v>37</v>
      </c>
      <c r="E6" s="1" t="s">
        <v>2</v>
      </c>
      <c r="F6" s="1" t="s">
        <v>3</v>
      </c>
      <c r="G6" s="1" t="s">
        <v>1</v>
      </c>
      <c r="H6" s="1" t="s">
        <v>24</v>
      </c>
      <c r="I6" s="1" t="s">
        <v>4</v>
      </c>
      <c r="J6" s="1" t="s">
        <v>9</v>
      </c>
      <c r="K6" s="1" t="s">
        <v>10</v>
      </c>
      <c r="L6" s="1" t="s">
        <v>23</v>
      </c>
      <c r="M6" s="1" t="s">
        <v>25</v>
      </c>
      <c r="N6" s="1" t="s">
        <v>30</v>
      </c>
      <c r="O6" s="1" t="s">
        <v>5</v>
      </c>
      <c r="P6" s="7" t="s">
        <v>27</v>
      </c>
      <c r="Q6" s="7" t="s">
        <v>31</v>
      </c>
      <c r="R6" s="8" t="s">
        <v>28</v>
      </c>
      <c r="S6" s="8" t="s">
        <v>29</v>
      </c>
      <c r="T6" s="1" t="s">
        <v>6</v>
      </c>
      <c r="U6" s="1" t="s">
        <v>7</v>
      </c>
      <c r="V6" s="1" t="s">
        <v>11</v>
      </c>
      <c r="W6" s="1" t="s">
        <v>12</v>
      </c>
      <c r="X6" s="1" t="s">
        <v>17</v>
      </c>
      <c r="Y6" s="1" t="s">
        <v>16</v>
      </c>
      <c r="Z6" s="1" t="s">
        <v>15</v>
      </c>
      <c r="AA6" s="1" t="s">
        <v>18</v>
      </c>
      <c r="AB6" s="1" t="s">
        <v>39</v>
      </c>
      <c r="AC6" s="1" t="s">
        <v>19</v>
      </c>
      <c r="AD6" s="1" t="s">
        <v>897</v>
      </c>
    </row>
    <row r="7" spans="2:30" x14ac:dyDescent="0.25">
      <c r="B7" s="20" t="s">
        <v>893</v>
      </c>
      <c r="C7" s="20" t="s">
        <v>893</v>
      </c>
      <c r="D7" s="20" t="s">
        <v>893</v>
      </c>
      <c r="E7" s="22" t="s">
        <v>894</v>
      </c>
      <c r="F7" s="22" t="s">
        <v>894</v>
      </c>
      <c r="G7" s="22" t="s">
        <v>894</v>
      </c>
      <c r="H7" s="22" t="s">
        <v>894</v>
      </c>
      <c r="I7" s="22" t="s">
        <v>894</v>
      </c>
      <c r="J7" s="22" t="s">
        <v>894</v>
      </c>
      <c r="K7" s="22" t="s">
        <v>894</v>
      </c>
      <c r="L7" s="22" t="s">
        <v>894</v>
      </c>
      <c r="M7" s="151" t="s">
        <v>895</v>
      </c>
      <c r="N7" s="22" t="s">
        <v>894</v>
      </c>
      <c r="O7" s="151" t="s">
        <v>895</v>
      </c>
      <c r="P7" s="22" t="s">
        <v>894</v>
      </c>
      <c r="Q7" s="22" t="s">
        <v>894</v>
      </c>
      <c r="R7" s="22" t="s">
        <v>894</v>
      </c>
      <c r="S7" s="151" t="s">
        <v>895</v>
      </c>
      <c r="T7" s="22" t="s">
        <v>894</v>
      </c>
      <c r="U7" s="22" t="s">
        <v>894</v>
      </c>
      <c r="V7" s="22" t="s">
        <v>894</v>
      </c>
      <c r="W7" s="151" t="s">
        <v>895</v>
      </c>
      <c r="X7" s="151" t="s">
        <v>895</v>
      </c>
      <c r="Y7" s="151" t="s">
        <v>895</v>
      </c>
      <c r="Z7" s="22" t="s">
        <v>894</v>
      </c>
      <c r="AA7" s="151" t="s">
        <v>895</v>
      </c>
      <c r="AB7" s="22" t="s">
        <v>894</v>
      </c>
      <c r="AC7" s="151" t="s">
        <v>895</v>
      </c>
      <c r="AD7" s="22" t="s">
        <v>894</v>
      </c>
    </row>
  </sheetData>
  <mergeCells count="2">
    <mergeCell ref="B5:AD5"/>
    <mergeCell ref="B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Leasing Comps </vt:lpstr>
      <vt:lpstr>Investment Comps</vt:lpstr>
      <vt:lpstr>Leasing Supply</vt:lpstr>
      <vt:lpstr>Investment Supply</vt:lpstr>
      <vt:lpstr>Prime Yield Light-Ind.</vt:lpstr>
      <vt:lpstr>Prime Yield Logistics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Lopez-Herrera</dc:creator>
  <cp:lastModifiedBy>Reinier Stuyt</cp:lastModifiedBy>
  <dcterms:created xsi:type="dcterms:W3CDTF">2024-09-27T13:24:51Z</dcterms:created>
  <dcterms:modified xsi:type="dcterms:W3CDTF">2025-08-25T13:09:01Z</dcterms:modified>
</cp:coreProperties>
</file>