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7C21512-5AC2-422E-8504-ED79B708D6AF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7" i="1"/>
  <c r="Q59" i="1" l="1"/>
  <c r="Q60" i="1"/>
  <c r="Q61" i="1"/>
  <c r="Q62" i="1"/>
  <c r="Q63" i="1"/>
  <c r="Q64" i="1"/>
  <c r="Q65" i="1"/>
  <c r="Q66" i="1"/>
  <c r="M59" i="1"/>
  <c r="P59" i="1" s="1"/>
  <c r="R59" i="1" s="1"/>
  <c r="N59" i="1"/>
  <c r="M60" i="1"/>
  <c r="P60" i="1" s="1"/>
  <c r="R60" i="1" s="1"/>
  <c r="N60" i="1"/>
  <c r="M61" i="1"/>
  <c r="S61" i="1" s="1"/>
  <c r="N61" i="1"/>
  <c r="M62" i="1"/>
  <c r="T62" i="1" s="1"/>
  <c r="N62" i="1"/>
  <c r="M63" i="1"/>
  <c r="S63" i="1" s="1"/>
  <c r="N63" i="1"/>
  <c r="M64" i="1"/>
  <c r="P64" i="1" s="1"/>
  <c r="R64" i="1" s="1"/>
  <c r="N64" i="1"/>
  <c r="M65" i="1"/>
  <c r="T65" i="1" s="1"/>
  <c r="N65" i="1"/>
  <c r="M66" i="1"/>
  <c r="P66" i="1" s="1"/>
  <c r="R66" i="1" s="1"/>
  <c r="N66" i="1"/>
  <c r="T64" i="1" l="1"/>
  <c r="S64" i="1"/>
  <c r="S62" i="1"/>
  <c r="P62" i="1"/>
  <c r="R62" i="1" s="1"/>
  <c r="T61" i="1"/>
  <c r="P61" i="1"/>
  <c r="R61" i="1" s="1"/>
  <c r="P65" i="1"/>
  <c r="R65" i="1" s="1"/>
  <c r="T66" i="1"/>
  <c r="S66" i="1"/>
  <c r="T63" i="1"/>
  <c r="T60" i="1"/>
  <c r="S65" i="1"/>
  <c r="P63" i="1"/>
  <c r="R63" i="1" s="1"/>
  <c r="S60" i="1"/>
  <c r="T59" i="1"/>
  <c r="S5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U65" i="1" l="1"/>
  <c r="U59" i="1"/>
  <c r="U61" i="1"/>
  <c r="U62" i="1"/>
  <c r="U64" i="1"/>
  <c r="U60" i="1"/>
  <c r="U66" i="1"/>
  <c r="U63" i="1"/>
  <c r="Q44" i="1"/>
  <c r="N44" i="1"/>
  <c r="M38" i="1"/>
  <c r="P38" i="1" s="1"/>
  <c r="N38" i="1"/>
  <c r="Q55" i="1"/>
  <c r="N55" i="1"/>
  <c r="M49" i="1"/>
  <c r="N49" i="1"/>
  <c r="Q42" i="1"/>
  <c r="N42" i="1"/>
  <c r="M39" i="1"/>
  <c r="P39" i="1" s="1"/>
  <c r="N39" i="1"/>
  <c r="M53" i="1"/>
  <c r="P53" i="1" s="1"/>
  <c r="N53" i="1"/>
  <c r="M58" i="1"/>
  <c r="P58" i="1" s="1"/>
  <c r="N58" i="1"/>
  <c r="Q54" i="1"/>
  <c r="N54" i="1"/>
  <c r="Q57" i="1"/>
  <c r="N57" i="1"/>
  <c r="M46" i="1"/>
  <c r="N46" i="1"/>
  <c r="Q45" i="1"/>
  <c r="N45" i="1"/>
  <c r="M47" i="1"/>
  <c r="P47" i="1" s="1"/>
  <c r="N47" i="1"/>
  <c r="Q41" i="1"/>
  <c r="N41" i="1"/>
  <c r="M52" i="1"/>
  <c r="P52" i="1" s="1"/>
  <c r="N52" i="1"/>
  <c r="Q37" i="1"/>
  <c r="N37" i="1"/>
  <c r="M43" i="1"/>
  <c r="P43" i="1" s="1"/>
  <c r="N43" i="1"/>
  <c r="M51" i="1"/>
  <c r="P51" i="1" s="1"/>
  <c r="N51" i="1"/>
  <c r="Q56" i="1"/>
  <c r="N56" i="1"/>
  <c r="Q50" i="1"/>
  <c r="N50" i="1"/>
  <c r="P49" i="1" l="1"/>
  <c r="R49" i="1" s="1"/>
  <c r="P46" i="1"/>
  <c r="R46" i="1" s="1"/>
  <c r="R58" i="1"/>
  <c r="Q46" i="1"/>
  <c r="M56" i="1"/>
  <c r="M50" i="1"/>
  <c r="Q49" i="1"/>
  <c r="Q39" i="1"/>
  <c r="Q58" i="1"/>
  <c r="M37" i="1"/>
  <c r="Q52" i="1"/>
  <c r="Q51" i="1"/>
  <c r="M57" i="1"/>
  <c r="R52" i="1"/>
  <c r="T52" i="1"/>
  <c r="Q47" i="1"/>
  <c r="M55" i="1"/>
  <c r="Q38" i="1"/>
  <c r="M45" i="1"/>
  <c r="M54" i="1"/>
  <c r="M41" i="1"/>
  <c r="Q53" i="1"/>
  <c r="R51" i="1"/>
  <c r="S51" i="1"/>
  <c r="T51" i="1"/>
  <c r="S47" i="1"/>
  <c r="R47" i="1"/>
  <c r="T43" i="1"/>
  <c r="R43" i="1"/>
  <c r="R53" i="1"/>
  <c r="T53" i="1"/>
  <c r="S53" i="1"/>
  <c r="S39" i="1"/>
  <c r="R39" i="1"/>
  <c r="S38" i="1"/>
  <c r="T38" i="1"/>
  <c r="R38" i="1"/>
  <c r="T58" i="1"/>
  <c r="M44" i="1"/>
  <c r="Q43" i="1"/>
  <c r="T46" i="1"/>
  <c r="M42" i="1"/>
  <c r="T39" i="1"/>
  <c r="S43" i="1"/>
  <c r="T49" i="1"/>
  <c r="S52" i="1"/>
  <c r="S46" i="1"/>
  <c r="S58" i="1"/>
  <c r="S49" i="1"/>
  <c r="T47" i="1"/>
  <c r="Q48" i="1"/>
  <c r="N48" i="1"/>
  <c r="P45" i="1" l="1"/>
  <c r="R45" i="1" s="1"/>
  <c r="P44" i="1"/>
  <c r="R44" i="1" s="1"/>
  <c r="P56" i="1"/>
  <c r="R56" i="1" s="1"/>
  <c r="P41" i="1"/>
  <c r="R41" i="1" s="1"/>
  <c r="S57" i="1"/>
  <c r="P57" i="1"/>
  <c r="R57" i="1" s="1"/>
  <c r="P54" i="1"/>
  <c r="R54" i="1" s="1"/>
  <c r="P42" i="1"/>
  <c r="R42" i="1" s="1"/>
  <c r="T50" i="1"/>
  <c r="P50" i="1"/>
  <c r="R50" i="1" s="1"/>
  <c r="S55" i="1"/>
  <c r="P55" i="1"/>
  <c r="R55" i="1" s="1"/>
  <c r="P37" i="1"/>
  <c r="R37" i="1" s="1"/>
  <c r="S41" i="1"/>
  <c r="U43" i="1"/>
  <c r="T56" i="1"/>
  <c r="S56" i="1"/>
  <c r="S50" i="1"/>
  <c r="S42" i="1"/>
  <c r="S54" i="1"/>
  <c r="S45" i="1"/>
  <c r="T57" i="1"/>
  <c r="U38" i="1"/>
  <c r="T37" i="1"/>
  <c r="T54" i="1"/>
  <c r="U58" i="1"/>
  <c r="S37" i="1"/>
  <c r="T45" i="1"/>
  <c r="T41" i="1"/>
  <c r="U51" i="1"/>
  <c r="U53" i="1"/>
  <c r="U47" i="1"/>
  <c r="U46" i="1"/>
  <c r="U52" i="1"/>
  <c r="T55" i="1"/>
  <c r="T44" i="1"/>
  <c r="U39" i="1"/>
  <c r="S44" i="1"/>
  <c r="T42" i="1"/>
  <c r="U49" i="1"/>
  <c r="M48" i="1"/>
  <c r="N40" i="1"/>
  <c r="Q40" i="1"/>
  <c r="P48" i="1" l="1"/>
  <c r="R48" i="1" s="1"/>
  <c r="U41" i="1"/>
  <c r="U44" i="1"/>
  <c r="U37" i="1"/>
  <c r="U57" i="1"/>
  <c r="U54" i="1"/>
  <c r="U50" i="1"/>
  <c r="U42" i="1"/>
  <c r="U45" i="1"/>
  <c r="U56" i="1"/>
  <c r="U55" i="1"/>
  <c r="T48" i="1"/>
  <c r="S48" i="1"/>
  <c r="M40" i="1"/>
  <c r="P40" i="1" s="1"/>
  <c r="R30" i="17"/>
  <c r="R31" i="17"/>
  <c r="R33" i="17"/>
  <c r="R32" i="17"/>
  <c r="U48" i="1" l="1"/>
  <c r="S40" i="1"/>
  <c r="T40" i="1"/>
  <c r="R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<sst xmlns="http://schemas.openxmlformats.org/spreadsheetml/2006/main" count="401" uniqueCount="104">
  <si>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</si>
  <si>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</si>
  <si>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</si>
  <si>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</si>
  <si>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</si>
  <si>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</si>
  <si>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</si>
  <si>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</si>
  <si>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</si>
  <si>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</si>
  <si>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</si>
  <si>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</si>
  <si>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</si>
  <si>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</si>
  <si>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</si>
  <si>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</si>
  <si>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</si>
  <si>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</si>
  <si>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</si>
  <si>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</si>
  <si>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</si>
  <si>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</si>
  <si>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</si>
  <si>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</si>
  <si>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</si>
  <si>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</si>
  <si>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</si>
  <si>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</si>
  <si>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</si>
  <si>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</si>
  <si>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</si>
  <si>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</si>
  <si>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</si>
  <si>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</si>
  <si>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</si>
  <si>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</si>
  <si>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</si>
  <si>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</si>
  <si>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</si>
  <si>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SDP</t>
  </si>
  <si>
    <t>ATL</t>
  </si>
  <si>
    <t>CHW</t>
  </si>
  <si>
    <t>TOR</t>
  </si>
  <si>
    <t>SEA</t>
  </si>
  <si>
    <t>BAL</t>
  </si>
  <si>
    <t>CHC</t>
  </si>
  <si>
    <t>CIN</t>
  </si>
  <si>
    <t>COL</t>
  </si>
  <si>
    <t>PHI</t>
  </si>
  <si>
    <t>SFG</t>
  </si>
  <si>
    <t>SD</t>
  </si>
  <si>
    <t>WSN</t>
  </si>
  <si>
    <t>KCR</t>
  </si>
  <si>
    <t>LAD</t>
  </si>
  <si>
    <t>MIL</t>
  </si>
  <si>
    <t>BOS</t>
  </si>
  <si>
    <t>NYM</t>
  </si>
  <si>
    <t>STL</t>
  </si>
  <si>
    <t>CLE</t>
  </si>
  <si>
    <t>HOU</t>
  </si>
  <si>
    <t>MIA</t>
  </si>
  <si>
    <t>KC</t>
  </si>
  <si>
    <t>WSH</t>
  </si>
  <si>
    <t>PIT</t>
  </si>
  <si>
    <t>DET</t>
  </si>
  <si>
    <t>OAK</t>
  </si>
  <si>
    <t>TBR</t>
  </si>
  <si>
    <t>ARI</t>
  </si>
  <si>
    <t>TEX</t>
  </si>
  <si>
    <t>NYY</t>
  </si>
  <si>
    <t>LAA</t>
  </si>
  <si>
    <t>TB</t>
  </si>
  <si>
    <t>SF</t>
  </si>
  <si>
    <t>Slade Cecconi</t>
  </si>
  <si>
    <t>Chris Sale</t>
  </si>
  <si>
    <t>Kyle Bradish</t>
  </si>
  <si>
    <t>Cooper Criswell</t>
  </si>
  <si>
    <t>Justin Steele</t>
  </si>
  <si>
    <t>Garrett Crochet</t>
  </si>
  <si>
    <t>Hunter Greene</t>
  </si>
  <si>
    <t>Ben Lively</t>
  </si>
  <si>
    <t>Cal Quantrill</t>
  </si>
  <si>
    <t>Reese Olson</t>
  </si>
  <si>
    <t>Framber Valdez</t>
  </si>
  <si>
    <t>Alec Marsh</t>
  </si>
  <si>
    <t>Reid Detmers</t>
  </si>
  <si>
    <t>Yoshinobu Yamamoto</t>
  </si>
  <si>
    <t>Ryan Weathers</t>
  </si>
  <si>
    <t>Robert Gasser</t>
  </si>
  <si>
    <t>Joe Ryan</t>
  </si>
  <si>
    <t>Sean Manaea</t>
  </si>
  <si>
    <t>Cody Poteet</t>
  </si>
  <si>
    <t>Aaron Brooks</t>
  </si>
  <si>
    <t>Ranger Suarez</t>
  </si>
  <si>
    <t>Mitch Keller</t>
  </si>
  <si>
    <t>Joe Musgrove</t>
  </si>
  <si>
    <t>Bryce Miller</t>
  </si>
  <si>
    <t>Logan Webb</t>
  </si>
  <si>
    <t>Sonny Gray</t>
  </si>
  <si>
    <t>Taj Bradley</t>
  </si>
  <si>
    <t>Michael Lorenzen</t>
  </si>
  <si>
    <t>Yusei Kikuchi</t>
  </si>
  <si>
    <t>Mitchell Parker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</si>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</sst>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E24" zoomScale="80" zoomScaleNormal="80" workbookViewId="0">
      <selection activeCell="M52" sqref="M52:V52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94</v>
      </c>
      <c r="B2" s="5">
        <f>RF!B2</f>
        <v>5.54</v>
      </c>
      <c r="C2" s="5">
        <f>LR!B2</f>
        <v>5.3115738576572404</v>
      </c>
      <c r="D2" s="5">
        <f>Adaboost!B2</f>
        <v>5.04624277456647</v>
      </c>
      <c r="E2" s="5">
        <f>XGBR!B2</f>
        <v>5.7617273000000004</v>
      </c>
      <c r="F2" s="5">
        <f>Huber!B2</f>
        <v>5.2420680347606901</v>
      </c>
      <c r="G2" s="5">
        <f>BayesRidge!B2</f>
        <v>5.3391179329845704</v>
      </c>
      <c r="H2" s="5">
        <f>Elastic!B2</f>
        <v>5.15872013269645</v>
      </c>
      <c r="I2" s="5">
        <f>GBR!B2</f>
        <v>5.2259275351121897</v>
      </c>
      <c r="J2" s="6">
        <f t="shared" ref="J2:J35" si="0">AVERAGE(B2:I2,B37)</f>
        <v>5.3287491544645347</v>
      </c>
      <c r="K2">
        <f t="shared" ref="K2:K31" si="1">MAX(B2:I2,B37)</f>
        <v>5.7617273000000004</v>
      </c>
      <c r="L2">
        <f t="shared" ref="L2:L31" si="2">MIN(B2:I2,B37)</f>
        <v>5.04624277456647</v>
      </c>
      <c r="AC2" s="6"/>
    </row>
    <row r="3" spans="1:29" ht="15" thickBot="1" x14ac:dyDescent="0.35">
      <c r="A3" t="s">
        <v>101</v>
      </c>
      <c r="B3" s="5">
        <f>RF!B3</f>
        <v>5.53</v>
      </c>
      <c r="C3" s="5">
        <f>LR!B3</f>
        <v>5.4490523781889397</v>
      </c>
      <c r="D3" s="5">
        <f>Adaboost!B3</f>
        <v>5.2607802874743301</v>
      </c>
      <c r="E3" s="5">
        <f>XGBR!B3</f>
        <v>6.1684809999999999</v>
      </c>
      <c r="F3" s="5">
        <f>Huber!B3</f>
        <v>5.39055402256498</v>
      </c>
      <c r="G3" s="5">
        <f>BayesRidge!B3</f>
        <v>5.4115472614430598</v>
      </c>
      <c r="H3" s="5">
        <f>Elastic!B3</f>
        <v>4.98861073373123</v>
      </c>
      <c r="I3" s="5">
        <f>GBR!B3</f>
        <v>5.5046042076745199</v>
      </c>
      <c r="J3" s="6">
        <f t="shared" si="0"/>
        <v>5.4569022837540038</v>
      </c>
      <c r="K3">
        <f t="shared" si="1"/>
        <v>6.1684809999999999</v>
      </c>
      <c r="L3">
        <f t="shared" si="2"/>
        <v>4.98861073373123</v>
      </c>
      <c r="AC3" s="6"/>
    </row>
    <row r="4" spans="1:29" ht="15" thickBot="1" x14ac:dyDescent="0.35">
      <c r="A4" t="s">
        <v>99</v>
      </c>
      <c r="B4" s="5">
        <f>RF!B4</f>
        <v>8.0500000000000007</v>
      </c>
      <c r="C4" s="5">
        <f>LR!B4</f>
        <v>5.4790937624044602</v>
      </c>
      <c r="D4" s="5">
        <f>Adaboost!B4</f>
        <v>6.3383685800604201</v>
      </c>
      <c r="E4" s="5">
        <f>XGBR!B4</f>
        <v>6.2588634000000001</v>
      </c>
      <c r="F4" s="5">
        <f>Huber!B4</f>
        <v>5.41204406927453</v>
      </c>
      <c r="G4" s="5">
        <f>BayesRidge!B4</f>
        <v>5.5038815967083696</v>
      </c>
      <c r="H4" s="5">
        <f>Elastic!B4</f>
        <v>5.0695498832388699</v>
      </c>
      <c r="I4" s="5">
        <f>GBR!B4</f>
        <v>6.0141847966128301</v>
      </c>
      <c r="J4" s="6">
        <f t="shared" si="0"/>
        <v>5.9537028491765493</v>
      </c>
      <c r="K4">
        <f t="shared" si="1"/>
        <v>8.0500000000000007</v>
      </c>
      <c r="L4">
        <f t="shared" si="2"/>
        <v>5.0695498832388699</v>
      </c>
      <c r="AC4" s="6"/>
    </row>
    <row r="5" spans="1:29" ht="15" thickBot="1" x14ac:dyDescent="0.35">
      <c r="A5" t="s">
        <v>75</v>
      </c>
      <c r="B5" s="5">
        <f>RF!B5</f>
        <v>5.39</v>
      </c>
      <c r="C5" s="5">
        <f>LR!B5</f>
        <v>5.2329185471101303</v>
      </c>
      <c r="D5" s="5">
        <f>Adaboost!B5</f>
        <v>5.2475728155339798</v>
      </c>
      <c r="E5" s="5">
        <f>XGBR!B5</f>
        <v>7.4001970000000004</v>
      </c>
      <c r="F5" s="5">
        <f>Huber!B5</f>
        <v>5.1920177768186004</v>
      </c>
      <c r="G5" s="5">
        <f>BayesRidge!B5</f>
        <v>5.1831378776903696</v>
      </c>
      <c r="H5" s="5">
        <f>Elastic!B5</f>
        <v>4.8552669145423701</v>
      </c>
      <c r="I5" s="5">
        <f>GBR!B5</f>
        <v>6.5494330255994804</v>
      </c>
      <c r="J5" s="6">
        <f t="shared" si="0"/>
        <v>5.5912548605262575</v>
      </c>
      <c r="K5">
        <f t="shared" si="1"/>
        <v>7.4001970000000004</v>
      </c>
      <c r="L5">
        <f t="shared" si="2"/>
        <v>4.8552669145423701</v>
      </c>
      <c r="AC5" s="6"/>
    </row>
    <row r="6" spans="1:29" ht="15" thickBot="1" x14ac:dyDescent="0.35">
      <c r="A6" t="s">
        <v>73</v>
      </c>
      <c r="B6" s="5">
        <f>RF!B6</f>
        <v>3.62</v>
      </c>
      <c r="C6" s="5">
        <f>LR!B6</f>
        <v>4.9998208723772697</v>
      </c>
      <c r="D6" s="5">
        <f>Adaboost!B6</f>
        <v>5.1030674846625699</v>
      </c>
      <c r="E6" s="5">
        <f>XGBR!B6</f>
        <v>4.2603507</v>
      </c>
      <c r="F6" s="5">
        <f>Huber!B6</f>
        <v>4.9098186839856801</v>
      </c>
      <c r="G6" s="5">
        <f>BayesRidge!B6</f>
        <v>4.9966213841487797</v>
      </c>
      <c r="H6" s="5">
        <f>Elastic!B6</f>
        <v>4.9277005941017498</v>
      </c>
      <c r="I6" s="5">
        <f>GBR!B6</f>
        <v>4.1210106324168096</v>
      </c>
      <c r="J6" s="6">
        <f t="shared" si="0"/>
        <v>4.6595160126867761</v>
      </c>
      <c r="K6">
        <f t="shared" si="1"/>
        <v>5.1030674846625699</v>
      </c>
      <c r="L6">
        <f t="shared" si="2"/>
        <v>3.62</v>
      </c>
      <c r="AC6" s="6"/>
    </row>
    <row r="7" spans="1:29" ht="15" thickBot="1" x14ac:dyDescent="0.35">
      <c r="A7" t="s">
        <v>90</v>
      </c>
      <c r="B7" s="5">
        <f>RF!B7</f>
        <v>5.08</v>
      </c>
      <c r="C7" s="5">
        <f>LR!B7</f>
        <v>4.95834587494413</v>
      </c>
      <c r="D7" s="5">
        <f>Adaboost!B7</f>
        <v>4.5889423076923004</v>
      </c>
      <c r="E7" s="5">
        <f>XGBR!B7</f>
        <v>4.5420236999999997</v>
      </c>
      <c r="F7" s="5">
        <f>Huber!B7</f>
        <v>4.8922588624812899</v>
      </c>
      <c r="G7" s="5">
        <f>BayesRidge!B7</f>
        <v>4.9302937313716102</v>
      </c>
      <c r="H7" s="5">
        <f>Elastic!B7</f>
        <v>4.8552669145423701</v>
      </c>
      <c r="I7" s="5">
        <f>GBR!B7</f>
        <v>4.6562771502278499</v>
      </c>
      <c r="J7" s="6">
        <f t="shared" si="0"/>
        <v>4.8244523763768798</v>
      </c>
      <c r="K7">
        <f t="shared" si="1"/>
        <v>5.08</v>
      </c>
      <c r="L7">
        <f t="shared" si="2"/>
        <v>4.5420236999999997</v>
      </c>
      <c r="AC7" s="6"/>
    </row>
    <row r="8" spans="1:29" ht="15" thickBot="1" x14ac:dyDescent="0.35">
      <c r="A8" t="s">
        <v>78</v>
      </c>
      <c r="B8" s="5">
        <f>RF!B8</f>
        <v>6.63</v>
      </c>
      <c r="C8" s="5">
        <f>LR!B8</f>
        <v>4.8692573304705</v>
      </c>
      <c r="D8" s="5">
        <f>Adaboost!B8</f>
        <v>5.8029925187032401</v>
      </c>
      <c r="E8" s="5">
        <f>XGBR!B8</f>
        <v>9.3058350000000001</v>
      </c>
      <c r="F8" s="5">
        <f>Huber!B8</f>
        <v>4.7451781996288496</v>
      </c>
      <c r="G8" s="5">
        <f>BayesRidge!B8</f>
        <v>4.8828094763572798</v>
      </c>
      <c r="H8" s="5">
        <f>Elastic!B8</f>
        <v>4.9236765007928902</v>
      </c>
      <c r="I8" s="5">
        <f>GBR!B8</f>
        <v>6.8574225431509301</v>
      </c>
      <c r="J8" s="6">
        <f t="shared" si="0"/>
        <v>5.8879589761973987</v>
      </c>
      <c r="K8">
        <f t="shared" si="1"/>
        <v>9.3058350000000001</v>
      </c>
      <c r="L8">
        <f t="shared" si="2"/>
        <v>4.7451781996288496</v>
      </c>
      <c r="AC8" s="6"/>
    </row>
    <row r="9" spans="1:29" ht="15" thickBot="1" x14ac:dyDescent="0.35">
      <c r="A9" t="s">
        <v>88</v>
      </c>
      <c r="B9" s="5">
        <f>RF!B9</f>
        <v>5.26</v>
      </c>
      <c r="C9" s="5">
        <f>LR!B9</f>
        <v>5.3611523899846203</v>
      </c>
      <c r="D9" s="5">
        <f>Adaboost!B9</f>
        <v>6.7902912621359199</v>
      </c>
      <c r="E9" s="5">
        <f>XGBR!B9</f>
        <v>5.4165369999999999</v>
      </c>
      <c r="F9" s="5">
        <f>Huber!B9</f>
        <v>5.2247589923174402</v>
      </c>
      <c r="G9" s="5">
        <f>BayesRidge!B9</f>
        <v>5.3991144586102697</v>
      </c>
      <c r="H9" s="5">
        <f>Elastic!B9</f>
        <v>5.0695498832388699</v>
      </c>
      <c r="I9" s="5">
        <f>GBR!B9</f>
        <v>5.6208978337425304</v>
      </c>
      <c r="J9" s="6">
        <f t="shared" si="0"/>
        <v>5.4863168628273682</v>
      </c>
      <c r="K9">
        <f t="shared" si="1"/>
        <v>6.7902912621359199</v>
      </c>
      <c r="L9">
        <f t="shared" si="2"/>
        <v>5.0695498832388699</v>
      </c>
      <c r="AC9" s="6"/>
    </row>
    <row r="10" spans="1:29" ht="15" thickBot="1" x14ac:dyDescent="0.35">
      <c r="A10" t="s">
        <v>82</v>
      </c>
      <c r="B10" s="5">
        <f>RF!B10</f>
        <v>4.7300000000000004</v>
      </c>
      <c r="C10" s="5">
        <f>LR!B10</f>
        <v>5.1076431562802496</v>
      </c>
      <c r="D10" s="5">
        <f>Adaboost!B10</f>
        <v>5.2282003710575102</v>
      </c>
      <c r="E10" s="5">
        <f>XGBR!B10</f>
        <v>5.3530199999999999</v>
      </c>
      <c r="F10" s="5">
        <f>Huber!B10</f>
        <v>4.9824965737598097</v>
      </c>
      <c r="G10" s="5">
        <f>BayesRidge!B10</f>
        <v>5.09867844707634</v>
      </c>
      <c r="H10" s="5">
        <f>Elastic!B10</f>
        <v>4.9850439237529303</v>
      </c>
      <c r="I10" s="5">
        <f>GBR!B10</f>
        <v>5.8478792583225996</v>
      </c>
      <c r="J10" s="6">
        <f t="shared" si="0"/>
        <v>5.1628618555597159</v>
      </c>
      <c r="K10">
        <f t="shared" si="1"/>
        <v>5.8478792583225996</v>
      </c>
      <c r="L10">
        <f t="shared" si="2"/>
        <v>4.7300000000000004</v>
      </c>
      <c r="AC10" s="6"/>
    </row>
    <row r="11" spans="1:29" ht="15" thickBot="1" x14ac:dyDescent="0.35">
      <c r="A11" t="s">
        <v>76</v>
      </c>
      <c r="B11" s="5">
        <f>RF!B11</f>
        <v>4.03</v>
      </c>
      <c r="C11" s="5">
        <f>LR!B11</f>
        <v>4.4154896897791298</v>
      </c>
      <c r="D11" s="5">
        <f>Adaboost!B11</f>
        <v>5.1754385964912197</v>
      </c>
      <c r="E11" s="5">
        <f>XGBR!B11</f>
        <v>4.6944939999999997</v>
      </c>
      <c r="F11" s="5">
        <f>Huber!B11</f>
        <v>4.2943849433236903</v>
      </c>
      <c r="G11" s="5">
        <f>BayesRidge!B11</f>
        <v>4.4179150927317599</v>
      </c>
      <c r="H11" s="5">
        <f>Elastic!B11</f>
        <v>4.66965561067145</v>
      </c>
      <c r="I11" s="5">
        <f>GBR!B11</f>
        <v>4.7350059922335097</v>
      </c>
      <c r="J11" s="6">
        <f t="shared" si="0"/>
        <v>4.5273096079059707</v>
      </c>
      <c r="K11">
        <f t="shared" si="1"/>
        <v>5.1754385964912197</v>
      </c>
      <c r="L11">
        <f t="shared" si="2"/>
        <v>4.03</v>
      </c>
      <c r="AC11" s="6"/>
    </row>
    <row r="12" spans="1:29" ht="15" thickBot="1" x14ac:dyDescent="0.35">
      <c r="A12" t="s">
        <v>89</v>
      </c>
      <c r="B12" s="5">
        <f>RF!B12</f>
        <v>6.17</v>
      </c>
      <c r="C12" s="5">
        <f>LR!B12</f>
        <v>5.48332805995401</v>
      </c>
      <c r="D12" s="5">
        <f>Adaboost!B12</f>
        <v>6.7902912621359199</v>
      </c>
      <c r="E12" s="5">
        <f>XGBR!B12</f>
        <v>5.4510617000000003</v>
      </c>
      <c r="F12" s="5">
        <f>Huber!B12</f>
        <v>5.3528229220515797</v>
      </c>
      <c r="G12" s="5">
        <f>BayesRidge!B12</f>
        <v>5.5048020357767502</v>
      </c>
      <c r="H12" s="5">
        <f>Elastic!B12</f>
        <v>5.1532327327298297</v>
      </c>
      <c r="I12" s="5">
        <f>GBR!B12</f>
        <v>5.2153197898749903</v>
      </c>
      <c r="J12" s="6">
        <f t="shared" si="0"/>
        <v>5.617352049704774</v>
      </c>
      <c r="K12">
        <f t="shared" si="1"/>
        <v>6.7902912621359199</v>
      </c>
      <c r="L12">
        <f t="shared" si="2"/>
        <v>5.1532327327298297</v>
      </c>
      <c r="AC12" s="6"/>
    </row>
    <row r="13" spans="1:29" ht="15" thickBot="1" x14ac:dyDescent="0.35">
      <c r="A13" t="s">
        <v>83</v>
      </c>
      <c r="B13" s="5">
        <f>RF!B13</f>
        <v>5.61</v>
      </c>
      <c r="C13" s="5">
        <f>LR!B13</f>
        <v>4.9962672271305104</v>
      </c>
      <c r="D13" s="5">
        <f>Adaboost!B13</f>
        <v>4.8736559139784896</v>
      </c>
      <c r="E13" s="5">
        <f>XGBR!B13</f>
        <v>6.4169536000000003</v>
      </c>
      <c r="F13" s="5">
        <f>Huber!B13</f>
        <v>4.9141530604688102</v>
      </c>
      <c r="G13" s="5">
        <f>BayesRidge!B13</f>
        <v>5.03158443427915</v>
      </c>
      <c r="H13" s="5">
        <f>Elastic!B13</f>
        <v>5.0884128206241304</v>
      </c>
      <c r="I13" s="5">
        <f>GBR!B13</f>
        <v>5.2796751202610004</v>
      </c>
      <c r="J13" s="6">
        <f t="shared" si="0"/>
        <v>5.2506756762944633</v>
      </c>
      <c r="K13">
        <f t="shared" si="1"/>
        <v>6.4169536000000003</v>
      </c>
      <c r="L13">
        <f t="shared" si="2"/>
        <v>4.8736559139784896</v>
      </c>
      <c r="AC13" s="6"/>
    </row>
    <row r="14" spans="1:29" ht="15" thickBot="1" x14ac:dyDescent="0.35">
      <c r="A14" t="s">
        <v>92</v>
      </c>
      <c r="B14" s="5">
        <f>RF!B14</f>
        <v>5.28</v>
      </c>
      <c r="C14" s="5">
        <f>LR!B14</f>
        <v>4.8218660035513601</v>
      </c>
      <c r="D14" s="5">
        <f>Adaboost!B14</f>
        <v>5.0617886178861697</v>
      </c>
      <c r="E14" s="5">
        <f>XGBR!B14</f>
        <v>6.0193260000000004</v>
      </c>
      <c r="F14" s="5">
        <f>Huber!B14</f>
        <v>4.71853742344104</v>
      </c>
      <c r="G14" s="5">
        <f>BayesRidge!B14</f>
        <v>4.8648381744555298</v>
      </c>
      <c r="H14" s="5">
        <f>Elastic!B14</f>
        <v>5.0544595333306699</v>
      </c>
      <c r="I14" s="5">
        <f>GBR!B14</f>
        <v>5.3031674405603502</v>
      </c>
      <c r="J14" s="6">
        <f t="shared" si="0"/>
        <v>5.0957050867356966</v>
      </c>
      <c r="K14">
        <f t="shared" si="1"/>
        <v>6.0193260000000004</v>
      </c>
      <c r="L14">
        <f t="shared" si="2"/>
        <v>4.71853742344104</v>
      </c>
      <c r="AC14" s="6"/>
    </row>
    <row r="15" spans="1:29" ht="15" thickBot="1" x14ac:dyDescent="0.35">
      <c r="A15" t="s">
        <v>74</v>
      </c>
      <c r="B15" s="5">
        <f>RF!B15</f>
        <v>7.08</v>
      </c>
      <c r="C15" s="5">
        <f>LR!B15</f>
        <v>6.1634050661627899</v>
      </c>
      <c r="D15" s="5">
        <f>Adaboost!B15</f>
        <v>6.7529411764705802</v>
      </c>
      <c r="E15" s="5">
        <f>XGBR!B15</f>
        <v>7.8366946999999998</v>
      </c>
      <c r="F15" s="5">
        <f>Huber!B15</f>
        <v>6.0817097766594799</v>
      </c>
      <c r="G15" s="5">
        <f>BayesRidge!B15</f>
        <v>6.1068335028215497</v>
      </c>
      <c r="H15" s="5">
        <f>Elastic!B15</f>
        <v>5.2415798721924096</v>
      </c>
      <c r="I15" s="5">
        <f>GBR!B15</f>
        <v>7.0226061409099803</v>
      </c>
      <c r="J15" s="6">
        <f t="shared" si="0"/>
        <v>6.4941112851193754</v>
      </c>
      <c r="K15">
        <f t="shared" si="1"/>
        <v>7.8366946999999998</v>
      </c>
      <c r="L15">
        <f t="shared" si="2"/>
        <v>5.2415798721924096</v>
      </c>
      <c r="AC15" s="6"/>
    </row>
    <row r="16" spans="1:29" ht="15" thickBot="1" x14ac:dyDescent="0.35">
      <c r="A16" t="s">
        <v>95</v>
      </c>
      <c r="B16" s="5">
        <f>RF!B16</f>
        <v>4.33</v>
      </c>
      <c r="C16" s="5">
        <f>LR!B16</f>
        <v>3.91327314120967</v>
      </c>
      <c r="D16" s="5">
        <f>Adaboost!B16</f>
        <v>4.4989898989898904</v>
      </c>
      <c r="E16" s="5">
        <f>XGBR!B16</f>
        <v>4.2354979999999998</v>
      </c>
      <c r="F16" s="5">
        <f>Huber!B16</f>
        <v>3.8005911002582198</v>
      </c>
      <c r="G16" s="5">
        <f>BayesRidge!B16</f>
        <v>4.0117481381086098</v>
      </c>
      <c r="H16" s="5">
        <f>Elastic!B16</f>
        <v>4.7737790250380598</v>
      </c>
      <c r="I16" s="5">
        <f>GBR!B16</f>
        <v>4.0317508324206699</v>
      </c>
      <c r="J16" s="6">
        <f t="shared" si="0"/>
        <v>4.1664427223587577</v>
      </c>
      <c r="K16">
        <f t="shared" si="1"/>
        <v>4.7737790250380598</v>
      </c>
      <c r="L16">
        <f t="shared" si="2"/>
        <v>3.8005911002582198</v>
      </c>
      <c r="AC16" s="6"/>
    </row>
    <row r="17" spans="1:29" ht="15" thickBot="1" x14ac:dyDescent="0.35">
      <c r="A17" t="s">
        <v>84</v>
      </c>
      <c r="B17" s="5">
        <f>RF!B17</f>
        <v>4.8499999999999996</v>
      </c>
      <c r="C17" s="5">
        <f>LR!B17</f>
        <v>5.5122917373648797</v>
      </c>
      <c r="D17" s="5">
        <f>Adaboost!B17</f>
        <v>5.5941422594142196</v>
      </c>
      <c r="E17" s="5">
        <f>XGBR!B17</f>
        <v>4.4485239999999999</v>
      </c>
      <c r="F17" s="5">
        <f>Huber!B17</f>
        <v>5.4618891642144796</v>
      </c>
      <c r="G17" s="5">
        <f>BayesRidge!B17</f>
        <v>5.4539769056891902</v>
      </c>
      <c r="H17" s="5">
        <f>Elastic!B17</f>
        <v>4.9639174338814396</v>
      </c>
      <c r="I17" s="5">
        <f>GBR!B17</f>
        <v>5.00455085297303</v>
      </c>
      <c r="J17" s="6">
        <f t="shared" si="0"/>
        <v>5.1950518501660641</v>
      </c>
      <c r="K17">
        <f t="shared" si="1"/>
        <v>5.5941422594142196</v>
      </c>
      <c r="L17">
        <f t="shared" si="2"/>
        <v>4.4485239999999999</v>
      </c>
      <c r="AC17" s="6"/>
    </row>
    <row r="18" spans="1:29" ht="15" thickBot="1" x14ac:dyDescent="0.35">
      <c r="A18" t="s">
        <v>100</v>
      </c>
      <c r="B18" s="5">
        <f>RF!B18</f>
        <v>4.71</v>
      </c>
      <c r="C18" s="5">
        <f>LR!B18</f>
        <v>4.88768167225727</v>
      </c>
      <c r="D18" s="5">
        <f>Adaboost!B18</f>
        <v>5.0672853828306197</v>
      </c>
      <c r="E18" s="5">
        <f>XGBR!B18</f>
        <v>4.8169000000000004</v>
      </c>
      <c r="F18" s="5">
        <f>Huber!B18</f>
        <v>4.7880567303000996</v>
      </c>
      <c r="G18" s="5">
        <f>BayesRidge!B18</f>
        <v>4.9892579521808003</v>
      </c>
      <c r="H18" s="5">
        <f>Elastic!B18</f>
        <v>5.14877422025695</v>
      </c>
      <c r="I18" s="5">
        <f>GBR!B18</f>
        <v>4.4690266477204403</v>
      </c>
      <c r="J18" s="6">
        <f t="shared" si="0"/>
        <v>4.8781678366157637</v>
      </c>
      <c r="K18">
        <f t="shared" si="1"/>
        <v>5.14877422025695</v>
      </c>
      <c r="L18">
        <f t="shared" si="2"/>
        <v>4.4690266477204403</v>
      </c>
      <c r="AC18" s="6"/>
    </row>
    <row r="19" spans="1:29" ht="15" thickBot="1" x14ac:dyDescent="0.35">
      <c r="A19" t="s">
        <v>87</v>
      </c>
      <c r="B19" s="5">
        <f>RF!B19</f>
        <v>6.11</v>
      </c>
      <c r="C19" s="5">
        <f>LR!B19</f>
        <v>5.5075742124299403</v>
      </c>
      <c r="D19" s="5">
        <f>Adaboost!B19</f>
        <v>5.0923520923520904</v>
      </c>
      <c r="E19" s="5">
        <f>XGBR!B19</f>
        <v>6.476712</v>
      </c>
      <c r="F19" s="5">
        <f>Huber!B19</f>
        <v>5.4479187199846804</v>
      </c>
      <c r="G19" s="5">
        <f>BayesRidge!B19</f>
        <v>5.4581346048698496</v>
      </c>
      <c r="H19" s="5">
        <f>Elastic!B19</f>
        <v>5.0407410334141201</v>
      </c>
      <c r="I19" s="5">
        <f>GBR!B19</f>
        <v>5.9326667494651799</v>
      </c>
      <c r="J19" s="6">
        <f t="shared" si="0"/>
        <v>5.6177888037582102</v>
      </c>
      <c r="K19">
        <f t="shared" si="1"/>
        <v>6.476712</v>
      </c>
      <c r="L19">
        <f t="shared" si="2"/>
        <v>5.0407410334141201</v>
      </c>
      <c r="AC19" s="6"/>
    </row>
    <row r="20" spans="1:29" ht="15" thickBot="1" x14ac:dyDescent="0.35">
      <c r="A20" t="s">
        <v>102</v>
      </c>
      <c r="B20" s="5">
        <f>RF!B20</f>
        <v>5.1100000000000003</v>
      </c>
      <c r="C20" s="5">
        <f>LR!B20</f>
        <v>4.9237823251270898</v>
      </c>
      <c r="D20" s="5">
        <f>Adaboost!B20</f>
        <v>5.81451612903225</v>
      </c>
      <c r="E20" s="5">
        <f>XGBR!B20</f>
        <v>5.0938753999999999</v>
      </c>
      <c r="F20" s="5">
        <f>Huber!B20</f>
        <v>4.7945839970601698</v>
      </c>
      <c r="G20" s="5">
        <f>BayesRidge!B20</f>
        <v>4.9491933963502799</v>
      </c>
      <c r="H20" s="5">
        <f>Elastic!B20</f>
        <v>4.97146260883554</v>
      </c>
      <c r="I20" s="5">
        <f>GBR!B20</f>
        <v>4.82066282877524</v>
      </c>
      <c r="J20" s="6">
        <f t="shared" si="0"/>
        <v>5.0410038768987206</v>
      </c>
      <c r="K20">
        <f t="shared" si="1"/>
        <v>5.81451612903225</v>
      </c>
      <c r="L20">
        <f t="shared" si="2"/>
        <v>4.7945839970601698</v>
      </c>
      <c r="AC20" s="6"/>
    </row>
    <row r="21" spans="1:29" ht="15" thickBot="1" x14ac:dyDescent="0.35">
      <c r="A21" t="s">
        <v>80</v>
      </c>
      <c r="B21" s="5">
        <f>RF!B21</f>
        <v>4.8099999999999996</v>
      </c>
      <c r="C21" s="5">
        <f>LR!B21</f>
        <v>5.2406970805413398</v>
      </c>
      <c r="D21" s="5">
        <f>Adaboost!B21</f>
        <v>5.0618811881188099</v>
      </c>
      <c r="E21" s="5">
        <f>XGBR!B21</f>
        <v>7.285164</v>
      </c>
      <c r="F21" s="5">
        <f>Huber!B21</f>
        <v>5.17604158073798</v>
      </c>
      <c r="G21" s="5">
        <f>BayesRidge!B21</f>
        <v>5.1976408100338496</v>
      </c>
      <c r="H21" s="5">
        <f>Elastic!B21</f>
        <v>4.9790077837896503</v>
      </c>
      <c r="I21" s="5">
        <f>GBR!B21</f>
        <v>5.5840432601659504</v>
      </c>
      <c r="J21" s="6">
        <f t="shared" si="0"/>
        <v>5.3999403537863744</v>
      </c>
      <c r="K21">
        <f t="shared" si="1"/>
        <v>7.285164</v>
      </c>
      <c r="L21">
        <f t="shared" si="2"/>
        <v>4.8099999999999996</v>
      </c>
      <c r="AC21" s="6"/>
    </row>
    <row r="22" spans="1:29" ht="15" thickBot="1" x14ac:dyDescent="0.35">
      <c r="A22" t="s">
        <v>85</v>
      </c>
      <c r="B22" s="5">
        <f>RF!B22</f>
        <v>5.0999999999999996</v>
      </c>
      <c r="C22" s="5">
        <f>LR!B22</f>
        <v>4.7556129347262504</v>
      </c>
      <c r="D22" s="5">
        <f>Adaboost!B22</f>
        <v>5.0672853828306197</v>
      </c>
      <c r="E22" s="5">
        <f>XGBR!B22</f>
        <v>5.8007489999999997</v>
      </c>
      <c r="F22" s="5">
        <f>Huber!B22</f>
        <v>4.6932619245055296</v>
      </c>
      <c r="G22" s="5">
        <f>BayesRidge!B22</f>
        <v>4.8079411487153196</v>
      </c>
      <c r="H22" s="5">
        <f>Elastic!B22</f>
        <v>4.9364804340483399</v>
      </c>
      <c r="I22" s="5">
        <f>GBR!B22</f>
        <v>5.8206370040914504</v>
      </c>
      <c r="J22" s="6">
        <f t="shared" si="0"/>
        <v>5.0743294608538472</v>
      </c>
      <c r="K22">
        <f t="shared" si="1"/>
        <v>5.8206370040914504</v>
      </c>
      <c r="L22">
        <f t="shared" si="2"/>
        <v>4.6869973187671201</v>
      </c>
      <c r="AC22" s="6"/>
    </row>
    <row r="23" spans="1:29" ht="15" thickBot="1" x14ac:dyDescent="0.35">
      <c r="A23" t="s">
        <v>96</v>
      </c>
      <c r="B23" s="5">
        <f>RF!B23</f>
        <v>5.83</v>
      </c>
      <c r="C23" s="5">
        <f>LR!B23</f>
        <v>5.6733100267565097</v>
      </c>
      <c r="D23" s="5">
        <f>Adaboost!B23</f>
        <v>6.0449999999999999</v>
      </c>
      <c r="E23" s="5">
        <f>XGBR!B23</f>
        <v>7.4081440000000001</v>
      </c>
      <c r="F23" s="5">
        <f>Huber!B23</f>
        <v>5.6248194820050204</v>
      </c>
      <c r="G23" s="5">
        <f>BayesRidge!B23</f>
        <v>5.6318357554199503</v>
      </c>
      <c r="H23" s="5">
        <f>Elastic!B23</f>
        <v>5.0956150330803203</v>
      </c>
      <c r="I23" s="5">
        <f>GBR!B23</f>
        <v>5.9147004429871304</v>
      </c>
      <c r="J23" s="6">
        <f t="shared" si="0"/>
        <v>5.8848203389374198</v>
      </c>
      <c r="K23">
        <f t="shared" si="1"/>
        <v>7.4081440000000001</v>
      </c>
      <c r="L23">
        <f t="shared" si="2"/>
        <v>5.0956150330803203</v>
      </c>
      <c r="AC23" s="6"/>
    </row>
    <row r="24" spans="1:29" ht="15" thickBot="1" x14ac:dyDescent="0.35">
      <c r="A24" t="s">
        <v>79</v>
      </c>
      <c r="B24" s="5">
        <f>RF!B24</f>
        <v>4.8600000000000003</v>
      </c>
      <c r="C24" s="5">
        <f>LR!B24</f>
        <v>5.2427170942629502</v>
      </c>
      <c r="D24" s="5">
        <f>Adaboost!B24</f>
        <v>5.0923520923520904</v>
      </c>
      <c r="E24" s="5">
        <f>XGBR!B24</f>
        <v>5.2001476000000002</v>
      </c>
      <c r="F24" s="5">
        <f>Huber!B24</f>
        <v>5.1730636642669499</v>
      </c>
      <c r="G24" s="5">
        <f>BayesRidge!B24</f>
        <v>5.2716998332653899</v>
      </c>
      <c r="H24" s="5">
        <f>Elastic!B24</f>
        <v>5.0764091331971501</v>
      </c>
      <c r="I24" s="5">
        <f>GBR!B24</f>
        <v>5.4935063509290503</v>
      </c>
      <c r="J24" s="6">
        <f t="shared" si="0"/>
        <v>5.1859459081479775</v>
      </c>
      <c r="K24">
        <f t="shared" si="1"/>
        <v>5.4935063509290503</v>
      </c>
      <c r="L24">
        <f t="shared" si="2"/>
        <v>4.8600000000000003</v>
      </c>
      <c r="AC24" s="6"/>
    </row>
    <row r="25" spans="1:29" ht="15" thickBot="1" x14ac:dyDescent="0.35">
      <c r="A25" t="s">
        <v>77</v>
      </c>
      <c r="B25" s="5">
        <f>RF!B25</f>
        <v>5.2</v>
      </c>
      <c r="C25" s="5">
        <f>LR!B25</f>
        <v>5.41479745512504</v>
      </c>
      <c r="D25" s="5">
        <f>Adaboost!B25</f>
        <v>5.2607802874743301</v>
      </c>
      <c r="E25" s="5">
        <f>XGBR!B25</f>
        <v>6.3552103000000004</v>
      </c>
      <c r="F25" s="5">
        <f>Huber!B25</f>
        <v>5.3893638158196202</v>
      </c>
      <c r="G25" s="5">
        <f>BayesRidge!B25</f>
        <v>5.3115087211964598</v>
      </c>
      <c r="H25" s="5">
        <f>Elastic!B25</f>
        <v>4.8784054510682804</v>
      </c>
      <c r="I25" s="5">
        <f>GBR!B25</f>
        <v>5.2482721491231903</v>
      </c>
      <c r="J25" s="6">
        <f t="shared" si="0"/>
        <v>5.3822586675066111</v>
      </c>
      <c r="K25">
        <f t="shared" si="1"/>
        <v>6.3552103000000004</v>
      </c>
      <c r="L25">
        <f t="shared" si="2"/>
        <v>4.8784054510682804</v>
      </c>
      <c r="AC25" s="6"/>
    </row>
    <row r="26" spans="1:29" ht="15" thickBot="1" x14ac:dyDescent="0.35">
      <c r="A26" t="s">
        <v>98</v>
      </c>
      <c r="B26" s="5">
        <f>RF!B26</f>
        <v>4.8499999999999996</v>
      </c>
      <c r="C26" s="5">
        <f>LR!B26</f>
        <v>5.4005227102450499</v>
      </c>
      <c r="D26" s="5">
        <f>Adaboost!B26</f>
        <v>6.6409495548961397</v>
      </c>
      <c r="E26" s="5">
        <f>XGBR!B26</f>
        <v>4.1670784999999997</v>
      </c>
      <c r="F26" s="5">
        <f>Huber!B26</f>
        <v>5.30597017983734</v>
      </c>
      <c r="G26" s="5">
        <f>BayesRidge!B26</f>
        <v>5.4424545216274796</v>
      </c>
      <c r="H26" s="5">
        <f>Elastic!B26</f>
        <v>5.0544595333306699</v>
      </c>
      <c r="I26" s="5">
        <f>GBR!B26</f>
        <v>5.8861129259030402</v>
      </c>
      <c r="J26" s="6">
        <f t="shared" si="0"/>
        <v>5.3322367796138375</v>
      </c>
      <c r="K26">
        <f t="shared" si="1"/>
        <v>6.6409495548961397</v>
      </c>
      <c r="L26">
        <f t="shared" si="2"/>
        <v>4.1670784999999997</v>
      </c>
      <c r="AC26" s="6"/>
    </row>
    <row r="27" spans="1:29" ht="15" thickBot="1" x14ac:dyDescent="0.35">
      <c r="A27" t="s">
        <v>93</v>
      </c>
      <c r="B27" s="5">
        <f>RF!B27</f>
        <v>7.15</v>
      </c>
      <c r="C27" s="5">
        <f>LR!B27</f>
        <v>5.7858435583978203</v>
      </c>
      <c r="D27" s="5">
        <f>Adaboost!B27</f>
        <v>6.18359375</v>
      </c>
      <c r="E27" s="5">
        <f>XGBR!B27</f>
        <v>7.2976985000000001</v>
      </c>
      <c r="F27" s="5">
        <f>Huber!B27</f>
        <v>5.6463449541420596</v>
      </c>
      <c r="G27" s="5">
        <f>BayesRidge!B27</f>
        <v>5.7945531181807697</v>
      </c>
      <c r="H27" s="5">
        <f>Elastic!B27</f>
        <v>5.3096236317784999</v>
      </c>
      <c r="I27" s="5">
        <f>GBR!B27</f>
        <v>7.94191739552996</v>
      </c>
      <c r="J27" s="6">
        <f t="shared" si="0"/>
        <v>6.3517038857277095</v>
      </c>
      <c r="K27">
        <f t="shared" si="1"/>
        <v>7.94191739552996</v>
      </c>
      <c r="L27">
        <f t="shared" si="2"/>
        <v>5.3096236317784999</v>
      </c>
      <c r="AC27" s="6"/>
    </row>
    <row r="28" spans="1:29" ht="15" thickBot="1" x14ac:dyDescent="0.35">
      <c r="A28" t="s">
        <v>91</v>
      </c>
      <c r="B28" s="5">
        <f>RF!B28</f>
        <v>5.24</v>
      </c>
      <c r="C28" s="5">
        <f>LR!B28</f>
        <v>5.3204375908810499</v>
      </c>
      <c r="D28" s="5">
        <f>Adaboost!B28</f>
        <v>6.18359375</v>
      </c>
      <c r="E28" s="5">
        <f>XGBR!B28</f>
        <v>4.8004410000000002</v>
      </c>
      <c r="F28" s="5">
        <f>Huber!B28</f>
        <v>5.1883526465125502</v>
      </c>
      <c r="G28" s="5">
        <f>BayesRidge!B28</f>
        <v>5.39856756986382</v>
      </c>
      <c r="H28" s="5">
        <f>Elastic!B28</f>
        <v>5.1450016327799002</v>
      </c>
      <c r="I28" s="5">
        <f>GBR!B28</f>
        <v>4.9020775909986503</v>
      </c>
      <c r="J28" s="6">
        <f t="shared" si="0"/>
        <v>5.2662428791978035</v>
      </c>
      <c r="K28">
        <f t="shared" si="1"/>
        <v>6.18359375</v>
      </c>
      <c r="L28">
        <f t="shared" si="2"/>
        <v>4.8004410000000002</v>
      </c>
      <c r="AC28" s="6"/>
    </row>
    <row r="29" spans="1:29" ht="15" thickBot="1" x14ac:dyDescent="0.35">
      <c r="A29" t="s">
        <v>97</v>
      </c>
      <c r="B29" s="5">
        <f>RF!B29</f>
        <v>5.46</v>
      </c>
      <c r="C29" s="5">
        <f>LR!B29</f>
        <v>5.3111881546755004</v>
      </c>
      <c r="D29" s="5">
        <f>Adaboost!B29</f>
        <v>4.99150141643059</v>
      </c>
      <c r="E29" s="5">
        <f>XGBR!B29</f>
        <v>6.2365912999999997</v>
      </c>
      <c r="F29" s="5">
        <f>Huber!B29</f>
        <v>5.2171955082099499</v>
      </c>
      <c r="G29" s="5">
        <f>BayesRidge!B29</f>
        <v>5.3200363258710901</v>
      </c>
      <c r="H29" s="5">
        <f>Elastic!B29</f>
        <v>5.1299112828716904</v>
      </c>
      <c r="I29" s="5">
        <f>GBR!B29</f>
        <v>5.7334315553568498</v>
      </c>
      <c r="J29" s="6">
        <f t="shared" si="0"/>
        <v>5.4212959576235233</v>
      </c>
      <c r="K29">
        <f t="shared" si="1"/>
        <v>6.2365912999999997</v>
      </c>
      <c r="L29">
        <f t="shared" si="2"/>
        <v>4.99150141643059</v>
      </c>
      <c r="AC29" s="6"/>
    </row>
    <row r="30" spans="1:29" ht="15" thickBot="1" x14ac:dyDescent="0.35">
      <c r="A30" t="s">
        <v>81</v>
      </c>
      <c r="B30" s="5">
        <f>RF!B30</f>
        <v>5.21</v>
      </c>
      <c r="C30" s="5">
        <f>LR!B30</f>
        <v>4.7319748115484801</v>
      </c>
      <c r="D30" s="5">
        <f>Adaboost!B30</f>
        <v>5.0923520923520904</v>
      </c>
      <c r="E30" s="5">
        <f>XGBR!B30</f>
        <v>2.4066614999999998</v>
      </c>
      <c r="F30" s="5">
        <f>Huber!B30</f>
        <v>4.6225611049248503</v>
      </c>
      <c r="G30" s="5">
        <f>BayesRidge!B30</f>
        <v>4.8079383907999098</v>
      </c>
      <c r="H30" s="5">
        <f>Elastic!B30</f>
        <v>5.0681780332472197</v>
      </c>
      <c r="I30" s="5">
        <f>GBR!B30</f>
        <v>4.9653679767270402</v>
      </c>
      <c r="J30" s="6">
        <f t="shared" si="0"/>
        <v>4.6405855933533982</v>
      </c>
      <c r="K30">
        <f t="shared" si="1"/>
        <v>5.21</v>
      </c>
      <c r="L30">
        <f t="shared" si="2"/>
        <v>2.4066614999999998</v>
      </c>
      <c r="AC30" s="6"/>
    </row>
    <row r="31" spans="1:29" ht="15" thickBot="1" x14ac:dyDescent="0.35">
      <c r="A31" t="s">
        <v>86</v>
      </c>
      <c r="B31" s="5">
        <f>RF!B31</f>
        <v>5.94</v>
      </c>
      <c r="C31" s="5">
        <f>LR!B31</f>
        <v>5.5041716555756501</v>
      </c>
      <c r="D31" s="5">
        <f>Adaboost!B31</f>
        <v>5.81451612903225</v>
      </c>
      <c r="E31" s="5">
        <f>XGBR!B31</f>
        <v>6.5754742999999998</v>
      </c>
      <c r="F31" s="5">
        <f>Huber!B31</f>
        <v>5.4401358623534204</v>
      </c>
      <c r="G31" s="5">
        <f>BayesRidge!B31</f>
        <v>5.4395802836764098</v>
      </c>
      <c r="H31" s="5">
        <f>Elastic!B31</f>
        <v>4.9337367340650298</v>
      </c>
      <c r="I31" s="5">
        <f>GBR!B31</f>
        <v>6.7055388873980304</v>
      </c>
      <c r="J31" s="6">
        <f t="shared" si="0"/>
        <v>5.7502676123226033</v>
      </c>
      <c r="K31">
        <f t="shared" si="1"/>
        <v>6.7055388873980304</v>
      </c>
      <c r="L31">
        <f t="shared" si="2"/>
        <v>4.9337367340650298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Mitch Keller</v>
      </c>
      <c r="B37" s="5">
        <f>Neural!B2</f>
        <v>5.3333648224032002</v>
      </c>
      <c r="D37" s="7">
        <v>1</v>
      </c>
      <c r="E37" s="7" t="s">
        <v>94</v>
      </c>
      <c r="F37" s="7" t="s">
        <v>63</v>
      </c>
      <c r="G37" s="7">
        <v>4.3</v>
      </c>
      <c r="H37" s="7">
        <v>5.3287491544645347</v>
      </c>
      <c r="I37" s="7">
        <v>5.7617273000000004</v>
      </c>
      <c r="J37" s="7">
        <v>5.04624277456647</v>
      </c>
      <c r="K37" s="7">
        <v>4.5</v>
      </c>
      <c r="L37" s="7">
        <f>IF(ABS(H37 - K37) &gt; ABS(I37 - K37), H37, I37)-K37</f>
        <v>1.2617273000000004</v>
      </c>
      <c r="M37" s="10" t="str">
        <f>IF(L37 &lt; 0, "Under", "Over")</f>
        <v>Over</v>
      </c>
      <c r="N37" s="10">
        <f>G37-K37</f>
        <v>-0.20000000000000018</v>
      </c>
      <c r="O37" s="10">
        <v>0.6</v>
      </c>
      <c r="P37" s="10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2.5</v>
      </c>
      <c r="R37" s="10">
        <f>IF(P37=1,3,IF(P37=2/3,2,IF(P37=1/3,1,0)))</f>
        <v>3</v>
      </c>
      <c r="S37" s="10">
        <f>IF(AND(M37="Over", G37&gt;K37), 2, IF(AND(M37="Under", G37&lt;=K37), 2, 0))</f>
        <v>0</v>
      </c>
      <c r="T37" s="10">
        <f>IF(AND(M37="Over", O37&gt;0.5), 2, IF(AND(M37="Under", O37&lt;=0.5), 2, 0))</f>
        <v>2</v>
      </c>
      <c r="U37" s="10">
        <f>SUM(Q37:T37)</f>
        <v>7.5</v>
      </c>
      <c r="V37" s="10">
        <v>8</v>
      </c>
      <c r="Y37"/>
      <c r="AC37" s="6"/>
    </row>
    <row r="38" spans="1:29" ht="15" thickBot="1" x14ac:dyDescent="0.35">
      <c r="A38" t="str">
        <f>A3</f>
        <v>Yusei Kikuchi</v>
      </c>
      <c r="B38" s="5">
        <f>Neural!B3</f>
        <v>5.4084906627089797</v>
      </c>
      <c r="D38" s="7">
        <v>2</v>
      </c>
      <c r="E38" s="7" t="s">
        <v>101</v>
      </c>
      <c r="F38" s="7" t="s">
        <v>42</v>
      </c>
      <c r="G38" s="7">
        <v>4.9090909090909092</v>
      </c>
      <c r="H38" s="7">
        <v>5.4569022837540038</v>
      </c>
      <c r="I38" s="7">
        <v>6.1684809999999999</v>
      </c>
      <c r="J38" s="7">
        <v>4.98861073373123</v>
      </c>
      <c r="K38" s="9">
        <v>6.5</v>
      </c>
      <c r="L38" s="9">
        <f>IF(ABS(H38 - K38) &gt; ABS(I38 - K38), H38, I38)-K38</f>
        <v>-1.0430977162459962</v>
      </c>
      <c r="M38" s="10" t="str">
        <f>IF(L38 &lt; 0, "Under", "Over")</f>
        <v>Under</v>
      </c>
      <c r="N38" s="10">
        <f>G38-K38</f>
        <v>-1.5909090909090908</v>
      </c>
      <c r="O38" s="10">
        <v>0.5</v>
      </c>
      <c r="P38" s="10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1</v>
      </c>
      <c r="Q38" s="10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2.5</v>
      </c>
      <c r="R38" s="10">
        <f>IF(P38=1,3,IF(P38=2/3,2,IF(P38=1/3,1,0)))</f>
        <v>3</v>
      </c>
      <c r="S38" s="10">
        <f>IF(AND(M38="Over", G38&gt;K38), 2, IF(AND(M38="Under", G38&lt;=K38), 2, 0))</f>
        <v>2</v>
      </c>
      <c r="T38" s="10">
        <f>IF(AND(M38="Over", O38&gt;0.5), 2, IF(AND(M38="Under", O38&lt;=0.5), 2, 0))</f>
        <v>2</v>
      </c>
      <c r="U38" s="10">
        <f>SUM(Q38:T38)</f>
        <v>9.5</v>
      </c>
      <c r="V38" s="10">
        <v>4</v>
      </c>
      <c r="Y38"/>
      <c r="AC38" s="6"/>
    </row>
    <row r="39" spans="1:29" ht="15" thickBot="1" x14ac:dyDescent="0.35">
      <c r="A39" t="str">
        <f>A4</f>
        <v>Taj Bradley</v>
      </c>
      <c r="B39" s="5">
        <f>Neural!B4</f>
        <v>5.4573395542894598</v>
      </c>
      <c r="D39" s="7">
        <v>3</v>
      </c>
      <c r="E39" s="7" t="s">
        <v>99</v>
      </c>
      <c r="F39" s="7" t="s">
        <v>66</v>
      </c>
      <c r="G39" s="7">
        <v>4.0909090909090908</v>
      </c>
      <c r="H39" s="7">
        <v>5.9537028491765493</v>
      </c>
      <c r="I39" s="7">
        <v>8.0500000000000007</v>
      </c>
      <c r="J39" s="7">
        <v>5.0695498832388699</v>
      </c>
      <c r="K39" s="7">
        <v>5.5</v>
      </c>
      <c r="L39" s="7">
        <f>IF(ABS(H39 - K39) &gt; ABS(I39 - K39), H39, I39)-K39</f>
        <v>2.5500000000000007</v>
      </c>
      <c r="M39" s="11" t="str">
        <f>IF(L39 &lt; 0, "Under", "Over")</f>
        <v>Over</v>
      </c>
      <c r="N39" s="11">
        <f>G39-K39</f>
        <v>-1.4090909090909092</v>
      </c>
      <c r="O39" s="11">
        <v>1</v>
      </c>
      <c r="P39" s="11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1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3</v>
      </c>
      <c r="R39" s="11">
        <f>IF(P39=1,3,IF(P39=2/3,2,IF(P39=1/3,1,0)))</f>
        <v>2</v>
      </c>
      <c r="S39" s="11">
        <f>IF(AND(M39="Over", G39&gt;K39), 2, IF(AND(M39="Under", G39&lt;=K39), 2, 0))</f>
        <v>0</v>
      </c>
      <c r="T39" s="11">
        <f>IF(AND(M39="Over", O39&gt;0.5), 2, IF(AND(M39="Under", O39&lt;=0.5), 2, 0))</f>
        <v>2</v>
      </c>
      <c r="U39" s="11">
        <f>SUM(Q39:T39)</f>
        <v>7</v>
      </c>
      <c r="V39" s="11">
        <v>3</v>
      </c>
      <c r="Y39"/>
      <c r="AC39" s="6"/>
    </row>
    <row r="40" spans="1:29" ht="15" thickBot="1" x14ac:dyDescent="0.35">
      <c r="A40" t="str">
        <f>A5</f>
        <v>Kyle Bradish</v>
      </c>
      <c r="B40" s="5">
        <f>Neural!B5</f>
        <v>5.27074978744138</v>
      </c>
      <c r="D40" s="7">
        <v>4</v>
      </c>
      <c r="E40" s="7" t="s">
        <v>75</v>
      </c>
      <c r="F40" s="7" t="s">
        <v>44</v>
      </c>
      <c r="G40" s="7">
        <v>5.9090909090909092</v>
      </c>
      <c r="H40" s="7">
        <v>5.5912548605262575</v>
      </c>
      <c r="I40" s="7">
        <v>7.4001970000000004</v>
      </c>
      <c r="J40" s="7">
        <v>4.8552669145423701</v>
      </c>
      <c r="K40" s="9">
        <v>5.5</v>
      </c>
      <c r="L40" s="9">
        <f>IF(ABS(H40 - K40) &gt; ABS(I40 - K40), H40, I40)-K40</f>
        <v>1.9001970000000004</v>
      </c>
      <c r="M40" s="10" t="str">
        <f>IF(L40 &lt; 0, "Under", "Over")</f>
        <v>Over</v>
      </c>
      <c r="N40" s="10">
        <f>G40-K40</f>
        <v>0.40909090909090917</v>
      </c>
      <c r="O40" s="10">
        <v>0.6</v>
      </c>
      <c r="P40" s="10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0.66666666666666663</v>
      </c>
      <c r="Q40" s="10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3</v>
      </c>
      <c r="R40" s="10">
        <f>IF(P40=1,3,IF(P40=2/3,2,IF(P40=1/3,1,0)))</f>
        <v>2</v>
      </c>
      <c r="S40" s="10">
        <f>IF(AND(M40="Over", G40&gt;K40), 2, IF(AND(M40="Under", G40&lt;=K40), 2, 0))</f>
        <v>2</v>
      </c>
      <c r="T40" s="10">
        <f>IF(AND(M40="Over", O40&gt;0.5), 2, IF(AND(M40="Under", O40&lt;=0.5), 2, 0))</f>
        <v>2</v>
      </c>
      <c r="U40" s="10">
        <f>SUM(Q40:T40)</f>
        <v>9</v>
      </c>
      <c r="V40" s="10">
        <v>6</v>
      </c>
      <c r="Y40"/>
      <c r="AC40" s="6"/>
    </row>
    <row r="41" spans="1:29" ht="15" thickBot="1" x14ac:dyDescent="0.35">
      <c r="A41" t="str">
        <f>A6</f>
        <v>Slade Cecconi</v>
      </c>
      <c r="B41" s="5">
        <f>Neural!B6</f>
        <v>4.9972537624881204</v>
      </c>
      <c r="D41" s="7">
        <v>5</v>
      </c>
      <c r="E41" s="7" t="s">
        <v>73</v>
      </c>
      <c r="F41" s="7" t="s">
        <v>67</v>
      </c>
      <c r="G41" s="7">
        <v>5.1818181818181817</v>
      </c>
      <c r="H41" s="7">
        <v>4.6595160126867761</v>
      </c>
      <c r="I41" s="7">
        <v>5.1030674846625699</v>
      </c>
      <c r="J41" s="7">
        <v>3.62</v>
      </c>
      <c r="K41" s="7">
        <v>4.5</v>
      </c>
      <c r="L41" s="7">
        <f>IF(ABS(H41 - K41) &gt; ABS(I41 - K41), H41, I41)-K41</f>
        <v>0.60306748466256987</v>
      </c>
      <c r="M41" s="11" t="str">
        <f>IF(L41 &lt; 0, "Under", "Over")</f>
        <v>Over</v>
      </c>
      <c r="N41" s="11">
        <f>G41-K41</f>
        <v>0.68181818181818166</v>
      </c>
      <c r="O41" s="11">
        <v>0.2</v>
      </c>
      <c r="P41" s="11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0.66666666666666663</v>
      </c>
      <c r="Q41" s="11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1.5</v>
      </c>
      <c r="R41" s="11">
        <f>IF(P41=1,3,IF(P41=2/3,2,IF(P41=1/3,1,0)))</f>
        <v>2</v>
      </c>
      <c r="S41" s="11">
        <f>IF(AND(M41="Over", G41&gt;K41), 2, IF(AND(M41="Under", G41&lt;=K41), 2, 0))</f>
        <v>2</v>
      </c>
      <c r="T41" s="11">
        <f>IF(AND(M41="Over", O41&gt;0.5), 2, IF(AND(M41="Under", O41&lt;=0.5), 2, 0))</f>
        <v>0</v>
      </c>
      <c r="U41" s="11">
        <f>SUM(Q41:T41)</f>
        <v>5.5</v>
      </c>
      <c r="V41" s="11">
        <v>4</v>
      </c>
      <c r="Y41"/>
      <c r="AC41" s="6"/>
    </row>
    <row r="42" spans="1:29" ht="15" thickBot="1" x14ac:dyDescent="0.35">
      <c r="A42" t="str">
        <f>A8</f>
        <v>Garrett Crochet</v>
      </c>
      <c r="B42" s="5">
        <f>Neural!B8</f>
        <v>4.91666284613237</v>
      </c>
      <c r="D42" s="7">
        <v>6</v>
      </c>
      <c r="E42" s="7" t="s">
        <v>90</v>
      </c>
      <c r="F42" s="7" t="s">
        <v>56</v>
      </c>
      <c r="G42" s="7">
        <v>4.5</v>
      </c>
      <c r="H42" s="7">
        <v>4.8244523763768798</v>
      </c>
      <c r="I42" s="7">
        <v>5.08</v>
      </c>
      <c r="J42" s="7">
        <v>4.5420236999999997</v>
      </c>
      <c r="K42" s="7">
        <v>4.5</v>
      </c>
      <c r="L42" s="7">
        <f>IF(ABS(H42 - K42) &gt; ABS(I42 - K42), H42, I42)-K42</f>
        <v>0.58000000000000007</v>
      </c>
      <c r="M42" s="10" t="str">
        <f>IF(L42 &lt; 0, "Under", "Over")</f>
        <v>Over</v>
      </c>
      <c r="N42" s="10">
        <f>G42-K42</f>
        <v>0</v>
      </c>
      <c r="O42" s="10">
        <v>0.5</v>
      </c>
      <c r="P42" s="10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1</v>
      </c>
      <c r="Q42" s="10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1.5</v>
      </c>
      <c r="R42" s="10">
        <f>IF(P42=1,3,IF(P42=2/3,2,IF(P42=1/3,1,0)))</f>
        <v>3</v>
      </c>
      <c r="S42" s="10">
        <f>IF(AND(M42="Over", G42&gt;K42), 2, IF(AND(M42="Under", G42&lt;=K42), 2, 0))</f>
        <v>0</v>
      </c>
      <c r="T42" s="10">
        <f>IF(AND(M42="Over", O42&gt;0.5), 2, IF(AND(M42="Under", O42&lt;=0.5), 2, 0))</f>
        <v>0</v>
      </c>
      <c r="U42" s="10">
        <f>SUM(Q42:T42)</f>
        <v>4.5</v>
      </c>
      <c r="V42" s="10">
        <v>10</v>
      </c>
      <c r="Y42"/>
      <c r="AC42" s="6"/>
    </row>
    <row r="43" spans="1:29" ht="15" thickBot="1" x14ac:dyDescent="0.35">
      <c r="A43" t="str">
        <f>A7</f>
        <v>Sean Manaea</v>
      </c>
      <c r="B43" s="5">
        <f>Neural!B7</f>
        <v>4.9744592166728898</v>
      </c>
      <c r="D43" s="7">
        <v>7</v>
      </c>
      <c r="E43" s="7" t="s">
        <v>78</v>
      </c>
      <c r="F43" s="7" t="s">
        <v>41</v>
      </c>
      <c r="G43" s="7">
        <v>3.3</v>
      </c>
      <c r="H43" s="7">
        <v>5.8879589761973987</v>
      </c>
      <c r="I43" s="7">
        <v>9.3058350000000001</v>
      </c>
      <c r="J43" s="7">
        <v>4.7451781996288496</v>
      </c>
      <c r="K43" s="7">
        <v>5.5</v>
      </c>
      <c r="L43" s="7">
        <f>IF(ABS(H43 - K43) &gt; ABS(I43 - K43), H43, I43)-K43</f>
        <v>3.8058350000000001</v>
      </c>
      <c r="M43" s="11" t="str">
        <f>IF(L43 &lt; 0, "Under", "Over")</f>
        <v>Over</v>
      </c>
      <c r="N43" s="11">
        <f>G43-K43</f>
        <v>-2.2000000000000002</v>
      </c>
      <c r="O43" s="11">
        <v>0.7</v>
      </c>
      <c r="P43" s="11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0.66666666666666663</v>
      </c>
      <c r="Q43" s="11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3</v>
      </c>
      <c r="R43" s="11">
        <f>IF(P43=1,3,IF(P43=2/3,2,IF(P43=1/3,1,0)))</f>
        <v>2</v>
      </c>
      <c r="S43" s="11">
        <f>IF(AND(M43="Over", G43&gt;K43), 2, IF(AND(M43="Under", G43&lt;=K43), 2, 0))</f>
        <v>0</v>
      </c>
      <c r="T43" s="11">
        <f>IF(AND(M43="Over", O43&gt;0.5), 2, IF(AND(M43="Under", O43&lt;=0.5), 2, 0))</f>
        <v>2</v>
      </c>
      <c r="U43" s="11">
        <f>SUM(Q43:T43)</f>
        <v>7</v>
      </c>
      <c r="V43" s="11">
        <v>8</v>
      </c>
      <c r="Y43"/>
      <c r="AC43" s="6"/>
    </row>
    <row r="44" spans="1:29" ht="15" thickBot="1" x14ac:dyDescent="0.35">
      <c r="A44" t="str">
        <f t="shared" ref="A44:A70" si="5">A9</f>
        <v>Robert Gasser</v>
      </c>
      <c r="B44" s="5">
        <f>Neural!B9</f>
        <v>5.23454994541666</v>
      </c>
      <c r="D44" s="7">
        <v>8</v>
      </c>
      <c r="E44" s="7" t="s">
        <v>88</v>
      </c>
      <c r="F44" s="7" t="s">
        <v>54</v>
      </c>
      <c r="G44" s="7">
        <v>4.8181818181818183</v>
      </c>
      <c r="H44" s="7">
        <v>5.4863168628273682</v>
      </c>
      <c r="I44" s="7">
        <v>6.7902912621359199</v>
      </c>
      <c r="J44" s="7">
        <v>5.0695498832388699</v>
      </c>
      <c r="K44" s="7">
        <v>4.5</v>
      </c>
      <c r="L44" s="7">
        <f>IF(ABS(H44 - K44) &gt; ABS(I44 - K44), H44, I44)-K44</f>
        <v>2.2902912621359199</v>
      </c>
      <c r="M44" s="10" t="str">
        <f>IF(L44 &lt; 0, "Under", "Over")</f>
        <v>Over</v>
      </c>
      <c r="N44" s="10">
        <f>G44-K44</f>
        <v>0.31818181818181834</v>
      </c>
      <c r="O44" s="10">
        <v>0.25</v>
      </c>
      <c r="P44" s="10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1</v>
      </c>
      <c r="Q44" s="10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3</v>
      </c>
      <c r="R44" s="10">
        <f>IF(P44=1,3,IF(P44=2/3,2,IF(P44=1/3,1,0)))</f>
        <v>3</v>
      </c>
      <c r="S44" s="10">
        <f>IF(AND(M44="Over", G44&gt;K44), 2, IF(AND(M44="Under", G44&lt;=K44), 2, 0))</f>
        <v>2</v>
      </c>
      <c r="T44" s="10">
        <f>IF(AND(M44="Over", O44&gt;0.5), 2, IF(AND(M44="Under", O44&lt;=0.5), 2, 0))</f>
        <v>0</v>
      </c>
      <c r="U44" s="10">
        <f>SUM(Q44:T44)</f>
        <v>8</v>
      </c>
      <c r="V44" s="10">
        <v>3</v>
      </c>
      <c r="Y44"/>
      <c r="AC44" s="6"/>
    </row>
    <row r="45" spans="1:29" ht="15" thickBot="1" x14ac:dyDescent="0.35">
      <c r="A45" t="str">
        <f t="shared" si="5"/>
        <v>Reese Olson</v>
      </c>
      <c r="B45" s="5">
        <f>Neural!B10</f>
        <v>5.1327949697879998</v>
      </c>
      <c r="D45" s="7">
        <v>9</v>
      </c>
      <c r="E45" s="7" t="s">
        <v>82</v>
      </c>
      <c r="F45" s="7" t="s">
        <v>64</v>
      </c>
      <c r="G45" s="7">
        <v>3.4285714285714279</v>
      </c>
      <c r="H45" s="7">
        <v>5.1628618555597159</v>
      </c>
      <c r="I45" s="7">
        <v>5.8478792583225996</v>
      </c>
      <c r="J45" s="7">
        <v>4.7300000000000004</v>
      </c>
      <c r="K45" s="7">
        <v>4.5</v>
      </c>
      <c r="L45" s="7">
        <f>IF(ABS(H45 - K45) &gt; ABS(I45 - K45), H45, I45)-K45</f>
        <v>1.3478792583225996</v>
      </c>
      <c r="M45" s="10" t="str">
        <f>IF(L45 &lt; 0, "Under", "Over")</f>
        <v>Over</v>
      </c>
      <c r="N45" s="10">
        <f>G45-K45</f>
        <v>-1.0714285714285721</v>
      </c>
      <c r="O45" s="10">
        <v>0.4</v>
      </c>
      <c r="P45" s="10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1</v>
      </c>
      <c r="Q45" s="10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2.5</v>
      </c>
      <c r="R45" s="10">
        <f>IF(P45=1,3,IF(P45=2/3,2,IF(P45=1/3,1,0)))</f>
        <v>3</v>
      </c>
      <c r="S45" s="10">
        <f>IF(AND(M45="Over", G45&gt;K45), 2, IF(AND(M45="Under", G45&lt;=K45), 2, 0))</f>
        <v>0</v>
      </c>
      <c r="T45" s="10">
        <f>IF(AND(M45="Over", O45&gt;0.5), 2, IF(AND(M45="Under", O45&lt;=0.5), 2, 0))</f>
        <v>0</v>
      </c>
      <c r="U45" s="10">
        <f>SUM(Q45:T45)</f>
        <v>5.5</v>
      </c>
      <c r="V45" s="10">
        <v>5</v>
      </c>
      <c r="Y45"/>
      <c r="AC45" s="6"/>
    </row>
    <row r="46" spans="1:29" ht="15" thickBot="1" x14ac:dyDescent="0.35">
      <c r="A46" t="str">
        <f t="shared" si="5"/>
        <v>Cooper Criswell</v>
      </c>
      <c r="B46" s="5">
        <f>Neural!B11</f>
        <v>4.3134025459229797</v>
      </c>
      <c r="D46" s="7">
        <v>10</v>
      </c>
      <c r="E46" s="7" t="s">
        <v>76</v>
      </c>
      <c r="F46" s="7" t="s">
        <v>55</v>
      </c>
      <c r="G46" s="7">
        <v>5</v>
      </c>
      <c r="H46" s="7">
        <v>4.5273096079059707</v>
      </c>
      <c r="I46" s="7">
        <v>5.1754385964912197</v>
      </c>
      <c r="J46" s="7">
        <v>4.03</v>
      </c>
      <c r="K46" s="9">
        <v>3.5</v>
      </c>
      <c r="L46" s="9">
        <f>IF(ABS(H46 - K46) &gt; ABS(I46 - K46), H46, I46)-K46</f>
        <v>1.6754385964912197</v>
      </c>
      <c r="M46" s="10" t="str">
        <f>IF(L46 &lt; 0, "Under", "Over")</f>
        <v>Over</v>
      </c>
      <c r="N46" s="10">
        <f>G46-K46</f>
        <v>1.5</v>
      </c>
      <c r="O46" s="10">
        <v>0.625</v>
      </c>
      <c r="P46" s="10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1</v>
      </c>
      <c r="Q46" s="10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3</v>
      </c>
      <c r="R46" s="10">
        <f>IF(P46=1,3,IF(P46=2/3,2,IF(P46=1/3,1,0)))</f>
        <v>3</v>
      </c>
      <c r="S46" s="10">
        <f>IF(AND(M46="Over", G46&gt;K46), 2, IF(AND(M46="Under", G46&lt;=K46), 2, 0))</f>
        <v>2</v>
      </c>
      <c r="T46" s="10">
        <f>IF(AND(M46="Over", O46&gt;0.5), 2, IF(AND(M46="Under", O46&lt;=0.5), 2, 0))</f>
        <v>2</v>
      </c>
      <c r="U46" s="10">
        <f>SUM(Q46:T46)</f>
        <v>10</v>
      </c>
      <c r="V46" s="10">
        <v>5</v>
      </c>
      <c r="Y46"/>
      <c r="AC46" s="6"/>
    </row>
    <row r="47" spans="1:29" ht="15" thickBot="1" x14ac:dyDescent="0.35">
      <c r="A47" t="str">
        <f t="shared" si="5"/>
        <v>Joe Ryan</v>
      </c>
      <c r="B47" s="5">
        <f>Neural!B12</f>
        <v>5.4353099448198803</v>
      </c>
      <c r="D47" s="7">
        <v>11</v>
      </c>
      <c r="E47" s="7" t="s">
        <v>89</v>
      </c>
      <c r="F47" s="7" t="s">
        <v>14</v>
      </c>
      <c r="G47" s="7">
        <v>3</v>
      </c>
      <c r="H47" s="7">
        <v>5.617352049704774</v>
      </c>
      <c r="I47" s="7">
        <v>6.7902912621359199</v>
      </c>
      <c r="J47" s="7">
        <v>5.1532327327298297</v>
      </c>
      <c r="K47" s="7">
        <v>5.5</v>
      </c>
      <c r="L47" s="7">
        <f>IF(ABS(H47 - K47) &gt; ABS(I47 - K47), H47, I47)-K47</f>
        <v>1.2902912621359199</v>
      </c>
      <c r="M47" s="11" t="str">
        <f>IF(L47 &lt; 0, "Under", "Over")</f>
        <v>Over</v>
      </c>
      <c r="N47" s="11">
        <f>G47-K47</f>
        <v>-2.5</v>
      </c>
      <c r="O47" s="11">
        <v>0.7</v>
      </c>
      <c r="P47" s="11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0.66666666666666663</v>
      </c>
      <c r="Q47" s="11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2.5</v>
      </c>
      <c r="R47" s="11">
        <f>IF(P47=1,3,IF(P47=2/3,2,IF(P47=1/3,1,0)))</f>
        <v>2</v>
      </c>
      <c r="S47" s="11">
        <f>IF(AND(M47="Over", G47&gt;K47), 2, IF(AND(M47="Under", G47&lt;=K47), 2, 0))</f>
        <v>0</v>
      </c>
      <c r="T47" s="11">
        <f>IF(AND(M47="Over", O47&gt;0.5), 2, IF(AND(M47="Under", O47&lt;=0.5), 2, 0))</f>
        <v>2</v>
      </c>
      <c r="U47" s="11">
        <f>SUM(Q47:T47)</f>
        <v>6.5</v>
      </c>
      <c r="V47" s="11">
        <v>4</v>
      </c>
      <c r="Y47"/>
      <c r="AC47" s="6"/>
    </row>
    <row r="48" spans="1:29" ht="15" thickBot="1" x14ac:dyDescent="0.35">
      <c r="A48" t="str">
        <f t="shared" si="5"/>
        <v>Framber Valdez</v>
      </c>
      <c r="B48" s="5">
        <f>Neural!B13</f>
        <v>5.0453789099080799</v>
      </c>
      <c r="D48" s="7">
        <v>12</v>
      </c>
      <c r="E48" s="7" t="s">
        <v>83</v>
      </c>
      <c r="F48" s="7" t="s">
        <v>59</v>
      </c>
      <c r="G48" s="7">
        <v>6.2727272727272716</v>
      </c>
      <c r="H48" s="7">
        <v>5.2506756762944633</v>
      </c>
      <c r="I48" s="7">
        <v>6.4169536000000003</v>
      </c>
      <c r="J48" s="7">
        <v>4.8736559139784896</v>
      </c>
      <c r="K48" s="7">
        <v>5.5</v>
      </c>
      <c r="L48" s="7">
        <f>IF(ABS(H48 - K48) &gt; ABS(I48 - K48), H48, I48)-K48</f>
        <v>0.91695360000000026</v>
      </c>
      <c r="M48" s="11" t="str">
        <f>IF(L48 &lt; 0, "Under", "Over")</f>
        <v>Over</v>
      </c>
      <c r="N48" s="11">
        <f>G48-K48</f>
        <v>0.7727272727272716</v>
      </c>
      <c r="O48" s="11">
        <v>0.25</v>
      </c>
      <c r="P48" s="11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0.33333333333333331</v>
      </c>
      <c r="Q48" s="11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</v>
      </c>
      <c r="R48" s="11">
        <f>IF(P48=1,3,IF(P48=2/3,2,IF(P48=1/3,1,0)))</f>
        <v>1</v>
      </c>
      <c r="S48" s="11">
        <f>IF(AND(M48="Over", G48&gt;K48), 2, IF(AND(M48="Under", G48&lt;=K48), 2, 0))</f>
        <v>2</v>
      </c>
      <c r="T48" s="11">
        <f>IF(AND(M48="Over", O48&gt;0.5), 2, IF(AND(M48="Under", O48&lt;=0.5), 2, 0))</f>
        <v>0</v>
      </c>
      <c r="U48" s="11">
        <f>SUM(Q48:T48)</f>
        <v>5</v>
      </c>
      <c r="V48" s="11">
        <v>4</v>
      </c>
      <c r="Y48"/>
      <c r="AC48" s="6"/>
    </row>
    <row r="49" spans="1:29" ht="15" thickBot="1" x14ac:dyDescent="0.35">
      <c r="A49" t="str">
        <f t="shared" si="5"/>
        <v>Aaron Brooks</v>
      </c>
      <c r="B49" s="5">
        <f>Neural!B14</f>
        <v>4.7373625873961496</v>
      </c>
      <c r="D49" s="7">
        <v>13</v>
      </c>
      <c r="E49" s="7" t="s">
        <v>92</v>
      </c>
      <c r="F49" s="7" t="s">
        <v>65</v>
      </c>
      <c r="G49" s="7">
        <v>3.5</v>
      </c>
      <c r="H49" s="7">
        <v>5.0957050867356966</v>
      </c>
      <c r="I49" s="7">
        <v>6.0193260000000004</v>
      </c>
      <c r="J49" s="7">
        <v>4.71853742344104</v>
      </c>
      <c r="K49" s="7">
        <v>3.5</v>
      </c>
      <c r="L49" s="7">
        <f>IF(ABS(H49 - K49) &gt; ABS(I49 - K49), H49, I49)-K49</f>
        <v>2.5193260000000004</v>
      </c>
      <c r="M49" s="11" t="str">
        <f>IF(L49 &lt; 0, "Under", "Over")</f>
        <v>Over</v>
      </c>
      <c r="N49" s="11">
        <f>G49-K49</f>
        <v>0</v>
      </c>
      <c r="O49" s="11">
        <v>0.33333333333333331</v>
      </c>
      <c r="P49" s="11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1</v>
      </c>
      <c r="Q49" s="11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3</v>
      </c>
      <c r="R49" s="11">
        <f>IF(P49=1,3,IF(P49=2/3,2,IF(P49=1/3,1,0)))</f>
        <v>3</v>
      </c>
      <c r="S49" s="11">
        <f>IF(AND(M49="Over", G49&gt;K49), 2, IF(AND(M49="Under", G49&lt;=K49), 2, 0))</f>
        <v>0</v>
      </c>
      <c r="T49" s="11">
        <f>IF(AND(M49="Over", O49&gt;0.5), 2, IF(AND(M49="Under", O49&lt;=0.5), 2, 0))</f>
        <v>0</v>
      </c>
      <c r="U49" s="11">
        <f>SUM(Q49:T49)</f>
        <v>6</v>
      </c>
      <c r="V49" s="11">
        <v>1</v>
      </c>
      <c r="Y49"/>
      <c r="AC49" s="6"/>
    </row>
    <row r="50" spans="1:29" ht="15" thickBot="1" x14ac:dyDescent="0.35">
      <c r="A50" t="str">
        <f t="shared" si="5"/>
        <v>Chris Sale</v>
      </c>
      <c r="B50" s="5">
        <f>Neural!B15</f>
        <v>6.1612313308575803</v>
      </c>
      <c r="D50" s="7">
        <v>14</v>
      </c>
      <c r="E50" s="7" t="s">
        <v>74</v>
      </c>
      <c r="F50" s="7" t="s">
        <v>40</v>
      </c>
      <c r="G50" s="7">
        <v>2.333333333333333</v>
      </c>
      <c r="H50" s="7">
        <v>6.4941112851193754</v>
      </c>
      <c r="I50" s="7">
        <v>7.8366946999999998</v>
      </c>
      <c r="J50" s="7">
        <v>5.2415798721924096</v>
      </c>
      <c r="K50" s="7">
        <v>7.5</v>
      </c>
      <c r="L50" s="7">
        <f>IF(ABS(H50 - K50) &gt; ABS(I50 - K50), H50, I50)-K50</f>
        <v>-1.0058887148806246</v>
      </c>
      <c r="M50" s="10" t="str">
        <f>IF(L50 &lt; 0, "Under", "Over")</f>
        <v>Under</v>
      </c>
      <c r="N50" s="10">
        <f>G50-K50</f>
        <v>-5.166666666666667</v>
      </c>
      <c r="O50" s="10">
        <v>0.5</v>
      </c>
      <c r="P50" s="10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0.66666666666666663</v>
      </c>
      <c r="Q50" s="10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2.5</v>
      </c>
      <c r="R50" s="10">
        <f>IF(P50=1,3,IF(P50=2/3,2,IF(P50=1/3,1,0)))</f>
        <v>2</v>
      </c>
      <c r="S50" s="10">
        <f>IF(AND(M50="Over", G50&gt;K50), 2, IF(AND(M50="Under", G50&lt;=K50), 2, 0))</f>
        <v>2</v>
      </c>
      <c r="T50" s="10">
        <f>IF(AND(M50="Over", O50&gt;0.5), 2, IF(AND(M50="Under", O50&lt;=0.5), 2, 0))</f>
        <v>2</v>
      </c>
      <c r="U50" s="10">
        <f>SUM(Q50:T50)</f>
        <v>8.5</v>
      </c>
      <c r="V50" s="10">
        <v>4</v>
      </c>
      <c r="Y50"/>
      <c r="AC50" s="6"/>
    </row>
    <row r="51" spans="1:29" ht="15" thickBot="1" x14ac:dyDescent="0.35">
      <c r="A51" t="str">
        <f t="shared" si="5"/>
        <v>Joe Musgrove</v>
      </c>
      <c r="B51" s="5">
        <f>Neural!B16</f>
        <v>3.9023543652037</v>
      </c>
      <c r="D51" s="7">
        <v>15</v>
      </c>
      <c r="E51" s="7" t="s">
        <v>95</v>
      </c>
      <c r="F51" s="7" t="s">
        <v>39</v>
      </c>
      <c r="G51" s="7">
        <v>3.2727272727272729</v>
      </c>
      <c r="H51" s="7">
        <v>4.1664427223587577</v>
      </c>
      <c r="I51" s="7">
        <v>4.7737790250380598</v>
      </c>
      <c r="J51" s="7">
        <v>3.8005911002582198</v>
      </c>
      <c r="K51" s="7">
        <v>3.5</v>
      </c>
      <c r="L51" s="7">
        <f>IF(ABS(H51 - K51) &gt; ABS(I51 - K51), H51, I51)-K51</f>
        <v>1.2737790250380598</v>
      </c>
      <c r="M51" s="7" t="str">
        <f>IF(L51 &lt; 0, "Under", "Over")</f>
        <v>Over</v>
      </c>
      <c r="N51" s="7">
        <f>G51-K51</f>
        <v>-0.22727272727272707</v>
      </c>
      <c r="O51" s="7">
        <v>0.5</v>
      </c>
      <c r="P51" s="7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1</v>
      </c>
      <c r="Q51" s="7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2.5</v>
      </c>
      <c r="R51" s="7">
        <f>IF(P51=1,3,IF(P51=2/3,2,IF(P51=1/3,1,0)))</f>
        <v>3</v>
      </c>
      <c r="S51" s="7">
        <f>IF(AND(M51="Over", G51&gt;K51), 2, IF(AND(M51="Under", G51&lt;=K51), 2, 0))</f>
        <v>0</v>
      </c>
      <c r="T51" s="7">
        <f>IF(AND(M51="Over", O51&gt;0.5), 2, IF(AND(M51="Under", O51&lt;=0.5), 2, 0))</f>
        <v>0</v>
      </c>
      <c r="U51" s="7">
        <f>SUM(Q51:T51)</f>
        <v>5.5</v>
      </c>
      <c r="V51" s="7" t="s">
        <v>103</v>
      </c>
      <c r="Y51"/>
      <c r="AC51" s="6"/>
    </row>
    <row r="52" spans="1:29" ht="15" thickBot="1" x14ac:dyDescent="0.35">
      <c r="A52" t="str">
        <f t="shared" si="5"/>
        <v>Alec Marsh</v>
      </c>
      <c r="B52" s="5">
        <f>Neural!B17</f>
        <v>5.4661742979573402</v>
      </c>
      <c r="D52" s="7">
        <v>16</v>
      </c>
      <c r="E52" s="7" t="s">
        <v>84</v>
      </c>
      <c r="F52" s="7" t="s">
        <v>52</v>
      </c>
      <c r="G52" s="7">
        <v>5.6363636363636367</v>
      </c>
      <c r="H52" s="7">
        <v>5.1950518501660641</v>
      </c>
      <c r="I52" s="7">
        <v>5.5941422594142196</v>
      </c>
      <c r="J52" s="7">
        <v>4.4485239999999999</v>
      </c>
      <c r="K52" s="9">
        <v>3.5</v>
      </c>
      <c r="L52" s="9">
        <f>IF(ABS(H52 - K52) &gt; ABS(I52 - K52), H52, I52)-K52</f>
        <v>2.0941422594142196</v>
      </c>
      <c r="M52" s="11" t="str">
        <f>IF(L52 &lt; 0, "Under", "Over")</f>
        <v>Over</v>
      </c>
      <c r="N52" s="11">
        <f>G52-K52</f>
        <v>2.1363636363636367</v>
      </c>
      <c r="O52" s="11">
        <v>0.66666666666666663</v>
      </c>
      <c r="P52" s="11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1</v>
      </c>
      <c r="Q52" s="11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3</v>
      </c>
      <c r="R52" s="11">
        <f>IF(P52=1,3,IF(P52=2/3,2,IF(P52=1/3,1,0)))</f>
        <v>3</v>
      </c>
      <c r="S52" s="11">
        <f>IF(AND(M52="Over", G52&gt;K52), 2, IF(AND(M52="Under", G52&lt;=K52), 2, 0))</f>
        <v>2</v>
      </c>
      <c r="T52" s="11">
        <f>IF(AND(M52="Over", O52&gt;0.5), 2, IF(AND(M52="Under", O52&lt;=0.5), 2, 0))</f>
        <v>2</v>
      </c>
      <c r="U52" s="11">
        <f>SUM(Q52:T52)</f>
        <v>10</v>
      </c>
      <c r="V52" s="11">
        <v>3</v>
      </c>
      <c r="Y52"/>
      <c r="AC52" s="6"/>
    </row>
    <row r="53" spans="1:29" ht="15" thickBot="1" x14ac:dyDescent="0.35">
      <c r="A53" t="str">
        <f t="shared" si="5"/>
        <v>Michael Lorenzen</v>
      </c>
      <c r="B53" s="5">
        <f>Neural!B18</f>
        <v>5.0265279239957001</v>
      </c>
      <c r="D53" s="7">
        <v>17</v>
      </c>
      <c r="E53" s="7" t="s">
        <v>100</v>
      </c>
      <c r="F53" s="7" t="s">
        <v>68</v>
      </c>
      <c r="G53" s="7">
        <v>3.6363636363636358</v>
      </c>
      <c r="H53" s="7">
        <v>4.8781678366157637</v>
      </c>
      <c r="I53" s="7">
        <v>5.14877422025695</v>
      </c>
      <c r="J53" s="7">
        <v>4.4690266477204403</v>
      </c>
      <c r="K53" s="9">
        <v>3.5</v>
      </c>
      <c r="L53" s="9">
        <f>IF(ABS(H53 - K53) &gt; ABS(I53 - K53), H53, I53)-K53</f>
        <v>1.64877422025695</v>
      </c>
      <c r="M53" s="10" t="str">
        <f>IF(L53 &lt; 0, "Under", "Over")</f>
        <v>Over</v>
      </c>
      <c r="N53" s="10">
        <f>G53-K53</f>
        <v>0.1363636363636358</v>
      </c>
      <c r="O53" s="10">
        <v>0.75</v>
      </c>
      <c r="P53" s="10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1</v>
      </c>
      <c r="Q53" s="10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3</v>
      </c>
      <c r="R53" s="10">
        <f>IF(P53=1,3,IF(P53=2/3,2,IF(P53=1/3,1,0)))</f>
        <v>3</v>
      </c>
      <c r="S53" s="10">
        <f>IF(AND(M53="Over", G53&gt;K53), 2, IF(AND(M53="Under", G53&lt;=K53), 2, 0))</f>
        <v>2</v>
      </c>
      <c r="T53" s="10">
        <f>IF(AND(M53="Over", O53&gt;0.5), 2, IF(AND(M53="Under", O53&lt;=0.5), 2, 0))</f>
        <v>2</v>
      </c>
      <c r="U53" s="10">
        <f>SUM(Q53:T53)</f>
        <v>10</v>
      </c>
      <c r="V53" s="10">
        <v>7</v>
      </c>
      <c r="Y53"/>
      <c r="AC53" s="6"/>
    </row>
    <row r="54" spans="1:29" ht="15" thickBot="1" x14ac:dyDescent="0.35">
      <c r="A54" t="str">
        <f t="shared" si="5"/>
        <v>Ryan Weathers</v>
      </c>
      <c r="B54" s="5">
        <f>Neural!B19</f>
        <v>5.4939998213080301</v>
      </c>
      <c r="D54" s="7">
        <v>18</v>
      </c>
      <c r="E54" s="7" t="s">
        <v>87</v>
      </c>
      <c r="F54" s="7" t="s">
        <v>60</v>
      </c>
      <c r="G54" s="7">
        <v>5.2222222222222223</v>
      </c>
      <c r="H54" s="7">
        <v>5.6177888037582102</v>
      </c>
      <c r="I54" s="7">
        <v>6.476712</v>
      </c>
      <c r="J54" s="7">
        <v>5.0407410334141201</v>
      </c>
      <c r="K54" s="7">
        <v>5.5</v>
      </c>
      <c r="L54" s="7">
        <f>IF(ABS(H54 - K54) &gt; ABS(I54 - K54), H54, I54)-K54</f>
        <v>0.97671200000000002</v>
      </c>
      <c r="M54" s="10" t="str">
        <f>IF(L54 &lt; 0, "Under", "Over")</f>
        <v>Over</v>
      </c>
      <c r="N54" s="10">
        <f>G54-K54</f>
        <v>-0.27777777777777768</v>
      </c>
      <c r="O54" s="10">
        <v>0.4</v>
      </c>
      <c r="P54" s="10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0.66666666666666663</v>
      </c>
      <c r="Q54" s="10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2</v>
      </c>
      <c r="R54" s="10">
        <f>IF(P54=1,3,IF(P54=2/3,2,IF(P54=1/3,1,0)))</f>
        <v>2</v>
      </c>
      <c r="S54" s="10">
        <f>IF(AND(M54="Over", G54&gt;K54), 2, IF(AND(M54="Under", G54&lt;=K54), 2, 0))</f>
        <v>0</v>
      </c>
      <c r="T54" s="10">
        <f>IF(AND(M54="Over", O54&gt;0.5), 2, IF(AND(M54="Under", O54&lt;=0.5), 2, 0))</f>
        <v>0</v>
      </c>
      <c r="U54" s="10">
        <f>SUM(Q54:T54)</f>
        <v>4</v>
      </c>
      <c r="V54" s="10">
        <v>11</v>
      </c>
      <c r="Y54"/>
      <c r="AC54" s="6"/>
    </row>
    <row r="55" spans="1:29" ht="15" thickBot="1" x14ac:dyDescent="0.35">
      <c r="A55" t="str">
        <f t="shared" si="5"/>
        <v>Mitchell Parker</v>
      </c>
      <c r="B55" s="5">
        <f>Neural!B20</f>
        <v>4.8909582069079196</v>
      </c>
      <c r="D55" s="7">
        <v>19</v>
      </c>
      <c r="E55" s="7" t="s">
        <v>102</v>
      </c>
      <c r="F55" s="7" t="s">
        <v>51</v>
      </c>
      <c r="G55" s="7">
        <v>5.2727272727272716</v>
      </c>
      <c r="H55" s="7">
        <v>5.0410038768987206</v>
      </c>
      <c r="I55" s="7">
        <v>5.81451612903225</v>
      </c>
      <c r="J55" s="7">
        <v>4.7945839970601698</v>
      </c>
      <c r="K55" s="7">
        <v>4.5</v>
      </c>
      <c r="L55" s="7">
        <f>IF(ABS(H55 - K55) &gt; ABS(I55 - K55), H55, I55)-K55</f>
        <v>1.31451612903225</v>
      </c>
      <c r="M55" s="10" t="str">
        <f>IF(L55 &lt; 0, "Under", "Over")</f>
        <v>Over</v>
      </c>
      <c r="N55" s="10">
        <f>G55-K55</f>
        <v>0.7727272727272716</v>
      </c>
      <c r="O55" s="10">
        <v>0.5</v>
      </c>
      <c r="P55" s="10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1</v>
      </c>
      <c r="Q55" s="10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2.5</v>
      </c>
      <c r="R55" s="10">
        <f>IF(P55=1,3,IF(P55=2/3,2,IF(P55=1/3,1,0)))</f>
        <v>3</v>
      </c>
      <c r="S55" s="10">
        <f>IF(AND(M55="Over", G55&gt;K55), 2, IF(AND(M55="Under", G55&lt;=K55), 2, 0))</f>
        <v>2</v>
      </c>
      <c r="T55" s="10">
        <f>IF(AND(M55="Over", O55&gt;0.5), 2, IF(AND(M55="Under", O55&lt;=0.5), 2, 0))</f>
        <v>0</v>
      </c>
      <c r="U55" s="10">
        <f>SUM(Q55:T55)</f>
        <v>7.5</v>
      </c>
      <c r="V55" s="10">
        <v>5</v>
      </c>
      <c r="Y55"/>
      <c r="AC55" s="6"/>
    </row>
    <row r="56" spans="1:29" ht="15" thickBot="1" x14ac:dyDescent="0.35">
      <c r="A56" t="str">
        <f t="shared" si="5"/>
        <v>Ben Lively</v>
      </c>
      <c r="B56" s="5">
        <f>Neural!B21</f>
        <v>5.2649874806897898</v>
      </c>
      <c r="D56" s="7">
        <v>20</v>
      </c>
      <c r="E56" s="7" t="s">
        <v>80</v>
      </c>
      <c r="F56" s="7" t="s">
        <v>58</v>
      </c>
      <c r="G56" s="7">
        <v>4.2</v>
      </c>
      <c r="H56" s="7">
        <v>5.3999403537863744</v>
      </c>
      <c r="I56" s="7">
        <v>7.285164</v>
      </c>
      <c r="J56" s="7">
        <v>4.8099999999999996</v>
      </c>
      <c r="K56" s="9">
        <v>3.5</v>
      </c>
      <c r="L56" s="9">
        <f>IF(ABS(H56 - K56) &gt; ABS(I56 - K56), H56, I56)-K56</f>
        <v>3.785164</v>
      </c>
      <c r="M56" s="10" t="str">
        <f>IF(L56 &lt; 0, "Under", "Over")</f>
        <v>Over</v>
      </c>
      <c r="N56" s="10">
        <f>G56-K56</f>
        <v>0.70000000000000018</v>
      </c>
      <c r="O56" s="10">
        <v>0.875</v>
      </c>
      <c r="P56" s="10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1</v>
      </c>
      <c r="Q56" s="10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3</v>
      </c>
      <c r="R56" s="10">
        <f>IF(P56=1,3,IF(P56=2/3,2,IF(P56=1/3,1,0)))</f>
        <v>3</v>
      </c>
      <c r="S56" s="10">
        <f>IF(AND(M56="Over", G56&gt;K56), 2, IF(AND(M56="Under", G56&lt;=K56), 2, 0))</f>
        <v>2</v>
      </c>
      <c r="T56" s="10">
        <f>IF(AND(M56="Over", O56&gt;0.5), 2, IF(AND(M56="Under", O56&lt;=0.5), 2, 0))</f>
        <v>2</v>
      </c>
      <c r="U56" s="10">
        <f>SUM(Q56:T56)</f>
        <v>10</v>
      </c>
      <c r="V56" s="10">
        <v>4</v>
      </c>
      <c r="Y56"/>
      <c r="AC56" s="6"/>
    </row>
    <row r="57" spans="1:29" ht="15" thickBot="1" x14ac:dyDescent="0.35">
      <c r="A57" t="str">
        <f t="shared" si="5"/>
        <v>Reid Detmers</v>
      </c>
      <c r="B57" s="5">
        <f>Neural!B22</f>
        <v>4.6869973187671201</v>
      </c>
      <c r="D57" s="7">
        <v>21</v>
      </c>
      <c r="E57" s="7" t="s">
        <v>85</v>
      </c>
      <c r="F57" s="7" t="s">
        <v>70</v>
      </c>
      <c r="G57" s="7">
        <v>6.2727272727272716</v>
      </c>
      <c r="H57" s="7">
        <v>5.0743294608538472</v>
      </c>
      <c r="I57" s="7">
        <v>5.8206370040914504</v>
      </c>
      <c r="J57" s="7">
        <v>4.6869973187671201</v>
      </c>
      <c r="K57" s="7">
        <v>5.5</v>
      </c>
      <c r="L57" s="7">
        <f>IF(ABS(H57 - K57) &gt; ABS(I57 - K57), H57, I57)-K57</f>
        <v>-0.42567053914615283</v>
      </c>
      <c r="M57" s="10" t="str">
        <f>IF(L57 &lt; 0, "Under", "Over")</f>
        <v>Under</v>
      </c>
      <c r="N57" s="10">
        <f>G57-K57</f>
        <v>0.7727272727272716</v>
      </c>
      <c r="O57" s="10">
        <v>0.5</v>
      </c>
      <c r="P57" s="10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0.66666666666666663</v>
      </c>
      <c r="Q57" s="10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1</v>
      </c>
      <c r="R57" s="10">
        <f>IF(P57=1,3,IF(P57=2/3,2,IF(P57=1/3,1,0)))</f>
        <v>2</v>
      </c>
      <c r="S57" s="10">
        <f>IF(AND(M57="Over", G57&gt;K57), 2, IF(AND(M57="Under", G57&lt;=K57), 2, 0))</f>
        <v>0</v>
      </c>
      <c r="T57" s="10">
        <f>IF(AND(M57="Over", O57&gt;0.5), 2, IF(AND(M57="Under", O57&lt;=0.5), 2, 0))</f>
        <v>2</v>
      </c>
      <c r="U57" s="10">
        <f>SUM(Q57:T57)</f>
        <v>5</v>
      </c>
      <c r="V57" s="10">
        <v>3</v>
      </c>
      <c r="Y57"/>
      <c r="AC57" s="6"/>
    </row>
    <row r="58" spans="1:29" ht="15" thickBot="1" x14ac:dyDescent="0.35">
      <c r="A58" t="str">
        <f t="shared" si="5"/>
        <v>Bryce Miller</v>
      </c>
      <c r="B58" s="5">
        <f>Neural!B23</f>
        <v>5.7399583101878404</v>
      </c>
      <c r="D58" s="7">
        <v>22</v>
      </c>
      <c r="E58" s="7" t="s">
        <v>96</v>
      </c>
      <c r="F58" s="7" t="s">
        <v>43</v>
      </c>
      <c r="G58" s="7">
        <v>5.666666666666667</v>
      </c>
      <c r="H58" s="7">
        <v>5.8848203389374198</v>
      </c>
      <c r="I58" s="7">
        <v>7.4081440000000001</v>
      </c>
      <c r="J58" s="7">
        <v>5.0956150330803203</v>
      </c>
      <c r="K58" s="7">
        <v>5.5</v>
      </c>
      <c r="L58" s="7">
        <f>IF(ABS(H58 - K58) &gt; ABS(I58 - K58), H58, I58)-K58</f>
        <v>1.9081440000000001</v>
      </c>
      <c r="M58" s="10" t="str">
        <f>IF(L58 &lt; 0, "Under", "Over")</f>
        <v>Over</v>
      </c>
      <c r="N58" s="10">
        <f>G58-K58</f>
        <v>0.16666666666666696</v>
      </c>
      <c r="O58" s="10">
        <v>0.5</v>
      </c>
      <c r="P58" s="10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0.66666666666666663</v>
      </c>
      <c r="Q58" s="10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3</v>
      </c>
      <c r="R58" s="10">
        <f>IF(P58=1,3,IF(P58=2/3,2,IF(P58=1/3,1,0)))</f>
        <v>2</v>
      </c>
      <c r="S58" s="10">
        <f>IF(AND(M58="Over", G58&gt;K58), 2, IF(AND(M58="Under", G58&lt;=K58), 2, 0))</f>
        <v>2</v>
      </c>
      <c r="T58" s="10">
        <f>IF(AND(M58="Over", O58&gt;0.5), 2, IF(AND(M58="Under", O58&lt;=0.5), 2, 0))</f>
        <v>0</v>
      </c>
      <c r="U58" s="10">
        <f>SUM(Q58:T58)</f>
        <v>7</v>
      </c>
      <c r="V58" s="10">
        <v>9</v>
      </c>
      <c r="Y58"/>
      <c r="AC58" s="6"/>
    </row>
    <row r="59" spans="1:29" ht="15" thickBot="1" x14ac:dyDescent="0.35">
      <c r="A59" t="str">
        <f t="shared" si="5"/>
        <v>Hunter Greene</v>
      </c>
      <c r="B59" s="5">
        <f>Neural!B24</f>
        <v>5.2636174050582101</v>
      </c>
      <c r="D59" s="7">
        <v>23</v>
      </c>
      <c r="E59" s="7" t="s">
        <v>79</v>
      </c>
      <c r="F59" s="7" t="s">
        <v>46</v>
      </c>
      <c r="G59" s="7">
        <v>7.4545454545454541</v>
      </c>
      <c r="H59" s="7">
        <v>5.1859459081479775</v>
      </c>
      <c r="I59" s="7">
        <v>5.4935063509290503</v>
      </c>
      <c r="J59" s="7">
        <v>4.8600000000000003</v>
      </c>
      <c r="K59" s="7">
        <v>6.5</v>
      </c>
      <c r="L59" s="7">
        <f>IF(ABS(H59 - K59) &gt; ABS(I59 - K59), H59, I59)-K59</f>
        <v>-1.3140540918520225</v>
      </c>
      <c r="M59" s="10" t="str">
        <f>IF(L59 &lt; 0, "Under", "Over")</f>
        <v>Under</v>
      </c>
      <c r="N59" s="10">
        <f>G59-K59</f>
        <v>0.95454545454545414</v>
      </c>
      <c r="O59" s="10">
        <v>0.3</v>
      </c>
      <c r="P59" s="10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1</v>
      </c>
      <c r="Q59" s="10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2.5</v>
      </c>
      <c r="R59" s="10">
        <f>IF(P59=1,3,IF(P59=2/3,2,IF(P59=1/3,1,0)))</f>
        <v>3</v>
      </c>
      <c r="S59" s="10">
        <f>IF(AND(M59="Over", G59&gt;K59), 2, IF(AND(M59="Under", G59&lt;=K59), 2, 0))</f>
        <v>0</v>
      </c>
      <c r="T59" s="10">
        <f>IF(AND(M59="Over", O59&gt;0.5), 2, IF(AND(M59="Under", O59&lt;=0.5), 2, 0))</f>
        <v>2</v>
      </c>
      <c r="U59" s="10">
        <f>SUM(Q59:T59)</f>
        <v>7.5</v>
      </c>
      <c r="V59" s="10">
        <v>5</v>
      </c>
      <c r="Y59"/>
      <c r="AC59" s="6"/>
    </row>
    <row r="60" spans="1:29" ht="15" thickBot="1" x14ac:dyDescent="0.35">
      <c r="A60" t="str">
        <f t="shared" si="5"/>
        <v>Justin Steele</v>
      </c>
      <c r="B60" s="5">
        <f>Neural!B25</f>
        <v>5.3819898277525802</v>
      </c>
      <c r="D60" s="7">
        <v>24</v>
      </c>
      <c r="E60" s="7" t="s">
        <v>77</v>
      </c>
      <c r="F60" s="7" t="s">
        <v>45</v>
      </c>
      <c r="G60" s="7">
        <v>4.9090909090909092</v>
      </c>
      <c r="H60" s="7">
        <v>5.3822586675066111</v>
      </c>
      <c r="I60" s="7">
        <v>6.3552103000000004</v>
      </c>
      <c r="J60" s="7">
        <v>4.8784054510682804</v>
      </c>
      <c r="K60" s="9">
        <v>6.5</v>
      </c>
      <c r="L60" s="9">
        <f>IF(ABS(H60 - K60) &gt; ABS(I60 - K60), H60, I60)-K60</f>
        <v>-1.1177413324933889</v>
      </c>
      <c r="M60" s="10" t="str">
        <f>IF(L60 &lt; 0, "Under", "Over")</f>
        <v>Under</v>
      </c>
      <c r="N60" s="10">
        <f>G60-K60</f>
        <v>-1.5909090909090908</v>
      </c>
      <c r="O60" s="10">
        <v>0.33333333333333331</v>
      </c>
      <c r="P60" s="10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1</v>
      </c>
      <c r="Q60" s="10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2.5</v>
      </c>
      <c r="R60" s="10">
        <f>IF(P60=1,3,IF(P60=2/3,2,IF(P60=1/3,1,0)))</f>
        <v>3</v>
      </c>
      <c r="S60" s="10">
        <f>IF(AND(M60="Over", G60&gt;K60), 2, IF(AND(M60="Under", G60&lt;=K60), 2, 0))</f>
        <v>2</v>
      </c>
      <c r="T60" s="10">
        <f>IF(AND(M60="Over", O60&gt;0.5), 2, IF(AND(M60="Under", O60&lt;=0.5), 2, 0))</f>
        <v>2</v>
      </c>
      <c r="U60" s="10">
        <f>SUM(Q60:T60)</f>
        <v>9.5</v>
      </c>
      <c r="V60" s="10">
        <v>5</v>
      </c>
      <c r="Y60"/>
      <c r="AC60" s="6"/>
    </row>
    <row r="61" spans="1:29" ht="15" thickBot="1" x14ac:dyDescent="0.35">
      <c r="A61" t="str">
        <f t="shared" si="5"/>
        <v>Sonny Gray</v>
      </c>
      <c r="B61" s="5">
        <f>Neural!B26</f>
        <v>5.2425830906848203</v>
      </c>
      <c r="D61" s="7">
        <v>25</v>
      </c>
      <c r="E61" s="7" t="s">
        <v>98</v>
      </c>
      <c r="F61" s="7" t="s">
        <v>57</v>
      </c>
      <c r="G61" s="7">
        <v>5.333333333333333</v>
      </c>
      <c r="H61" s="7">
        <v>5.3322367796138375</v>
      </c>
      <c r="I61" s="7">
        <v>6.6409495548961397</v>
      </c>
      <c r="J61" s="7">
        <v>4.1670784999999997</v>
      </c>
      <c r="K61" s="7">
        <v>6.5</v>
      </c>
      <c r="L61" s="7">
        <f>IF(ABS(H61 - K61) &gt; ABS(I61 - K61), H61, I61)-K61</f>
        <v>-1.1677632203861625</v>
      </c>
      <c r="M61" s="11" t="str">
        <f>IF(L61 &lt; 0, "Under", "Over")</f>
        <v>Under</v>
      </c>
      <c r="N61" s="11">
        <f>G61-K61</f>
        <v>-1.166666666666667</v>
      </c>
      <c r="O61" s="11">
        <v>0.44444444444444442</v>
      </c>
      <c r="P61" s="11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0.66666666666666663</v>
      </c>
      <c r="Q61" s="11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2.5</v>
      </c>
      <c r="R61" s="11">
        <f>IF(P61=1,3,IF(P61=2/3,2,IF(P61=1/3,1,0)))</f>
        <v>2</v>
      </c>
      <c r="S61" s="11">
        <f>IF(AND(M61="Over", G61&gt;K61), 2, IF(AND(M61="Under", G61&lt;=K61), 2, 0))</f>
        <v>2</v>
      </c>
      <c r="T61" s="11">
        <f>IF(AND(M61="Over", O61&gt;0.5), 2, IF(AND(M61="Under", O61&lt;=0.5), 2, 0))</f>
        <v>2</v>
      </c>
      <c r="U61" s="11">
        <f>SUM(Q61:T61)</f>
        <v>8.5</v>
      </c>
      <c r="V61" s="11">
        <v>10</v>
      </c>
      <c r="Y61"/>
      <c r="AC61" s="6"/>
    </row>
    <row r="62" spans="1:29" ht="15" thickBot="1" x14ac:dyDescent="0.35">
      <c r="A62" t="str">
        <f t="shared" si="5"/>
        <v>Ranger Suarez</v>
      </c>
      <c r="B62" s="5">
        <f>Neural!B27</f>
        <v>6.0557600635202702</v>
      </c>
      <c r="D62" s="7">
        <v>26</v>
      </c>
      <c r="E62" s="7" t="s">
        <v>93</v>
      </c>
      <c r="F62" s="7" t="s">
        <v>48</v>
      </c>
      <c r="G62" s="7">
        <v>4</v>
      </c>
      <c r="H62" s="7">
        <v>6.3517038857277095</v>
      </c>
      <c r="I62" s="7">
        <v>7.94191739552996</v>
      </c>
      <c r="J62" s="7">
        <v>5.3096236317784999</v>
      </c>
      <c r="K62" s="7">
        <v>5.5</v>
      </c>
      <c r="L62" s="7">
        <f>IF(ABS(H62 - K62) &gt; ABS(I62 - K62), H62, I62)-K62</f>
        <v>2.44191739552996</v>
      </c>
      <c r="M62" s="11" t="str">
        <f>IF(L62 &lt; 0, "Under", "Over")</f>
        <v>Over</v>
      </c>
      <c r="N62" s="11">
        <f>G62-K62</f>
        <v>-1.5</v>
      </c>
      <c r="O62" s="11">
        <v>0.7</v>
      </c>
      <c r="P62" s="11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0.66666666666666663</v>
      </c>
      <c r="Q62" s="11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3</v>
      </c>
      <c r="R62" s="11">
        <f>IF(P62=1,3,IF(P62=2/3,2,IF(P62=1/3,1,0)))</f>
        <v>2</v>
      </c>
      <c r="S62" s="11">
        <f>IF(AND(M62="Over", G62&gt;K62), 2, IF(AND(M62="Under", G62&lt;=K62), 2, 0))</f>
        <v>0</v>
      </c>
      <c r="T62" s="11">
        <f>IF(AND(M62="Over", O62&gt;0.5), 2, IF(AND(M62="Under", O62&lt;=0.5), 2, 0))</f>
        <v>2</v>
      </c>
      <c r="U62" s="11">
        <f>SUM(Q62:T62)</f>
        <v>7</v>
      </c>
      <c r="V62" s="11">
        <v>2</v>
      </c>
      <c r="Y62"/>
      <c r="AC62" s="6"/>
    </row>
    <row r="63" spans="1:29" ht="15" thickBot="1" x14ac:dyDescent="0.35">
      <c r="A63" t="str">
        <f t="shared" si="5"/>
        <v>Cody Poteet</v>
      </c>
      <c r="B63" s="5">
        <f>Neural!B28</f>
        <v>5.2177141317442599</v>
      </c>
      <c r="D63" s="7">
        <v>27</v>
      </c>
      <c r="E63" s="7" t="s">
        <v>91</v>
      </c>
      <c r="F63" s="7" t="s">
        <v>69</v>
      </c>
      <c r="G63" s="7">
        <v>2.8</v>
      </c>
      <c r="H63" s="7">
        <v>5.2662428791978035</v>
      </c>
      <c r="I63" s="7">
        <v>6.18359375</v>
      </c>
      <c r="J63" s="7">
        <v>4.8004410000000002</v>
      </c>
      <c r="K63" s="7">
        <v>3.5</v>
      </c>
      <c r="L63" s="7">
        <f>IF(ABS(H63 - K63) &gt; ABS(I63 - K63), H63, I63)-K63</f>
        <v>2.68359375</v>
      </c>
      <c r="M63" s="10" t="str">
        <f>IF(L63 &lt; 0, "Under", "Over")</f>
        <v>Over</v>
      </c>
      <c r="N63" s="10">
        <f>G63-K63</f>
        <v>-0.70000000000000018</v>
      </c>
      <c r="O63" s="10">
        <v>1</v>
      </c>
      <c r="P63" s="10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1</v>
      </c>
      <c r="Q63" s="10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3</v>
      </c>
      <c r="R63" s="10">
        <f>IF(P63=1,3,IF(P63=2/3,2,IF(P63=1/3,1,0)))</f>
        <v>3</v>
      </c>
      <c r="S63" s="10">
        <f>IF(AND(M63="Over", G63&gt;K63), 2, IF(AND(M63="Under", G63&lt;=K63), 2, 0))</f>
        <v>0</v>
      </c>
      <c r="T63" s="10">
        <f>IF(AND(M63="Over", O63&gt;0.5), 2, IF(AND(M63="Under", O63&lt;=0.5), 2, 0))</f>
        <v>2</v>
      </c>
      <c r="U63" s="10">
        <f>SUM(Q63:T63)</f>
        <v>8</v>
      </c>
      <c r="V63" s="10">
        <v>6</v>
      </c>
      <c r="Y63"/>
      <c r="AC63" s="6"/>
    </row>
    <row r="64" spans="1:29" ht="15" thickBot="1" x14ac:dyDescent="0.35">
      <c r="A64" t="str">
        <f t="shared" si="5"/>
        <v>Logan Webb</v>
      </c>
      <c r="B64" s="5">
        <f>Neural!B29</f>
        <v>5.39180807519603</v>
      </c>
      <c r="D64" s="7">
        <v>28</v>
      </c>
      <c r="E64" s="7" t="s">
        <v>97</v>
      </c>
      <c r="F64" s="7" t="s">
        <v>49</v>
      </c>
      <c r="G64" s="7">
        <v>4.25</v>
      </c>
      <c r="H64" s="7">
        <v>5.4212959576235233</v>
      </c>
      <c r="I64" s="7">
        <v>6.2365912999999997</v>
      </c>
      <c r="J64" s="7">
        <v>4.99150141643059</v>
      </c>
      <c r="K64" s="7">
        <v>4.5</v>
      </c>
      <c r="L64" s="7">
        <f>IF(ABS(H64 - K64) &gt; ABS(I64 - K64), H64, I64)-K64</f>
        <v>1.7365912999999997</v>
      </c>
      <c r="M64" s="10" t="str">
        <f>IF(L64 &lt; 0, "Under", "Over")</f>
        <v>Over</v>
      </c>
      <c r="N64" s="10">
        <f>G64-K64</f>
        <v>-0.25</v>
      </c>
      <c r="O64" s="10">
        <v>0.6</v>
      </c>
      <c r="P64" s="10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1</v>
      </c>
      <c r="Q64" s="10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3</v>
      </c>
      <c r="R64" s="10">
        <f>IF(P64=1,3,IF(P64=2/3,2,IF(P64=1/3,1,0)))</f>
        <v>3</v>
      </c>
      <c r="S64" s="10">
        <f>IF(AND(M64="Over", G64&gt;K64), 2, IF(AND(M64="Under", G64&lt;=K64), 2, 0))</f>
        <v>0</v>
      </c>
      <c r="T64" s="10">
        <f>IF(AND(M64="Over", O64&gt;0.5), 2, IF(AND(M64="Under", O64&lt;=0.5), 2, 0))</f>
        <v>2</v>
      </c>
      <c r="U64" s="10">
        <f>SUM(Q64:T64)</f>
        <v>8</v>
      </c>
      <c r="V64" s="10">
        <v>6</v>
      </c>
      <c r="Y64"/>
      <c r="AC64" s="6"/>
    </row>
    <row r="65" spans="1:29" ht="15" thickBot="1" x14ac:dyDescent="0.35">
      <c r="A65" t="str">
        <f t="shared" si="5"/>
        <v>Cal Quantrill</v>
      </c>
      <c r="B65" s="5">
        <f>Neural!B30</f>
        <v>4.8602364305809997</v>
      </c>
      <c r="D65" s="7">
        <v>29</v>
      </c>
      <c r="E65" s="7" t="s">
        <v>81</v>
      </c>
      <c r="F65" s="7" t="s">
        <v>47</v>
      </c>
      <c r="G65" s="7">
        <v>4.8181818181818183</v>
      </c>
      <c r="H65" s="7">
        <v>4.6405855933533982</v>
      </c>
      <c r="I65" s="7">
        <v>5.21</v>
      </c>
      <c r="J65" s="7">
        <v>2.4066614999999998</v>
      </c>
      <c r="K65" s="9">
        <v>3.5</v>
      </c>
      <c r="L65" s="9">
        <f>IF(ABS(H65 - K65) &gt; ABS(I65 - K65), H65, I65)-K65</f>
        <v>1.71</v>
      </c>
      <c r="M65" s="11" t="str">
        <f>IF(L65 &lt; 0, "Under", "Over")</f>
        <v>Over</v>
      </c>
      <c r="N65" s="11">
        <f>G65-K65</f>
        <v>1.3181818181818183</v>
      </c>
      <c r="O65" s="11">
        <v>0.7</v>
      </c>
      <c r="P65" s="11">
        <f>IF(M65="Over", IF(AND(H65&gt;K65, I65&gt;K65, J65&gt;K65), 1, IF(OR(AND(H65&gt;K65, I65&gt;K65), AND(H65&gt;K65, J65&gt;K65), AND(H65&gt;K65, J65&gt;K65)), 2/3, IF(OR(AND(H65&gt;K65, I65&lt;=K65), AND(H65&gt;K65, J65&lt;=K65), AND(I65&gt;K65, J65&lt;=K65), AND(H65&lt;=K65, I65&gt;K65), AND(H65&lt;=K65, J65&gt;K65), AND(I65&lt;=K65, J65&gt;K65)), 1/3, 0))), IF(AND(H65&lt;K65, I65&lt;K65, J65&lt;K65), 1, IF(OR(AND(H65&lt;K65, I65&lt;K65), AND(H65&lt;K65, J65&lt;K65), AND(H65&lt;K65, J65&lt;K65)), 2/3, IF(OR(AND(H65&lt;K65, I65&gt;=K65), AND(H65&lt;K65, J65&gt;=K65), AND(I65&lt;K65, J65&gt;=K65), AND(H65&gt;=K65, I65&lt;K65), AND(H65&gt;=K65, J65&lt;K65), AND(I65&gt;=K65, J65&lt;K65)), 1/3, 0))))</f>
        <v>0.66666666666666663</v>
      </c>
      <c r="Q65" s="11">
        <f>IF(OR(L65&gt;1.5,L65&lt;-1.5),3,
IF(OR(AND(L65&lt;=1.5,L65&gt;=1),AND(L65&gt;=-1.5,L65&lt;=-1)),2.5,
IF(OR(AND(L65&lt;=1,L65&gt;=0.75),AND(L65&gt;=-1,L65&lt;=-0.75)),2,
IF(OR(AND(L65&lt;=0.75,L65&gt;=0.5),AND(L65&gt;=-0.75,L65&lt;=-0.5)),1.5,
IF(OR(L65&lt;=0.5,L65&gt;=-0.5),1,"")
)
)
))</f>
        <v>3</v>
      </c>
      <c r="R65" s="11">
        <f>IF(P65=1,3,IF(P65=2/3,2,IF(P65=1/3,1,0)))</f>
        <v>2</v>
      </c>
      <c r="S65" s="11">
        <f>IF(AND(M65="Over", G65&gt;K65), 2, IF(AND(M65="Under", G65&lt;=K65), 2, 0))</f>
        <v>2</v>
      </c>
      <c r="T65" s="11">
        <f>IF(AND(M65="Over", O65&gt;0.5), 2, IF(AND(M65="Under", O65&lt;=0.5), 2, 0))</f>
        <v>2</v>
      </c>
      <c r="U65" s="11">
        <f>SUM(Q65:T65)</f>
        <v>9</v>
      </c>
      <c r="V65" s="11">
        <v>1</v>
      </c>
      <c r="Y65"/>
      <c r="AC65" s="6"/>
    </row>
    <row r="66" spans="1:29" ht="15" thickBot="1" x14ac:dyDescent="0.35">
      <c r="A66" t="str">
        <f t="shared" si="5"/>
        <v>Yoshinobu Yamamoto</v>
      </c>
      <c r="B66" s="5">
        <f>Neural!B31</f>
        <v>5.39925465880264</v>
      </c>
      <c r="D66" s="7">
        <v>30</v>
      </c>
      <c r="E66" s="7" t="s">
        <v>86</v>
      </c>
      <c r="F66" s="7" t="s">
        <v>53</v>
      </c>
      <c r="G66" s="7">
        <v>4.3636363636363633</v>
      </c>
      <c r="H66" s="7">
        <v>5.7502676123226033</v>
      </c>
      <c r="I66" s="7">
        <v>6.7055388873980304</v>
      </c>
      <c r="J66" s="7">
        <v>4.9337367340650298</v>
      </c>
      <c r="K66" s="9">
        <v>7.5</v>
      </c>
      <c r="L66" s="9">
        <f>IF(ABS(H66 - K66) &gt; ABS(I66 - K66), H66, I66)-K66</f>
        <v>-1.7497323876773967</v>
      </c>
      <c r="M66" s="10" t="str">
        <f>IF(L66 &lt; 0, "Under", "Over")</f>
        <v>Under</v>
      </c>
      <c r="N66" s="10">
        <f>G66-K66</f>
        <v>-3.1363636363636367</v>
      </c>
      <c r="O66" s="10">
        <v>0.4</v>
      </c>
      <c r="P66" s="10">
        <f>IF(M66="Over", IF(AND(H66&gt;K66, I66&gt;K66, J66&gt;K66), 1, IF(OR(AND(H66&gt;K66, I66&gt;K66), AND(H66&gt;K66, J66&gt;K66), AND(H66&gt;K66, J66&gt;K66)), 2/3, IF(OR(AND(H66&gt;K66, I66&lt;=K66), AND(H66&gt;K66, J66&lt;=K66), AND(I66&gt;K66, J66&lt;=K66), AND(H66&lt;=K66, I66&gt;K66), AND(H66&lt;=K66, J66&gt;K66), AND(I66&lt;=K66, J66&gt;K66)), 1/3, 0))), IF(AND(H66&lt;K66, I66&lt;K66, J66&lt;K66), 1, IF(OR(AND(H66&lt;K66, I66&lt;K66), AND(H66&lt;K66, J66&lt;K66), AND(H66&lt;K66, J66&lt;K66)), 2/3, IF(OR(AND(H66&lt;K66, I66&gt;=K66), AND(H66&lt;K66, J66&gt;=K66), AND(I66&lt;K66, J66&gt;=K66), AND(H66&gt;=K66, I66&lt;K66), AND(H66&gt;=K66, J66&lt;K66), AND(I66&gt;=K66, J66&lt;K66)), 1/3, 0))))</f>
        <v>1</v>
      </c>
      <c r="Q66" s="10">
        <f>IF(OR(L66&gt;1.5,L66&lt;-1.5),3,
IF(OR(AND(L66&lt;=1.5,L66&gt;=1),AND(L66&gt;=-1.5,L66&lt;=-1)),2.5,
IF(OR(AND(L66&lt;=1,L66&gt;=0.75),AND(L66&gt;=-1,L66&lt;=-0.75)),2,
IF(OR(AND(L66&lt;=0.75,L66&gt;=0.5),AND(L66&gt;=-0.75,L66&lt;=-0.5)),1.5,
IF(OR(L66&lt;=0.5,L66&gt;=-0.5),1,"")
)
)
))</f>
        <v>3</v>
      </c>
      <c r="R66" s="10">
        <f>IF(P66=1,3,IF(P66=2/3,2,IF(P66=1/3,1,0)))</f>
        <v>3</v>
      </c>
      <c r="S66" s="10">
        <f>IF(AND(M66="Over", G66&gt;K66), 2, IF(AND(M66="Under", G66&lt;=K66), 2, 0))</f>
        <v>2</v>
      </c>
      <c r="T66" s="10">
        <f>IF(AND(M66="Over", O66&gt;0.5), 2, IF(AND(M66="Under", O66&lt;=0.5), 2, 0))</f>
        <v>2</v>
      </c>
      <c r="U66" s="10">
        <f>SUM(Q66:T66)</f>
        <v>10</v>
      </c>
      <c r="V66" s="10">
        <v>7</v>
      </c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5.15872013269645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136</v>
      </c>
      <c r="B3" s="1">
        <v>4.98861073373123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130</v>
      </c>
      <c r="B4" s="1">
        <v>5.0695498832388699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129</v>
      </c>
      <c r="B5" s="1">
        <v>4.8552669145423701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186</v>
      </c>
      <c r="B6" s="1">
        <v>4.9277005941017498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138</v>
      </c>
      <c r="B7" s="1">
        <v>4.8552669145423701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132</v>
      </c>
      <c r="B8" s="1">
        <v>4.9236765007928902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120</v>
      </c>
      <c r="B9" s="1">
        <v>5.0695498832388699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155</v>
      </c>
      <c r="B10" s="1">
        <v>4.9850439237529303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111</v>
      </c>
      <c r="B11" s="1">
        <v>4.66965561067145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121</v>
      </c>
      <c r="B12" s="1">
        <v>5.1532327327298297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117</v>
      </c>
      <c r="B13" s="1">
        <v>5.0884128206241304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131</v>
      </c>
      <c r="B14" s="1">
        <v>5.0544595333306699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143</v>
      </c>
      <c r="B15" s="1">
        <v>5.2415798721924096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140</v>
      </c>
      <c r="B16" s="1">
        <v>4.7737790250380598</v>
      </c>
    </row>
    <row r="17" spans="1:2" ht="15" thickBot="1" x14ac:dyDescent="0.35">
      <c r="A17" s="1">
        <v>118</v>
      </c>
      <c r="B17" s="1">
        <v>4.9639174338814396</v>
      </c>
    </row>
    <row r="18" spans="1:2" ht="15" thickBot="1" x14ac:dyDescent="0.35">
      <c r="A18" s="1">
        <v>154</v>
      </c>
      <c r="B18" s="1">
        <v>5.14877422025695</v>
      </c>
    </row>
    <row r="19" spans="1:2" ht="15" thickBot="1" x14ac:dyDescent="0.35">
      <c r="A19" s="1">
        <v>148</v>
      </c>
      <c r="B19" s="1">
        <v>5.0407410334141201</v>
      </c>
    </row>
    <row r="20" spans="1:2" ht="15" thickBot="1" x14ac:dyDescent="0.35">
      <c r="A20" s="1">
        <v>128</v>
      </c>
      <c r="B20" s="1">
        <v>4.97146260883554</v>
      </c>
    </row>
    <row r="21" spans="1:2" ht="15" thickBot="1" x14ac:dyDescent="0.35">
      <c r="A21" s="1">
        <v>137</v>
      </c>
      <c r="B21" s="1">
        <v>4.9790077837896503</v>
      </c>
    </row>
    <row r="22" spans="1:2" ht="15" thickBot="1" x14ac:dyDescent="0.35">
      <c r="A22" s="1">
        <v>133</v>
      </c>
      <c r="B22" s="1">
        <v>4.9364804340483399</v>
      </c>
    </row>
    <row r="23" spans="1:2" ht="15" thickBot="1" x14ac:dyDescent="0.35">
      <c r="A23" s="1">
        <v>124</v>
      </c>
      <c r="B23" s="1">
        <v>5.0956150330803203</v>
      </c>
    </row>
    <row r="24" spans="1:2" ht="15" thickBot="1" x14ac:dyDescent="0.35">
      <c r="A24" s="1">
        <v>151</v>
      </c>
      <c r="B24" s="1">
        <v>5.0764091331971501</v>
      </c>
    </row>
    <row r="25" spans="1:2" ht="15" thickBot="1" x14ac:dyDescent="0.35">
      <c r="A25" s="1">
        <v>112</v>
      </c>
      <c r="B25" s="1">
        <v>4.8784054510682804</v>
      </c>
    </row>
    <row r="26" spans="1:2" ht="15" thickBot="1" x14ac:dyDescent="0.35">
      <c r="A26" s="1">
        <v>135</v>
      </c>
      <c r="B26" s="1">
        <v>5.0544595333306699</v>
      </c>
    </row>
    <row r="27" spans="1:2" ht="15" thickBot="1" x14ac:dyDescent="0.35">
      <c r="A27" s="1">
        <v>525</v>
      </c>
      <c r="B27" s="1">
        <v>5.3096236317784999</v>
      </c>
    </row>
    <row r="28" spans="1:2" ht="15" thickBot="1" x14ac:dyDescent="0.35">
      <c r="A28" s="1">
        <v>224</v>
      </c>
      <c r="B28" s="1">
        <v>5.1450016327799002</v>
      </c>
    </row>
    <row r="29" spans="1:2" ht="15" thickBot="1" x14ac:dyDescent="0.35">
      <c r="A29" s="1">
        <v>149</v>
      </c>
      <c r="B29" s="1">
        <v>5.1299112828716904</v>
      </c>
    </row>
    <row r="30" spans="1:2" ht="15" thickBot="1" x14ac:dyDescent="0.35">
      <c r="A30" s="1">
        <v>142</v>
      </c>
      <c r="B30" s="1">
        <v>5.0681780332472197</v>
      </c>
    </row>
    <row r="31" spans="1:2" ht="15" thickBot="1" x14ac:dyDescent="0.35">
      <c r="A31" s="1">
        <v>150</v>
      </c>
      <c r="B31" s="1">
        <v>4.9337367340650298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152</v>
      </c>
      <c r="B2" s="1">
        <v>5.2259275351121897</v>
      </c>
    </row>
    <row r="3" spans="1:2" ht="15" thickBot="1" x14ac:dyDescent="0.35">
      <c r="A3" s="1">
        <v>136</v>
      </c>
      <c r="B3" s="1">
        <v>5.5046042076745199</v>
      </c>
    </row>
    <row r="4" spans="1:2" ht="15" thickBot="1" x14ac:dyDescent="0.35">
      <c r="A4" s="1">
        <v>130</v>
      </c>
      <c r="B4" s="1">
        <v>6.0141847966128301</v>
      </c>
    </row>
    <row r="5" spans="1:2" ht="15" thickBot="1" x14ac:dyDescent="0.35">
      <c r="A5" s="1">
        <v>129</v>
      </c>
      <c r="B5" s="1">
        <v>6.5494330255994804</v>
      </c>
    </row>
    <row r="6" spans="1:2" ht="15" thickBot="1" x14ac:dyDescent="0.35">
      <c r="A6" s="1">
        <v>186</v>
      </c>
      <c r="B6" s="1">
        <v>4.1210106324168096</v>
      </c>
    </row>
    <row r="7" spans="1:2" ht="15" thickBot="1" x14ac:dyDescent="0.35">
      <c r="A7" s="1">
        <v>138</v>
      </c>
      <c r="B7" s="1">
        <v>4.6562771502278499</v>
      </c>
    </row>
    <row r="8" spans="1:2" ht="15" thickBot="1" x14ac:dyDescent="0.35">
      <c r="A8" s="1">
        <v>132</v>
      </c>
      <c r="B8" s="1">
        <v>6.8574225431509301</v>
      </c>
    </row>
    <row r="9" spans="1:2" ht="15" thickBot="1" x14ac:dyDescent="0.35">
      <c r="A9" s="1">
        <v>120</v>
      </c>
      <c r="B9" s="1">
        <v>5.6208978337425304</v>
      </c>
    </row>
    <row r="10" spans="1:2" ht="15" thickBot="1" x14ac:dyDescent="0.35">
      <c r="A10" s="1">
        <v>155</v>
      </c>
      <c r="B10" s="1">
        <v>5.8478792583225996</v>
      </c>
    </row>
    <row r="11" spans="1:2" ht="15" thickBot="1" x14ac:dyDescent="0.35">
      <c r="A11" s="1">
        <v>111</v>
      </c>
      <c r="B11" s="1">
        <v>4.7350059922335097</v>
      </c>
    </row>
    <row r="12" spans="1:2" ht="15" thickBot="1" x14ac:dyDescent="0.35">
      <c r="A12" s="1">
        <v>121</v>
      </c>
      <c r="B12" s="1">
        <v>5.2153197898749903</v>
      </c>
    </row>
    <row r="13" spans="1:2" ht="15" thickBot="1" x14ac:dyDescent="0.35">
      <c r="A13" s="1">
        <v>117</v>
      </c>
      <c r="B13" s="1">
        <v>5.2796751202610004</v>
      </c>
    </row>
    <row r="14" spans="1:2" ht="15" thickBot="1" x14ac:dyDescent="0.35">
      <c r="A14" s="1">
        <v>131</v>
      </c>
      <c r="B14" s="1">
        <v>5.3031674405603502</v>
      </c>
    </row>
    <row r="15" spans="1:2" ht="15" thickBot="1" x14ac:dyDescent="0.35">
      <c r="A15" s="1">
        <v>143</v>
      </c>
      <c r="B15" s="1">
        <v>7.0226061409099803</v>
      </c>
    </row>
    <row r="16" spans="1:2" ht="15" thickBot="1" x14ac:dyDescent="0.35">
      <c r="A16" s="1">
        <v>140</v>
      </c>
      <c r="B16" s="1">
        <v>4.0317508324206699</v>
      </c>
    </row>
    <row r="17" spans="1:2" ht="15" thickBot="1" x14ac:dyDescent="0.35">
      <c r="A17" s="1">
        <v>118</v>
      </c>
      <c r="B17" s="1">
        <v>5.00455085297303</v>
      </c>
    </row>
    <row r="18" spans="1:2" ht="15" thickBot="1" x14ac:dyDescent="0.35">
      <c r="A18" s="1">
        <v>154</v>
      </c>
      <c r="B18" s="1">
        <v>4.4690266477204403</v>
      </c>
    </row>
    <row r="19" spans="1:2" ht="15" thickBot="1" x14ac:dyDescent="0.35">
      <c r="A19" s="1">
        <v>148</v>
      </c>
      <c r="B19" s="1">
        <v>5.9326667494651799</v>
      </c>
    </row>
    <row r="20" spans="1:2" ht="15" thickBot="1" x14ac:dyDescent="0.35">
      <c r="A20" s="1">
        <v>128</v>
      </c>
      <c r="B20" s="1">
        <v>4.82066282877524</v>
      </c>
    </row>
    <row r="21" spans="1:2" ht="15" thickBot="1" x14ac:dyDescent="0.35">
      <c r="A21" s="1">
        <v>137</v>
      </c>
      <c r="B21" s="1">
        <v>5.5840432601659504</v>
      </c>
    </row>
    <row r="22" spans="1:2" ht="15" thickBot="1" x14ac:dyDescent="0.35">
      <c r="A22" s="1">
        <v>133</v>
      </c>
      <c r="B22" s="1">
        <v>5.8206370040914504</v>
      </c>
    </row>
    <row r="23" spans="1:2" ht="15" thickBot="1" x14ac:dyDescent="0.35">
      <c r="A23" s="1">
        <v>124</v>
      </c>
      <c r="B23" s="1">
        <v>5.9147004429871304</v>
      </c>
    </row>
    <row r="24" spans="1:2" ht="15" thickBot="1" x14ac:dyDescent="0.35">
      <c r="A24" s="1">
        <v>151</v>
      </c>
      <c r="B24" s="1">
        <v>5.4935063509290503</v>
      </c>
    </row>
    <row r="25" spans="1:2" ht="15" thickBot="1" x14ac:dyDescent="0.35">
      <c r="A25" s="1">
        <v>112</v>
      </c>
      <c r="B25" s="1">
        <v>5.2482721491231903</v>
      </c>
    </row>
    <row r="26" spans="1:2" ht="15" thickBot="1" x14ac:dyDescent="0.35">
      <c r="A26" s="1">
        <v>135</v>
      </c>
      <c r="B26" s="1">
        <v>5.8861129259030402</v>
      </c>
    </row>
    <row r="27" spans="1:2" ht="15" thickBot="1" x14ac:dyDescent="0.35">
      <c r="A27" s="1">
        <v>525</v>
      </c>
      <c r="B27" s="1">
        <v>7.94191739552996</v>
      </c>
    </row>
    <row r="28" spans="1:2" ht="15" thickBot="1" x14ac:dyDescent="0.35">
      <c r="A28" s="1">
        <v>224</v>
      </c>
      <c r="B28" s="1">
        <v>4.9020775909986503</v>
      </c>
    </row>
    <row r="29" spans="1:2" ht="15" thickBot="1" x14ac:dyDescent="0.35">
      <c r="A29" s="1">
        <v>149</v>
      </c>
      <c r="B29" s="1">
        <v>5.7334315553568498</v>
      </c>
    </row>
    <row r="30" spans="1:2" ht="15" thickBot="1" x14ac:dyDescent="0.35">
      <c r="A30" s="1">
        <v>142</v>
      </c>
      <c r="B30" s="1">
        <v>4.9653679767270402</v>
      </c>
    </row>
    <row r="31" spans="1:2" ht="15" thickBot="1" x14ac:dyDescent="0.35">
      <c r="A31" s="1">
        <v>150</v>
      </c>
      <c r="B31" s="1">
        <v>6.7055388873980304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1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92</v>
      </c>
      <c r="B2" t="s">
        <v>65</v>
      </c>
      <c r="C2">
        <v>3.5</v>
      </c>
      <c r="D2" t="s">
        <v>33</v>
      </c>
      <c r="E2" t="s">
        <v>33</v>
      </c>
      <c r="F2">
        <v>3.5</v>
      </c>
      <c r="G2" t="s">
        <v>33</v>
      </c>
      <c r="H2" t="s">
        <v>33</v>
      </c>
      <c r="I2">
        <v>3.5</v>
      </c>
      <c r="J2" t="s">
        <v>33</v>
      </c>
      <c r="K2" t="s">
        <v>33</v>
      </c>
      <c r="L2">
        <v>4.5</v>
      </c>
      <c r="M2" t="s">
        <v>33</v>
      </c>
      <c r="N2" t="s">
        <v>33</v>
      </c>
      <c r="R2" s="7">
        <f>MIN(C2,F2,I2,L2,O2)</f>
        <v>3.5</v>
      </c>
    </row>
    <row r="3" spans="1:18" x14ac:dyDescent="0.3">
      <c r="A3" t="s">
        <v>84</v>
      </c>
      <c r="B3" t="s">
        <v>61</v>
      </c>
      <c r="C3">
        <v>3.5</v>
      </c>
      <c r="D3" t="s">
        <v>33</v>
      </c>
      <c r="E3" t="s">
        <v>33</v>
      </c>
      <c r="F3">
        <v>4.5</v>
      </c>
      <c r="G3" t="s">
        <v>33</v>
      </c>
      <c r="H3" t="s">
        <v>33</v>
      </c>
      <c r="I3">
        <v>3.5</v>
      </c>
      <c r="J3" t="s">
        <v>33</v>
      </c>
      <c r="K3" t="s">
        <v>33</v>
      </c>
      <c r="L3">
        <v>4.5</v>
      </c>
      <c r="M3" t="s">
        <v>33</v>
      </c>
      <c r="N3" t="s">
        <v>33</v>
      </c>
      <c r="R3" s="7">
        <f t="shared" ref="R3:R29" si="0">MIN(C3,F3,I3,L3,O3)</f>
        <v>3.5</v>
      </c>
    </row>
    <row r="4" spans="1:18" x14ac:dyDescent="0.3">
      <c r="A4" t="s">
        <v>80</v>
      </c>
      <c r="B4" t="s">
        <v>58</v>
      </c>
      <c r="C4">
        <v>4.5</v>
      </c>
      <c r="D4" t="s">
        <v>33</v>
      </c>
      <c r="E4" t="s">
        <v>33</v>
      </c>
      <c r="F4">
        <v>4.5</v>
      </c>
      <c r="G4" t="s">
        <v>33</v>
      </c>
      <c r="H4" t="s">
        <v>33</v>
      </c>
      <c r="I4">
        <v>4.5</v>
      </c>
      <c r="J4" t="s">
        <v>33</v>
      </c>
      <c r="K4" t="s">
        <v>33</v>
      </c>
      <c r="L4">
        <v>3.5</v>
      </c>
      <c r="M4" t="s">
        <v>33</v>
      </c>
      <c r="N4" t="s">
        <v>33</v>
      </c>
      <c r="R4" s="7">
        <f t="shared" si="0"/>
        <v>3.5</v>
      </c>
    </row>
    <row r="5" spans="1:18" x14ac:dyDescent="0.3">
      <c r="A5" t="s">
        <v>96</v>
      </c>
      <c r="B5" t="s">
        <v>43</v>
      </c>
      <c r="C5">
        <v>5.5</v>
      </c>
      <c r="D5">
        <v>115</v>
      </c>
      <c r="E5">
        <v>-145</v>
      </c>
      <c r="F5">
        <v>5.5</v>
      </c>
      <c r="G5">
        <v>116</v>
      </c>
      <c r="H5">
        <v>-148</v>
      </c>
      <c r="I5">
        <v>5.5</v>
      </c>
      <c r="J5">
        <v>110</v>
      </c>
      <c r="K5">
        <v>-145</v>
      </c>
      <c r="L5">
        <v>5.5</v>
      </c>
      <c r="M5">
        <v>108</v>
      </c>
      <c r="N5">
        <v>-143</v>
      </c>
      <c r="R5" s="7">
        <f t="shared" si="0"/>
        <v>5.5</v>
      </c>
    </row>
    <row r="6" spans="1:18" x14ac:dyDescent="0.3">
      <c r="A6" t="s">
        <v>81</v>
      </c>
      <c r="B6" t="s">
        <v>47</v>
      </c>
      <c r="C6">
        <v>3.5</v>
      </c>
      <c r="D6">
        <v>105</v>
      </c>
      <c r="E6">
        <v>-130</v>
      </c>
      <c r="F6">
        <v>3.5</v>
      </c>
      <c r="G6">
        <v>104</v>
      </c>
      <c r="H6">
        <v>-132</v>
      </c>
      <c r="I6">
        <v>3.5</v>
      </c>
      <c r="J6">
        <v>100</v>
      </c>
      <c r="K6">
        <v>-130</v>
      </c>
      <c r="L6">
        <v>3.5</v>
      </c>
      <c r="M6">
        <v>104</v>
      </c>
      <c r="N6">
        <v>-137</v>
      </c>
      <c r="R6" s="7">
        <f t="shared" si="0"/>
        <v>3.5</v>
      </c>
    </row>
    <row r="7" spans="1:18" x14ac:dyDescent="0.3">
      <c r="A7" t="s">
        <v>74</v>
      </c>
      <c r="B7" t="s">
        <v>40</v>
      </c>
      <c r="C7">
        <v>7.5</v>
      </c>
      <c r="D7" t="s">
        <v>33</v>
      </c>
      <c r="E7" t="s">
        <v>33</v>
      </c>
      <c r="F7">
        <v>7.5</v>
      </c>
      <c r="G7" t="s">
        <v>33</v>
      </c>
      <c r="H7" t="s">
        <v>33</v>
      </c>
      <c r="I7">
        <v>7.5</v>
      </c>
      <c r="J7" t="s">
        <v>33</v>
      </c>
      <c r="K7" t="s">
        <v>33</v>
      </c>
      <c r="L7">
        <v>9.5</v>
      </c>
      <c r="M7" t="s">
        <v>33</v>
      </c>
      <c r="N7" t="s">
        <v>33</v>
      </c>
      <c r="R7" s="7">
        <f t="shared" si="0"/>
        <v>7.5</v>
      </c>
    </row>
    <row r="8" spans="1:18" x14ac:dyDescent="0.3">
      <c r="A8" t="s">
        <v>91</v>
      </c>
      <c r="B8" t="s">
        <v>69</v>
      </c>
      <c r="C8">
        <v>3.5</v>
      </c>
      <c r="D8">
        <v>-140</v>
      </c>
      <c r="E8">
        <v>110</v>
      </c>
      <c r="F8">
        <v>3.5</v>
      </c>
      <c r="G8">
        <v>-136</v>
      </c>
      <c r="H8">
        <v>106</v>
      </c>
      <c r="I8" t="s">
        <v>33</v>
      </c>
      <c r="J8" t="s">
        <v>33</v>
      </c>
      <c r="K8" t="s">
        <v>33</v>
      </c>
      <c r="L8">
        <v>3.5</v>
      </c>
      <c r="M8">
        <v>-143</v>
      </c>
      <c r="N8">
        <v>108</v>
      </c>
      <c r="R8" s="7">
        <f t="shared" si="0"/>
        <v>3.5</v>
      </c>
    </row>
    <row r="9" spans="1:18" x14ac:dyDescent="0.3">
      <c r="A9" t="s">
        <v>76</v>
      </c>
      <c r="B9" t="s">
        <v>55</v>
      </c>
      <c r="C9">
        <v>3.5</v>
      </c>
      <c r="D9" t="s">
        <v>33</v>
      </c>
      <c r="E9" t="s">
        <v>33</v>
      </c>
      <c r="F9">
        <v>4.5</v>
      </c>
      <c r="G9" t="s">
        <v>33</v>
      </c>
      <c r="H9" t="s">
        <v>33</v>
      </c>
      <c r="I9">
        <v>3.5</v>
      </c>
      <c r="J9" t="s">
        <v>33</v>
      </c>
      <c r="K9" t="s">
        <v>33</v>
      </c>
      <c r="L9">
        <v>4.5</v>
      </c>
      <c r="M9" t="s">
        <v>33</v>
      </c>
      <c r="N9" t="s">
        <v>33</v>
      </c>
      <c r="R9" s="7">
        <f t="shared" si="0"/>
        <v>3.5</v>
      </c>
    </row>
    <row r="10" spans="1:18" x14ac:dyDescent="0.3">
      <c r="A10" t="s">
        <v>83</v>
      </c>
      <c r="B10" t="s">
        <v>59</v>
      </c>
      <c r="C10">
        <v>5.5</v>
      </c>
      <c r="D10" t="s">
        <v>33</v>
      </c>
      <c r="E10" t="s">
        <v>33</v>
      </c>
      <c r="F10">
        <v>5.5</v>
      </c>
      <c r="G10" t="s">
        <v>33</v>
      </c>
      <c r="H10" t="s">
        <v>33</v>
      </c>
      <c r="I10">
        <v>5.5</v>
      </c>
      <c r="J10" t="s">
        <v>33</v>
      </c>
      <c r="K10" t="s">
        <v>33</v>
      </c>
      <c r="L10">
        <v>6.5</v>
      </c>
      <c r="M10" t="s">
        <v>33</v>
      </c>
      <c r="N10" t="s">
        <v>33</v>
      </c>
      <c r="R10" s="7">
        <f t="shared" si="0"/>
        <v>5.5</v>
      </c>
    </row>
    <row r="11" spans="1:18" x14ac:dyDescent="0.3">
      <c r="A11" t="s">
        <v>78</v>
      </c>
      <c r="B11" t="s">
        <v>41</v>
      </c>
      <c r="C11">
        <v>7.5</v>
      </c>
      <c r="D11" t="s">
        <v>33</v>
      </c>
      <c r="E11" t="s">
        <v>33</v>
      </c>
      <c r="F11">
        <v>6.5</v>
      </c>
      <c r="G11" t="s">
        <v>33</v>
      </c>
      <c r="H11" t="s">
        <v>33</v>
      </c>
      <c r="I11">
        <v>7.5</v>
      </c>
      <c r="J11" t="s">
        <v>33</v>
      </c>
      <c r="K11" t="s">
        <v>33</v>
      </c>
      <c r="L11">
        <v>5.5</v>
      </c>
      <c r="M11" t="s">
        <v>33</v>
      </c>
      <c r="N11" t="s">
        <v>33</v>
      </c>
      <c r="R11" s="7">
        <f t="shared" si="0"/>
        <v>5.5</v>
      </c>
    </row>
    <row r="12" spans="1:18" x14ac:dyDescent="0.3">
      <c r="A12" t="s">
        <v>79</v>
      </c>
      <c r="B12" t="s">
        <v>46</v>
      </c>
      <c r="C12">
        <v>6.5</v>
      </c>
      <c r="D12">
        <v>105</v>
      </c>
      <c r="E12">
        <v>-135</v>
      </c>
      <c r="F12">
        <v>6.5</v>
      </c>
      <c r="G12">
        <v>102</v>
      </c>
      <c r="H12">
        <v>-130</v>
      </c>
      <c r="I12">
        <v>6.5</v>
      </c>
      <c r="J12">
        <v>-105</v>
      </c>
      <c r="K12">
        <v>-125</v>
      </c>
      <c r="L12">
        <v>6.5</v>
      </c>
      <c r="M12">
        <v>100</v>
      </c>
      <c r="N12">
        <v>-134</v>
      </c>
      <c r="R12" s="7">
        <f t="shared" si="0"/>
        <v>6.5</v>
      </c>
    </row>
    <row r="13" spans="1:18" x14ac:dyDescent="0.3">
      <c r="A13" t="s">
        <v>95</v>
      </c>
      <c r="B13" t="s">
        <v>50</v>
      </c>
      <c r="C13">
        <v>4.5</v>
      </c>
      <c r="D13" t="s">
        <v>33</v>
      </c>
      <c r="E13" t="s">
        <v>33</v>
      </c>
      <c r="F13">
        <v>3.5</v>
      </c>
      <c r="G13" t="s">
        <v>33</v>
      </c>
      <c r="H13" t="s">
        <v>33</v>
      </c>
      <c r="I13">
        <v>4.5</v>
      </c>
      <c r="J13" t="s">
        <v>33</v>
      </c>
      <c r="K13" t="s">
        <v>33</v>
      </c>
      <c r="L13">
        <v>5.5</v>
      </c>
      <c r="M13" t="s">
        <v>33</v>
      </c>
      <c r="N13" t="s">
        <v>33</v>
      </c>
      <c r="R13" s="7">
        <f t="shared" si="0"/>
        <v>3.5</v>
      </c>
    </row>
    <row r="14" spans="1:18" x14ac:dyDescent="0.3">
      <c r="A14" t="s">
        <v>89</v>
      </c>
      <c r="B14" t="s">
        <v>14</v>
      </c>
      <c r="C14">
        <v>5.5</v>
      </c>
      <c r="D14" t="s">
        <v>33</v>
      </c>
      <c r="E14" t="s">
        <v>33</v>
      </c>
      <c r="F14">
        <v>5.5</v>
      </c>
      <c r="G14" t="s">
        <v>33</v>
      </c>
      <c r="H14" t="s">
        <v>33</v>
      </c>
      <c r="I14">
        <v>5.5</v>
      </c>
      <c r="J14" t="s">
        <v>33</v>
      </c>
      <c r="K14" t="s">
        <v>33</v>
      </c>
      <c r="L14">
        <v>7.5</v>
      </c>
      <c r="M14" t="s">
        <v>33</v>
      </c>
      <c r="N14" t="s">
        <v>33</v>
      </c>
      <c r="R14" s="7">
        <f t="shared" si="0"/>
        <v>5.5</v>
      </c>
    </row>
    <row r="15" spans="1:18" x14ac:dyDescent="0.3">
      <c r="A15" t="s">
        <v>77</v>
      </c>
      <c r="B15" t="s">
        <v>45</v>
      </c>
      <c r="C15">
        <v>6.5</v>
      </c>
      <c r="D15">
        <v>-175</v>
      </c>
      <c r="E15">
        <v>140</v>
      </c>
      <c r="F15">
        <v>6.5</v>
      </c>
      <c r="G15">
        <v>-148</v>
      </c>
      <c r="H15">
        <v>116</v>
      </c>
      <c r="I15">
        <v>6.5</v>
      </c>
      <c r="J15">
        <v>-155</v>
      </c>
      <c r="K15">
        <v>120</v>
      </c>
      <c r="L15">
        <v>6.5</v>
      </c>
      <c r="M15">
        <v>128</v>
      </c>
      <c r="N15">
        <v>118</v>
      </c>
      <c r="R15" s="7">
        <f t="shared" si="0"/>
        <v>6.5</v>
      </c>
    </row>
    <row r="16" spans="1:18" x14ac:dyDescent="0.3">
      <c r="A16" t="s">
        <v>75</v>
      </c>
      <c r="B16" t="s">
        <v>44</v>
      </c>
      <c r="C16">
        <v>5.5</v>
      </c>
      <c r="D16" t="s">
        <v>33</v>
      </c>
      <c r="E16" t="s">
        <v>33</v>
      </c>
      <c r="F16">
        <v>6.5</v>
      </c>
      <c r="G16" t="s">
        <v>33</v>
      </c>
      <c r="H16" t="s">
        <v>33</v>
      </c>
      <c r="I16">
        <v>6.5</v>
      </c>
      <c r="J16" t="s">
        <v>33</v>
      </c>
      <c r="K16" t="s">
        <v>33</v>
      </c>
      <c r="L16">
        <v>7.5</v>
      </c>
      <c r="M16" t="s">
        <v>33</v>
      </c>
      <c r="N16" t="s">
        <v>33</v>
      </c>
      <c r="R16" s="7">
        <f t="shared" si="0"/>
        <v>5.5</v>
      </c>
    </row>
    <row r="17" spans="1:18" x14ac:dyDescent="0.3">
      <c r="A17" t="s">
        <v>97</v>
      </c>
      <c r="B17" t="s">
        <v>72</v>
      </c>
      <c r="C17">
        <v>4.5</v>
      </c>
      <c r="D17">
        <v>115</v>
      </c>
      <c r="E17">
        <v>-145</v>
      </c>
      <c r="F17">
        <v>4.5</v>
      </c>
      <c r="G17">
        <v>120</v>
      </c>
      <c r="H17">
        <v>-152</v>
      </c>
      <c r="I17">
        <v>4.5</v>
      </c>
      <c r="J17">
        <v>120</v>
      </c>
      <c r="K17">
        <v>-155</v>
      </c>
      <c r="L17">
        <v>4.5</v>
      </c>
      <c r="M17">
        <v>-104</v>
      </c>
      <c r="N17">
        <v>-129</v>
      </c>
      <c r="R17" s="7">
        <f t="shared" si="0"/>
        <v>4.5</v>
      </c>
    </row>
    <row r="18" spans="1:18" x14ac:dyDescent="0.3">
      <c r="A18" t="s">
        <v>100</v>
      </c>
      <c r="B18" t="s">
        <v>68</v>
      </c>
      <c r="C18">
        <v>4.5</v>
      </c>
      <c r="D18" t="s">
        <v>33</v>
      </c>
      <c r="E18" t="s">
        <v>33</v>
      </c>
      <c r="F18">
        <v>4.5</v>
      </c>
      <c r="G18" t="s">
        <v>33</v>
      </c>
      <c r="H18" t="s">
        <v>33</v>
      </c>
      <c r="I18">
        <v>4.5</v>
      </c>
      <c r="J18" t="s">
        <v>33</v>
      </c>
      <c r="K18" t="s">
        <v>33</v>
      </c>
      <c r="L18">
        <v>3.5</v>
      </c>
      <c r="M18" t="s">
        <v>33</v>
      </c>
      <c r="N18" t="s">
        <v>33</v>
      </c>
      <c r="R18" s="7">
        <f t="shared" si="0"/>
        <v>3.5</v>
      </c>
    </row>
    <row r="19" spans="1:18" x14ac:dyDescent="0.3">
      <c r="A19" t="s">
        <v>94</v>
      </c>
      <c r="B19" t="s">
        <v>63</v>
      </c>
      <c r="C19">
        <v>4.5</v>
      </c>
      <c r="D19" t="s">
        <v>33</v>
      </c>
      <c r="E19" t="s">
        <v>33</v>
      </c>
      <c r="F19">
        <v>4.5</v>
      </c>
      <c r="G19" t="s">
        <v>33</v>
      </c>
      <c r="H19" t="s">
        <v>33</v>
      </c>
      <c r="I19">
        <v>4.5</v>
      </c>
      <c r="J19" t="s">
        <v>33</v>
      </c>
      <c r="K19" t="s">
        <v>33</v>
      </c>
      <c r="L19">
        <v>5.5</v>
      </c>
      <c r="M19" t="s">
        <v>33</v>
      </c>
      <c r="N19" t="s">
        <v>33</v>
      </c>
      <c r="R19" s="7">
        <f t="shared" si="0"/>
        <v>4.5</v>
      </c>
    </row>
    <row r="20" spans="1:18" x14ac:dyDescent="0.3">
      <c r="A20" t="s">
        <v>102</v>
      </c>
      <c r="B20" t="s">
        <v>62</v>
      </c>
      <c r="C20">
        <v>4.5</v>
      </c>
      <c r="D20" t="s">
        <v>33</v>
      </c>
      <c r="E20" t="s">
        <v>33</v>
      </c>
      <c r="F20">
        <v>4.5</v>
      </c>
      <c r="G20" t="s">
        <v>33</v>
      </c>
      <c r="H20" t="s">
        <v>33</v>
      </c>
      <c r="I20">
        <v>4.5</v>
      </c>
      <c r="J20" t="s">
        <v>33</v>
      </c>
      <c r="K20" t="s">
        <v>33</v>
      </c>
      <c r="L20">
        <v>5.5</v>
      </c>
      <c r="M20" t="s">
        <v>33</v>
      </c>
      <c r="N20" t="s">
        <v>33</v>
      </c>
      <c r="R20" s="7">
        <f t="shared" si="0"/>
        <v>4.5</v>
      </c>
    </row>
    <row r="21" spans="1:18" x14ac:dyDescent="0.3">
      <c r="A21" t="s">
        <v>93</v>
      </c>
      <c r="B21" t="s">
        <v>48</v>
      </c>
      <c r="C21">
        <v>5.5</v>
      </c>
      <c r="D21">
        <v>100</v>
      </c>
      <c r="E21">
        <v>-125</v>
      </c>
      <c r="F21">
        <v>5.5</v>
      </c>
      <c r="G21">
        <v>-112</v>
      </c>
      <c r="H21">
        <v>-112</v>
      </c>
      <c r="I21">
        <v>5.5</v>
      </c>
      <c r="J21">
        <v>100</v>
      </c>
      <c r="K21">
        <v>-130</v>
      </c>
      <c r="L21">
        <v>5.5</v>
      </c>
      <c r="M21">
        <v>-118</v>
      </c>
      <c r="N21">
        <v>-113</v>
      </c>
      <c r="R21" s="7">
        <f t="shared" si="0"/>
        <v>5.5</v>
      </c>
    </row>
    <row r="22" spans="1:18" x14ac:dyDescent="0.3">
      <c r="A22" t="s">
        <v>82</v>
      </c>
      <c r="B22" t="s">
        <v>64</v>
      </c>
      <c r="C22">
        <v>4.5</v>
      </c>
      <c r="D22" t="s">
        <v>33</v>
      </c>
      <c r="E22" t="s">
        <v>33</v>
      </c>
      <c r="F22">
        <v>4.5</v>
      </c>
      <c r="G22" t="s">
        <v>33</v>
      </c>
      <c r="H22" t="s">
        <v>33</v>
      </c>
      <c r="I22">
        <v>4.5</v>
      </c>
      <c r="J22" t="s">
        <v>33</v>
      </c>
      <c r="K22" t="s">
        <v>33</v>
      </c>
      <c r="L22">
        <v>6.5</v>
      </c>
      <c r="M22" t="s">
        <v>33</v>
      </c>
      <c r="N22" t="s">
        <v>33</v>
      </c>
      <c r="R22" s="7">
        <f t="shared" si="0"/>
        <v>4.5</v>
      </c>
    </row>
    <row r="23" spans="1:18" x14ac:dyDescent="0.3">
      <c r="A23" t="s">
        <v>85</v>
      </c>
      <c r="B23" t="s">
        <v>70</v>
      </c>
      <c r="C23">
        <v>5.5</v>
      </c>
      <c r="D23">
        <v>140</v>
      </c>
      <c r="E23">
        <v>-175</v>
      </c>
      <c r="F23">
        <v>6.5</v>
      </c>
      <c r="G23">
        <v>-142</v>
      </c>
      <c r="H23">
        <v>112</v>
      </c>
      <c r="I23">
        <v>5.5</v>
      </c>
      <c r="J23">
        <v>125</v>
      </c>
      <c r="K23">
        <v>-160</v>
      </c>
      <c r="L23">
        <v>6.5</v>
      </c>
      <c r="M23">
        <v>133</v>
      </c>
      <c r="N23">
        <v>116</v>
      </c>
      <c r="R23" s="7">
        <f t="shared" si="0"/>
        <v>5.5</v>
      </c>
    </row>
    <row r="24" spans="1:18" x14ac:dyDescent="0.3">
      <c r="A24" t="s">
        <v>88</v>
      </c>
      <c r="B24" t="s">
        <v>54</v>
      </c>
      <c r="C24">
        <v>5.5</v>
      </c>
      <c r="D24" t="s">
        <v>33</v>
      </c>
      <c r="E24" t="s">
        <v>33</v>
      </c>
      <c r="F24">
        <v>5.5</v>
      </c>
      <c r="G24" t="s">
        <v>33</v>
      </c>
      <c r="H24" t="s">
        <v>33</v>
      </c>
      <c r="I24">
        <v>5.5</v>
      </c>
      <c r="J24" t="s">
        <v>33</v>
      </c>
      <c r="K24" t="s">
        <v>33</v>
      </c>
      <c r="L24">
        <v>4.5</v>
      </c>
      <c r="M24" t="s">
        <v>33</v>
      </c>
      <c r="N24" t="s">
        <v>33</v>
      </c>
      <c r="R24" s="7">
        <f t="shared" si="0"/>
        <v>4.5</v>
      </c>
    </row>
    <row r="25" spans="1:18" x14ac:dyDescent="0.3">
      <c r="A25" t="s">
        <v>87</v>
      </c>
      <c r="B25" t="s">
        <v>60</v>
      </c>
      <c r="C25">
        <v>5.5</v>
      </c>
      <c r="D25" t="s">
        <v>33</v>
      </c>
      <c r="E25" t="s">
        <v>33</v>
      </c>
      <c r="F25">
        <v>5.5</v>
      </c>
      <c r="G25" t="s">
        <v>33</v>
      </c>
      <c r="H25" t="s">
        <v>33</v>
      </c>
      <c r="I25">
        <v>5.5</v>
      </c>
      <c r="J25" t="s">
        <v>33</v>
      </c>
      <c r="K25" t="s">
        <v>33</v>
      </c>
      <c r="L25">
        <v>6.5</v>
      </c>
      <c r="M25" t="s">
        <v>33</v>
      </c>
      <c r="N25" t="s">
        <v>33</v>
      </c>
      <c r="R25" s="7">
        <f t="shared" si="0"/>
        <v>5.5</v>
      </c>
    </row>
    <row r="26" spans="1:18" x14ac:dyDescent="0.3">
      <c r="A26" t="s">
        <v>90</v>
      </c>
      <c r="B26" t="s">
        <v>56</v>
      </c>
      <c r="C26">
        <v>5.5</v>
      </c>
      <c r="D26" t="s">
        <v>33</v>
      </c>
      <c r="E26" t="s">
        <v>33</v>
      </c>
      <c r="F26">
        <v>4.5</v>
      </c>
      <c r="G26" t="s">
        <v>33</v>
      </c>
      <c r="H26" t="s">
        <v>33</v>
      </c>
      <c r="I26">
        <v>5.5</v>
      </c>
      <c r="J26" t="s">
        <v>33</v>
      </c>
      <c r="K26" t="s">
        <v>33</v>
      </c>
      <c r="L26">
        <v>4.5</v>
      </c>
      <c r="M26" t="s">
        <v>33</v>
      </c>
      <c r="N26" t="s">
        <v>33</v>
      </c>
      <c r="R26" s="7">
        <f t="shared" si="0"/>
        <v>4.5</v>
      </c>
    </row>
    <row r="27" spans="1:18" x14ac:dyDescent="0.3">
      <c r="A27" t="s">
        <v>73</v>
      </c>
      <c r="B27" t="s">
        <v>67</v>
      </c>
      <c r="C27">
        <v>4.5</v>
      </c>
      <c r="D27" t="s">
        <v>33</v>
      </c>
      <c r="E27" t="s">
        <v>33</v>
      </c>
      <c r="F27">
        <v>4.5</v>
      </c>
      <c r="G27" t="s">
        <v>33</v>
      </c>
      <c r="H27" t="s">
        <v>33</v>
      </c>
      <c r="I27">
        <v>4.5</v>
      </c>
      <c r="J27" t="s">
        <v>33</v>
      </c>
      <c r="K27" t="s">
        <v>33</v>
      </c>
      <c r="L27">
        <v>4.5</v>
      </c>
      <c r="M27" t="s">
        <v>33</v>
      </c>
      <c r="N27" t="s">
        <v>33</v>
      </c>
      <c r="R27" s="7">
        <f t="shared" si="0"/>
        <v>4.5</v>
      </c>
    </row>
    <row r="28" spans="1:18" x14ac:dyDescent="0.3">
      <c r="A28" t="s">
        <v>98</v>
      </c>
      <c r="B28" t="s">
        <v>57</v>
      </c>
      <c r="C28">
        <v>6.5</v>
      </c>
      <c r="D28">
        <v>-155</v>
      </c>
      <c r="E28">
        <v>120</v>
      </c>
      <c r="F28">
        <v>6.5</v>
      </c>
      <c r="G28">
        <v>-164</v>
      </c>
      <c r="H28">
        <v>128</v>
      </c>
      <c r="I28">
        <v>6.5</v>
      </c>
      <c r="J28">
        <v>-150</v>
      </c>
      <c r="K28">
        <v>115</v>
      </c>
      <c r="L28">
        <v>6.5</v>
      </c>
      <c r="M28">
        <v>125</v>
      </c>
      <c r="N28">
        <v>120</v>
      </c>
      <c r="R28" s="7">
        <f t="shared" si="0"/>
        <v>6.5</v>
      </c>
    </row>
    <row r="29" spans="1:18" x14ac:dyDescent="0.3">
      <c r="A29" t="s">
        <v>99</v>
      </c>
      <c r="B29" t="s">
        <v>71</v>
      </c>
      <c r="C29">
        <v>5.5</v>
      </c>
      <c r="D29" t="s">
        <v>33</v>
      </c>
      <c r="E29" t="s">
        <v>33</v>
      </c>
      <c r="F29">
        <v>5.5</v>
      </c>
      <c r="G29" t="s">
        <v>33</v>
      </c>
      <c r="H29" t="s">
        <v>33</v>
      </c>
      <c r="I29">
        <v>5.5</v>
      </c>
      <c r="J29" t="s">
        <v>33</v>
      </c>
      <c r="K29" t="s">
        <v>33</v>
      </c>
      <c r="L29">
        <v>6.5</v>
      </c>
      <c r="M29" t="s">
        <v>33</v>
      </c>
      <c r="N29" t="s">
        <v>33</v>
      </c>
      <c r="R29" s="7">
        <f t="shared" si="0"/>
        <v>5.5</v>
      </c>
    </row>
    <row r="30" spans="1:18" x14ac:dyDescent="0.3">
      <c r="A30" t="s">
        <v>86</v>
      </c>
      <c r="B30" t="s">
        <v>53</v>
      </c>
      <c r="C30">
        <v>7.5</v>
      </c>
      <c r="D30">
        <v>-135</v>
      </c>
      <c r="E30">
        <v>110</v>
      </c>
      <c r="F30">
        <v>7.5</v>
      </c>
      <c r="G30">
        <v>-126</v>
      </c>
      <c r="H30">
        <v>-102</v>
      </c>
      <c r="I30">
        <v>7.5</v>
      </c>
      <c r="J30">
        <v>-140</v>
      </c>
      <c r="K30">
        <v>105</v>
      </c>
      <c r="L30">
        <v>7.5</v>
      </c>
      <c r="M30">
        <v>138</v>
      </c>
      <c r="N30">
        <v>107</v>
      </c>
      <c r="R30" s="7">
        <f t="shared" ref="R30:R33" si="1">MIN(C30,F30,I30,L30,O30)</f>
        <v>7.5</v>
      </c>
    </row>
    <row r="31" spans="1:18" x14ac:dyDescent="0.3">
      <c r="A31" t="s">
        <v>101</v>
      </c>
      <c r="B31" t="s">
        <v>42</v>
      </c>
      <c r="C31">
        <v>6.5</v>
      </c>
      <c r="D31" t="s">
        <v>33</v>
      </c>
      <c r="E31" t="s">
        <v>33</v>
      </c>
      <c r="F31">
        <v>6.5</v>
      </c>
      <c r="G31" t="s">
        <v>33</v>
      </c>
      <c r="H31" t="s">
        <v>33</v>
      </c>
      <c r="I31">
        <v>6.5</v>
      </c>
      <c r="J31" t="s">
        <v>33</v>
      </c>
      <c r="K31" t="s">
        <v>33</v>
      </c>
      <c r="L31">
        <v>7.5</v>
      </c>
      <c r="M31" t="s">
        <v>33</v>
      </c>
      <c r="N31" t="s">
        <v>33</v>
      </c>
      <c r="R31" s="7">
        <f t="shared" si="1"/>
        <v>6.5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152</v>
      </c>
      <c r="B2" s="1">
        <v>5.54</v>
      </c>
      <c r="F2" s="1"/>
      <c r="G2" s="1"/>
      <c r="H2" s="1"/>
    </row>
    <row r="3" spans="1:8" ht="15" thickBot="1" x14ac:dyDescent="0.35">
      <c r="A3" s="1">
        <v>136</v>
      </c>
      <c r="B3" s="1">
        <v>5.53</v>
      </c>
      <c r="F3" s="1"/>
      <c r="G3" s="1"/>
      <c r="H3" s="1"/>
    </row>
    <row r="4" spans="1:8" ht="15" thickBot="1" x14ac:dyDescent="0.35">
      <c r="A4" s="1">
        <v>130</v>
      </c>
      <c r="B4" s="1">
        <v>8.0500000000000007</v>
      </c>
      <c r="F4" s="1"/>
      <c r="G4" s="1"/>
      <c r="H4" s="1"/>
    </row>
    <row r="5" spans="1:8" ht="15" thickBot="1" x14ac:dyDescent="0.35">
      <c r="A5" s="1">
        <v>129</v>
      </c>
      <c r="B5" s="1">
        <v>5.39</v>
      </c>
      <c r="F5" s="1"/>
      <c r="G5" s="1"/>
      <c r="H5" s="1"/>
    </row>
    <row r="6" spans="1:8" ht="15" thickBot="1" x14ac:dyDescent="0.35">
      <c r="A6" s="1">
        <v>186</v>
      </c>
      <c r="B6" s="1">
        <v>3.62</v>
      </c>
      <c r="F6" s="1"/>
      <c r="G6" s="1"/>
      <c r="H6" s="1"/>
    </row>
    <row r="7" spans="1:8" ht="15" thickBot="1" x14ac:dyDescent="0.35">
      <c r="A7" s="1">
        <v>138</v>
      </c>
      <c r="B7" s="1">
        <v>5.08</v>
      </c>
      <c r="F7" s="1"/>
      <c r="G7" s="1"/>
      <c r="H7" s="1"/>
    </row>
    <row r="8" spans="1:8" ht="15" thickBot="1" x14ac:dyDescent="0.35">
      <c r="A8" s="1">
        <v>132</v>
      </c>
      <c r="B8" s="1">
        <v>6.63</v>
      </c>
      <c r="F8" s="1"/>
      <c r="G8" s="1"/>
      <c r="H8" s="1"/>
    </row>
    <row r="9" spans="1:8" ht="15" thickBot="1" x14ac:dyDescent="0.35">
      <c r="A9" s="1">
        <v>120</v>
      </c>
      <c r="B9" s="1">
        <v>5.26</v>
      </c>
      <c r="F9" s="1"/>
      <c r="G9" s="1"/>
      <c r="H9" s="1"/>
    </row>
    <row r="10" spans="1:8" ht="15" thickBot="1" x14ac:dyDescent="0.35">
      <c r="A10" s="1">
        <v>155</v>
      </c>
      <c r="B10" s="1">
        <v>4.7300000000000004</v>
      </c>
      <c r="F10" s="1"/>
      <c r="G10" s="1"/>
      <c r="H10" s="1"/>
    </row>
    <row r="11" spans="1:8" ht="15" thickBot="1" x14ac:dyDescent="0.35">
      <c r="A11" s="1">
        <v>111</v>
      </c>
      <c r="B11" s="1">
        <v>4.03</v>
      </c>
      <c r="F11" s="1"/>
      <c r="G11" s="1"/>
      <c r="H11" s="1"/>
    </row>
    <row r="12" spans="1:8" ht="15" thickBot="1" x14ac:dyDescent="0.35">
      <c r="A12" s="1">
        <v>121</v>
      </c>
      <c r="B12" s="1">
        <v>6.17</v>
      </c>
      <c r="F12" s="1"/>
      <c r="G12" s="1"/>
      <c r="H12" s="1"/>
    </row>
    <row r="13" spans="1:8" ht="15" thickBot="1" x14ac:dyDescent="0.35">
      <c r="A13" s="1">
        <v>117</v>
      </c>
      <c r="B13" s="1">
        <v>5.61</v>
      </c>
      <c r="F13" s="1"/>
      <c r="G13" s="1"/>
      <c r="H13" s="1"/>
    </row>
    <row r="14" spans="1:8" ht="15" thickBot="1" x14ac:dyDescent="0.35">
      <c r="A14" s="1">
        <v>131</v>
      </c>
      <c r="B14" s="1">
        <v>5.28</v>
      </c>
      <c r="F14" s="1"/>
      <c r="G14" s="1"/>
      <c r="H14" s="1"/>
    </row>
    <row r="15" spans="1:8" ht="15" thickBot="1" x14ac:dyDescent="0.35">
      <c r="A15" s="1">
        <v>143</v>
      </c>
      <c r="B15" s="1">
        <v>7.08</v>
      </c>
      <c r="F15" s="1"/>
      <c r="G15" s="1"/>
      <c r="H15" s="1"/>
    </row>
    <row r="16" spans="1:8" ht="15" thickBot="1" x14ac:dyDescent="0.35">
      <c r="A16" s="1">
        <v>140</v>
      </c>
      <c r="B16" s="1">
        <v>4.33</v>
      </c>
    </row>
    <row r="17" spans="1:2" ht="15" thickBot="1" x14ac:dyDescent="0.35">
      <c r="A17" s="1">
        <v>118</v>
      </c>
      <c r="B17" s="1">
        <v>4.8499999999999996</v>
      </c>
    </row>
    <row r="18" spans="1:2" ht="15" thickBot="1" x14ac:dyDescent="0.35">
      <c r="A18" s="1">
        <v>154</v>
      </c>
      <c r="B18" s="1">
        <v>4.71</v>
      </c>
    </row>
    <row r="19" spans="1:2" ht="15" thickBot="1" x14ac:dyDescent="0.35">
      <c r="A19" s="1">
        <v>148</v>
      </c>
      <c r="B19" s="1">
        <v>6.11</v>
      </c>
    </row>
    <row r="20" spans="1:2" ht="15" thickBot="1" x14ac:dyDescent="0.35">
      <c r="A20" s="1">
        <v>128</v>
      </c>
      <c r="B20" s="1">
        <v>5.1100000000000003</v>
      </c>
    </row>
    <row r="21" spans="1:2" ht="15" thickBot="1" x14ac:dyDescent="0.35">
      <c r="A21" s="1">
        <v>137</v>
      </c>
      <c r="B21" s="1">
        <v>4.8099999999999996</v>
      </c>
    </row>
    <row r="22" spans="1:2" ht="15" thickBot="1" x14ac:dyDescent="0.35">
      <c r="A22" s="1">
        <v>133</v>
      </c>
      <c r="B22" s="1">
        <v>5.0999999999999996</v>
      </c>
    </row>
    <row r="23" spans="1:2" ht="15" thickBot="1" x14ac:dyDescent="0.35">
      <c r="A23" s="1">
        <v>124</v>
      </c>
      <c r="B23" s="1">
        <v>5.83</v>
      </c>
    </row>
    <row r="24" spans="1:2" ht="15" thickBot="1" x14ac:dyDescent="0.35">
      <c r="A24" s="1">
        <v>151</v>
      </c>
      <c r="B24" s="1">
        <v>4.8600000000000003</v>
      </c>
    </row>
    <row r="25" spans="1:2" ht="15" thickBot="1" x14ac:dyDescent="0.35">
      <c r="A25" s="1">
        <v>112</v>
      </c>
      <c r="B25" s="1">
        <v>5.2</v>
      </c>
    </row>
    <row r="26" spans="1:2" ht="15" thickBot="1" x14ac:dyDescent="0.35">
      <c r="A26" s="1">
        <v>135</v>
      </c>
      <c r="B26" s="1">
        <v>4.8499999999999996</v>
      </c>
    </row>
    <row r="27" spans="1:2" ht="15" thickBot="1" x14ac:dyDescent="0.35">
      <c r="A27" s="1">
        <v>525</v>
      </c>
      <c r="B27" s="1">
        <v>7.15</v>
      </c>
    </row>
    <row r="28" spans="1:2" ht="15" thickBot="1" x14ac:dyDescent="0.35">
      <c r="A28" s="1">
        <v>224</v>
      </c>
      <c r="B28" s="1">
        <v>5.24</v>
      </c>
    </row>
    <row r="29" spans="1:2" ht="15" thickBot="1" x14ac:dyDescent="0.35">
      <c r="A29" s="1">
        <v>149</v>
      </c>
      <c r="B29" s="1">
        <v>5.46</v>
      </c>
    </row>
    <row r="30" spans="1:2" ht="15" thickBot="1" x14ac:dyDescent="0.35">
      <c r="A30" s="1">
        <v>142</v>
      </c>
      <c r="B30" s="1">
        <v>5.21</v>
      </c>
    </row>
    <row r="31" spans="1:2" ht="15" thickBot="1" x14ac:dyDescent="0.35">
      <c r="A31" s="1">
        <v>150</v>
      </c>
      <c r="B31" s="1">
        <v>5.94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152</v>
      </c>
      <c r="B2" s="1">
        <v>5.3333648224032002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136</v>
      </c>
      <c r="B3" s="1">
        <v>5.4084906627089797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130</v>
      </c>
      <c r="B4" s="1">
        <v>5.4573395542894598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129</v>
      </c>
      <c r="B5" s="1">
        <v>5.27074978744138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186</v>
      </c>
      <c r="B6" s="1">
        <v>4.9972537624881204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138</v>
      </c>
      <c r="B7" s="1">
        <v>4.9744592166728898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132</v>
      </c>
      <c r="B8" s="1">
        <v>4.91666284613237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120</v>
      </c>
      <c r="B9" s="1">
        <v>5.23454994541666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155</v>
      </c>
      <c r="B10" s="1">
        <v>5.1327949697879998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111</v>
      </c>
      <c r="B11" s="1">
        <v>4.3134025459229797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121</v>
      </c>
      <c r="B12" s="1">
        <v>5.4353099448198803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117</v>
      </c>
      <c r="B13" s="1">
        <v>5.0453789099080799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131</v>
      </c>
      <c r="B14" s="1">
        <v>4.7373625873961496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143</v>
      </c>
      <c r="B15" s="1">
        <v>6.1612313308575803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140</v>
      </c>
      <c r="B16" s="1">
        <v>3.9023543652037</v>
      </c>
    </row>
    <row r="17" spans="1:2" ht="15" thickBot="1" x14ac:dyDescent="0.35">
      <c r="A17" s="1">
        <v>118</v>
      </c>
      <c r="B17" s="1">
        <v>5.4661742979573402</v>
      </c>
    </row>
    <row r="18" spans="1:2" ht="15" thickBot="1" x14ac:dyDescent="0.35">
      <c r="A18" s="1">
        <v>154</v>
      </c>
      <c r="B18" s="1">
        <v>5.0265279239957001</v>
      </c>
    </row>
    <row r="19" spans="1:2" ht="15" thickBot="1" x14ac:dyDescent="0.35">
      <c r="A19" s="1">
        <v>148</v>
      </c>
      <c r="B19" s="1">
        <v>5.4939998213080301</v>
      </c>
    </row>
    <row r="20" spans="1:2" ht="15" thickBot="1" x14ac:dyDescent="0.35">
      <c r="A20" s="1">
        <v>128</v>
      </c>
      <c r="B20" s="1">
        <v>4.8909582069079196</v>
      </c>
    </row>
    <row r="21" spans="1:2" ht="15" thickBot="1" x14ac:dyDescent="0.35">
      <c r="A21" s="1">
        <v>137</v>
      </c>
      <c r="B21" s="1">
        <v>5.2649874806897898</v>
      </c>
    </row>
    <row r="22" spans="1:2" ht="15" thickBot="1" x14ac:dyDescent="0.35">
      <c r="A22" s="1">
        <v>133</v>
      </c>
      <c r="B22" s="1">
        <v>4.6869973187671201</v>
      </c>
    </row>
    <row r="23" spans="1:2" ht="15" thickBot="1" x14ac:dyDescent="0.35">
      <c r="A23" s="1">
        <v>124</v>
      </c>
      <c r="B23" s="1">
        <v>5.7399583101878404</v>
      </c>
    </row>
    <row r="24" spans="1:2" ht="15" thickBot="1" x14ac:dyDescent="0.35">
      <c r="A24" s="1">
        <v>151</v>
      </c>
      <c r="B24" s="1">
        <v>5.2636174050582101</v>
      </c>
    </row>
    <row r="25" spans="1:2" ht="15" thickBot="1" x14ac:dyDescent="0.35">
      <c r="A25" s="1">
        <v>112</v>
      </c>
      <c r="B25" s="1">
        <v>5.3819898277525802</v>
      </c>
    </row>
    <row r="26" spans="1:2" ht="15" thickBot="1" x14ac:dyDescent="0.35">
      <c r="A26" s="1">
        <v>135</v>
      </c>
      <c r="B26" s="1">
        <v>5.2425830906848203</v>
      </c>
    </row>
    <row r="27" spans="1:2" ht="15" thickBot="1" x14ac:dyDescent="0.35">
      <c r="A27" s="1">
        <v>525</v>
      </c>
      <c r="B27" s="1">
        <v>6.0557600635202702</v>
      </c>
    </row>
    <row r="28" spans="1:2" ht="15" thickBot="1" x14ac:dyDescent="0.35">
      <c r="A28" s="1">
        <v>224</v>
      </c>
      <c r="B28" s="1">
        <v>5.2177141317442599</v>
      </c>
    </row>
    <row r="29" spans="1:2" ht="15" thickBot="1" x14ac:dyDescent="0.35">
      <c r="A29" s="1">
        <v>149</v>
      </c>
      <c r="B29" s="1">
        <v>5.39180807519603</v>
      </c>
    </row>
    <row r="30" spans="1:2" ht="15" thickBot="1" x14ac:dyDescent="0.35">
      <c r="A30" s="1">
        <v>142</v>
      </c>
      <c r="B30" s="1">
        <v>4.8602364305809997</v>
      </c>
    </row>
    <row r="31" spans="1:2" ht="15" thickBot="1" x14ac:dyDescent="0.35">
      <c r="A31" s="1">
        <v>150</v>
      </c>
      <c r="B31" s="1">
        <v>5.39925465880264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152</v>
      </c>
      <c r="B2" s="1">
        <v>5.3115738576572404</v>
      </c>
    </row>
    <row r="3" spans="1:2" ht="15" thickBot="1" x14ac:dyDescent="0.35">
      <c r="A3" s="1">
        <v>136</v>
      </c>
      <c r="B3" s="1">
        <v>5.4490523781889397</v>
      </c>
    </row>
    <row r="4" spans="1:2" ht="15" thickBot="1" x14ac:dyDescent="0.35">
      <c r="A4" s="1">
        <v>130</v>
      </c>
      <c r="B4" s="1">
        <v>5.4790937624044602</v>
      </c>
    </row>
    <row r="5" spans="1:2" ht="15" thickBot="1" x14ac:dyDescent="0.35">
      <c r="A5" s="1">
        <v>129</v>
      </c>
      <c r="B5" s="1">
        <v>5.2329185471101303</v>
      </c>
    </row>
    <row r="6" spans="1:2" ht="15" thickBot="1" x14ac:dyDescent="0.35">
      <c r="A6" s="1">
        <v>186</v>
      </c>
      <c r="B6" s="1">
        <v>4.9998208723772697</v>
      </c>
    </row>
    <row r="7" spans="1:2" ht="15" thickBot="1" x14ac:dyDescent="0.35">
      <c r="A7" s="1">
        <v>138</v>
      </c>
      <c r="B7" s="1">
        <v>4.95834587494413</v>
      </c>
    </row>
    <row r="8" spans="1:2" ht="15" thickBot="1" x14ac:dyDescent="0.35">
      <c r="A8" s="1">
        <v>132</v>
      </c>
      <c r="B8" s="1">
        <v>4.8692573304705</v>
      </c>
    </row>
    <row r="9" spans="1:2" ht="15" thickBot="1" x14ac:dyDescent="0.35">
      <c r="A9" s="1">
        <v>120</v>
      </c>
      <c r="B9" s="1">
        <v>5.3611523899846203</v>
      </c>
    </row>
    <row r="10" spans="1:2" ht="15" thickBot="1" x14ac:dyDescent="0.35">
      <c r="A10" s="1">
        <v>155</v>
      </c>
      <c r="B10" s="1">
        <v>5.1076431562802496</v>
      </c>
    </row>
    <row r="11" spans="1:2" ht="15" thickBot="1" x14ac:dyDescent="0.35">
      <c r="A11" s="1">
        <v>111</v>
      </c>
      <c r="B11" s="1">
        <v>4.4154896897791298</v>
      </c>
    </row>
    <row r="12" spans="1:2" ht="15" thickBot="1" x14ac:dyDescent="0.35">
      <c r="A12" s="1">
        <v>121</v>
      </c>
      <c r="B12" s="1">
        <v>5.48332805995401</v>
      </c>
    </row>
    <row r="13" spans="1:2" ht="15" thickBot="1" x14ac:dyDescent="0.35">
      <c r="A13" s="1">
        <v>117</v>
      </c>
      <c r="B13" s="1">
        <v>4.9962672271305104</v>
      </c>
    </row>
    <row r="14" spans="1:2" ht="15" thickBot="1" x14ac:dyDescent="0.35">
      <c r="A14" s="1">
        <v>131</v>
      </c>
      <c r="B14" s="1">
        <v>4.8218660035513601</v>
      </c>
    </row>
    <row r="15" spans="1:2" ht="15" thickBot="1" x14ac:dyDescent="0.35">
      <c r="A15" s="1">
        <v>143</v>
      </c>
      <c r="B15" s="1">
        <v>6.1634050661627899</v>
      </c>
    </row>
    <row r="16" spans="1:2" ht="15" thickBot="1" x14ac:dyDescent="0.35">
      <c r="A16" s="1">
        <v>140</v>
      </c>
      <c r="B16" s="1">
        <v>3.91327314120967</v>
      </c>
    </row>
    <row r="17" spans="1:2" ht="15" thickBot="1" x14ac:dyDescent="0.35">
      <c r="A17" s="1">
        <v>118</v>
      </c>
      <c r="B17" s="1">
        <v>5.5122917373648797</v>
      </c>
    </row>
    <row r="18" spans="1:2" ht="15" thickBot="1" x14ac:dyDescent="0.35">
      <c r="A18" s="1">
        <v>154</v>
      </c>
      <c r="B18" s="1">
        <v>4.88768167225727</v>
      </c>
    </row>
    <row r="19" spans="1:2" ht="15" thickBot="1" x14ac:dyDescent="0.35">
      <c r="A19" s="1">
        <v>148</v>
      </c>
      <c r="B19" s="1">
        <v>5.5075742124299403</v>
      </c>
    </row>
    <row r="20" spans="1:2" ht="15" thickBot="1" x14ac:dyDescent="0.35">
      <c r="A20" s="1">
        <v>128</v>
      </c>
      <c r="B20" s="1">
        <v>4.9237823251270898</v>
      </c>
    </row>
    <row r="21" spans="1:2" ht="15" thickBot="1" x14ac:dyDescent="0.35">
      <c r="A21" s="1">
        <v>137</v>
      </c>
      <c r="B21" s="1">
        <v>5.2406970805413398</v>
      </c>
    </row>
    <row r="22" spans="1:2" ht="15" thickBot="1" x14ac:dyDescent="0.35">
      <c r="A22" s="1">
        <v>133</v>
      </c>
      <c r="B22" s="1">
        <v>4.7556129347262504</v>
      </c>
    </row>
    <row r="23" spans="1:2" ht="15" thickBot="1" x14ac:dyDescent="0.35">
      <c r="A23" s="1">
        <v>124</v>
      </c>
      <c r="B23" s="1">
        <v>5.6733100267565097</v>
      </c>
    </row>
    <row r="24" spans="1:2" ht="15" thickBot="1" x14ac:dyDescent="0.35">
      <c r="A24" s="1">
        <v>151</v>
      </c>
      <c r="B24" s="1">
        <v>5.2427170942629502</v>
      </c>
    </row>
    <row r="25" spans="1:2" ht="15" thickBot="1" x14ac:dyDescent="0.35">
      <c r="A25" s="1">
        <v>112</v>
      </c>
      <c r="B25" s="1">
        <v>5.41479745512504</v>
      </c>
    </row>
    <row r="26" spans="1:2" ht="15" thickBot="1" x14ac:dyDescent="0.35">
      <c r="A26" s="1">
        <v>135</v>
      </c>
      <c r="B26" s="1">
        <v>5.4005227102450499</v>
      </c>
    </row>
    <row r="27" spans="1:2" ht="15" thickBot="1" x14ac:dyDescent="0.35">
      <c r="A27" s="1">
        <v>525</v>
      </c>
      <c r="B27" s="1">
        <v>5.7858435583978203</v>
      </c>
    </row>
    <row r="28" spans="1:2" ht="15" thickBot="1" x14ac:dyDescent="0.35">
      <c r="A28" s="1">
        <v>224</v>
      </c>
      <c r="B28" s="1">
        <v>5.3204375908810499</v>
      </c>
    </row>
    <row r="29" spans="1:2" ht="15" thickBot="1" x14ac:dyDescent="0.35">
      <c r="A29" s="1">
        <v>149</v>
      </c>
      <c r="B29" s="1">
        <v>5.3111881546755004</v>
      </c>
    </row>
    <row r="30" spans="1:2" ht="15" thickBot="1" x14ac:dyDescent="0.35">
      <c r="A30" s="1">
        <v>142</v>
      </c>
      <c r="B30" s="1">
        <v>4.7319748115484801</v>
      </c>
    </row>
    <row r="31" spans="1:2" ht="15" thickBot="1" x14ac:dyDescent="0.35">
      <c r="A31" s="1">
        <v>150</v>
      </c>
      <c r="B31" s="1">
        <v>5.5041716555756501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5.04624277456647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136</v>
      </c>
      <c r="B3" s="1">
        <v>5.2607802874743301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130</v>
      </c>
      <c r="B4" s="1">
        <v>6.3383685800604201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129</v>
      </c>
      <c r="B5" s="1">
        <v>5.2475728155339798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186</v>
      </c>
      <c r="B6" s="1">
        <v>5.1030674846625699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138</v>
      </c>
      <c r="B7" s="1">
        <v>4.5889423076923004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132</v>
      </c>
      <c r="B8" s="1">
        <v>5.8029925187032401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120</v>
      </c>
      <c r="B9" s="1">
        <v>6.7902912621359199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155</v>
      </c>
      <c r="B10" s="1">
        <v>5.2282003710575102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111</v>
      </c>
      <c r="B11" s="1">
        <v>5.1754385964912197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121</v>
      </c>
      <c r="B12" s="1">
        <v>6.7902912621359199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117</v>
      </c>
      <c r="B13" s="1">
        <v>4.8736559139784896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131</v>
      </c>
      <c r="B14" s="1">
        <v>5.0617886178861697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143</v>
      </c>
      <c r="B15" s="1">
        <v>6.7529411764705802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140</v>
      </c>
      <c r="B16" s="1">
        <v>4.4989898989898904</v>
      </c>
    </row>
    <row r="17" spans="1:2" ht="15" thickBot="1" x14ac:dyDescent="0.35">
      <c r="A17" s="1">
        <v>118</v>
      </c>
      <c r="B17" s="1">
        <v>5.5941422594142196</v>
      </c>
    </row>
    <row r="18" spans="1:2" ht="15" thickBot="1" x14ac:dyDescent="0.35">
      <c r="A18" s="1">
        <v>154</v>
      </c>
      <c r="B18" s="1">
        <v>5.0672853828306197</v>
      </c>
    </row>
    <row r="19" spans="1:2" ht="15" thickBot="1" x14ac:dyDescent="0.35">
      <c r="A19" s="1">
        <v>148</v>
      </c>
      <c r="B19" s="1">
        <v>5.0923520923520904</v>
      </c>
    </row>
    <row r="20" spans="1:2" ht="15" thickBot="1" x14ac:dyDescent="0.35">
      <c r="A20" s="1">
        <v>128</v>
      </c>
      <c r="B20" s="1">
        <v>5.81451612903225</v>
      </c>
    </row>
    <row r="21" spans="1:2" ht="15" thickBot="1" x14ac:dyDescent="0.35">
      <c r="A21" s="1">
        <v>137</v>
      </c>
      <c r="B21" s="1">
        <v>5.0618811881188099</v>
      </c>
    </row>
    <row r="22" spans="1:2" ht="15" thickBot="1" x14ac:dyDescent="0.35">
      <c r="A22" s="1">
        <v>133</v>
      </c>
      <c r="B22" s="1">
        <v>5.0672853828306197</v>
      </c>
    </row>
    <row r="23" spans="1:2" ht="15" thickBot="1" x14ac:dyDescent="0.35">
      <c r="A23" s="1">
        <v>124</v>
      </c>
      <c r="B23" s="1">
        <v>6.0449999999999999</v>
      </c>
    </row>
    <row r="24" spans="1:2" ht="15" thickBot="1" x14ac:dyDescent="0.35">
      <c r="A24" s="1">
        <v>151</v>
      </c>
      <c r="B24" s="1">
        <v>5.0923520923520904</v>
      </c>
    </row>
    <row r="25" spans="1:2" ht="15" thickBot="1" x14ac:dyDescent="0.35">
      <c r="A25" s="1">
        <v>112</v>
      </c>
      <c r="B25" s="1">
        <v>5.2607802874743301</v>
      </c>
    </row>
    <row r="26" spans="1:2" ht="15" thickBot="1" x14ac:dyDescent="0.35">
      <c r="A26" s="1">
        <v>135</v>
      </c>
      <c r="B26" s="1">
        <v>6.6409495548961397</v>
      </c>
    </row>
    <row r="27" spans="1:2" ht="15" thickBot="1" x14ac:dyDescent="0.35">
      <c r="A27" s="1">
        <v>525</v>
      </c>
      <c r="B27" s="1">
        <v>6.18359375</v>
      </c>
    </row>
    <row r="28" spans="1:2" ht="15" thickBot="1" x14ac:dyDescent="0.35">
      <c r="A28" s="1">
        <v>224</v>
      </c>
      <c r="B28" s="1">
        <v>6.18359375</v>
      </c>
    </row>
    <row r="29" spans="1:2" ht="15" thickBot="1" x14ac:dyDescent="0.35">
      <c r="A29" s="1">
        <v>149</v>
      </c>
      <c r="B29" s="1">
        <v>4.99150141643059</v>
      </c>
    </row>
    <row r="30" spans="1:2" ht="15" thickBot="1" x14ac:dyDescent="0.35">
      <c r="A30" s="1">
        <v>142</v>
      </c>
      <c r="B30" s="1">
        <v>5.0923520923520904</v>
      </c>
    </row>
    <row r="31" spans="1:2" ht="15" thickBot="1" x14ac:dyDescent="0.35">
      <c r="A31" s="1">
        <v>150</v>
      </c>
      <c r="B31" s="1">
        <v>5.81451612903225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5.7617273000000004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136</v>
      </c>
      <c r="B3" s="1">
        <v>6.1684809999999999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130</v>
      </c>
      <c r="B4" s="1">
        <v>6.2588634000000001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129</v>
      </c>
      <c r="B5" s="1">
        <v>7.4001970000000004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186</v>
      </c>
      <c r="B6" s="1">
        <v>4.2603507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138</v>
      </c>
      <c r="B7" s="1">
        <v>4.5420236999999997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132</v>
      </c>
      <c r="B8" s="1">
        <v>9.3058350000000001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120</v>
      </c>
      <c r="B9" s="1">
        <v>5.4165369999999999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155</v>
      </c>
      <c r="B10" s="1">
        <v>5.3530199999999999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111</v>
      </c>
      <c r="B11" s="1">
        <v>4.6944939999999997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121</v>
      </c>
      <c r="B12" s="1">
        <v>5.4510617000000003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117</v>
      </c>
      <c r="B13" s="1">
        <v>6.4169536000000003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131</v>
      </c>
      <c r="B14" s="1">
        <v>6.0193260000000004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143</v>
      </c>
      <c r="B15" s="1">
        <v>7.8366946999999998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140</v>
      </c>
      <c r="B16" s="1">
        <v>4.2354979999999998</v>
      </c>
    </row>
    <row r="17" spans="1:2" ht="15" thickBot="1" x14ac:dyDescent="0.35">
      <c r="A17" s="1">
        <v>118</v>
      </c>
      <c r="B17" s="1">
        <v>4.4485239999999999</v>
      </c>
    </row>
    <row r="18" spans="1:2" ht="15" thickBot="1" x14ac:dyDescent="0.35">
      <c r="A18" s="1">
        <v>154</v>
      </c>
      <c r="B18" s="1">
        <v>4.8169000000000004</v>
      </c>
    </row>
    <row r="19" spans="1:2" ht="15" thickBot="1" x14ac:dyDescent="0.35">
      <c r="A19" s="1">
        <v>148</v>
      </c>
      <c r="B19" s="1">
        <v>6.476712</v>
      </c>
    </row>
    <row r="20" spans="1:2" ht="15" thickBot="1" x14ac:dyDescent="0.35">
      <c r="A20" s="1">
        <v>128</v>
      </c>
      <c r="B20" s="1">
        <v>5.0938753999999999</v>
      </c>
    </row>
    <row r="21" spans="1:2" ht="15" thickBot="1" x14ac:dyDescent="0.35">
      <c r="A21" s="1">
        <v>137</v>
      </c>
      <c r="B21" s="1">
        <v>7.285164</v>
      </c>
    </row>
    <row r="22" spans="1:2" ht="15" thickBot="1" x14ac:dyDescent="0.35">
      <c r="A22" s="1">
        <v>133</v>
      </c>
      <c r="B22" s="1">
        <v>5.8007489999999997</v>
      </c>
    </row>
    <row r="23" spans="1:2" ht="15" thickBot="1" x14ac:dyDescent="0.35">
      <c r="A23" s="1">
        <v>124</v>
      </c>
      <c r="B23" s="1">
        <v>7.4081440000000001</v>
      </c>
    </row>
    <row r="24" spans="1:2" ht="15" thickBot="1" x14ac:dyDescent="0.35">
      <c r="A24" s="1">
        <v>151</v>
      </c>
      <c r="B24" s="1">
        <v>5.2001476000000002</v>
      </c>
    </row>
    <row r="25" spans="1:2" ht="15" thickBot="1" x14ac:dyDescent="0.35">
      <c r="A25" s="1">
        <v>112</v>
      </c>
      <c r="B25" s="1">
        <v>6.3552103000000004</v>
      </c>
    </row>
    <row r="26" spans="1:2" ht="15" thickBot="1" x14ac:dyDescent="0.35">
      <c r="A26" s="1">
        <v>135</v>
      </c>
      <c r="B26" s="1">
        <v>4.1670784999999997</v>
      </c>
    </row>
    <row r="27" spans="1:2" ht="15" thickBot="1" x14ac:dyDescent="0.35">
      <c r="A27" s="1">
        <v>525</v>
      </c>
      <c r="B27" s="1">
        <v>7.2976985000000001</v>
      </c>
    </row>
    <row r="28" spans="1:2" ht="15" thickBot="1" x14ac:dyDescent="0.35">
      <c r="A28" s="1">
        <v>224</v>
      </c>
      <c r="B28" s="1">
        <v>4.8004410000000002</v>
      </c>
    </row>
    <row r="29" spans="1:2" ht="15" thickBot="1" x14ac:dyDescent="0.35">
      <c r="A29" s="1">
        <v>149</v>
      </c>
      <c r="B29" s="1">
        <v>6.2365912999999997</v>
      </c>
    </row>
    <row r="30" spans="1:2" ht="15" thickBot="1" x14ac:dyDescent="0.35">
      <c r="A30" s="1">
        <v>142</v>
      </c>
      <c r="B30" s="1">
        <v>2.4066614999999998</v>
      </c>
    </row>
    <row r="31" spans="1:2" ht="15" thickBot="1" x14ac:dyDescent="0.35">
      <c r="A31" s="1">
        <v>150</v>
      </c>
      <c r="B31" s="1">
        <v>6.5754742999999998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152</v>
      </c>
      <c r="B2" s="1">
        <v>5.2420680347606901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136</v>
      </c>
      <c r="B3" s="1">
        <v>5.39055402256498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130</v>
      </c>
      <c r="B4" s="1">
        <v>5.41204406927453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129</v>
      </c>
      <c r="B5" s="1">
        <v>5.1920177768186004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186</v>
      </c>
      <c r="B6" s="1">
        <v>4.9098186839856801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138</v>
      </c>
      <c r="B7" s="1">
        <v>4.8922588624812899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132</v>
      </c>
      <c r="B8" s="1">
        <v>4.7451781996288496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120</v>
      </c>
      <c r="B9" s="1">
        <v>5.2247589923174402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155</v>
      </c>
      <c r="B10" s="1">
        <v>4.9824965737598097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111</v>
      </c>
      <c r="B11" s="1">
        <v>4.2943849433236903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121</v>
      </c>
      <c r="B12" s="1">
        <v>5.3528229220515797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117</v>
      </c>
      <c r="B13" s="1">
        <v>4.9141530604688102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131</v>
      </c>
      <c r="B14" s="1">
        <v>4.71853742344104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143</v>
      </c>
      <c r="B15" s="1">
        <v>6.0817097766594799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140</v>
      </c>
      <c r="B16" s="1">
        <v>3.8005911002582198</v>
      </c>
    </row>
    <row r="17" spans="1:2" ht="15" thickBot="1" x14ac:dyDescent="0.35">
      <c r="A17" s="1">
        <v>118</v>
      </c>
      <c r="B17" s="1">
        <v>5.4618891642144796</v>
      </c>
    </row>
    <row r="18" spans="1:2" ht="15" thickBot="1" x14ac:dyDescent="0.35">
      <c r="A18" s="1">
        <v>154</v>
      </c>
      <c r="B18" s="1">
        <v>4.7880567303000996</v>
      </c>
    </row>
    <row r="19" spans="1:2" ht="15" thickBot="1" x14ac:dyDescent="0.35">
      <c r="A19" s="1">
        <v>148</v>
      </c>
      <c r="B19" s="1">
        <v>5.4479187199846804</v>
      </c>
    </row>
    <row r="20" spans="1:2" ht="15" thickBot="1" x14ac:dyDescent="0.35">
      <c r="A20" s="1">
        <v>128</v>
      </c>
      <c r="B20" s="1">
        <v>4.7945839970601698</v>
      </c>
    </row>
    <row r="21" spans="1:2" ht="15" thickBot="1" x14ac:dyDescent="0.35">
      <c r="A21" s="1">
        <v>137</v>
      </c>
      <c r="B21" s="1">
        <v>5.17604158073798</v>
      </c>
    </row>
    <row r="22" spans="1:2" ht="15" thickBot="1" x14ac:dyDescent="0.35">
      <c r="A22" s="1">
        <v>133</v>
      </c>
      <c r="B22" s="1">
        <v>4.6932619245055296</v>
      </c>
    </row>
    <row r="23" spans="1:2" ht="15" thickBot="1" x14ac:dyDescent="0.35">
      <c r="A23" s="1">
        <v>124</v>
      </c>
      <c r="B23" s="1">
        <v>5.6248194820050204</v>
      </c>
    </row>
    <row r="24" spans="1:2" ht="15" thickBot="1" x14ac:dyDescent="0.35">
      <c r="A24" s="1">
        <v>151</v>
      </c>
      <c r="B24" s="1">
        <v>5.1730636642669499</v>
      </c>
    </row>
    <row r="25" spans="1:2" ht="15" thickBot="1" x14ac:dyDescent="0.35">
      <c r="A25" s="1">
        <v>112</v>
      </c>
      <c r="B25" s="1">
        <v>5.3893638158196202</v>
      </c>
    </row>
    <row r="26" spans="1:2" ht="15" thickBot="1" x14ac:dyDescent="0.35">
      <c r="A26" s="1">
        <v>135</v>
      </c>
      <c r="B26" s="1">
        <v>5.30597017983734</v>
      </c>
    </row>
    <row r="27" spans="1:2" ht="15" thickBot="1" x14ac:dyDescent="0.35">
      <c r="A27" s="1">
        <v>525</v>
      </c>
      <c r="B27" s="1">
        <v>5.6463449541420596</v>
      </c>
    </row>
    <row r="28" spans="1:2" ht="15" thickBot="1" x14ac:dyDescent="0.35">
      <c r="A28" s="1">
        <v>224</v>
      </c>
      <c r="B28" s="1">
        <v>5.1883526465125502</v>
      </c>
    </row>
    <row r="29" spans="1:2" ht="15" thickBot="1" x14ac:dyDescent="0.35">
      <c r="A29" s="1">
        <v>149</v>
      </c>
      <c r="B29" s="1">
        <v>5.2171955082099499</v>
      </c>
    </row>
    <row r="30" spans="1:2" ht="15" thickBot="1" x14ac:dyDescent="0.35">
      <c r="A30" s="1">
        <v>142</v>
      </c>
      <c r="B30" s="1">
        <v>4.6225611049248503</v>
      </c>
    </row>
    <row r="31" spans="1:2" ht="15" thickBot="1" x14ac:dyDescent="0.35">
      <c r="A31" s="1">
        <v>150</v>
      </c>
      <c r="B31" s="1">
        <v>5.4401358623534204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152</v>
      </c>
      <c r="B2" s="1">
        <v>5.3391179329845704</v>
      </c>
    </row>
    <row r="3" spans="1:5" ht="15" thickBot="1" x14ac:dyDescent="0.35">
      <c r="A3" s="1">
        <v>136</v>
      </c>
      <c r="B3" s="1">
        <v>5.4115472614430598</v>
      </c>
    </row>
    <row r="4" spans="1:5" ht="15" thickBot="1" x14ac:dyDescent="0.35">
      <c r="A4" s="1">
        <v>130</v>
      </c>
      <c r="B4" s="1">
        <v>5.5038815967083696</v>
      </c>
    </row>
    <row r="5" spans="1:5" ht="15" thickBot="1" x14ac:dyDescent="0.35">
      <c r="A5" s="1">
        <v>129</v>
      </c>
      <c r="B5" s="1">
        <v>5.1831378776903696</v>
      </c>
    </row>
    <row r="6" spans="1:5" ht="15" thickBot="1" x14ac:dyDescent="0.35">
      <c r="A6" s="1">
        <v>186</v>
      </c>
      <c r="B6" s="1">
        <v>4.9966213841487797</v>
      </c>
    </row>
    <row r="7" spans="1:5" ht="15" thickBot="1" x14ac:dyDescent="0.35">
      <c r="A7" s="1">
        <v>138</v>
      </c>
      <c r="B7" s="1">
        <v>4.9302937313716102</v>
      </c>
    </row>
    <row r="8" spans="1:5" ht="15" thickBot="1" x14ac:dyDescent="0.35">
      <c r="A8" s="1">
        <v>132</v>
      </c>
      <c r="B8" s="1">
        <v>4.8828094763572798</v>
      </c>
    </row>
    <row r="9" spans="1:5" ht="15" thickBot="1" x14ac:dyDescent="0.35">
      <c r="A9" s="1">
        <v>120</v>
      </c>
      <c r="B9" s="1">
        <v>5.3991144586102697</v>
      </c>
    </row>
    <row r="10" spans="1:5" ht="15" thickBot="1" x14ac:dyDescent="0.35">
      <c r="A10" s="1">
        <v>155</v>
      </c>
      <c r="B10" s="1">
        <v>5.09867844707634</v>
      </c>
    </row>
    <row r="11" spans="1:5" ht="15" thickBot="1" x14ac:dyDescent="0.35">
      <c r="A11" s="1">
        <v>111</v>
      </c>
      <c r="B11" s="1">
        <v>4.4179150927317599</v>
      </c>
    </row>
    <row r="12" spans="1:5" ht="15" thickBot="1" x14ac:dyDescent="0.35">
      <c r="A12" s="1">
        <v>121</v>
      </c>
      <c r="B12" s="1">
        <v>5.5048020357767502</v>
      </c>
    </row>
    <row r="13" spans="1:5" ht="15" thickBot="1" x14ac:dyDescent="0.35">
      <c r="A13" s="1">
        <v>117</v>
      </c>
      <c r="B13" s="1">
        <v>5.03158443427915</v>
      </c>
    </row>
    <row r="14" spans="1:5" ht="15" thickBot="1" x14ac:dyDescent="0.35">
      <c r="A14" s="1">
        <v>131</v>
      </c>
      <c r="B14" s="1">
        <v>4.8648381744555298</v>
      </c>
    </row>
    <row r="15" spans="1:5" ht="15" thickBot="1" x14ac:dyDescent="0.35">
      <c r="A15" s="1">
        <v>143</v>
      </c>
      <c r="B15" s="1">
        <v>6.1068335028215497</v>
      </c>
    </row>
    <row r="16" spans="1:5" ht="15" thickBot="1" x14ac:dyDescent="0.35">
      <c r="A16" s="1">
        <v>140</v>
      </c>
      <c r="B16" s="1">
        <v>4.0117481381086098</v>
      </c>
    </row>
    <row r="17" spans="1:2" ht="15" thickBot="1" x14ac:dyDescent="0.35">
      <c r="A17" s="1">
        <v>118</v>
      </c>
      <c r="B17" s="1">
        <v>5.4539769056891902</v>
      </c>
    </row>
    <row r="18" spans="1:2" ht="15" thickBot="1" x14ac:dyDescent="0.35">
      <c r="A18" s="1">
        <v>154</v>
      </c>
      <c r="B18" s="1">
        <v>4.9892579521808003</v>
      </c>
    </row>
    <row r="19" spans="1:2" ht="15" thickBot="1" x14ac:dyDescent="0.35">
      <c r="A19" s="1">
        <v>148</v>
      </c>
      <c r="B19" s="1">
        <v>5.4581346048698496</v>
      </c>
    </row>
    <row r="20" spans="1:2" ht="15" thickBot="1" x14ac:dyDescent="0.35">
      <c r="A20" s="1">
        <v>128</v>
      </c>
      <c r="B20" s="1">
        <v>4.9491933963502799</v>
      </c>
    </row>
    <row r="21" spans="1:2" ht="15" thickBot="1" x14ac:dyDescent="0.35">
      <c r="A21" s="1">
        <v>137</v>
      </c>
      <c r="B21" s="1">
        <v>5.1976408100338496</v>
      </c>
    </row>
    <row r="22" spans="1:2" ht="15" thickBot="1" x14ac:dyDescent="0.35">
      <c r="A22" s="1">
        <v>133</v>
      </c>
      <c r="B22" s="1">
        <v>4.8079411487153196</v>
      </c>
    </row>
    <row r="23" spans="1:2" ht="15" thickBot="1" x14ac:dyDescent="0.35">
      <c r="A23" s="1">
        <v>124</v>
      </c>
      <c r="B23" s="1">
        <v>5.6318357554199503</v>
      </c>
    </row>
    <row r="24" spans="1:2" ht="15" thickBot="1" x14ac:dyDescent="0.35">
      <c r="A24" s="1">
        <v>151</v>
      </c>
      <c r="B24" s="1">
        <v>5.2716998332653899</v>
      </c>
    </row>
    <row r="25" spans="1:2" ht="15" thickBot="1" x14ac:dyDescent="0.35">
      <c r="A25" s="1">
        <v>112</v>
      </c>
      <c r="B25" s="1">
        <v>5.3115087211964598</v>
      </c>
    </row>
    <row r="26" spans="1:2" ht="15" thickBot="1" x14ac:dyDescent="0.35">
      <c r="A26" s="1">
        <v>135</v>
      </c>
      <c r="B26" s="1">
        <v>5.4424545216274796</v>
      </c>
    </row>
    <row r="27" spans="1:2" ht="15" thickBot="1" x14ac:dyDescent="0.35">
      <c r="A27" s="1">
        <v>525</v>
      </c>
      <c r="B27" s="1">
        <v>5.7945531181807697</v>
      </c>
    </row>
    <row r="28" spans="1:2" ht="15" thickBot="1" x14ac:dyDescent="0.35">
      <c r="A28" s="1">
        <v>224</v>
      </c>
      <c r="B28" s="1">
        <v>5.39856756986382</v>
      </c>
    </row>
    <row r="29" spans="1:2" ht="15" thickBot="1" x14ac:dyDescent="0.35">
      <c r="A29" s="1">
        <v>149</v>
      </c>
      <c r="B29" s="1">
        <v>5.3200363258710901</v>
      </c>
    </row>
    <row r="30" spans="1:2" ht="15" thickBot="1" x14ac:dyDescent="0.35">
      <c r="A30" s="1">
        <v>142</v>
      </c>
      <c r="B30" s="1">
        <v>4.8079383907999098</v>
      </c>
    </row>
    <row r="31" spans="1:2" ht="15" thickBot="1" x14ac:dyDescent="0.35">
      <c r="A31" s="1">
        <v>150</v>
      </c>
      <c r="B31" s="1">
        <v>5.4395802836764098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2024-06-02T21:18:54Z</dcterms:modified>
</cp:coreProperties>
</file>