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1BDF9B12-2346-43F4-8B7D-EF44FF8FFBB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44" i="1"/>
  <c r="L39" i="1"/>
  <c r="L41" i="1"/>
  <c r="L49" i="1"/>
  <c r="L46" i="1"/>
  <c r="L42" i="1"/>
  <c r="L40" i="1"/>
  <c r="L37" i="1"/>
  <c r="L47" i="1"/>
  <c r="L45" i="1"/>
  <c r="L50" i="1"/>
  <c r="L43" i="1"/>
  <c r="L48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Q59" i="1" l="1"/>
  <c r="Q60" i="1"/>
  <c r="Q61" i="1"/>
  <c r="Q62" i="1"/>
  <c r="Q63" i="1"/>
  <c r="Q64" i="1"/>
  <c r="Q65" i="1"/>
  <c r="Q66" i="1"/>
  <c r="M59" i="1"/>
  <c r="P59" i="1" s="1"/>
  <c r="R59" i="1" s="1"/>
  <c r="N59" i="1"/>
  <c r="M60" i="1"/>
  <c r="P60" i="1" s="1"/>
  <c r="R60" i="1" s="1"/>
  <c r="N60" i="1"/>
  <c r="M61" i="1"/>
  <c r="S61" i="1" s="1"/>
  <c r="N61" i="1"/>
  <c r="M62" i="1"/>
  <c r="T62" i="1" s="1"/>
  <c r="N62" i="1"/>
  <c r="M63" i="1"/>
  <c r="S63" i="1" s="1"/>
  <c r="N63" i="1"/>
  <c r="M64" i="1"/>
  <c r="P64" i="1" s="1"/>
  <c r="R64" i="1" s="1"/>
  <c r="N64" i="1"/>
  <c r="M65" i="1"/>
  <c r="T65" i="1" s="1"/>
  <c r="N65" i="1"/>
  <c r="M66" i="1"/>
  <c r="P66" i="1" s="1"/>
  <c r="R66" i="1" s="1"/>
  <c r="N66" i="1"/>
  <c r="T64" i="1" l="1"/>
  <c r="S64" i="1"/>
  <c r="S62" i="1"/>
  <c r="P62" i="1"/>
  <c r="R62" i="1" s="1"/>
  <c r="T61" i="1"/>
  <c r="P61" i="1"/>
  <c r="R61" i="1" s="1"/>
  <c r="P65" i="1"/>
  <c r="R65" i="1" s="1"/>
  <c r="T66" i="1"/>
  <c r="S66" i="1"/>
  <c r="T63" i="1"/>
  <c r="T60" i="1"/>
  <c r="S65" i="1"/>
  <c r="P63" i="1"/>
  <c r="R63" i="1" s="1"/>
  <c r="S60" i="1"/>
  <c r="T59" i="1"/>
  <c r="S5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U65" i="1" l="1"/>
  <c r="U59" i="1"/>
  <c r="U61" i="1"/>
  <c r="U62" i="1"/>
  <c r="U64" i="1"/>
  <c r="U60" i="1"/>
  <c r="U66" i="1"/>
  <c r="U63" i="1"/>
  <c r="Q46" i="1"/>
  <c r="N46" i="1"/>
  <c r="M52" i="1"/>
  <c r="P52" i="1" s="1"/>
  <c r="N52" i="1"/>
  <c r="Q55" i="1"/>
  <c r="N55" i="1"/>
  <c r="M45" i="1"/>
  <c r="N45" i="1"/>
  <c r="Q41" i="1"/>
  <c r="N41" i="1"/>
  <c r="M51" i="1"/>
  <c r="P51" i="1" s="1"/>
  <c r="N51" i="1"/>
  <c r="M53" i="1"/>
  <c r="P53" i="1" s="1"/>
  <c r="N53" i="1"/>
  <c r="M58" i="1"/>
  <c r="P58" i="1" s="1"/>
  <c r="N58" i="1"/>
  <c r="Q54" i="1"/>
  <c r="N54" i="1"/>
  <c r="Q57" i="1"/>
  <c r="N57" i="1"/>
  <c r="M40" i="1"/>
  <c r="N40" i="1"/>
  <c r="Q42" i="1"/>
  <c r="N42" i="1"/>
  <c r="M37" i="1"/>
  <c r="P37" i="1" s="1"/>
  <c r="N37" i="1"/>
  <c r="Q39" i="1"/>
  <c r="N39" i="1"/>
  <c r="M48" i="1"/>
  <c r="P48" i="1" s="1"/>
  <c r="N48" i="1"/>
  <c r="Q38" i="1"/>
  <c r="N38" i="1"/>
  <c r="M49" i="1"/>
  <c r="P49" i="1" s="1"/>
  <c r="N49" i="1"/>
  <c r="M43" i="1"/>
  <c r="P43" i="1" s="1"/>
  <c r="N43" i="1"/>
  <c r="Q56" i="1"/>
  <c r="N56" i="1"/>
  <c r="Q50" i="1"/>
  <c r="N50" i="1"/>
  <c r="P45" i="1" l="1"/>
  <c r="R45" i="1" s="1"/>
  <c r="P40" i="1"/>
  <c r="R40" i="1" s="1"/>
  <c r="R58" i="1"/>
  <c r="Q40" i="1"/>
  <c r="M56" i="1"/>
  <c r="M50" i="1"/>
  <c r="Q45" i="1"/>
  <c r="Q51" i="1"/>
  <c r="Q58" i="1"/>
  <c r="M38" i="1"/>
  <c r="Q48" i="1"/>
  <c r="Q43" i="1"/>
  <c r="M57" i="1"/>
  <c r="R48" i="1"/>
  <c r="T48" i="1"/>
  <c r="Q37" i="1"/>
  <c r="M55" i="1"/>
  <c r="Q52" i="1"/>
  <c r="M42" i="1"/>
  <c r="M54" i="1"/>
  <c r="M39" i="1"/>
  <c r="Q53" i="1"/>
  <c r="R43" i="1"/>
  <c r="S43" i="1"/>
  <c r="T43" i="1"/>
  <c r="S37" i="1"/>
  <c r="R37" i="1"/>
  <c r="T49" i="1"/>
  <c r="R49" i="1"/>
  <c r="R53" i="1"/>
  <c r="T53" i="1"/>
  <c r="S53" i="1"/>
  <c r="S51" i="1"/>
  <c r="R51" i="1"/>
  <c r="S52" i="1"/>
  <c r="T52" i="1"/>
  <c r="R52" i="1"/>
  <c r="T58" i="1"/>
  <c r="M46" i="1"/>
  <c r="Q49" i="1"/>
  <c r="T40" i="1"/>
  <c r="M41" i="1"/>
  <c r="T51" i="1"/>
  <c r="S49" i="1"/>
  <c r="T45" i="1"/>
  <c r="S48" i="1"/>
  <c r="S40" i="1"/>
  <c r="S58" i="1"/>
  <c r="S45" i="1"/>
  <c r="T37" i="1"/>
  <c r="Q47" i="1"/>
  <c r="N47" i="1"/>
  <c r="P42" i="1" l="1"/>
  <c r="R42" i="1" s="1"/>
  <c r="P46" i="1"/>
  <c r="R46" i="1" s="1"/>
  <c r="P56" i="1"/>
  <c r="R56" i="1" s="1"/>
  <c r="P39" i="1"/>
  <c r="R39" i="1" s="1"/>
  <c r="S57" i="1"/>
  <c r="P57" i="1"/>
  <c r="R57" i="1" s="1"/>
  <c r="P54" i="1"/>
  <c r="R54" i="1" s="1"/>
  <c r="P41" i="1"/>
  <c r="R41" i="1" s="1"/>
  <c r="T50" i="1"/>
  <c r="P50" i="1"/>
  <c r="R50" i="1" s="1"/>
  <c r="S55" i="1"/>
  <c r="P55" i="1"/>
  <c r="R55" i="1" s="1"/>
  <c r="P38" i="1"/>
  <c r="R38" i="1" s="1"/>
  <c r="S39" i="1"/>
  <c r="U49" i="1"/>
  <c r="T56" i="1"/>
  <c r="S56" i="1"/>
  <c r="S50" i="1"/>
  <c r="S41" i="1"/>
  <c r="S54" i="1"/>
  <c r="S42" i="1"/>
  <c r="T57" i="1"/>
  <c r="U52" i="1"/>
  <c r="T38" i="1"/>
  <c r="T54" i="1"/>
  <c r="U58" i="1"/>
  <c r="S38" i="1"/>
  <c r="T42" i="1"/>
  <c r="T39" i="1"/>
  <c r="U43" i="1"/>
  <c r="U53" i="1"/>
  <c r="U37" i="1"/>
  <c r="U40" i="1"/>
  <c r="U48" i="1"/>
  <c r="T55" i="1"/>
  <c r="T46" i="1"/>
  <c r="U51" i="1"/>
  <c r="S46" i="1"/>
  <c r="T41" i="1"/>
  <c r="U45" i="1"/>
  <c r="M47" i="1"/>
  <c r="N44" i="1"/>
  <c r="Q44" i="1"/>
  <c r="P47" i="1" l="1"/>
  <c r="R47" i="1" s="1"/>
  <c r="U39" i="1"/>
  <c r="U46" i="1"/>
  <c r="U38" i="1"/>
  <c r="U57" i="1"/>
  <c r="U54" i="1"/>
  <c r="U50" i="1"/>
  <c r="U41" i="1"/>
  <c r="U42" i="1"/>
  <c r="U56" i="1"/>
  <c r="U55" i="1"/>
  <c r="T47" i="1"/>
  <c r="S47" i="1"/>
  <c r="M44" i="1"/>
  <c r="P44" i="1" s="1"/>
  <c r="R30" i="17"/>
  <c r="R31" i="17"/>
  <c r="R33" i="17"/>
  <c r="R32" i="17"/>
  <c r="U47" i="1" l="1"/>
  <c r="S44" i="1"/>
  <c r="T44" i="1"/>
  <c r="R44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4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<sst xmlns="http://schemas.openxmlformats.org/spreadsheetml/2006/main" count="173" uniqueCount="75">
  <si>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</si>
  <si>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</si>
  <si>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</si>
  <si>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</si>
  <si>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</si>
  <si>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</si>
  <si>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</si>
  <si>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</si>
  <si>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</si>
  <si>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</si>
  <si>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</si>
  <si>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</si>
  <si>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</si>
  <si>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</si>
  <si>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</si>
  <si>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</si>
  <si>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</si>
  <si>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</si>
  <si>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</si>
  <si>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</si>
  <si>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</si>
  <si>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</si>
  <si>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</si>
  <si>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</si>
  <si>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</si>
  <si>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</si>
  <si>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</si>
  <si>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</si>
  <si>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</si>
  <si>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</si>
  <si>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</si>
  <si>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</si>
  <si>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</si>
  <si>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</si>
  <si>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</si>
  <si>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</si>
  <si>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</si>
  <si>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</si>
  <si>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</si>
  <si>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</si>
  <si>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</si>
  <si>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</si>
  <si>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</si>
  <si>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</si>
  <si>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PHI</t>
  </si>
  <si>
    <t>SFG</t>
  </si>
  <si>
    <t>SD</t>
  </si>
  <si>
    <t>WSN</t>
  </si>
  <si>
    <t>MIL</t>
  </si>
  <si>
    <t>NYM</t>
  </si>
  <si>
    <t>STL</t>
  </si>
  <si>
    <t>HOU</t>
  </si>
  <si>
    <t>WSH</t>
  </si>
  <si>
    <t>DET</t>
  </si>
  <si>
    <t>ARI</t>
  </si>
  <si>
    <t>TEX</t>
  </si>
  <si>
    <t>LAA</t>
  </si>
  <si>
    <t>Bryse Wilson</t>
  </si>
  <si>
    <t>Zack Wheeler</t>
  </si>
  <si>
    <t>Tylor Megill</t>
  </si>
  <si>
    <t>MacKenzie Gore</t>
  </si>
  <si>
    <t>Grayson Rodriguez</t>
  </si>
  <si>
    <t>Kevin Gausman</t>
  </si>
  <si>
    <t>Tarik Skubal</t>
  </si>
  <si>
    <t>Nathan Eovaldi</t>
  </si>
  <si>
    <t>Kyle Gibson</t>
  </si>
  <si>
    <t>Justin Verlander</t>
  </si>
  <si>
    <t>Andrew Abbott</t>
  </si>
  <si>
    <t>Ryan Feltner</t>
  </si>
  <si>
    <t>Matt Waldron</t>
  </si>
  <si>
    <t>Tyler Anderson</t>
  </si>
  <si>
    <t>Kyle Harrison</t>
  </si>
  <si>
    <t>Ryne Nelson</t>
  </si>
  <si>
    <t>Unlisted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</si>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</sst>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33" zoomScale="80" zoomScaleNormal="80" workbookViewId="0">
      <selection activeCell="O51" sqref="O51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57</v>
      </c>
      <c r="B2" s="5">
        <f>RF!B2</f>
        <v>3.22</v>
      </c>
      <c r="C2" s="5">
        <f>LR!B2</f>
        <v>4.2859557752145001</v>
      </c>
      <c r="D2" s="5">
        <f>Adaboost!B2</f>
        <v>4.9200819672131102</v>
      </c>
      <c r="E2" s="5">
        <f>XGBR!B2</f>
        <v>2.5043313999999999</v>
      </c>
      <c r="F2" s="5">
        <f>Huber!B2</f>
        <v>4.18714054774658</v>
      </c>
      <c r="G2" s="5">
        <f>BayesRidge!B2</f>
        <v>4.2897930641212998</v>
      </c>
      <c r="H2" s="5">
        <f>Elastic!B2</f>
        <v>4.70276635638138</v>
      </c>
      <c r="I2" s="5">
        <f>GBR!B2</f>
        <v>3.7684633229785498</v>
      </c>
      <c r="J2" s="6">
        <f t="shared" ref="J2:J35" si="0">AVERAGE(B2:I2,B37)</f>
        <v>4.0066249298033974</v>
      </c>
      <c r="K2">
        <f t="shared" ref="K2:K31" si="1">MAX(B2:I2,B37)</f>
        <v>4.9200819672131102</v>
      </c>
      <c r="L2">
        <f t="shared" ref="L2:L31" si="2">MIN(B2:I2,B37)</f>
        <v>2.5043313999999999</v>
      </c>
      <c r="AC2" s="6"/>
    </row>
    <row r="3" spans="1:29" ht="15" thickBot="1" x14ac:dyDescent="0.35">
      <c r="A3" t="s">
        <v>58</v>
      </c>
      <c r="B3" s="5">
        <f>RF!B3</f>
        <v>6.98</v>
      </c>
      <c r="C3" s="5">
        <f>LR!B3</f>
        <v>5.7131819389880203</v>
      </c>
      <c r="D3" s="5">
        <f>Adaboost!B3</f>
        <v>6.7522816166883901</v>
      </c>
      <c r="E3" s="5">
        <f>XGBR!B3</f>
        <v>8.4593910000000001</v>
      </c>
      <c r="F3" s="5">
        <f>Huber!B3</f>
        <v>5.6067137011941499</v>
      </c>
      <c r="G3" s="5">
        <f>BayesRidge!B3</f>
        <v>5.6834817137213296</v>
      </c>
      <c r="H3" s="5">
        <f>Elastic!B3</f>
        <v>5.1794427167247097</v>
      </c>
      <c r="I3" s="5">
        <f>GBR!B3</f>
        <v>7.1898117269173403</v>
      </c>
      <c r="J3" s="6">
        <f t="shared" si="0"/>
        <v>6.3569803968233067</v>
      </c>
      <c r="K3">
        <f t="shared" si="1"/>
        <v>8.4593910000000001</v>
      </c>
      <c r="L3">
        <f t="shared" si="2"/>
        <v>5.1794427167247097</v>
      </c>
      <c r="AC3" s="6"/>
    </row>
    <row r="4" spans="1:29" ht="15" thickBot="1" x14ac:dyDescent="0.35">
      <c r="A4" t="s">
        <v>59</v>
      </c>
      <c r="B4" s="5">
        <f>RF!B4</f>
        <v>5.74</v>
      </c>
      <c r="C4" s="5">
        <f>LR!B4</f>
        <v>4.9861234891209403</v>
      </c>
      <c r="D4" s="5">
        <f>Adaboost!B4</f>
        <v>5.4071782178217802</v>
      </c>
      <c r="E4" s="5">
        <f>XGBR!B4</f>
        <v>7.1339325999999996</v>
      </c>
      <c r="F4" s="5">
        <f>Huber!B4</f>
        <v>4.8240584716481303</v>
      </c>
      <c r="G4" s="5">
        <f>BayesRidge!B4</f>
        <v>5.0296278225386404</v>
      </c>
      <c r="H4" s="5">
        <f>Elastic!B4</f>
        <v>4.9510352940601896</v>
      </c>
      <c r="I4" s="5">
        <f>GBR!B4</f>
        <v>5.1937433032234601</v>
      </c>
      <c r="J4" s="6">
        <f t="shared" si="0"/>
        <v>5.3593669477336485</v>
      </c>
      <c r="K4">
        <f t="shared" si="1"/>
        <v>7.1339325999999996</v>
      </c>
      <c r="L4">
        <f t="shared" si="2"/>
        <v>4.8240584716481303</v>
      </c>
      <c r="AC4" s="6"/>
    </row>
    <row r="5" spans="1:29" ht="15" thickBot="1" x14ac:dyDescent="0.35">
      <c r="A5" t="s">
        <v>60</v>
      </c>
      <c r="B5" s="5">
        <f>RF!B5</f>
        <v>5.45</v>
      </c>
      <c r="C5" s="5">
        <f>LR!B5</f>
        <v>4.7779034136257303</v>
      </c>
      <c r="D5" s="5">
        <f>Adaboost!B5</f>
        <v>5.0875706214689203</v>
      </c>
      <c r="E5" s="5">
        <f>XGBR!B5</f>
        <v>6.2860293</v>
      </c>
      <c r="F5" s="5">
        <f>Huber!B5</f>
        <v>4.6694730900353498</v>
      </c>
      <c r="G5" s="5">
        <f>BayesRidge!B5</f>
        <v>4.7861414289284099</v>
      </c>
      <c r="H5" s="5">
        <f>Elastic!B5</f>
        <v>4.9194374292647103</v>
      </c>
      <c r="I5" s="5">
        <f>GBR!B5</f>
        <v>5.17418639587589</v>
      </c>
      <c r="J5" s="6">
        <f t="shared" si="0"/>
        <v>5.0962723569587229</v>
      </c>
      <c r="K5">
        <f t="shared" si="1"/>
        <v>6.2860293</v>
      </c>
      <c r="L5">
        <f t="shared" si="2"/>
        <v>4.6694730900353498</v>
      </c>
      <c r="AC5" s="6"/>
    </row>
    <row r="6" spans="1:29" ht="15" thickBot="1" x14ac:dyDescent="0.35">
      <c r="A6" t="s">
        <v>61</v>
      </c>
      <c r="B6" s="5">
        <f>RF!B6</f>
        <v>4.6900000000000004</v>
      </c>
      <c r="C6" s="5">
        <f>LR!B6</f>
        <v>5.1300706889930199</v>
      </c>
      <c r="D6" s="5">
        <f>Adaboost!B6</f>
        <v>5.0038095238095197</v>
      </c>
      <c r="E6" s="5">
        <f>XGBR!B6</f>
        <v>4.9078160000000004</v>
      </c>
      <c r="F6" s="5">
        <f>Huber!B6</f>
        <v>5.0713808399470102</v>
      </c>
      <c r="G6" s="5">
        <f>BayesRidge!B6</f>
        <v>5.1298726147615197</v>
      </c>
      <c r="H6" s="5">
        <f>Elastic!B6</f>
        <v>5.0039993340983404</v>
      </c>
      <c r="I6" s="5">
        <f>GBR!B6</f>
        <v>4.8563566348111697</v>
      </c>
      <c r="J6" s="6">
        <f t="shared" si="0"/>
        <v>4.9912343833566037</v>
      </c>
      <c r="K6">
        <f t="shared" si="1"/>
        <v>5.1300706889930199</v>
      </c>
      <c r="L6">
        <f t="shared" si="2"/>
        <v>4.6900000000000004</v>
      </c>
      <c r="AC6" s="6"/>
    </row>
    <row r="7" spans="1:29" ht="15" thickBot="1" x14ac:dyDescent="0.35">
      <c r="A7" t="s">
        <v>62</v>
      </c>
      <c r="B7" s="5">
        <f>RF!B7</f>
        <v>5.53</v>
      </c>
      <c r="C7" s="5">
        <f>LR!B7</f>
        <v>4.6961915172832001</v>
      </c>
      <c r="D7" s="5">
        <f>Adaboost!B7</f>
        <v>4.9200819672131102</v>
      </c>
      <c r="E7" s="5">
        <f>XGBR!B7</f>
        <v>7.8239700000000001</v>
      </c>
      <c r="F7" s="5">
        <f>Huber!B7</f>
        <v>4.5992554609291103</v>
      </c>
      <c r="G7" s="5">
        <f>BayesRidge!B7</f>
        <v>4.6752370968400001</v>
      </c>
      <c r="H7" s="5">
        <f>Elastic!B7</f>
        <v>4.7894347855347101</v>
      </c>
      <c r="I7" s="5">
        <f>GBR!B7</f>
        <v>5.1717994464552497</v>
      </c>
      <c r="J7" s="6">
        <f t="shared" si="0"/>
        <v>5.3231172827063391</v>
      </c>
      <c r="K7">
        <f t="shared" si="1"/>
        <v>7.8239700000000001</v>
      </c>
      <c r="L7">
        <f t="shared" si="2"/>
        <v>4.5992554609291103</v>
      </c>
      <c r="AC7" s="6"/>
    </row>
    <row r="8" spans="1:29" ht="15" thickBot="1" x14ac:dyDescent="0.35">
      <c r="A8" t="s">
        <v>63</v>
      </c>
      <c r="B8" s="5">
        <f>RF!B8</f>
        <v>6.55</v>
      </c>
      <c r="C8" s="5">
        <f>LR!B8</f>
        <v>5.6777252053113099</v>
      </c>
      <c r="D8" s="5">
        <f>Adaboost!B8</f>
        <v>6.9356725146198803</v>
      </c>
      <c r="E8" s="5">
        <f>XGBR!B8</f>
        <v>9.0933270000000004</v>
      </c>
      <c r="F8" s="5">
        <f>Huber!B8</f>
        <v>5.5399367109680497</v>
      </c>
      <c r="G8" s="5">
        <f>BayesRidge!B8</f>
        <v>5.6952390302180103</v>
      </c>
      <c r="H8" s="5">
        <f>Elastic!B8</f>
        <v>5.1577756094363698</v>
      </c>
      <c r="I8" s="5">
        <f>GBR!B8</f>
        <v>6.5403369209653004</v>
      </c>
      <c r="J8" s="6">
        <f t="shared" si="0"/>
        <v>6.2070056241911917</v>
      </c>
      <c r="K8">
        <f t="shared" si="1"/>
        <v>9.0933270000000004</v>
      </c>
      <c r="L8">
        <f t="shared" si="2"/>
        <v>4.6730376262017996</v>
      </c>
      <c r="AC8" s="6"/>
    </row>
    <row r="9" spans="1:29" ht="15" thickBot="1" x14ac:dyDescent="0.35">
      <c r="A9" t="s">
        <v>64</v>
      </c>
      <c r="B9" s="5">
        <f>RF!B9</f>
        <v>5.65</v>
      </c>
      <c r="C9" s="5">
        <f>LR!B9</f>
        <v>5.1058470057386796</v>
      </c>
      <c r="D9" s="5">
        <f>Adaboost!B9</f>
        <v>5.0875706214689203</v>
      </c>
      <c r="E9" s="5">
        <f>XGBR!B9</f>
        <v>6.2181709999999999</v>
      </c>
      <c r="F9" s="5">
        <f>Huber!B9</f>
        <v>5.0299688199029804</v>
      </c>
      <c r="G9" s="5">
        <f>BayesRidge!B9</f>
        <v>5.0830320881271298</v>
      </c>
      <c r="H9" s="5">
        <f>Elastic!B9</f>
        <v>4.9783448772048597</v>
      </c>
      <c r="I9" s="5">
        <f>GBR!B9</f>
        <v>5.5385758884935203</v>
      </c>
      <c r="J9" s="6">
        <f t="shared" si="0"/>
        <v>5.3021262277790662</v>
      </c>
      <c r="K9">
        <f t="shared" si="1"/>
        <v>6.2181709999999999</v>
      </c>
      <c r="L9">
        <f t="shared" si="2"/>
        <v>4.9783448772048597</v>
      </c>
      <c r="AC9" s="6"/>
    </row>
    <row r="10" spans="1:29" ht="15" thickBot="1" x14ac:dyDescent="0.35">
      <c r="A10" t="s">
        <v>65</v>
      </c>
      <c r="B10" s="5">
        <f>RF!B10</f>
        <v>5.4</v>
      </c>
      <c r="C10" s="5">
        <f>LR!B10</f>
        <v>5.1858295285646996</v>
      </c>
      <c r="D10" s="5">
        <f>Adaboost!B10</f>
        <v>5.0619136960600297</v>
      </c>
      <c r="E10" s="5">
        <f>XGBR!B10</f>
        <v>5.1219787999999999</v>
      </c>
      <c r="F10" s="5">
        <f>Huber!B10</f>
        <v>5.0879992938320697</v>
      </c>
      <c r="G10" s="5">
        <f>BayesRidge!B10</f>
        <v>5.2513080025077903</v>
      </c>
      <c r="H10" s="5">
        <f>Elastic!B10</f>
        <v>5.1225665600928298</v>
      </c>
      <c r="I10" s="5">
        <f>GBR!B10</f>
        <v>4.9737131389813101</v>
      </c>
      <c r="J10" s="6">
        <f t="shared" si="0"/>
        <v>5.1576959266657445</v>
      </c>
      <c r="K10">
        <f t="shared" si="1"/>
        <v>5.4</v>
      </c>
      <c r="L10">
        <f t="shared" si="2"/>
        <v>4.9737131389813101</v>
      </c>
      <c r="AC10" s="6"/>
    </row>
    <row r="11" spans="1:29" ht="15" thickBot="1" x14ac:dyDescent="0.35">
      <c r="A11" t="s">
        <v>66</v>
      </c>
      <c r="B11" s="5">
        <f>RF!B11</f>
        <v>5.85</v>
      </c>
      <c r="C11" s="5">
        <f>LR!B11</f>
        <v>5.4582967394982704</v>
      </c>
      <c r="D11" s="5">
        <f>Adaboost!B11</f>
        <v>5.0875706214689203</v>
      </c>
      <c r="E11" s="5">
        <f>XGBR!B11</f>
        <v>6.4211749999999999</v>
      </c>
      <c r="F11" s="5">
        <f>Huber!B11</f>
        <v>5.4189212877715498</v>
      </c>
      <c r="G11" s="5">
        <f>BayesRidge!B11</f>
        <v>5.4273227247364799</v>
      </c>
      <c r="H11" s="5">
        <f>Elastic!B11</f>
        <v>5.0863418650951502</v>
      </c>
      <c r="I11" s="5">
        <f>GBR!B11</f>
        <v>5.68506428760515</v>
      </c>
      <c r="J11" s="6">
        <f t="shared" si="0"/>
        <v>5.5405678514978298</v>
      </c>
      <c r="K11">
        <f t="shared" si="1"/>
        <v>6.4211749999999999</v>
      </c>
      <c r="L11">
        <f t="shared" si="2"/>
        <v>5.0863418650951502</v>
      </c>
      <c r="AC11" s="6"/>
    </row>
    <row r="12" spans="1:29" ht="15" thickBot="1" x14ac:dyDescent="0.35">
      <c r="A12" t="s">
        <v>67</v>
      </c>
      <c r="B12" s="5">
        <f>RF!B12</f>
        <v>5.62</v>
      </c>
      <c r="C12" s="5">
        <f>LR!B12</f>
        <v>5.2108919352283598</v>
      </c>
      <c r="D12" s="5">
        <f>Adaboost!B12</f>
        <v>5.0619136960600297</v>
      </c>
      <c r="E12" s="5">
        <f>XGBR!B12</f>
        <v>6.3893779999999998</v>
      </c>
      <c r="F12" s="5">
        <f>Huber!B12</f>
        <v>5.1189104662179696</v>
      </c>
      <c r="G12" s="5">
        <f>BayesRidge!B12</f>
        <v>5.2334119298697503</v>
      </c>
      <c r="H12" s="5">
        <f>Elastic!B12</f>
        <v>5.0494400729947104</v>
      </c>
      <c r="I12" s="5">
        <f>GBR!B12</f>
        <v>5.4024957352365597</v>
      </c>
      <c r="J12" s="6">
        <f t="shared" si="0"/>
        <v>5.3681131290740121</v>
      </c>
      <c r="K12">
        <f t="shared" si="1"/>
        <v>6.3893779999999998</v>
      </c>
      <c r="L12">
        <f t="shared" si="2"/>
        <v>5.0494400729947104</v>
      </c>
      <c r="AC12" s="6"/>
    </row>
    <row r="13" spans="1:29" ht="15" thickBot="1" x14ac:dyDescent="0.35">
      <c r="A13" t="s">
        <v>68</v>
      </c>
      <c r="B13" s="5">
        <f>RF!B13</f>
        <v>4.97</v>
      </c>
      <c r="C13" s="5">
        <f>LR!B13</f>
        <v>4.81435761256059</v>
      </c>
      <c r="D13" s="5">
        <f>Adaboost!B13</f>
        <v>5.2557172557172498</v>
      </c>
      <c r="E13" s="5">
        <f>XGBR!B13</f>
        <v>5.7542315000000004</v>
      </c>
      <c r="F13" s="5">
        <f>Huber!B13</f>
        <v>4.7311833258911999</v>
      </c>
      <c r="G13" s="5">
        <f>BayesRidge!B13</f>
        <v>4.8052521892837401</v>
      </c>
      <c r="H13" s="5">
        <f>Elastic!B13</f>
        <v>4.9438129249640799</v>
      </c>
      <c r="I13" s="5">
        <f>GBR!B13</f>
        <v>5.4353550405951498</v>
      </c>
      <c r="J13" s="6">
        <f t="shared" si="0"/>
        <v>5.0533598828955881</v>
      </c>
      <c r="K13">
        <f t="shared" si="1"/>
        <v>5.7542315000000004</v>
      </c>
      <c r="L13">
        <f t="shared" si="2"/>
        <v>4.7311833258911999</v>
      </c>
      <c r="AC13" s="6"/>
    </row>
    <row r="14" spans="1:29" ht="15" thickBot="1" x14ac:dyDescent="0.35">
      <c r="A14" t="s">
        <v>69</v>
      </c>
      <c r="B14" s="5">
        <f>RF!B14</f>
        <v>5.47</v>
      </c>
      <c r="C14" s="5">
        <f>LR!B14</f>
        <v>4.7063534090604104</v>
      </c>
      <c r="D14" s="5">
        <f>Adaboost!B14</f>
        <v>4.9596273291925401</v>
      </c>
      <c r="E14" s="5">
        <f>XGBR!B14</f>
        <v>6.5040773999999999</v>
      </c>
      <c r="F14" s="5">
        <f>Huber!B14</f>
        <v>4.6056933729495002</v>
      </c>
      <c r="G14" s="5">
        <f>BayesRidge!B14</f>
        <v>4.7238729151733496</v>
      </c>
      <c r="H14" s="5">
        <f>Elastic!B14</f>
        <v>4.8679780494549201</v>
      </c>
      <c r="I14" s="5">
        <f>GBR!B14</f>
        <v>5.1466698168461003</v>
      </c>
      <c r="J14" s="6">
        <f t="shared" si="0"/>
        <v>5.0764377958717741</v>
      </c>
      <c r="K14">
        <f t="shared" si="1"/>
        <v>6.5040773999999999</v>
      </c>
      <c r="L14">
        <f t="shared" si="2"/>
        <v>4.6056933729495002</v>
      </c>
      <c r="AC14" s="6"/>
    </row>
    <row r="15" spans="1:29" ht="15" thickBot="1" x14ac:dyDescent="0.35">
      <c r="A15" t="s">
        <v>70</v>
      </c>
      <c r="B15" s="5">
        <f>RF!B15</f>
        <v>5.3</v>
      </c>
      <c r="C15" s="5">
        <f>LR!B15</f>
        <v>5.8559197664487002</v>
      </c>
      <c r="D15" s="5">
        <f>Adaboost!B15</f>
        <v>4.7725321888411996</v>
      </c>
      <c r="E15" s="5">
        <f>XGBR!B15</f>
        <v>2.5876497999999999</v>
      </c>
      <c r="F15" s="5">
        <f>Huber!B15</f>
        <v>5.8290933575966699</v>
      </c>
      <c r="G15" s="5">
        <f>BayesRidge!B15</f>
        <v>5.8112910821492996</v>
      </c>
      <c r="H15" s="5">
        <f>Elastic!B15</f>
        <v>5.2146517660682496</v>
      </c>
      <c r="I15" s="5">
        <f>GBR!B15</f>
        <v>4.9988119972994403</v>
      </c>
      <c r="J15" s="6">
        <f t="shared" si="0"/>
        <v>5.1317036396227831</v>
      </c>
      <c r="K15">
        <f t="shared" si="1"/>
        <v>5.8559197664487002</v>
      </c>
      <c r="L15">
        <f t="shared" si="2"/>
        <v>2.5876497999999999</v>
      </c>
      <c r="AC15" s="6"/>
    </row>
    <row r="16" spans="1:29" ht="15" thickBot="1" x14ac:dyDescent="0.35">
      <c r="A16" t="s">
        <v>71</v>
      </c>
      <c r="B16" s="5">
        <f>RF!B16</f>
        <v>4.9800000000000004</v>
      </c>
      <c r="C16" s="5">
        <f>LR!B16</f>
        <v>4.5995858961896801</v>
      </c>
      <c r="D16" s="5">
        <f>Adaboost!B16</f>
        <v>5.06451612903225</v>
      </c>
      <c r="E16" s="5">
        <f>XGBR!B16</f>
        <v>5.9859309999999999</v>
      </c>
      <c r="F16" s="5">
        <f>Huber!B16</f>
        <v>4.4817190360386903</v>
      </c>
      <c r="G16" s="5">
        <f>BayesRidge!B16</f>
        <v>4.6615650133004998</v>
      </c>
      <c r="H16" s="5">
        <f>Elastic!B16</f>
        <v>4.9758621878280804</v>
      </c>
      <c r="I16" s="5">
        <f>GBR!B16</f>
        <v>5.0137255398651304</v>
      </c>
      <c r="J16" s="6">
        <f t="shared" si="0"/>
        <v>4.9235147228070444</v>
      </c>
      <c r="K16">
        <f t="shared" si="1"/>
        <v>5.9859309999999999</v>
      </c>
      <c r="L16">
        <f t="shared" si="2"/>
        <v>4.4817190360386903</v>
      </c>
      <c r="AC16" s="6"/>
    </row>
    <row r="17" spans="1:29" ht="15" thickBot="1" x14ac:dyDescent="0.35">
      <c r="A17" t="s">
        <v>72</v>
      </c>
      <c r="B17" s="5">
        <f>RF!B17</f>
        <v>4.17</v>
      </c>
      <c r="C17" s="5">
        <f>LR!B17</f>
        <v>3.9883010536244998</v>
      </c>
      <c r="D17" s="5">
        <f>Adaboost!B17</f>
        <v>4.7725321888411996</v>
      </c>
      <c r="E17" s="5">
        <f>XGBR!B17</f>
        <v>3.3334603</v>
      </c>
      <c r="F17" s="5">
        <f>Huber!B17</f>
        <v>3.8762408350625899</v>
      </c>
      <c r="G17" s="5">
        <f>BayesRidge!B17</f>
        <v>3.9778496391932601</v>
      </c>
      <c r="H17" s="5">
        <f>Elastic!B17</f>
        <v>4.6431818113384598</v>
      </c>
      <c r="I17" s="5">
        <f>GBR!B17</f>
        <v>4.0793910292146203</v>
      </c>
      <c r="J17" s="6">
        <f t="shared" si="0"/>
        <v>4.0803856631616338</v>
      </c>
      <c r="K17">
        <f t="shared" si="1"/>
        <v>4.7725321888411996</v>
      </c>
      <c r="L17">
        <f t="shared" si="2"/>
        <v>3.3334603</v>
      </c>
      <c r="AC17" s="6"/>
    </row>
    <row r="18" spans="1:29" ht="15" thickBot="1" x14ac:dyDescent="0.35">
      <c r="A18"/>
      <c r="B18" s="5">
        <f>RF!B18</f>
        <v>0</v>
      </c>
      <c r="C18" s="5">
        <f>LR!B18</f>
        <v>0</v>
      </c>
      <c r="D18" s="5">
        <f>Adaboost!B18</f>
        <v>0</v>
      </c>
      <c r="E18" s="5">
        <f>XGBR!B18</f>
        <v>0</v>
      </c>
      <c r="F18" s="5">
        <f>Huber!B18</f>
        <v>0</v>
      </c>
      <c r="G18" s="5">
        <f>BayesRidge!B18</f>
        <v>0</v>
      </c>
      <c r="H18" s="5">
        <f>Elastic!B18</f>
        <v>0</v>
      </c>
      <c r="I18" s="5">
        <f>GBR!B18</f>
        <v>0</v>
      </c>
      <c r="J18" s="6">
        <f t="shared" si="0"/>
        <v>0</v>
      </c>
      <c r="K18">
        <f t="shared" si="1"/>
        <v>0</v>
      </c>
      <c r="L18">
        <f t="shared" si="2"/>
        <v>0</v>
      </c>
      <c r="AC18" s="6"/>
    </row>
    <row r="19" spans="1:29" ht="15" thickBot="1" x14ac:dyDescent="0.35">
      <c r="A19"/>
      <c r="B19" s="5">
        <f>RF!B19</f>
        <v>0</v>
      </c>
      <c r="C19" s="5">
        <f>LR!B19</f>
        <v>0</v>
      </c>
      <c r="D19" s="5">
        <f>Adaboost!B19</f>
        <v>0</v>
      </c>
      <c r="E19" s="5">
        <f>XGBR!B19</f>
        <v>0</v>
      </c>
      <c r="F19" s="5">
        <f>Huber!B19</f>
        <v>0</v>
      </c>
      <c r="G19" s="5">
        <f>BayesRidge!B19</f>
        <v>0</v>
      </c>
      <c r="H19" s="5">
        <f>Elastic!B19</f>
        <v>0</v>
      </c>
      <c r="I19" s="5">
        <f>GBR!B19</f>
        <v>0</v>
      </c>
      <c r="J19" s="6">
        <f t="shared" si="0"/>
        <v>0</v>
      </c>
      <c r="K19">
        <f t="shared" si="1"/>
        <v>0</v>
      </c>
      <c r="L19">
        <f t="shared" si="2"/>
        <v>0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Bryse Wilson</v>
      </c>
      <c r="B37" s="5">
        <f>Neural!B2</f>
        <v>4.18109193457515</v>
      </c>
      <c r="D37" s="7">
        <v>11</v>
      </c>
      <c r="E37" s="7" t="s">
        <v>67</v>
      </c>
      <c r="F37" s="7" t="s">
        <v>42</v>
      </c>
      <c r="G37" s="7">
        <v>4.1818181818181817</v>
      </c>
      <c r="H37" s="7">
        <v>5.3681131290740121</v>
      </c>
      <c r="I37" s="7">
        <v>6.3893779999999998</v>
      </c>
      <c r="J37" s="7">
        <v>5.0494400729947104</v>
      </c>
      <c r="K37" s="7">
        <v>4.5</v>
      </c>
      <c r="L37" s="7">
        <f>IF(ABS(H37 - K37) &gt; ABS(I37 - K37), H37, I37)-K37</f>
        <v>1.8893779999999998</v>
      </c>
      <c r="M37" s="10" t="str">
        <f>IF(L37 &lt; 0, "Under", "Over")</f>
        <v>Over</v>
      </c>
      <c r="N37" s="10">
        <f>G37-K37</f>
        <v>-0.31818181818181834</v>
      </c>
      <c r="O37" s="10">
        <v>0.3</v>
      </c>
      <c r="P37" s="10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3</v>
      </c>
      <c r="R37" s="10">
        <f>IF(P37=1,3,IF(P37=2/3,2,IF(P37=1/3,1,0)))</f>
        <v>3</v>
      </c>
      <c r="S37" s="10">
        <f>IF(AND(M37="Over", G37&gt;K37), 2, IF(AND(M37="Under", G37&lt;=K37), 2, 0))</f>
        <v>0</v>
      </c>
      <c r="T37" s="10">
        <f>IF(AND(M37="Over", O37&gt;0.5), 2, IF(AND(M37="Under", O37&lt;=0.5), 2, 0))</f>
        <v>0</v>
      </c>
      <c r="U37" s="10">
        <f>SUM(Q37:T37)</f>
        <v>6</v>
      </c>
      <c r="V37" s="10">
        <v>6</v>
      </c>
      <c r="Y37"/>
      <c r="AC37" s="6"/>
    </row>
    <row r="38" spans="1:29" ht="15" thickBot="1" x14ac:dyDescent="0.35">
      <c r="A38" t="str">
        <f>A3</f>
        <v>Zack Wheeler</v>
      </c>
      <c r="B38" s="5">
        <f>Neural!B3</f>
        <v>5.6485191571758202</v>
      </c>
      <c r="D38" s="7">
        <v>1</v>
      </c>
      <c r="E38" s="7" t="s">
        <v>57</v>
      </c>
      <c r="F38" s="7" t="s">
        <v>48</v>
      </c>
      <c r="G38" s="7">
        <v>3.1428571428571428</v>
      </c>
      <c r="H38" s="7">
        <v>4.0066249298033974</v>
      </c>
      <c r="I38" s="7">
        <v>4.9200819672131102</v>
      </c>
      <c r="J38" s="7">
        <v>2.5043313999999999</v>
      </c>
      <c r="K38" s="7">
        <v>4.5</v>
      </c>
      <c r="L38" s="7">
        <f>IF(ABS(H38 - K38) &gt; ABS(I38 - K38), H38, I38)-K38</f>
        <v>-0.49337507019660265</v>
      </c>
      <c r="M38" s="7" t="str">
        <f>IF(L38 &lt; 0, "Under", "Over")</f>
        <v>Under</v>
      </c>
      <c r="N38" s="7">
        <f>G38-K38</f>
        <v>-1.3571428571428572</v>
      </c>
      <c r="O38" s="7">
        <v>0.2857142857142857</v>
      </c>
      <c r="P38" s="7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0.66666666666666663</v>
      </c>
      <c r="Q38" s="7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1</v>
      </c>
      <c r="R38" s="7">
        <f>IF(P38=1,3,IF(P38=2/3,2,IF(P38=1/3,1,0)))</f>
        <v>2</v>
      </c>
      <c r="S38" s="7">
        <f>IF(AND(M38="Over", G38&gt;K38), 2, IF(AND(M38="Under", G38&lt;=K38), 2, 0))</f>
        <v>2</v>
      </c>
      <c r="T38" s="7">
        <f>IF(AND(M38="Over", O38&gt;0.5), 2, IF(AND(M38="Under", O38&lt;=0.5), 2, 0))</f>
        <v>2</v>
      </c>
      <c r="U38" s="7">
        <f>SUM(Q38:T38)</f>
        <v>7</v>
      </c>
      <c r="V38" s="7" t="s">
        <v>74</v>
      </c>
      <c r="Y38"/>
      <c r="AC38" s="6"/>
    </row>
    <row r="39" spans="1:29" ht="15" thickBot="1" x14ac:dyDescent="0.35">
      <c r="A39" t="str">
        <f>A4</f>
        <v>Tylor Megill</v>
      </c>
      <c r="B39" s="5">
        <f>Neural!B4</f>
        <v>4.9686033311896898</v>
      </c>
      <c r="D39" s="7">
        <v>5</v>
      </c>
      <c r="E39" s="7" t="s">
        <v>61</v>
      </c>
      <c r="F39" s="7" t="s">
        <v>41</v>
      </c>
      <c r="G39" s="7">
        <v>6.7777777777777777</v>
      </c>
      <c r="H39" s="7">
        <v>4.9912343833566037</v>
      </c>
      <c r="I39" s="7">
        <v>5.1300706889930199</v>
      </c>
      <c r="J39" s="7">
        <v>4.6900000000000004</v>
      </c>
      <c r="K39" s="7">
        <v>5.5</v>
      </c>
      <c r="L39" s="7">
        <f>IF(ABS(H39 - K39) &gt; ABS(I39 - K39), H39, I39)-K39</f>
        <v>-0.50876561664339626</v>
      </c>
      <c r="M39" s="10" t="str">
        <f>IF(L39 &lt; 0, "Under", "Over")</f>
        <v>Under</v>
      </c>
      <c r="N39" s="10">
        <f>G39-K39</f>
        <v>1.2777777777777777</v>
      </c>
      <c r="O39" s="10">
        <v>0.77777777777777779</v>
      </c>
      <c r="P39" s="10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1</v>
      </c>
      <c r="Q39" s="10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1.5</v>
      </c>
      <c r="R39" s="10">
        <f>IF(P39=1,3,IF(P39=2/3,2,IF(P39=1/3,1,0)))</f>
        <v>3</v>
      </c>
      <c r="S39" s="10">
        <f>IF(AND(M39="Over", G39&gt;K39), 2, IF(AND(M39="Under", G39&lt;=K39), 2, 0))</f>
        <v>0</v>
      </c>
      <c r="T39" s="10">
        <f>IF(AND(M39="Over", O39&gt;0.5), 2, IF(AND(M39="Under", O39&lt;=0.5), 2, 0))</f>
        <v>0</v>
      </c>
      <c r="U39" s="10">
        <f>SUM(Q39:T39)</f>
        <v>4.5</v>
      </c>
      <c r="V39" s="10">
        <v>4</v>
      </c>
      <c r="Y39"/>
      <c r="AC39" s="6"/>
    </row>
    <row r="40" spans="1:29" ht="15" thickBot="1" x14ac:dyDescent="0.35">
      <c r="A40" t="str">
        <f>A5</f>
        <v>MacKenzie Gore</v>
      </c>
      <c r="B40" s="5">
        <f>Neural!B5</f>
        <v>4.7157095334294903</v>
      </c>
      <c r="D40" s="7">
        <v>10</v>
      </c>
      <c r="E40" s="7" t="s">
        <v>66</v>
      </c>
      <c r="F40" s="7" t="s">
        <v>51</v>
      </c>
      <c r="G40" s="7">
        <v>5.5</v>
      </c>
      <c r="H40" s="7">
        <v>5.5405678514978298</v>
      </c>
      <c r="I40" s="7">
        <v>6.4211749999999999</v>
      </c>
      <c r="J40" s="7">
        <v>5.0863418650951502</v>
      </c>
      <c r="K40" s="9">
        <v>6.5</v>
      </c>
      <c r="L40" s="9">
        <f>IF(ABS(H40 - K40) &gt; ABS(I40 - K40), H40, I40)-K40</f>
        <v>-0.95943214850217018</v>
      </c>
      <c r="M40" s="10" t="str">
        <f>IF(L40 &lt; 0, "Under", "Over")</f>
        <v>Under</v>
      </c>
      <c r="N40" s="10">
        <f>G40-K40</f>
        <v>-1</v>
      </c>
      <c r="O40" s="10">
        <v>0.5</v>
      </c>
      <c r="P40" s="10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1</v>
      </c>
      <c r="Q40" s="10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2</v>
      </c>
      <c r="R40" s="10">
        <f>IF(P40=1,3,IF(P40=2/3,2,IF(P40=1/3,1,0)))</f>
        <v>3</v>
      </c>
      <c r="S40" s="10">
        <f>IF(AND(M40="Over", G40&gt;K40), 2, IF(AND(M40="Under", G40&lt;=K40), 2, 0))</f>
        <v>2</v>
      </c>
      <c r="T40" s="10">
        <f>IF(AND(M40="Over", O40&gt;0.5), 2, IF(AND(M40="Under", O40&lt;=0.5), 2, 0))</f>
        <v>2</v>
      </c>
      <c r="U40" s="10">
        <f>SUM(Q40:T40)</f>
        <v>9</v>
      </c>
      <c r="V40" s="10">
        <v>4</v>
      </c>
      <c r="Y40"/>
      <c r="AC40" s="6"/>
    </row>
    <row r="41" spans="1:29" ht="15" thickBot="1" x14ac:dyDescent="0.35">
      <c r="A41" t="str">
        <f>A6</f>
        <v>Grayson Rodriguez</v>
      </c>
      <c r="B41" s="5">
        <f>Neural!B6</f>
        <v>5.1278038137888498</v>
      </c>
      <c r="D41" s="7">
        <v>6</v>
      </c>
      <c r="E41" s="7" t="s">
        <v>62</v>
      </c>
      <c r="F41" s="7" t="s">
        <v>40</v>
      </c>
      <c r="G41" s="7">
        <v>5.0909090909090908</v>
      </c>
      <c r="H41" s="7">
        <v>5.3231172827063391</v>
      </c>
      <c r="I41" s="7">
        <v>7.8239700000000001</v>
      </c>
      <c r="J41" s="7">
        <v>4.5992554609291103</v>
      </c>
      <c r="K41" s="7">
        <v>5.5</v>
      </c>
      <c r="L41" s="7">
        <f>IF(ABS(H41 - K41) &gt; ABS(I41 - K41), H41, I41)-K41</f>
        <v>2.3239700000000001</v>
      </c>
      <c r="M41" s="11" t="str">
        <f>IF(L41 &lt; 0, "Under", "Over")</f>
        <v>Over</v>
      </c>
      <c r="N41" s="11">
        <f>G41-K41</f>
        <v>-0.40909090909090917</v>
      </c>
      <c r="O41" s="11">
        <v>0.5</v>
      </c>
      <c r="P41" s="11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0.33333333333333331</v>
      </c>
      <c r="Q41" s="11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3</v>
      </c>
      <c r="R41" s="11">
        <f>IF(P41=1,3,IF(P41=2/3,2,IF(P41=1/3,1,0)))</f>
        <v>1</v>
      </c>
      <c r="S41" s="11">
        <f>IF(AND(M41="Over", G41&gt;K41), 2, IF(AND(M41="Under", G41&lt;=K41), 2, 0))</f>
        <v>0</v>
      </c>
      <c r="T41" s="11">
        <f>IF(AND(M41="Over", O41&gt;0.5), 2, IF(AND(M41="Under", O41&lt;=0.5), 2, 0))</f>
        <v>0</v>
      </c>
      <c r="U41" s="11">
        <f>SUM(Q41:T41)</f>
        <v>4</v>
      </c>
      <c r="V41" s="11">
        <v>3</v>
      </c>
      <c r="Y41"/>
      <c r="AC41" s="6"/>
    </row>
    <row r="42" spans="1:29" ht="15" thickBot="1" x14ac:dyDescent="0.35">
      <c r="A42" t="str">
        <f>A8</f>
        <v>Tarik Skubal</v>
      </c>
      <c r="B42" s="5">
        <f>Neural!B8</f>
        <v>5.70208527010168</v>
      </c>
      <c r="D42" s="7">
        <v>9</v>
      </c>
      <c r="E42" s="7" t="s">
        <v>65</v>
      </c>
      <c r="F42" s="7" t="s">
        <v>50</v>
      </c>
      <c r="G42" s="7">
        <v>4.7272727272727284</v>
      </c>
      <c r="H42" s="7">
        <v>5.1576959266657445</v>
      </c>
      <c r="I42" s="7">
        <v>5.4</v>
      </c>
      <c r="J42" s="7">
        <v>4.9737131389813101</v>
      </c>
      <c r="K42" s="9">
        <v>3.5</v>
      </c>
      <c r="L42" s="9">
        <f>IF(ABS(H42 - K42) &gt; ABS(I42 - K42), H42, I42)-K42</f>
        <v>1.9000000000000004</v>
      </c>
      <c r="M42" s="10" t="str">
        <f>IF(L42 &lt; 0, "Under", "Over")</f>
        <v>Over</v>
      </c>
      <c r="N42" s="10">
        <f>G42-K42</f>
        <v>1.2272727272727284</v>
      </c>
      <c r="O42" s="10">
        <v>0.6</v>
      </c>
      <c r="P42" s="10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1</v>
      </c>
      <c r="Q42" s="10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3</v>
      </c>
      <c r="R42" s="10">
        <f>IF(P42=1,3,IF(P42=2/3,2,IF(P42=1/3,1,0)))</f>
        <v>3</v>
      </c>
      <c r="S42" s="10">
        <f>IF(AND(M42="Over", G42&gt;K42), 2, IF(AND(M42="Under", G42&lt;=K42), 2, 0))</f>
        <v>2</v>
      </c>
      <c r="T42" s="10">
        <f>IF(AND(M42="Over", O42&gt;0.5), 2, IF(AND(M42="Under", O42&lt;=0.5), 2, 0))</f>
        <v>2</v>
      </c>
      <c r="U42" s="10">
        <f>SUM(Q42:T42)</f>
        <v>10</v>
      </c>
      <c r="V42" s="10">
        <v>8</v>
      </c>
      <c r="Y42"/>
      <c r="AC42" s="6"/>
    </row>
    <row r="43" spans="1:29" ht="15" thickBot="1" x14ac:dyDescent="0.35">
      <c r="A43" t="str">
        <f>A7</f>
        <v>Kevin Gausman</v>
      </c>
      <c r="B43" s="5">
        <f>Neural!B7</f>
        <v>4.6730376262017996</v>
      </c>
      <c r="D43" s="7">
        <v>15</v>
      </c>
      <c r="E43" s="7" t="s">
        <v>71</v>
      </c>
      <c r="F43" s="7" t="s">
        <v>45</v>
      </c>
      <c r="G43" s="7">
        <v>5</v>
      </c>
      <c r="H43" s="7">
        <v>4.9235147228070444</v>
      </c>
      <c r="I43" s="7">
        <v>5.9859309999999999</v>
      </c>
      <c r="J43" s="7">
        <v>4.4817190360386903</v>
      </c>
      <c r="K43" s="7" t="s">
        <v>73</v>
      </c>
      <c r="L43" s="7" t="e">
        <f>IF(ABS(H43 - K43) &gt; ABS(I43 - K43), H43, I43)-K43</f>
        <v>#VALUE!</v>
      </c>
      <c r="M43" s="7" t="e">
        <f>IF(L43 &lt; 0, "Under", "Over")</f>
        <v>#VALUE!</v>
      </c>
      <c r="N43" s="7" t="e">
        <f>G43-K43</f>
        <v>#VALUE!</v>
      </c>
      <c r="O43" s="7">
        <v>0.7</v>
      </c>
      <c r="P43" s="7" t="e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#VALUE!</v>
      </c>
      <c r="Q43" s="7" t="e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#VALUE!</v>
      </c>
      <c r="R43" s="7" t="e">
        <f>IF(P43=1,3,IF(P43=2/3,2,IF(P43=1/3,1,0)))</f>
        <v>#VALUE!</v>
      </c>
      <c r="S43" s="7" t="e">
        <f>IF(AND(M43="Over", G43&gt;K43), 2, IF(AND(M43="Under", G43&lt;=K43), 2, 0))</f>
        <v>#VALUE!</v>
      </c>
      <c r="T43" s="7" t="e">
        <f>IF(AND(M43="Over", O43&gt;0.5), 2, IF(AND(M43="Under", O43&lt;=0.5), 2, 0))</f>
        <v>#VALUE!</v>
      </c>
      <c r="U43" s="7" t="e">
        <f>SUM(Q43:T43)</f>
        <v>#VALUE!</v>
      </c>
      <c r="V43" s="7" t="s">
        <v>74</v>
      </c>
      <c r="Y43"/>
      <c r="AC43" s="6"/>
    </row>
    <row r="44" spans="1:29" ht="15" thickBot="1" x14ac:dyDescent="0.35">
      <c r="A44" t="str">
        <f t="shared" ref="A44:A70" si="5">A9</f>
        <v>Nathan Eovaldi</v>
      </c>
      <c r="B44" s="5">
        <f>Neural!B9</f>
        <v>5.0276257490755096</v>
      </c>
      <c r="D44" s="7">
        <v>4</v>
      </c>
      <c r="E44" s="7" t="s">
        <v>60</v>
      </c>
      <c r="F44" s="7" t="s">
        <v>47</v>
      </c>
      <c r="G44" s="7">
        <v>6.5454545454545459</v>
      </c>
      <c r="H44" s="7">
        <v>5.0962723569587229</v>
      </c>
      <c r="I44" s="7">
        <v>6.2860293</v>
      </c>
      <c r="J44" s="7">
        <v>4.6694730900353498</v>
      </c>
      <c r="K44" s="7">
        <v>6.5</v>
      </c>
      <c r="L44" s="7">
        <f>IF(ABS(H44 - K44) &gt; ABS(I44 - K44), H44, I44)-K44</f>
        <v>-1.4037276430412771</v>
      </c>
      <c r="M44" s="10" t="str">
        <f>IF(L44 &lt; 0, "Under", "Over")</f>
        <v>Under</v>
      </c>
      <c r="N44" s="10">
        <f>G44-K44</f>
        <v>4.5454545454545858E-2</v>
      </c>
      <c r="O44" s="10">
        <v>0.5</v>
      </c>
      <c r="P44" s="10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1</v>
      </c>
      <c r="Q44" s="10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2.5</v>
      </c>
      <c r="R44" s="10">
        <f>IF(P44=1,3,IF(P44=2/3,2,IF(P44=1/3,1,0)))</f>
        <v>3</v>
      </c>
      <c r="S44" s="10">
        <f>IF(AND(M44="Over", G44&gt;K44), 2, IF(AND(M44="Under", G44&lt;=K44), 2, 0))</f>
        <v>0</v>
      </c>
      <c r="T44" s="10">
        <f>IF(AND(M44="Over", O44&gt;0.5), 2, IF(AND(M44="Under", O44&lt;=0.5), 2, 0))</f>
        <v>2</v>
      </c>
      <c r="U44" s="10">
        <f>SUM(Q44:T44)</f>
        <v>7.5</v>
      </c>
      <c r="V44" s="10">
        <v>2</v>
      </c>
      <c r="Y44"/>
      <c r="AC44" s="6"/>
    </row>
    <row r="45" spans="1:29" ht="15" thickBot="1" x14ac:dyDescent="0.35">
      <c r="A45" t="str">
        <f t="shared" si="5"/>
        <v>Kyle Gibson</v>
      </c>
      <c r="B45" s="5">
        <f>Neural!B10</f>
        <v>5.2139543199529701</v>
      </c>
      <c r="D45" s="7">
        <v>13</v>
      </c>
      <c r="E45" s="7" t="s">
        <v>69</v>
      </c>
      <c r="F45" s="7" t="s">
        <v>39</v>
      </c>
      <c r="G45" s="7">
        <v>5.4545454545454541</v>
      </c>
      <c r="H45" s="7">
        <v>5.0764377958717741</v>
      </c>
      <c r="I45" s="7">
        <v>6.5040773999999999</v>
      </c>
      <c r="J45" s="7">
        <v>4.6056933729495002</v>
      </c>
      <c r="K45" s="9">
        <v>4.5</v>
      </c>
      <c r="L45" s="9">
        <f>IF(ABS(H45 - K45) &gt; ABS(I45 - K45), H45, I45)-K45</f>
        <v>2.0040773999999999</v>
      </c>
      <c r="M45" s="11" t="str">
        <f>IF(L45 &lt; 0, "Under", "Over")</f>
        <v>Over</v>
      </c>
      <c r="N45" s="11">
        <f>G45-K45</f>
        <v>0.95454545454545414</v>
      </c>
      <c r="O45" s="11">
        <v>0.6</v>
      </c>
      <c r="P45" s="11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1</v>
      </c>
      <c r="Q45" s="11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3</v>
      </c>
      <c r="R45" s="11">
        <f>IF(P45=1,3,IF(P45=2/3,2,IF(P45=1/3,1,0)))</f>
        <v>3</v>
      </c>
      <c r="S45" s="11">
        <f>IF(AND(M45="Over", G45&gt;K45), 2, IF(AND(M45="Under", G45&lt;=K45), 2, 0))</f>
        <v>2</v>
      </c>
      <c r="T45" s="11">
        <f>IF(AND(M45="Over", O45&gt;0.5), 2, IF(AND(M45="Under", O45&lt;=0.5), 2, 0))</f>
        <v>2</v>
      </c>
      <c r="U45" s="11">
        <f>SUM(Q45:T45)</f>
        <v>10</v>
      </c>
      <c r="V45" s="11">
        <v>4</v>
      </c>
      <c r="Y45"/>
      <c r="AC45" s="6"/>
    </row>
    <row r="46" spans="1:29" ht="15" thickBot="1" x14ac:dyDescent="0.35">
      <c r="A46" t="str">
        <f t="shared" si="5"/>
        <v>Justin Verlander</v>
      </c>
      <c r="B46" s="5">
        <f>Neural!B11</f>
        <v>5.4304181373049403</v>
      </c>
      <c r="D46" s="7">
        <v>8</v>
      </c>
      <c r="E46" s="7" t="s">
        <v>64</v>
      </c>
      <c r="F46" s="7" t="s">
        <v>55</v>
      </c>
      <c r="G46" s="7">
        <v>5.75</v>
      </c>
      <c r="H46" s="7">
        <v>5.3021262277790662</v>
      </c>
      <c r="I46" s="7">
        <v>6.2181709999999999</v>
      </c>
      <c r="J46" s="7">
        <v>4.9783448772048597</v>
      </c>
      <c r="K46" s="9">
        <v>4.5</v>
      </c>
      <c r="L46" s="9">
        <f>IF(ABS(H46 - K46) &gt; ABS(I46 - K46), H46, I46)-K46</f>
        <v>1.7181709999999999</v>
      </c>
      <c r="M46" s="10" t="str">
        <f>IF(L46 &lt; 0, "Under", "Over")</f>
        <v>Over</v>
      </c>
      <c r="N46" s="10">
        <f>G46-K46</f>
        <v>1.25</v>
      </c>
      <c r="O46" s="10">
        <v>0.625</v>
      </c>
      <c r="P46" s="10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1</v>
      </c>
      <c r="Q46" s="10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3</v>
      </c>
      <c r="R46" s="10">
        <f>IF(P46=1,3,IF(P46=2/3,2,IF(P46=1/3,1,0)))</f>
        <v>3</v>
      </c>
      <c r="S46" s="10">
        <f>IF(AND(M46="Over", G46&gt;K46), 2, IF(AND(M46="Under", G46&lt;=K46), 2, 0))</f>
        <v>2</v>
      </c>
      <c r="T46" s="10">
        <f>IF(AND(M46="Over", O46&gt;0.5), 2, IF(AND(M46="Under", O46&lt;=0.5), 2, 0))</f>
        <v>2</v>
      </c>
      <c r="U46" s="10">
        <f>SUM(Q46:T46)</f>
        <v>10</v>
      </c>
      <c r="V46" s="10">
        <v>7</v>
      </c>
      <c r="Y46"/>
      <c r="AC46" s="6"/>
    </row>
    <row r="47" spans="1:29" ht="15" thickBot="1" x14ac:dyDescent="0.35">
      <c r="A47" t="str">
        <f t="shared" si="5"/>
        <v>Andrew Abbott</v>
      </c>
      <c r="B47" s="5">
        <f>Neural!B12</f>
        <v>5.2265763260587201</v>
      </c>
      <c r="D47" s="7">
        <v>12</v>
      </c>
      <c r="E47" s="7" t="s">
        <v>68</v>
      </c>
      <c r="F47" s="7" t="s">
        <v>43</v>
      </c>
      <c r="G47" s="7">
        <v>4.4545454545454541</v>
      </c>
      <c r="H47" s="7">
        <v>5.0533598828955881</v>
      </c>
      <c r="I47" s="7">
        <v>5.7542315000000004</v>
      </c>
      <c r="J47" s="7">
        <v>4.7311833258911999</v>
      </c>
      <c r="K47" s="7">
        <v>4.5</v>
      </c>
      <c r="L47" s="7">
        <f>IF(ABS(H47 - K47) &gt; ABS(I47 - K47), H47, I47)-K47</f>
        <v>1.2542315000000004</v>
      </c>
      <c r="M47" s="11" t="str">
        <f>IF(L47 &lt; 0, "Under", "Over")</f>
        <v>Over</v>
      </c>
      <c r="N47" s="11">
        <f>G47-K47</f>
        <v>-4.5454545454545858E-2</v>
      </c>
      <c r="O47" s="11">
        <v>0.3</v>
      </c>
      <c r="P47" s="11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1</v>
      </c>
      <c r="Q47" s="11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2.5</v>
      </c>
      <c r="R47" s="11">
        <f>IF(P47=1,3,IF(P47=2/3,2,IF(P47=1/3,1,0)))</f>
        <v>3</v>
      </c>
      <c r="S47" s="11">
        <f>IF(AND(M47="Over", G47&gt;K47), 2, IF(AND(M47="Under", G47&lt;=K47), 2, 0))</f>
        <v>0</v>
      </c>
      <c r="T47" s="11">
        <f>IF(AND(M47="Over", O47&gt;0.5), 2, IF(AND(M47="Under", O47&lt;=0.5), 2, 0))</f>
        <v>0</v>
      </c>
      <c r="U47" s="11">
        <f>SUM(Q47:T47)</f>
        <v>5.5</v>
      </c>
      <c r="V47" s="11">
        <v>3</v>
      </c>
      <c r="Y47"/>
      <c r="AC47" s="6"/>
    </row>
    <row r="48" spans="1:29" ht="15" thickBot="1" x14ac:dyDescent="0.35">
      <c r="A48" t="str">
        <f t="shared" si="5"/>
        <v>Ryan Feltner</v>
      </c>
      <c r="B48" s="5">
        <f>Neural!B13</f>
        <v>4.7703290970482897</v>
      </c>
      <c r="D48" s="7">
        <v>16</v>
      </c>
      <c r="E48" s="7" t="s">
        <v>72</v>
      </c>
      <c r="F48" s="7" t="s">
        <v>54</v>
      </c>
      <c r="G48" s="7">
        <v>3.25</v>
      </c>
      <c r="H48" s="7">
        <v>4.0803856631616338</v>
      </c>
      <c r="I48" s="7">
        <v>4.7725321888411996</v>
      </c>
      <c r="J48" s="7">
        <v>3.3334603</v>
      </c>
      <c r="K48" s="7">
        <v>3.5</v>
      </c>
      <c r="L48" s="7">
        <f>IF(ABS(H48 - K48) &gt; ABS(I48 - K48), H48, I48)-K48</f>
        <v>1.2725321888411996</v>
      </c>
      <c r="M48" s="11" t="str">
        <f>IF(L48 &lt; 0, "Under", "Over")</f>
        <v>Over</v>
      </c>
      <c r="N48" s="11">
        <f>G48-K48</f>
        <v>-0.25</v>
      </c>
      <c r="O48" s="11">
        <v>0.375</v>
      </c>
      <c r="P48" s="11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0.66666666666666663</v>
      </c>
      <c r="Q48" s="11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2.5</v>
      </c>
      <c r="R48" s="11">
        <f>IF(P48=1,3,IF(P48=2/3,2,IF(P48=1/3,1,0)))</f>
        <v>2</v>
      </c>
      <c r="S48" s="11">
        <f>IF(AND(M48="Over", G48&gt;K48), 2, IF(AND(M48="Under", G48&lt;=K48), 2, 0))</f>
        <v>0</v>
      </c>
      <c r="T48" s="11">
        <f>IF(AND(M48="Over", O48&gt;0.5), 2, IF(AND(M48="Under", O48&lt;=0.5), 2, 0))</f>
        <v>0</v>
      </c>
      <c r="U48" s="11">
        <f>SUM(Q48:T48)</f>
        <v>4.5</v>
      </c>
      <c r="V48" s="11">
        <v>1</v>
      </c>
      <c r="Y48"/>
      <c r="AC48" s="6"/>
    </row>
    <row r="49" spans="1:29" ht="15" thickBot="1" x14ac:dyDescent="0.35">
      <c r="A49" t="str">
        <f t="shared" si="5"/>
        <v>Matt Waldron</v>
      </c>
      <c r="B49" s="5">
        <f>Neural!B14</f>
        <v>4.7036678701691503</v>
      </c>
      <c r="D49" s="7">
        <v>7</v>
      </c>
      <c r="E49" s="7" t="s">
        <v>63</v>
      </c>
      <c r="F49" s="7" t="s">
        <v>53</v>
      </c>
      <c r="G49" s="7">
        <v>7.2727272727272716</v>
      </c>
      <c r="H49" s="7">
        <v>6.2070056241911917</v>
      </c>
      <c r="I49" s="7">
        <v>9.0933270000000004</v>
      </c>
      <c r="J49" s="7">
        <v>4.6730376262017996</v>
      </c>
      <c r="K49" s="7">
        <v>6.5</v>
      </c>
      <c r="L49" s="7">
        <f>IF(ABS(H49 - K49) &gt; ABS(I49 - K49), H49, I49)-K49</f>
        <v>2.5933270000000004</v>
      </c>
      <c r="M49" s="11" t="str">
        <f>IF(L49 &lt; 0, "Under", "Over")</f>
        <v>Over</v>
      </c>
      <c r="N49" s="11">
        <f>G49-K49</f>
        <v>0.7727272727272716</v>
      </c>
      <c r="O49" s="11">
        <v>0.5</v>
      </c>
      <c r="P49" s="11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0.33333333333333331</v>
      </c>
      <c r="Q49" s="11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3</v>
      </c>
      <c r="R49" s="11">
        <f>IF(P49=1,3,IF(P49=2/3,2,IF(P49=1/3,1,0)))</f>
        <v>1</v>
      </c>
      <c r="S49" s="11">
        <f>IF(AND(M49="Over", G49&gt;K49), 2, IF(AND(M49="Under", G49&lt;=K49), 2, 0))</f>
        <v>2</v>
      </c>
      <c r="T49" s="11">
        <f>IF(AND(M49="Over", O49&gt;0.5), 2, IF(AND(M49="Under", O49&lt;=0.5), 2, 0))</f>
        <v>0</v>
      </c>
      <c r="U49" s="11">
        <f>SUM(Q49:T49)</f>
        <v>6</v>
      </c>
      <c r="V49" s="11">
        <v>6</v>
      </c>
      <c r="Y49"/>
      <c r="AC49" s="6"/>
    </row>
    <row r="50" spans="1:29" ht="15" thickBot="1" x14ac:dyDescent="0.35">
      <c r="A50" t="str">
        <f t="shared" si="5"/>
        <v>Tyler Anderson</v>
      </c>
      <c r="B50" s="5">
        <f>Neural!B15</f>
        <v>5.8153827982014903</v>
      </c>
      <c r="D50" s="7">
        <v>14</v>
      </c>
      <c r="E50" s="7" t="s">
        <v>70</v>
      </c>
      <c r="F50" s="7" t="s">
        <v>56</v>
      </c>
      <c r="G50" s="7">
        <v>4.3636363636363633</v>
      </c>
      <c r="H50" s="7">
        <v>5.1317036396227831</v>
      </c>
      <c r="I50" s="7">
        <v>5.8559197664487002</v>
      </c>
      <c r="J50" s="7">
        <v>2.5876497999999999</v>
      </c>
      <c r="K50" s="9">
        <v>3.5</v>
      </c>
      <c r="L50" s="9">
        <f>IF(ABS(H50 - K50) &gt; ABS(I50 - K50), H50, I50)-K50</f>
        <v>2.3559197664487002</v>
      </c>
      <c r="M50" s="11" t="str">
        <f>IF(L50 &lt; 0, "Under", "Over")</f>
        <v>Over</v>
      </c>
      <c r="N50" s="11">
        <f>G50-K50</f>
        <v>0.86363636363636331</v>
      </c>
      <c r="O50" s="11">
        <v>0.8</v>
      </c>
      <c r="P50" s="11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0.66666666666666663</v>
      </c>
      <c r="Q50" s="11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3</v>
      </c>
      <c r="R50" s="11">
        <f>IF(P50=1,3,IF(P50=2/3,2,IF(P50=1/3,1,0)))</f>
        <v>2</v>
      </c>
      <c r="S50" s="11">
        <f>IF(AND(M50="Over", G50&gt;K50), 2, IF(AND(M50="Under", G50&lt;=K50), 2, 0))</f>
        <v>2</v>
      </c>
      <c r="T50" s="11">
        <f>IF(AND(M50="Over", O50&gt;0.5), 2, IF(AND(M50="Under", O50&lt;=0.5), 2, 0))</f>
        <v>2</v>
      </c>
      <c r="U50" s="11">
        <f>SUM(Q50:T50)</f>
        <v>9</v>
      </c>
      <c r="V50" s="11">
        <v>2</v>
      </c>
      <c r="Y50"/>
      <c r="AC50" s="6"/>
    </row>
    <row r="51" spans="1:29" ht="15" thickBot="1" x14ac:dyDescent="0.35">
      <c r="A51" t="str">
        <f t="shared" si="5"/>
        <v>Kyle Harrison</v>
      </c>
      <c r="B51" s="5">
        <f>Neural!B16</f>
        <v>4.54872770300907</v>
      </c>
      <c r="D51" s="7">
        <v>3</v>
      </c>
      <c r="E51" s="7" t="s">
        <v>59</v>
      </c>
      <c r="F51" s="7" t="s">
        <v>49</v>
      </c>
      <c r="G51" s="7">
        <v>6.666666666666667</v>
      </c>
      <c r="H51" s="7">
        <v>5.3593669477336485</v>
      </c>
      <c r="I51" s="7">
        <v>7.1339325999999996</v>
      </c>
      <c r="J51" s="7">
        <v>4.8240584716481303</v>
      </c>
      <c r="K51" s="9">
        <v>4.5</v>
      </c>
      <c r="L51" s="9">
        <f>IF(ABS(H51 - K51) &gt; ABS(I51 - K51), H51, I51)-K51</f>
        <v>2.6339325999999996</v>
      </c>
      <c r="M51" s="11" t="str">
        <f>IF(L51 &lt; 0, "Under", "Over")</f>
        <v>Over</v>
      </c>
      <c r="N51" s="11">
        <f>G51-K51</f>
        <v>2.166666666666667</v>
      </c>
      <c r="O51" s="11">
        <v>0.66666666666666663</v>
      </c>
      <c r="P51" s="11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1</v>
      </c>
      <c r="Q51" s="11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3</v>
      </c>
      <c r="R51" s="11">
        <f>IF(P51=1,3,IF(P51=2/3,2,IF(P51=1/3,1,0)))</f>
        <v>3</v>
      </c>
      <c r="S51" s="11">
        <f>IF(AND(M51="Over", G51&gt;K51), 2, IF(AND(M51="Under", G51&lt;=K51), 2, 0))</f>
        <v>2</v>
      </c>
      <c r="T51" s="11">
        <f>IF(AND(M51="Over", O51&gt;0.5), 2, IF(AND(M51="Under", O51&lt;=0.5), 2, 0))</f>
        <v>2</v>
      </c>
      <c r="U51" s="11">
        <f>SUM(Q51:T51)</f>
        <v>10</v>
      </c>
      <c r="V51" s="11">
        <v>4</v>
      </c>
      <c r="Y51"/>
      <c r="AC51" s="6"/>
    </row>
    <row r="52" spans="1:29" ht="15" thickBot="1" x14ac:dyDescent="0.35">
      <c r="A52" t="str">
        <f t="shared" si="5"/>
        <v>Ryne Nelson</v>
      </c>
      <c r="B52" s="5">
        <f>Neural!B17</f>
        <v>3.8825141111800798</v>
      </c>
      <c r="D52" s="7">
        <v>2</v>
      </c>
      <c r="E52" s="7" t="s">
        <v>58</v>
      </c>
      <c r="F52" s="7" t="s">
        <v>44</v>
      </c>
      <c r="G52" s="7">
        <v>7.083333333333333</v>
      </c>
      <c r="H52" s="7">
        <v>6.3569803968233067</v>
      </c>
      <c r="I52" s="7">
        <v>8.4593910000000001</v>
      </c>
      <c r="J52" s="7">
        <v>5.1794427167247097</v>
      </c>
      <c r="K52" s="7">
        <v>6.5</v>
      </c>
      <c r="L52" s="7">
        <f>IF(ABS(H52 - K52) &gt; ABS(I52 - K52), H52, I52)-K52</f>
        <v>1.9593910000000001</v>
      </c>
      <c r="M52" s="11" t="str">
        <f>IF(L52 &lt; 0, "Under", "Over")</f>
        <v>Over</v>
      </c>
      <c r="N52" s="11">
        <f>G52-K52</f>
        <v>0.58333333333333304</v>
      </c>
      <c r="O52" s="11">
        <v>0.5</v>
      </c>
      <c r="P52" s="11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0.33333333333333331</v>
      </c>
      <c r="Q52" s="11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3</v>
      </c>
      <c r="R52" s="11">
        <f>IF(P52=1,3,IF(P52=2/3,2,IF(P52=1/3,1,0)))</f>
        <v>1</v>
      </c>
      <c r="S52" s="11">
        <f>IF(AND(M52="Over", G52&gt;K52), 2, IF(AND(M52="Under", G52&lt;=K52), 2, 0))</f>
        <v>2</v>
      </c>
      <c r="T52" s="11">
        <f>IF(AND(M52="Over", O52&gt;0.5), 2, IF(AND(M52="Under", O52&lt;=0.5), 2, 0))</f>
        <v>0</v>
      </c>
      <c r="U52" s="11">
        <f>SUM(Q52:T52)</f>
        <v>6</v>
      </c>
      <c r="V52" s="11">
        <v>6</v>
      </c>
      <c r="Y52"/>
      <c r="AC52" s="6"/>
    </row>
    <row r="53" spans="1:29" ht="15" thickBot="1" x14ac:dyDescent="0.35">
      <c r="A53">
        <f t="shared" si="5"/>
        <v>0</v>
      </c>
      <c r="B53" s="5">
        <f>Neural!B18</f>
        <v>0</v>
      </c>
      <c r="D53" s="7"/>
      <c r="E53" s="7"/>
      <c r="F53" s="7"/>
      <c r="G53" s="7"/>
      <c r="H53" s="7"/>
      <c r="I53" s="7"/>
      <c r="J53" s="7"/>
      <c r="K53" s="7"/>
      <c r="L53" s="7">
        <f t="shared" ref="L53:L66" si="6">IF(ABS(H53 - K53) &gt; ABS(I53 - K53), H53, I53)-K53</f>
        <v>0</v>
      </c>
      <c r="M53" s="7" t="str">
        <f t="shared" ref="M53:M66" si="7">IF(L53 &lt; 0, "Under", "Over")</f>
        <v>Over</v>
      </c>
      <c r="N53" s="7">
        <f t="shared" ref="N53:N66" si="8">G53-K53</f>
        <v>0</v>
      </c>
      <c r="O53" s="7"/>
      <c r="P53" s="7">
        <f t="shared" ref="P53:P66" si="9"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</v>
      </c>
      <c r="Q53" s="7">
        <f t="shared" ref="Q53:Q66" si="10"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1</v>
      </c>
      <c r="R53" s="7">
        <f t="shared" ref="R53:R66" si="11">IF(P53=1,3,IF(P53=2/3,2,IF(P53=1/3,1,0)))</f>
        <v>0</v>
      </c>
      <c r="S53" s="7">
        <f t="shared" ref="S53:S66" si="12">IF(AND(M53="Over", G53&gt;K53), 2, IF(AND(M53="Under", G53&lt;=K53), 2, 0))</f>
        <v>0</v>
      </c>
      <c r="T53" s="7">
        <f t="shared" ref="T53:T66" si="13">IF(AND(M53="Over", O53&gt;0.5), 2, IF(AND(M53="Under", O53&lt;=0.5), 2, 0))</f>
        <v>0</v>
      </c>
      <c r="U53" s="7">
        <f t="shared" ref="U53:U66" si="14">SUM(Q53:T53)</f>
        <v>1</v>
      </c>
      <c r="V53" s="7"/>
      <c r="Y53"/>
      <c r="AC53" s="6"/>
    </row>
    <row r="54" spans="1:29" ht="15" thickBot="1" x14ac:dyDescent="0.35">
      <c r="A54">
        <f t="shared" si="5"/>
        <v>0</v>
      </c>
      <c r="B54" s="5">
        <f>Neural!B19</f>
        <v>0</v>
      </c>
      <c r="D54" s="7"/>
      <c r="E54" s="7"/>
      <c r="F54" s="7"/>
      <c r="G54" s="7"/>
      <c r="H54" s="7"/>
      <c r="I54" s="7"/>
      <c r="J54" s="7"/>
      <c r="K54" s="7"/>
      <c r="L54" s="7">
        <f t="shared" si="6"/>
        <v>0</v>
      </c>
      <c r="M54" s="7" t="str">
        <f t="shared" si="7"/>
        <v>Over</v>
      </c>
      <c r="N54" s="7">
        <f t="shared" si="8"/>
        <v>0</v>
      </c>
      <c r="O54" s="7"/>
      <c r="P54" s="7">
        <f t="shared" si="9"/>
        <v>0</v>
      </c>
      <c r="Q54" s="7">
        <f t="shared" si="10"/>
        <v>1</v>
      </c>
      <c r="R54" s="7">
        <f t="shared" si="11"/>
        <v>0</v>
      </c>
      <c r="S54" s="7">
        <f t="shared" si="12"/>
        <v>0</v>
      </c>
      <c r="T54" s="7">
        <f t="shared" si="13"/>
        <v>0</v>
      </c>
      <c r="U54" s="7">
        <f t="shared" si="14"/>
        <v>1</v>
      </c>
      <c r="V54" s="7"/>
      <c r="Y54"/>
      <c r="AC54" s="6"/>
    </row>
    <row r="55" spans="1:29" ht="15" thickBot="1" x14ac:dyDescent="0.35">
      <c r="A55">
        <f t="shared" si="5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>
        <f t="shared" si="6"/>
        <v>0</v>
      </c>
      <c r="M55" s="7" t="str">
        <f t="shared" si="7"/>
        <v>Over</v>
      </c>
      <c r="N55" s="7">
        <f t="shared" si="8"/>
        <v>0</v>
      </c>
      <c r="O55" s="7"/>
      <c r="P55" s="7">
        <f t="shared" si="9"/>
        <v>0</v>
      </c>
      <c r="Q55" s="7">
        <f t="shared" si="10"/>
        <v>1</v>
      </c>
      <c r="R55" s="7">
        <f t="shared" si="11"/>
        <v>0</v>
      </c>
      <c r="S55" s="7">
        <f t="shared" si="12"/>
        <v>0</v>
      </c>
      <c r="T55" s="7">
        <f t="shared" si="13"/>
        <v>0</v>
      </c>
      <c r="U55" s="7">
        <f t="shared" si="14"/>
        <v>1</v>
      </c>
      <c r="V55" s="7"/>
      <c r="Y55"/>
      <c r="AC55" s="6"/>
    </row>
    <row r="56" spans="1:29" ht="15" thickBot="1" x14ac:dyDescent="0.35">
      <c r="A56">
        <f t="shared" si="5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>
        <f t="shared" si="6"/>
        <v>0</v>
      </c>
      <c r="M56" s="7" t="str">
        <f t="shared" si="7"/>
        <v>Over</v>
      </c>
      <c r="N56" s="7">
        <f t="shared" si="8"/>
        <v>0</v>
      </c>
      <c r="O56" s="7"/>
      <c r="P56" s="7">
        <f t="shared" si="9"/>
        <v>0</v>
      </c>
      <c r="Q56" s="7">
        <f t="shared" si="10"/>
        <v>1</v>
      </c>
      <c r="R56" s="7">
        <f t="shared" si="11"/>
        <v>0</v>
      </c>
      <c r="S56" s="7">
        <f t="shared" si="12"/>
        <v>0</v>
      </c>
      <c r="T56" s="7">
        <f t="shared" si="13"/>
        <v>0</v>
      </c>
      <c r="U56" s="7">
        <f t="shared" si="14"/>
        <v>1</v>
      </c>
      <c r="V56" s="7"/>
      <c r="Y56"/>
      <c r="AC56" s="6"/>
    </row>
    <row r="57" spans="1:29" ht="15" thickBot="1" x14ac:dyDescent="0.35">
      <c r="A57">
        <f t="shared" si="5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>
        <f t="shared" si="6"/>
        <v>0</v>
      </c>
      <c r="M57" s="7" t="str">
        <f t="shared" si="7"/>
        <v>Over</v>
      </c>
      <c r="N57" s="7">
        <f t="shared" si="8"/>
        <v>0</v>
      </c>
      <c r="O57" s="7"/>
      <c r="P57" s="7">
        <f t="shared" si="9"/>
        <v>0</v>
      </c>
      <c r="Q57" s="7">
        <f t="shared" si="10"/>
        <v>1</v>
      </c>
      <c r="R57" s="7">
        <f t="shared" si="11"/>
        <v>0</v>
      </c>
      <c r="S57" s="7">
        <f t="shared" si="12"/>
        <v>0</v>
      </c>
      <c r="T57" s="7">
        <f t="shared" si="13"/>
        <v>0</v>
      </c>
      <c r="U57" s="7">
        <f t="shared" si="14"/>
        <v>1</v>
      </c>
      <c r="V57" s="7"/>
      <c r="Y57"/>
      <c r="AC57" s="6"/>
    </row>
    <row r="58" spans="1:29" ht="15" thickBot="1" x14ac:dyDescent="0.35">
      <c r="A58">
        <f t="shared" si="5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>
        <f t="shared" si="6"/>
        <v>0</v>
      </c>
      <c r="M58" s="7" t="str">
        <f t="shared" si="7"/>
        <v>Over</v>
      </c>
      <c r="N58" s="7">
        <f t="shared" si="8"/>
        <v>0</v>
      </c>
      <c r="O58" s="7"/>
      <c r="P58" s="7">
        <f t="shared" si="9"/>
        <v>0</v>
      </c>
      <c r="Q58" s="7">
        <f t="shared" si="10"/>
        <v>1</v>
      </c>
      <c r="R58" s="7">
        <f t="shared" si="11"/>
        <v>0</v>
      </c>
      <c r="S58" s="7">
        <f t="shared" si="12"/>
        <v>0</v>
      </c>
      <c r="T58" s="7">
        <f t="shared" si="13"/>
        <v>0</v>
      </c>
      <c r="U58" s="7">
        <f t="shared" si="14"/>
        <v>1</v>
      </c>
      <c r="V58" s="7"/>
      <c r="Y58"/>
      <c r="AC58" s="6"/>
    </row>
    <row r="59" spans="1:29" ht="15" thickBot="1" x14ac:dyDescent="0.35">
      <c r="A59">
        <f t="shared" si="5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>
        <f t="shared" si="6"/>
        <v>0</v>
      </c>
      <c r="M59" s="7" t="str">
        <f t="shared" si="7"/>
        <v>Over</v>
      </c>
      <c r="N59" s="7">
        <f t="shared" si="8"/>
        <v>0</v>
      </c>
      <c r="O59" s="7"/>
      <c r="P59" s="7">
        <f t="shared" si="9"/>
        <v>0</v>
      </c>
      <c r="Q59" s="7">
        <f t="shared" si="10"/>
        <v>1</v>
      </c>
      <c r="R59" s="7">
        <f t="shared" si="11"/>
        <v>0</v>
      </c>
      <c r="S59" s="7">
        <f t="shared" si="12"/>
        <v>0</v>
      </c>
      <c r="T59" s="7">
        <f t="shared" si="13"/>
        <v>0</v>
      </c>
      <c r="U59" s="7">
        <f t="shared" si="14"/>
        <v>1</v>
      </c>
      <c r="V59" s="7"/>
      <c r="Y59"/>
      <c r="AC59" s="6"/>
    </row>
    <row r="60" spans="1:29" ht="15" thickBot="1" x14ac:dyDescent="0.35">
      <c r="A60">
        <f t="shared" si="5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>
        <f t="shared" si="6"/>
        <v>0</v>
      </c>
      <c r="M60" s="7" t="str">
        <f t="shared" si="7"/>
        <v>Over</v>
      </c>
      <c r="N60" s="7">
        <f t="shared" si="8"/>
        <v>0</v>
      </c>
      <c r="O60" s="7"/>
      <c r="P60" s="7">
        <f t="shared" si="9"/>
        <v>0</v>
      </c>
      <c r="Q60" s="7">
        <f t="shared" si="10"/>
        <v>1</v>
      </c>
      <c r="R60" s="7">
        <f t="shared" si="11"/>
        <v>0</v>
      </c>
      <c r="S60" s="7">
        <f t="shared" si="12"/>
        <v>0</v>
      </c>
      <c r="T60" s="7">
        <f t="shared" si="13"/>
        <v>0</v>
      </c>
      <c r="U60" s="7">
        <f t="shared" si="14"/>
        <v>1</v>
      </c>
      <c r="V60" s="7"/>
      <c r="Y60"/>
      <c r="AC60" s="6"/>
    </row>
    <row r="61" spans="1:29" ht="15" thickBot="1" x14ac:dyDescent="0.35">
      <c r="A61">
        <f t="shared" si="5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>
        <f t="shared" si="6"/>
        <v>0</v>
      </c>
      <c r="M61" s="7" t="str">
        <f t="shared" si="7"/>
        <v>Over</v>
      </c>
      <c r="N61" s="7">
        <f t="shared" si="8"/>
        <v>0</v>
      </c>
      <c r="O61" s="7"/>
      <c r="P61" s="7">
        <f t="shared" si="9"/>
        <v>0</v>
      </c>
      <c r="Q61" s="7">
        <f t="shared" si="10"/>
        <v>1</v>
      </c>
      <c r="R61" s="7">
        <f t="shared" si="11"/>
        <v>0</v>
      </c>
      <c r="S61" s="7">
        <f t="shared" si="12"/>
        <v>0</v>
      </c>
      <c r="T61" s="7">
        <f t="shared" si="13"/>
        <v>0</v>
      </c>
      <c r="U61" s="7">
        <f t="shared" si="14"/>
        <v>1</v>
      </c>
      <c r="V61" s="7"/>
      <c r="Y61"/>
      <c r="AC61" s="6"/>
    </row>
    <row r="62" spans="1:29" ht="15" thickBot="1" x14ac:dyDescent="0.35">
      <c r="A62">
        <f t="shared" si="5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>
        <f t="shared" si="6"/>
        <v>0</v>
      </c>
      <c r="M62" s="7" t="str">
        <f t="shared" si="7"/>
        <v>Over</v>
      </c>
      <c r="N62" s="7">
        <f t="shared" si="8"/>
        <v>0</v>
      </c>
      <c r="O62" s="7"/>
      <c r="P62" s="7">
        <f t="shared" si="9"/>
        <v>0</v>
      </c>
      <c r="Q62" s="7">
        <f t="shared" si="10"/>
        <v>1</v>
      </c>
      <c r="R62" s="7">
        <f t="shared" si="11"/>
        <v>0</v>
      </c>
      <c r="S62" s="7">
        <f t="shared" si="12"/>
        <v>0</v>
      </c>
      <c r="T62" s="7">
        <f t="shared" si="13"/>
        <v>0</v>
      </c>
      <c r="U62" s="7">
        <f t="shared" si="14"/>
        <v>1</v>
      </c>
      <c r="V62" s="7"/>
      <c r="Y62"/>
      <c r="AC62" s="6"/>
    </row>
    <row r="63" spans="1:29" ht="15" thickBot="1" x14ac:dyDescent="0.35">
      <c r="A63">
        <f t="shared" si="5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>
        <f t="shared" si="6"/>
        <v>0</v>
      </c>
      <c r="M63" s="7" t="str">
        <f t="shared" si="7"/>
        <v>Over</v>
      </c>
      <c r="N63" s="7">
        <f t="shared" si="8"/>
        <v>0</v>
      </c>
      <c r="O63" s="7"/>
      <c r="P63" s="7">
        <f t="shared" si="9"/>
        <v>0</v>
      </c>
      <c r="Q63" s="7">
        <f t="shared" si="10"/>
        <v>1</v>
      </c>
      <c r="R63" s="7">
        <f t="shared" si="11"/>
        <v>0</v>
      </c>
      <c r="S63" s="7">
        <f t="shared" si="12"/>
        <v>0</v>
      </c>
      <c r="T63" s="7">
        <f t="shared" si="13"/>
        <v>0</v>
      </c>
      <c r="U63" s="7">
        <f t="shared" si="14"/>
        <v>1</v>
      </c>
      <c r="V63" s="7"/>
      <c r="Y63"/>
      <c r="AC63" s="6"/>
    </row>
    <row r="64" spans="1:29" ht="15" thickBot="1" x14ac:dyDescent="0.35">
      <c r="A64">
        <f t="shared" si="5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>
        <f t="shared" si="6"/>
        <v>0</v>
      </c>
      <c r="M64" s="7" t="str">
        <f t="shared" si="7"/>
        <v>Over</v>
      </c>
      <c r="N64" s="7">
        <f t="shared" si="8"/>
        <v>0</v>
      </c>
      <c r="O64" s="7"/>
      <c r="P64" s="7">
        <f t="shared" si="9"/>
        <v>0</v>
      </c>
      <c r="Q64" s="7">
        <f t="shared" si="10"/>
        <v>1</v>
      </c>
      <c r="R64" s="7">
        <f t="shared" si="11"/>
        <v>0</v>
      </c>
      <c r="S64" s="7">
        <f t="shared" si="12"/>
        <v>0</v>
      </c>
      <c r="T64" s="7">
        <f t="shared" si="13"/>
        <v>0</v>
      </c>
      <c r="U64" s="7">
        <f t="shared" si="14"/>
        <v>1</v>
      </c>
      <c r="V64" s="7"/>
      <c r="Y64"/>
      <c r="AC64" s="6"/>
    </row>
    <row r="65" spans="1:29" ht="15" thickBot="1" x14ac:dyDescent="0.35">
      <c r="A65">
        <f t="shared" si="5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>
        <f t="shared" si="6"/>
        <v>0</v>
      </c>
      <c r="M65" s="7" t="str">
        <f t="shared" si="7"/>
        <v>Over</v>
      </c>
      <c r="N65" s="7">
        <f t="shared" si="8"/>
        <v>0</v>
      </c>
      <c r="O65" s="7"/>
      <c r="P65" s="7">
        <f t="shared" si="9"/>
        <v>0</v>
      </c>
      <c r="Q65" s="7">
        <f t="shared" si="10"/>
        <v>1</v>
      </c>
      <c r="R65" s="7">
        <f t="shared" si="11"/>
        <v>0</v>
      </c>
      <c r="S65" s="7">
        <f t="shared" si="12"/>
        <v>0</v>
      </c>
      <c r="T65" s="7">
        <f t="shared" si="13"/>
        <v>0</v>
      </c>
      <c r="U65" s="7">
        <f t="shared" si="14"/>
        <v>1</v>
      </c>
      <c r="V65" s="7"/>
      <c r="Y65"/>
      <c r="AC65" s="6"/>
    </row>
    <row r="66" spans="1:29" ht="15" thickBot="1" x14ac:dyDescent="0.35">
      <c r="A66">
        <f t="shared" si="5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>
        <f t="shared" si="6"/>
        <v>0</v>
      </c>
      <c r="M66" s="7" t="str">
        <f t="shared" si="7"/>
        <v>Over</v>
      </c>
      <c r="N66" s="7">
        <f t="shared" si="8"/>
        <v>0</v>
      </c>
      <c r="O66" s="7"/>
      <c r="P66" s="7">
        <f t="shared" si="9"/>
        <v>0</v>
      </c>
      <c r="Q66" s="7">
        <f t="shared" si="10"/>
        <v>1</v>
      </c>
      <c r="R66" s="7">
        <f t="shared" si="11"/>
        <v>0</v>
      </c>
      <c r="S66" s="7">
        <f t="shared" si="12"/>
        <v>0</v>
      </c>
      <c r="T66" s="7">
        <f t="shared" si="13"/>
        <v>0</v>
      </c>
      <c r="U66" s="7">
        <f t="shared" si="14"/>
        <v>1</v>
      </c>
      <c r="V66" s="7"/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U52">
    <sortCondition ref="E37:E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4.70276635638138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154</v>
      </c>
      <c r="B3" s="1">
        <v>5.1794427167247097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153</v>
      </c>
      <c r="B4" s="1">
        <v>4.9510352940601896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128</v>
      </c>
      <c r="B5" s="1">
        <v>4.9194374292647103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141</v>
      </c>
      <c r="B6" s="1">
        <v>5.0039993340983404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144</v>
      </c>
      <c r="B7" s="1">
        <v>4.7894347855347101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135</v>
      </c>
      <c r="B8" s="1">
        <v>5.1577756094363698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149</v>
      </c>
      <c r="B9" s="1">
        <v>4.9783448772048597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145</v>
      </c>
      <c r="B10" s="1">
        <v>5.1225665600928298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122</v>
      </c>
      <c r="B11" s="1">
        <v>5.0863418650951502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139</v>
      </c>
      <c r="B12" s="1">
        <v>5.0494400729947104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150</v>
      </c>
      <c r="B13" s="1">
        <v>4.9438129249640799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146</v>
      </c>
      <c r="B14" s="1">
        <v>4.8679780494549201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137</v>
      </c>
      <c r="B15" s="1">
        <v>5.2146517660682496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125</v>
      </c>
      <c r="B16" s="1">
        <v>4.9758621878280804</v>
      </c>
    </row>
    <row r="17" spans="1:2" ht="15" thickBot="1" x14ac:dyDescent="0.35">
      <c r="A17" s="1">
        <v>131</v>
      </c>
      <c r="B17" s="1">
        <v>4.6431818113384598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7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111</v>
      </c>
      <c r="B2" s="1">
        <v>3.7684633229785498</v>
      </c>
    </row>
    <row r="3" spans="1:2" ht="15" thickBot="1" x14ac:dyDescent="0.35">
      <c r="A3" s="1">
        <v>154</v>
      </c>
      <c r="B3" s="1">
        <v>7.1898117269173403</v>
      </c>
    </row>
    <row r="4" spans="1:2" ht="15" thickBot="1" x14ac:dyDescent="0.35">
      <c r="A4" s="1">
        <v>153</v>
      </c>
      <c r="B4" s="1">
        <v>5.1937433032234601</v>
      </c>
    </row>
    <row r="5" spans="1:2" ht="15" thickBot="1" x14ac:dyDescent="0.35">
      <c r="A5" s="1">
        <v>128</v>
      </c>
      <c r="B5" s="1">
        <v>5.17418639587589</v>
      </c>
    </row>
    <row r="6" spans="1:2" ht="15" thickBot="1" x14ac:dyDescent="0.35">
      <c r="A6" s="1">
        <v>141</v>
      </c>
      <c r="B6" s="1">
        <v>4.8563566348111697</v>
      </c>
    </row>
    <row r="7" spans="1:2" ht="15" thickBot="1" x14ac:dyDescent="0.35">
      <c r="A7" s="1">
        <v>144</v>
      </c>
      <c r="B7" s="1">
        <v>5.1717994464552497</v>
      </c>
    </row>
    <row r="8" spans="1:2" ht="15" thickBot="1" x14ac:dyDescent="0.35">
      <c r="A8" s="1">
        <v>135</v>
      </c>
      <c r="B8" s="1">
        <v>6.5403369209653004</v>
      </c>
    </row>
    <row r="9" spans="1:2" ht="15" thickBot="1" x14ac:dyDescent="0.35">
      <c r="A9" s="1">
        <v>149</v>
      </c>
      <c r="B9" s="1">
        <v>5.5385758884935203</v>
      </c>
    </row>
    <row r="10" spans="1:2" ht="15" thickBot="1" x14ac:dyDescent="0.35">
      <c r="A10" s="1">
        <v>145</v>
      </c>
      <c r="B10" s="1">
        <v>4.9737131389813101</v>
      </c>
    </row>
    <row r="11" spans="1:2" ht="15" thickBot="1" x14ac:dyDescent="0.35">
      <c r="A11" s="1">
        <v>122</v>
      </c>
      <c r="B11" s="1">
        <v>5.68506428760515</v>
      </c>
    </row>
    <row r="12" spans="1:2" ht="15" thickBot="1" x14ac:dyDescent="0.35">
      <c r="A12" s="1">
        <v>139</v>
      </c>
      <c r="B12" s="1">
        <v>5.4024957352365597</v>
      </c>
    </row>
    <row r="13" spans="1:2" ht="15" thickBot="1" x14ac:dyDescent="0.35">
      <c r="A13" s="1">
        <v>150</v>
      </c>
      <c r="B13" s="1">
        <v>5.4353550405951498</v>
      </c>
    </row>
    <row r="14" spans="1:2" ht="15" thickBot="1" x14ac:dyDescent="0.35">
      <c r="A14" s="1">
        <v>146</v>
      </c>
      <c r="B14" s="1">
        <v>5.1466698168461003</v>
      </c>
    </row>
    <row r="15" spans="1:2" ht="15" thickBot="1" x14ac:dyDescent="0.35">
      <c r="A15" s="1">
        <v>137</v>
      </c>
      <c r="B15" s="1">
        <v>4.9988119972994403</v>
      </c>
    </row>
    <row r="16" spans="1:2" ht="15" thickBot="1" x14ac:dyDescent="0.35">
      <c r="A16" s="1">
        <v>125</v>
      </c>
      <c r="B16" s="1">
        <v>5.0137255398651304</v>
      </c>
    </row>
    <row r="17" spans="1:2" ht="15" thickBot="1" x14ac:dyDescent="0.35">
      <c r="A17" s="1">
        <v>131</v>
      </c>
      <c r="B17" s="1">
        <v>4.0793910292146203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3" sqref="R13:R16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72</v>
      </c>
      <c r="B2" t="s">
        <v>54</v>
      </c>
      <c r="C2">
        <v>3.5</v>
      </c>
      <c r="D2">
        <v>125</v>
      </c>
      <c r="E2">
        <v>-160</v>
      </c>
      <c r="F2">
        <v>4.5</v>
      </c>
      <c r="G2">
        <v>-172</v>
      </c>
      <c r="H2">
        <v>134</v>
      </c>
      <c r="I2">
        <v>3.5</v>
      </c>
      <c r="J2">
        <v>125</v>
      </c>
      <c r="K2">
        <v>-165</v>
      </c>
      <c r="L2">
        <v>4.5</v>
      </c>
      <c r="M2">
        <v>120</v>
      </c>
      <c r="N2">
        <v>143</v>
      </c>
      <c r="R2" s="7">
        <f>MIN(C2,F2,I2,L2,O2)</f>
        <v>3.5</v>
      </c>
    </row>
    <row r="3" spans="1:18" x14ac:dyDescent="0.3">
      <c r="A3" t="s">
        <v>61</v>
      </c>
      <c r="B3" t="s">
        <v>41</v>
      </c>
      <c r="C3">
        <v>5.5</v>
      </c>
      <c r="D3">
        <v>-110</v>
      </c>
      <c r="E3">
        <v>-115</v>
      </c>
      <c r="F3">
        <v>5.5</v>
      </c>
      <c r="G3">
        <v>-108</v>
      </c>
      <c r="H3">
        <v>-115</v>
      </c>
      <c r="I3">
        <v>5.5</v>
      </c>
      <c r="J3">
        <v>-135</v>
      </c>
      <c r="K3">
        <v>100</v>
      </c>
      <c r="L3">
        <v>5.5</v>
      </c>
      <c r="M3">
        <v>-124</v>
      </c>
      <c r="N3">
        <v>-108</v>
      </c>
      <c r="R3" s="7">
        <f t="shared" ref="R3:R29" si="0">MIN(C3,F3,I3,L3,O3)</f>
        <v>5.5</v>
      </c>
    </row>
    <row r="4" spans="1:18" x14ac:dyDescent="0.3">
      <c r="A4" t="s">
        <v>67</v>
      </c>
      <c r="B4" t="s">
        <v>42</v>
      </c>
      <c r="C4">
        <v>5.5</v>
      </c>
      <c r="D4">
        <v>-185</v>
      </c>
      <c r="E4">
        <v>140</v>
      </c>
      <c r="F4">
        <v>4.5</v>
      </c>
      <c r="G4">
        <v>118</v>
      </c>
      <c r="H4">
        <v>-150</v>
      </c>
      <c r="I4">
        <v>5.5</v>
      </c>
      <c r="J4">
        <v>-160</v>
      </c>
      <c r="K4">
        <v>120</v>
      </c>
      <c r="L4">
        <v>5.5</v>
      </c>
      <c r="M4">
        <v>117</v>
      </c>
      <c r="N4">
        <v>138</v>
      </c>
      <c r="R4" s="7">
        <f t="shared" si="0"/>
        <v>4.5</v>
      </c>
    </row>
    <row r="5" spans="1:18" x14ac:dyDescent="0.3">
      <c r="A5" t="s">
        <v>68</v>
      </c>
      <c r="B5" t="s">
        <v>43</v>
      </c>
      <c r="C5">
        <v>4.5</v>
      </c>
      <c r="D5">
        <v>-120</v>
      </c>
      <c r="E5">
        <v>-105</v>
      </c>
      <c r="F5">
        <v>4.5</v>
      </c>
      <c r="G5">
        <v>-120</v>
      </c>
      <c r="H5">
        <v>-106</v>
      </c>
      <c r="I5">
        <v>4.5</v>
      </c>
      <c r="J5">
        <v>-115</v>
      </c>
      <c r="K5">
        <v>-115</v>
      </c>
      <c r="L5">
        <v>4.5</v>
      </c>
      <c r="M5">
        <v>-137</v>
      </c>
      <c r="N5">
        <v>104</v>
      </c>
      <c r="R5" s="7">
        <f t="shared" si="0"/>
        <v>4.5</v>
      </c>
    </row>
    <row r="6" spans="1:18" x14ac:dyDescent="0.3">
      <c r="A6" t="s">
        <v>63</v>
      </c>
      <c r="B6" t="s">
        <v>53</v>
      </c>
      <c r="C6">
        <v>6.5</v>
      </c>
      <c r="D6">
        <v>110</v>
      </c>
      <c r="E6">
        <v>-135</v>
      </c>
      <c r="F6">
        <v>6.5</v>
      </c>
      <c r="G6">
        <v>116</v>
      </c>
      <c r="H6">
        <v>-148</v>
      </c>
      <c r="I6">
        <v>6.5</v>
      </c>
      <c r="J6">
        <v>100</v>
      </c>
      <c r="K6">
        <v>-130</v>
      </c>
      <c r="L6">
        <v>6.5</v>
      </c>
      <c r="M6">
        <v>102</v>
      </c>
      <c r="N6">
        <v>-134</v>
      </c>
      <c r="R6" s="7">
        <f t="shared" si="0"/>
        <v>6.5</v>
      </c>
    </row>
    <row r="7" spans="1:18" x14ac:dyDescent="0.3">
      <c r="A7" t="s">
        <v>66</v>
      </c>
      <c r="B7" t="s">
        <v>51</v>
      </c>
      <c r="C7">
        <v>6.5</v>
      </c>
      <c r="D7">
        <v>-145</v>
      </c>
      <c r="E7">
        <v>115</v>
      </c>
      <c r="F7">
        <v>6.5</v>
      </c>
      <c r="G7">
        <v>-128</v>
      </c>
      <c r="H7">
        <v>100</v>
      </c>
      <c r="I7">
        <v>6.5</v>
      </c>
      <c r="J7">
        <v>-145</v>
      </c>
      <c r="K7">
        <v>110</v>
      </c>
      <c r="L7">
        <v>6.5</v>
      </c>
      <c r="M7">
        <v>138</v>
      </c>
      <c r="N7">
        <v>115</v>
      </c>
      <c r="R7" s="7">
        <f t="shared" si="0"/>
        <v>6.5</v>
      </c>
    </row>
    <row r="8" spans="1:18" x14ac:dyDescent="0.3">
      <c r="A8" t="s">
        <v>70</v>
      </c>
      <c r="B8" t="s">
        <v>56</v>
      </c>
      <c r="C8">
        <v>3.5</v>
      </c>
      <c r="D8">
        <v>120</v>
      </c>
      <c r="E8">
        <v>-150</v>
      </c>
      <c r="F8">
        <v>3.5</v>
      </c>
      <c r="G8">
        <v>116</v>
      </c>
      <c r="H8">
        <v>-148</v>
      </c>
      <c r="I8">
        <v>3.5</v>
      </c>
      <c r="J8">
        <v>130</v>
      </c>
      <c r="K8">
        <v>-175</v>
      </c>
      <c r="L8">
        <v>4.5</v>
      </c>
      <c r="M8">
        <v>128</v>
      </c>
      <c r="N8">
        <v>140</v>
      </c>
      <c r="R8" s="7">
        <f t="shared" si="0"/>
        <v>3.5</v>
      </c>
    </row>
    <row r="9" spans="1:18" x14ac:dyDescent="0.3">
      <c r="A9" t="s">
        <v>57</v>
      </c>
      <c r="B9" t="s">
        <v>48</v>
      </c>
      <c r="C9">
        <v>4.5</v>
      </c>
      <c r="D9">
        <v>-125</v>
      </c>
      <c r="E9">
        <v>100</v>
      </c>
      <c r="F9" t="s">
        <v>33</v>
      </c>
      <c r="G9" t="s">
        <v>33</v>
      </c>
      <c r="H9" t="s">
        <v>33</v>
      </c>
      <c r="I9">
        <v>4.5</v>
      </c>
      <c r="J9">
        <v>-135</v>
      </c>
      <c r="K9">
        <v>100</v>
      </c>
      <c r="L9">
        <v>4.5</v>
      </c>
      <c r="M9" t="s">
        <v>33</v>
      </c>
      <c r="N9" t="s">
        <v>33</v>
      </c>
      <c r="R9" s="7">
        <f t="shared" si="0"/>
        <v>4.5</v>
      </c>
    </row>
    <row r="10" spans="1:18" x14ac:dyDescent="0.3">
      <c r="A10" t="s">
        <v>59</v>
      </c>
      <c r="B10" t="s">
        <v>49</v>
      </c>
      <c r="C10">
        <v>4.5</v>
      </c>
      <c r="D10">
        <v>-105</v>
      </c>
      <c r="E10">
        <v>-120</v>
      </c>
      <c r="F10">
        <v>4.5</v>
      </c>
      <c r="G10">
        <v>100</v>
      </c>
      <c r="H10">
        <v>-128</v>
      </c>
      <c r="I10">
        <v>4.5</v>
      </c>
      <c r="J10">
        <v>100</v>
      </c>
      <c r="K10">
        <v>-130</v>
      </c>
      <c r="L10">
        <v>4.5</v>
      </c>
      <c r="M10">
        <v>107</v>
      </c>
      <c r="N10">
        <v>-141</v>
      </c>
      <c r="R10" s="7">
        <f t="shared" si="0"/>
        <v>4.5</v>
      </c>
    </row>
    <row r="11" spans="1:18" x14ac:dyDescent="0.3">
      <c r="A11" t="s">
        <v>58</v>
      </c>
      <c r="B11" t="s">
        <v>44</v>
      </c>
      <c r="C11">
        <v>7.5</v>
      </c>
      <c r="D11">
        <v>-160</v>
      </c>
      <c r="E11">
        <v>125</v>
      </c>
      <c r="F11">
        <v>6.5</v>
      </c>
      <c r="G11">
        <v>104</v>
      </c>
      <c r="H11">
        <v>-132</v>
      </c>
      <c r="I11">
        <v>7.5</v>
      </c>
      <c r="J11">
        <v>-155</v>
      </c>
      <c r="K11">
        <v>120</v>
      </c>
      <c r="L11">
        <v>7.5</v>
      </c>
      <c r="M11">
        <v>114</v>
      </c>
      <c r="N11">
        <v>135</v>
      </c>
      <c r="R11" s="7">
        <f t="shared" si="0"/>
        <v>6.5</v>
      </c>
    </row>
    <row r="12" spans="1:18" x14ac:dyDescent="0.3">
      <c r="A12" t="s">
        <v>69</v>
      </c>
      <c r="B12" t="s">
        <v>46</v>
      </c>
      <c r="C12">
        <v>4.5</v>
      </c>
      <c r="D12">
        <v>100</v>
      </c>
      <c r="E12">
        <v>-125</v>
      </c>
      <c r="F12">
        <v>4.5</v>
      </c>
      <c r="G12">
        <v>-104</v>
      </c>
      <c r="H12">
        <v>-122</v>
      </c>
      <c r="I12">
        <v>4.5</v>
      </c>
      <c r="J12">
        <v>-105</v>
      </c>
      <c r="K12">
        <v>-125</v>
      </c>
      <c r="L12">
        <v>4.5</v>
      </c>
      <c r="M12">
        <v>100</v>
      </c>
      <c r="N12">
        <v>-132</v>
      </c>
      <c r="R12" s="7">
        <f t="shared" si="0"/>
        <v>4.5</v>
      </c>
    </row>
    <row r="13" spans="1:18" x14ac:dyDescent="0.3">
      <c r="A13" t="s">
        <v>65</v>
      </c>
      <c r="B13" t="s">
        <v>50</v>
      </c>
      <c r="C13">
        <v>4.5</v>
      </c>
      <c r="D13">
        <v>-170</v>
      </c>
      <c r="E13">
        <v>135</v>
      </c>
      <c r="F13">
        <v>3.5</v>
      </c>
      <c r="G13">
        <v>120</v>
      </c>
      <c r="H13">
        <v>-154</v>
      </c>
      <c r="I13">
        <v>4.5</v>
      </c>
      <c r="J13">
        <v>-175</v>
      </c>
      <c r="K13">
        <v>130</v>
      </c>
      <c r="L13">
        <v>4.5</v>
      </c>
      <c r="M13">
        <v>130</v>
      </c>
      <c r="N13">
        <v>135</v>
      </c>
      <c r="R13" s="7">
        <f t="shared" si="0"/>
        <v>3.5</v>
      </c>
    </row>
    <row r="14" spans="1:18" x14ac:dyDescent="0.3">
      <c r="A14" t="s">
        <v>64</v>
      </c>
      <c r="B14" t="s">
        <v>55</v>
      </c>
      <c r="C14">
        <v>4.5</v>
      </c>
      <c r="D14">
        <v>110</v>
      </c>
      <c r="E14">
        <v>-135</v>
      </c>
      <c r="F14">
        <v>4.5</v>
      </c>
      <c r="G14">
        <v>110</v>
      </c>
      <c r="H14">
        <v>-140</v>
      </c>
      <c r="I14">
        <v>4.5</v>
      </c>
      <c r="J14">
        <v>115</v>
      </c>
      <c r="K14">
        <v>-150</v>
      </c>
      <c r="L14">
        <v>4.5</v>
      </c>
      <c r="M14">
        <v>104</v>
      </c>
      <c r="N14">
        <v>-139</v>
      </c>
      <c r="R14" s="7">
        <f t="shared" si="0"/>
        <v>4.5</v>
      </c>
    </row>
    <row r="15" spans="1:18" x14ac:dyDescent="0.3">
      <c r="A15" t="s">
        <v>62</v>
      </c>
      <c r="B15" t="s">
        <v>40</v>
      </c>
      <c r="C15">
        <v>5.5</v>
      </c>
      <c r="D15">
        <v>115</v>
      </c>
      <c r="E15">
        <v>-150</v>
      </c>
      <c r="F15">
        <v>5.5</v>
      </c>
      <c r="G15">
        <v>124</v>
      </c>
      <c r="H15">
        <v>-158</v>
      </c>
      <c r="I15">
        <v>5.5</v>
      </c>
      <c r="J15">
        <v>105</v>
      </c>
      <c r="K15">
        <v>-140</v>
      </c>
      <c r="L15">
        <v>5.5</v>
      </c>
      <c r="M15">
        <v>100</v>
      </c>
      <c r="N15">
        <v>-132</v>
      </c>
      <c r="R15" s="7">
        <f t="shared" si="0"/>
        <v>5.5</v>
      </c>
    </row>
    <row r="16" spans="1:18" x14ac:dyDescent="0.3">
      <c r="A16" t="s">
        <v>60</v>
      </c>
      <c r="B16" t="s">
        <v>52</v>
      </c>
      <c r="C16">
        <v>6.5</v>
      </c>
      <c r="D16">
        <v>-160</v>
      </c>
      <c r="E16">
        <v>125</v>
      </c>
      <c r="F16">
        <v>6.5</v>
      </c>
      <c r="G16">
        <v>-142</v>
      </c>
      <c r="H16">
        <v>112</v>
      </c>
      <c r="I16">
        <v>6.5</v>
      </c>
      <c r="J16">
        <v>-160</v>
      </c>
      <c r="K16">
        <v>120</v>
      </c>
      <c r="L16">
        <v>6.5</v>
      </c>
      <c r="M16">
        <v>135</v>
      </c>
      <c r="N16">
        <v>112</v>
      </c>
      <c r="R16" s="7">
        <f t="shared" si="0"/>
        <v>6.5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ref="R30:R33" si="1">MIN(C30,F30,I30,L30,O30)</f>
        <v>0</v>
      </c>
    </row>
    <row r="31" spans="18:18" x14ac:dyDescent="0.3">
      <c r="R31" s="7">
        <f t="shared" si="1"/>
        <v>0</v>
      </c>
    </row>
    <row r="32" spans="18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16"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7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111</v>
      </c>
      <c r="B2" s="1">
        <v>3.22</v>
      </c>
      <c r="F2" s="1"/>
      <c r="G2" s="1"/>
      <c r="H2" s="1"/>
    </row>
    <row r="3" spans="1:8" ht="15" thickBot="1" x14ac:dyDescent="0.35">
      <c r="A3" s="1">
        <v>154</v>
      </c>
      <c r="B3" s="1">
        <v>6.98</v>
      </c>
      <c r="F3" s="1"/>
      <c r="G3" s="1"/>
      <c r="H3" s="1"/>
    </row>
    <row r="4" spans="1:8" ht="15" thickBot="1" x14ac:dyDescent="0.35">
      <c r="A4" s="1">
        <v>153</v>
      </c>
      <c r="B4" s="1">
        <v>5.74</v>
      </c>
      <c r="F4" s="1"/>
      <c r="G4" s="1"/>
      <c r="H4" s="1"/>
    </row>
    <row r="5" spans="1:8" ht="15" thickBot="1" x14ac:dyDescent="0.35">
      <c r="A5" s="1">
        <v>128</v>
      </c>
      <c r="B5" s="1">
        <v>5.45</v>
      </c>
      <c r="F5" s="1"/>
      <c r="G5" s="1"/>
      <c r="H5" s="1"/>
    </row>
    <row r="6" spans="1:8" ht="15" thickBot="1" x14ac:dyDescent="0.35">
      <c r="A6" s="1">
        <v>141</v>
      </c>
      <c r="B6" s="1">
        <v>4.6900000000000004</v>
      </c>
      <c r="F6" s="1"/>
      <c r="G6" s="1"/>
      <c r="H6" s="1"/>
    </row>
    <row r="7" spans="1:8" ht="15" thickBot="1" x14ac:dyDescent="0.35">
      <c r="A7" s="1">
        <v>144</v>
      </c>
      <c r="B7" s="1">
        <v>5.53</v>
      </c>
      <c r="F7" s="1"/>
      <c r="G7" s="1"/>
      <c r="H7" s="1"/>
    </row>
    <row r="8" spans="1:8" ht="15" thickBot="1" x14ac:dyDescent="0.35">
      <c r="A8" s="1">
        <v>135</v>
      </c>
      <c r="B8" s="1">
        <v>6.55</v>
      </c>
      <c r="F8" s="1"/>
      <c r="G8" s="1"/>
      <c r="H8" s="1"/>
    </row>
    <row r="9" spans="1:8" ht="15" thickBot="1" x14ac:dyDescent="0.35">
      <c r="A9" s="1">
        <v>149</v>
      </c>
      <c r="B9" s="1">
        <v>5.65</v>
      </c>
      <c r="F9" s="1"/>
      <c r="G9" s="1"/>
      <c r="H9" s="1"/>
    </row>
    <row r="10" spans="1:8" ht="15" thickBot="1" x14ac:dyDescent="0.35">
      <c r="A10" s="1">
        <v>145</v>
      </c>
      <c r="B10" s="1">
        <v>5.4</v>
      </c>
      <c r="F10" s="1"/>
      <c r="G10" s="1"/>
      <c r="H10" s="1"/>
    </row>
    <row r="11" spans="1:8" ht="15" thickBot="1" x14ac:dyDescent="0.35">
      <c r="A11" s="1">
        <v>122</v>
      </c>
      <c r="B11" s="1">
        <v>5.85</v>
      </c>
      <c r="F11" s="1"/>
      <c r="G11" s="1"/>
      <c r="H11" s="1"/>
    </row>
    <row r="12" spans="1:8" ht="15" thickBot="1" x14ac:dyDescent="0.35">
      <c r="A12" s="1">
        <v>139</v>
      </c>
      <c r="B12" s="1">
        <v>5.62</v>
      </c>
      <c r="F12" s="1"/>
      <c r="G12" s="1"/>
      <c r="H12" s="1"/>
    </row>
    <row r="13" spans="1:8" ht="15" thickBot="1" x14ac:dyDescent="0.35">
      <c r="A13" s="1">
        <v>150</v>
      </c>
      <c r="B13" s="1">
        <v>4.97</v>
      </c>
      <c r="F13" s="1"/>
      <c r="G13" s="1"/>
      <c r="H13" s="1"/>
    </row>
    <row r="14" spans="1:8" ht="15" thickBot="1" x14ac:dyDescent="0.35">
      <c r="A14" s="1">
        <v>146</v>
      </c>
      <c r="B14" s="1">
        <v>5.47</v>
      </c>
      <c r="F14" s="1"/>
      <c r="G14" s="1"/>
      <c r="H14" s="1"/>
    </row>
    <row r="15" spans="1:8" ht="15" thickBot="1" x14ac:dyDescent="0.35">
      <c r="A15" s="1">
        <v>137</v>
      </c>
      <c r="B15" s="1">
        <v>5.3</v>
      </c>
      <c r="F15" s="1"/>
      <c r="G15" s="1"/>
      <c r="H15" s="1"/>
    </row>
    <row r="16" spans="1:8" ht="15" thickBot="1" x14ac:dyDescent="0.35">
      <c r="A16" s="1">
        <v>125</v>
      </c>
      <c r="B16" s="1">
        <v>4.9800000000000004</v>
      </c>
    </row>
    <row r="17" spans="1:2" ht="15" thickBot="1" x14ac:dyDescent="0.35">
      <c r="A17" s="1">
        <v>131</v>
      </c>
      <c r="B17" s="1">
        <v>4.17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7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111</v>
      </c>
      <c r="B2" s="1">
        <v>4.18109193457515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154</v>
      </c>
      <c r="B3" s="1">
        <v>5.6485191571758202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153</v>
      </c>
      <c r="B4" s="1">
        <v>4.9686033311896898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128</v>
      </c>
      <c r="B5" s="1">
        <v>4.7157095334294903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141</v>
      </c>
      <c r="B6" s="1">
        <v>5.1278038137888498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144</v>
      </c>
      <c r="B7" s="1">
        <v>4.6730376262017996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135</v>
      </c>
      <c r="B8" s="1">
        <v>5.70208527010168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149</v>
      </c>
      <c r="B9" s="1">
        <v>5.0276257490755096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145</v>
      </c>
      <c r="B10" s="1">
        <v>5.2139543199529701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122</v>
      </c>
      <c r="B11" s="1">
        <v>5.4304181373049403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139</v>
      </c>
      <c r="B12" s="1">
        <v>5.2265763260587201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150</v>
      </c>
      <c r="B13" s="1">
        <v>4.7703290970482897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146</v>
      </c>
      <c r="B14" s="1">
        <v>4.7036678701691503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137</v>
      </c>
      <c r="B15" s="1">
        <v>5.8153827982014903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125</v>
      </c>
      <c r="B16" s="1">
        <v>4.54872770300907</v>
      </c>
    </row>
    <row r="17" spans="1:2" ht="15" thickBot="1" x14ac:dyDescent="0.35">
      <c r="A17" s="1">
        <v>131</v>
      </c>
      <c r="B17" s="1">
        <v>3.8825141111800798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7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111</v>
      </c>
      <c r="B2" s="1">
        <v>4.2859557752145001</v>
      </c>
    </row>
    <row r="3" spans="1:2" ht="15" thickBot="1" x14ac:dyDescent="0.35">
      <c r="A3" s="1">
        <v>154</v>
      </c>
      <c r="B3" s="1">
        <v>5.7131819389880203</v>
      </c>
    </row>
    <row r="4" spans="1:2" ht="15" thickBot="1" x14ac:dyDescent="0.35">
      <c r="A4" s="1">
        <v>153</v>
      </c>
      <c r="B4" s="1">
        <v>4.9861234891209403</v>
      </c>
    </row>
    <row r="5" spans="1:2" ht="15" thickBot="1" x14ac:dyDescent="0.35">
      <c r="A5" s="1">
        <v>128</v>
      </c>
      <c r="B5" s="1">
        <v>4.7779034136257303</v>
      </c>
    </row>
    <row r="6" spans="1:2" ht="15" thickBot="1" x14ac:dyDescent="0.35">
      <c r="A6" s="1">
        <v>141</v>
      </c>
      <c r="B6" s="1">
        <v>5.1300706889930199</v>
      </c>
    </row>
    <row r="7" spans="1:2" ht="15" thickBot="1" x14ac:dyDescent="0.35">
      <c r="A7" s="1">
        <v>144</v>
      </c>
      <c r="B7" s="1">
        <v>4.6961915172832001</v>
      </c>
    </row>
    <row r="8" spans="1:2" ht="15" thickBot="1" x14ac:dyDescent="0.35">
      <c r="A8" s="1">
        <v>135</v>
      </c>
      <c r="B8" s="1">
        <v>5.6777252053113099</v>
      </c>
    </row>
    <row r="9" spans="1:2" ht="15" thickBot="1" x14ac:dyDescent="0.35">
      <c r="A9" s="1">
        <v>149</v>
      </c>
      <c r="B9" s="1">
        <v>5.1058470057386796</v>
      </c>
    </row>
    <row r="10" spans="1:2" ht="15" thickBot="1" x14ac:dyDescent="0.35">
      <c r="A10" s="1">
        <v>145</v>
      </c>
      <c r="B10" s="1">
        <v>5.1858295285646996</v>
      </c>
    </row>
    <row r="11" spans="1:2" ht="15" thickBot="1" x14ac:dyDescent="0.35">
      <c r="A11" s="1">
        <v>122</v>
      </c>
      <c r="B11" s="1">
        <v>5.4582967394982704</v>
      </c>
    </row>
    <row r="12" spans="1:2" ht="15" thickBot="1" x14ac:dyDescent="0.35">
      <c r="A12" s="1">
        <v>139</v>
      </c>
      <c r="B12" s="1">
        <v>5.2108919352283598</v>
      </c>
    </row>
    <row r="13" spans="1:2" ht="15" thickBot="1" x14ac:dyDescent="0.35">
      <c r="A13" s="1">
        <v>150</v>
      </c>
      <c r="B13" s="1">
        <v>4.81435761256059</v>
      </c>
    </row>
    <row r="14" spans="1:2" ht="15" thickBot="1" x14ac:dyDescent="0.35">
      <c r="A14" s="1">
        <v>146</v>
      </c>
      <c r="B14" s="1">
        <v>4.7063534090604104</v>
      </c>
    </row>
    <row r="15" spans="1:2" ht="15" thickBot="1" x14ac:dyDescent="0.35">
      <c r="A15" s="1">
        <v>137</v>
      </c>
      <c r="B15" s="1">
        <v>5.8559197664487002</v>
      </c>
    </row>
    <row r="16" spans="1:2" ht="15" thickBot="1" x14ac:dyDescent="0.35">
      <c r="A16" s="1">
        <v>125</v>
      </c>
      <c r="B16" s="1">
        <v>4.5995858961896801</v>
      </c>
    </row>
    <row r="17" spans="1:2" ht="15" thickBot="1" x14ac:dyDescent="0.35">
      <c r="A17" s="1">
        <v>131</v>
      </c>
      <c r="B17" s="1">
        <v>3.9883010536244998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7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4.9200819672131102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154</v>
      </c>
      <c r="B3" s="1">
        <v>6.7522816166883901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153</v>
      </c>
      <c r="B4" s="1">
        <v>5.4071782178217802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128</v>
      </c>
      <c r="B5" s="1">
        <v>5.0875706214689203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141</v>
      </c>
      <c r="B6" s="1">
        <v>5.0038095238095197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144</v>
      </c>
      <c r="B7" s="1">
        <v>4.9200819672131102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135</v>
      </c>
      <c r="B8" s="1">
        <v>6.9356725146198803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149</v>
      </c>
      <c r="B9" s="1">
        <v>5.0875706214689203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145</v>
      </c>
      <c r="B10" s="1">
        <v>5.0619136960600297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122</v>
      </c>
      <c r="B11" s="1">
        <v>5.0875706214689203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139</v>
      </c>
      <c r="B12" s="1">
        <v>5.0619136960600297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150</v>
      </c>
      <c r="B13" s="1">
        <v>5.2557172557172498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146</v>
      </c>
      <c r="B14" s="1">
        <v>4.9596273291925401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137</v>
      </c>
      <c r="B15" s="1">
        <v>4.7725321888411996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125</v>
      </c>
      <c r="B16" s="1">
        <v>5.06451612903225</v>
      </c>
    </row>
    <row r="17" spans="1:2" ht="15" thickBot="1" x14ac:dyDescent="0.35">
      <c r="A17" s="1">
        <v>131</v>
      </c>
      <c r="B17" s="1">
        <v>4.7725321888411996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2.5043313999999999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154</v>
      </c>
      <c r="B3" s="1">
        <v>8.4593910000000001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153</v>
      </c>
      <c r="B4" s="1">
        <v>7.1339325999999996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128</v>
      </c>
      <c r="B5" s="1">
        <v>6.2860293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141</v>
      </c>
      <c r="B6" s="1">
        <v>4.9078160000000004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144</v>
      </c>
      <c r="B7" s="1">
        <v>7.8239700000000001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135</v>
      </c>
      <c r="B8" s="1">
        <v>9.0933270000000004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149</v>
      </c>
      <c r="B9" s="1">
        <v>6.2181709999999999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145</v>
      </c>
      <c r="B10" s="1">
        <v>5.1219787999999999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122</v>
      </c>
      <c r="B11" s="1">
        <v>6.4211749999999999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139</v>
      </c>
      <c r="B12" s="1">
        <v>6.3893779999999998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150</v>
      </c>
      <c r="B13" s="1">
        <v>5.7542315000000004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146</v>
      </c>
      <c r="B14" s="1">
        <v>6.5040773999999999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137</v>
      </c>
      <c r="B15" s="1">
        <v>2.5876497999999999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125</v>
      </c>
      <c r="B16" s="1">
        <v>5.9859309999999999</v>
      </c>
    </row>
    <row r="17" spans="1:2" ht="15" thickBot="1" x14ac:dyDescent="0.35">
      <c r="A17" s="1">
        <v>131</v>
      </c>
      <c r="B17" s="1">
        <v>3.3334603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4.18714054774658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154</v>
      </c>
      <c r="B3" s="1">
        <v>5.6067137011941499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153</v>
      </c>
      <c r="B4" s="1">
        <v>4.8240584716481303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128</v>
      </c>
      <c r="B5" s="1">
        <v>4.6694730900353498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141</v>
      </c>
      <c r="B6" s="1">
        <v>5.0713808399470102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144</v>
      </c>
      <c r="B7" s="1">
        <v>4.5992554609291103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135</v>
      </c>
      <c r="B8" s="1">
        <v>5.5399367109680497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149</v>
      </c>
      <c r="B9" s="1">
        <v>5.0299688199029804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145</v>
      </c>
      <c r="B10" s="1">
        <v>5.0879992938320697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122</v>
      </c>
      <c r="B11" s="1">
        <v>5.4189212877715498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139</v>
      </c>
      <c r="B12" s="1">
        <v>5.1189104662179696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150</v>
      </c>
      <c r="B13" s="1">
        <v>4.7311833258911999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146</v>
      </c>
      <c r="B14" s="1">
        <v>4.6056933729495002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137</v>
      </c>
      <c r="B15" s="1">
        <v>5.8290933575966699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125</v>
      </c>
      <c r="B16" s="1">
        <v>4.4817190360386903</v>
      </c>
    </row>
    <row r="17" spans="1:2" ht="15" thickBot="1" x14ac:dyDescent="0.35">
      <c r="A17" s="1">
        <v>131</v>
      </c>
      <c r="B17" s="1">
        <v>3.8762408350625899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111</v>
      </c>
      <c r="B2" s="1">
        <v>4.2897930641212998</v>
      </c>
    </row>
    <row r="3" spans="1:5" ht="15" thickBot="1" x14ac:dyDescent="0.35">
      <c r="A3" s="1">
        <v>154</v>
      </c>
      <c r="B3" s="1">
        <v>5.6834817137213296</v>
      </c>
    </row>
    <row r="4" spans="1:5" ht="15" thickBot="1" x14ac:dyDescent="0.35">
      <c r="A4" s="1">
        <v>153</v>
      </c>
      <c r="B4" s="1">
        <v>5.0296278225386404</v>
      </c>
    </row>
    <row r="5" spans="1:5" ht="15" thickBot="1" x14ac:dyDescent="0.35">
      <c r="A5" s="1">
        <v>128</v>
      </c>
      <c r="B5" s="1">
        <v>4.7861414289284099</v>
      </c>
    </row>
    <row r="6" spans="1:5" ht="15" thickBot="1" x14ac:dyDescent="0.35">
      <c r="A6" s="1">
        <v>141</v>
      </c>
      <c r="B6" s="1">
        <v>5.1298726147615197</v>
      </c>
    </row>
    <row r="7" spans="1:5" ht="15" thickBot="1" x14ac:dyDescent="0.35">
      <c r="A7" s="1">
        <v>144</v>
      </c>
      <c r="B7" s="1">
        <v>4.6752370968400001</v>
      </c>
    </row>
    <row r="8" spans="1:5" ht="15" thickBot="1" x14ac:dyDescent="0.35">
      <c r="A8" s="1">
        <v>135</v>
      </c>
      <c r="B8" s="1">
        <v>5.6952390302180103</v>
      </c>
    </row>
    <row r="9" spans="1:5" ht="15" thickBot="1" x14ac:dyDescent="0.35">
      <c r="A9" s="1">
        <v>149</v>
      </c>
      <c r="B9" s="1">
        <v>5.0830320881271298</v>
      </c>
    </row>
    <row r="10" spans="1:5" ht="15" thickBot="1" x14ac:dyDescent="0.35">
      <c r="A10" s="1">
        <v>145</v>
      </c>
      <c r="B10" s="1">
        <v>5.2513080025077903</v>
      </c>
    </row>
    <row r="11" spans="1:5" ht="15" thickBot="1" x14ac:dyDescent="0.35">
      <c r="A11" s="1">
        <v>122</v>
      </c>
      <c r="B11" s="1">
        <v>5.4273227247364799</v>
      </c>
    </row>
    <row r="12" spans="1:5" ht="15" thickBot="1" x14ac:dyDescent="0.35">
      <c r="A12" s="1">
        <v>139</v>
      </c>
      <c r="B12" s="1">
        <v>5.2334119298697503</v>
      </c>
    </row>
    <row r="13" spans="1:5" ht="15" thickBot="1" x14ac:dyDescent="0.35">
      <c r="A13" s="1">
        <v>150</v>
      </c>
      <c r="B13" s="1">
        <v>4.8052521892837401</v>
      </c>
    </row>
    <row r="14" spans="1:5" ht="15" thickBot="1" x14ac:dyDescent="0.35">
      <c r="A14" s="1">
        <v>146</v>
      </c>
      <c r="B14" s="1">
        <v>4.7238729151733496</v>
      </c>
    </row>
    <row r="15" spans="1:5" ht="15" thickBot="1" x14ac:dyDescent="0.35">
      <c r="A15" s="1">
        <v>137</v>
      </c>
      <c r="B15" s="1">
        <v>5.8112910821492996</v>
      </c>
    </row>
    <row r="16" spans="1:5" ht="15" thickBot="1" x14ac:dyDescent="0.35">
      <c r="A16" s="1">
        <v>125</v>
      </c>
      <c r="B16" s="1">
        <v>4.6615650133004998</v>
      </c>
    </row>
    <row r="17" spans="1:2" ht="15" thickBot="1" x14ac:dyDescent="0.35">
      <c r="A17" s="1">
        <v>131</v>
      </c>
      <c r="B17" s="1">
        <v>3.9778496391932601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2024-06-04T18:33:38Z</dcterms:modified>
</cp:coreProperties>
</file>