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41DA396C-1425-4033-BE68-18CC1A0D229A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Sheet1!$D$36:$Q$74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L65" i="1" s="1"/>
  <c r="M65" i="1" s="1"/>
  <c r="K42" i="1"/>
  <c r="N42" i="1" s="1"/>
  <c r="K40" i="1"/>
  <c r="N40" i="1" s="1"/>
  <c r="K57" i="1"/>
  <c r="N57" i="1" s="1"/>
  <c r="K48" i="1"/>
  <c r="L48" i="1" s="1"/>
  <c r="M48" i="1" s="1"/>
  <c r="K56" i="1"/>
  <c r="N56" i="1" s="1"/>
  <c r="K66" i="1"/>
  <c r="N66" i="1" s="1"/>
  <c r="K44" i="1"/>
  <c r="N44" i="1" s="1"/>
  <c r="P44" i="1" s="1"/>
  <c r="K58" i="1"/>
  <c r="L58" i="1" s="1"/>
  <c r="M58" i="1" s="1"/>
  <c r="K46" i="1"/>
  <c r="N46" i="1" s="1"/>
  <c r="K37" i="1"/>
  <c r="N37" i="1" s="1"/>
  <c r="K52" i="1"/>
  <c r="N52" i="1" s="1"/>
  <c r="K39" i="1"/>
  <c r="L39" i="1" s="1"/>
  <c r="K62" i="1"/>
  <c r="N62" i="1" s="1"/>
  <c r="K61" i="1"/>
  <c r="N61" i="1" s="1"/>
  <c r="K53" i="1"/>
  <c r="N53" i="1" s="1"/>
  <c r="K60" i="1"/>
  <c r="L60" i="1" s="1"/>
  <c r="M60" i="1" s="1"/>
  <c r="K64" i="1"/>
  <c r="N64" i="1" s="1"/>
  <c r="K49" i="1"/>
  <c r="N49" i="1" s="1"/>
  <c r="K54" i="1"/>
  <c r="N54" i="1" s="1"/>
  <c r="K51" i="1"/>
  <c r="L51" i="1" s="1"/>
  <c r="M51" i="1" s="1"/>
  <c r="K38" i="1"/>
  <c r="N38" i="1" s="1"/>
  <c r="K50" i="1"/>
  <c r="N50" i="1" s="1"/>
  <c r="K63" i="1"/>
  <c r="N63" i="1" s="1"/>
  <c r="K55" i="1"/>
  <c r="L55" i="1" s="1"/>
  <c r="M55" i="1" s="1"/>
  <c r="K47" i="1"/>
  <c r="N47" i="1" s="1"/>
  <c r="K59" i="1"/>
  <c r="N59" i="1" s="1"/>
  <c r="K41" i="1"/>
  <c r="N41" i="1" s="1"/>
  <c r="K45" i="1"/>
  <c r="L45" i="1" s="1"/>
  <c r="M45" i="1" s="1"/>
  <c r="K43" i="1"/>
  <c r="N43" i="1" s="1"/>
  <c r="N48" i="1" l="1"/>
  <c r="N65" i="1"/>
  <c r="N51" i="1"/>
  <c r="N45" i="1"/>
  <c r="O51" i="1"/>
  <c r="N39" i="1"/>
  <c r="M39" i="1"/>
  <c r="O39" i="1" s="1"/>
  <c r="N58" i="1"/>
  <c r="O60" i="1"/>
  <c r="N60" i="1"/>
  <c r="P60" i="1" s="1"/>
  <c r="O55" i="1"/>
  <c r="N55" i="1"/>
  <c r="P55" i="1" s="1"/>
  <c r="O48" i="1"/>
  <c r="P48" i="1" s="1"/>
  <c r="O65" i="1"/>
  <c r="P65" i="1" s="1"/>
  <c r="O45" i="1"/>
  <c r="O58" i="1"/>
  <c r="L41" i="1"/>
  <c r="L63" i="1"/>
  <c r="L54" i="1"/>
  <c r="L53" i="1"/>
  <c r="L52" i="1"/>
  <c r="L44" i="1"/>
  <c r="L57" i="1"/>
  <c r="L59" i="1"/>
  <c r="L50" i="1"/>
  <c r="L49" i="1"/>
  <c r="L61" i="1"/>
  <c r="L37" i="1"/>
  <c r="L66" i="1"/>
  <c r="L40" i="1"/>
  <c r="L43" i="1"/>
  <c r="L47" i="1"/>
  <c r="L38" i="1"/>
  <c r="L64" i="1"/>
  <c r="L62" i="1"/>
  <c r="L46" i="1"/>
  <c r="L56" i="1"/>
  <c r="L42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2" i="17"/>
  <c r="P39" i="1" l="1"/>
  <c r="P45" i="1"/>
  <c r="P58" i="1"/>
  <c r="P51" i="1"/>
  <c r="M37" i="1"/>
  <c r="O37" i="1" s="1"/>
  <c r="P37" i="1" s="1"/>
  <c r="M61" i="1"/>
  <c r="O61" i="1" s="1"/>
  <c r="P61" i="1" s="1"/>
  <c r="M41" i="1"/>
  <c r="O41" i="1" s="1"/>
  <c r="P41" i="1" s="1"/>
  <c r="M49" i="1"/>
  <c r="O49" i="1" s="1"/>
  <c r="P49" i="1" s="1"/>
  <c r="M56" i="1"/>
  <c r="O56" i="1" s="1"/>
  <c r="P56" i="1" s="1"/>
  <c r="M57" i="1"/>
  <c r="O57" i="1" s="1"/>
  <c r="P57" i="1" s="1"/>
  <c r="M66" i="1"/>
  <c r="O66" i="1" s="1"/>
  <c r="P66" i="1" s="1"/>
  <c r="M42" i="1"/>
  <c r="O42" i="1" s="1"/>
  <c r="P42" i="1" s="1"/>
  <c r="M50" i="1"/>
  <c r="O50" i="1" s="1"/>
  <c r="P50" i="1" s="1"/>
  <c r="M46" i="1"/>
  <c r="O46" i="1" s="1"/>
  <c r="P46" i="1" s="1"/>
  <c r="M44" i="1"/>
  <c r="O44" i="1" s="1"/>
  <c r="M62" i="1"/>
  <c r="O62" i="1" s="1"/>
  <c r="P62" i="1" s="1"/>
  <c r="M38" i="1"/>
  <c r="O38" i="1" s="1"/>
  <c r="P38" i="1" s="1"/>
  <c r="M52" i="1"/>
  <c r="O52" i="1" s="1"/>
  <c r="P52" i="1" s="1"/>
  <c r="M47" i="1"/>
  <c r="O47" i="1" s="1"/>
  <c r="P47" i="1" s="1"/>
  <c r="M53" i="1"/>
  <c r="O53" i="1" s="1"/>
  <c r="P53" i="1" s="1"/>
  <c r="M59" i="1"/>
  <c r="O59" i="1" s="1"/>
  <c r="P59" i="1" s="1"/>
  <c r="M64" i="1"/>
  <c r="O64" i="1" s="1"/>
  <c r="P64" i="1" s="1"/>
  <c r="M43" i="1"/>
  <c r="O43" i="1" s="1"/>
  <c r="P43" i="1" s="1"/>
  <c r="M54" i="1"/>
  <c r="O54" i="1" s="1"/>
  <c r="P54" i="1" s="1"/>
  <c r="M40" i="1"/>
  <c r="O40" i="1" s="1"/>
  <c r="P40" i="1" s="1"/>
  <c r="M63" i="1"/>
  <c r="O63" i="1" s="1"/>
  <c r="P63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K2" i="1" l="1"/>
  <c r="L2" i="1"/>
  <c r="J31" i="1"/>
  <c r="K31" i="1"/>
  <c r="L31" i="1"/>
  <c r="L17" i="1"/>
  <c r="J17" i="1"/>
  <c r="K17" i="1"/>
  <c r="J4" i="1"/>
  <c r="K4" i="1"/>
  <c r="L4" i="1"/>
  <c r="J24" i="1"/>
  <c r="K24" i="1"/>
  <c r="L24" i="1"/>
  <c r="L21" i="1"/>
  <c r="K21" i="1"/>
  <c r="J21" i="1"/>
  <c r="K28" i="1"/>
  <c r="J28" i="1"/>
  <c r="L28" i="1"/>
  <c r="L14" i="1"/>
  <c r="K14" i="1"/>
  <c r="J14" i="1"/>
  <c r="J11" i="1"/>
  <c r="K11" i="1"/>
  <c r="L11" i="1"/>
  <c r="J8" i="1"/>
  <c r="K8" i="1"/>
  <c r="L8" i="1"/>
  <c r="J27" i="1"/>
  <c r="K27" i="1"/>
  <c r="L27" i="1"/>
  <c r="K18" i="1"/>
  <c r="L18" i="1"/>
  <c r="J18" i="1"/>
  <c r="K13" i="1"/>
  <c r="J13" i="1"/>
  <c r="L13" i="1"/>
  <c r="L5" i="1"/>
  <c r="J5" i="1"/>
  <c r="K5" i="1"/>
  <c r="K10" i="1"/>
  <c r="L10" i="1"/>
  <c r="J10" i="1"/>
  <c r="L29" i="1"/>
  <c r="K29" i="1"/>
  <c r="J29" i="1"/>
  <c r="L25" i="1"/>
  <c r="J25" i="1"/>
  <c r="K25" i="1"/>
  <c r="J22" i="1"/>
  <c r="L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L30" i="1"/>
  <c r="J30" i="1"/>
  <c r="K26" i="1"/>
  <c r="L26" i="1"/>
  <c r="J26" i="1"/>
  <c r="J23" i="1"/>
  <c r="K23" i="1"/>
  <c r="L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<sst xmlns="http://schemas.openxmlformats.org/spreadsheetml/2006/main" count="245" uniqueCount="99">
  <si>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</si>
  <si>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</si>
  <si>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</si>
  <si>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</si>
  <si>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</si>
  <si>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</si>
  <si>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</si>
  <si>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</si>
  <si>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</si>
  <si>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</si>
  <si>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</si>
  <si>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</si>
  <si>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</si>
  <si>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</si>
  <si>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</si>
  <si>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</si>
  <si>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</si>
  <si>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</si>
  <si>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</si>
  <si>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</si>
  <si>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</si>
  <si>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</si>
  <si>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</si>
  <si>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</si>
  <si>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NYY</t>
  </si>
  <si>
    <t>BOS</t>
  </si>
  <si>
    <t>CLE</t>
  </si>
  <si>
    <t>WSN</t>
  </si>
  <si>
    <t>CHC</t>
  </si>
  <si>
    <t>TEX</t>
  </si>
  <si>
    <t>BAL</t>
  </si>
  <si>
    <t>NYM</t>
  </si>
  <si>
    <t>MIA</t>
  </si>
  <si>
    <t>SFG</t>
  </si>
  <si>
    <t>HOU</t>
  </si>
  <si>
    <t>COL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</si>
  <si>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</si>
  <si>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</si>
  <si>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</si>
  <si>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</si>
  <si>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</si>
  <si>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</si>
  <si>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</si>
  <si>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</si>
  <si>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</si>
  <si>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</si>
  <si>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SF</t>
  </si>
  <si>
    <t>WSH</t>
  </si>
  <si>
    <t>Casey Mize</t>
  </si>
  <si>
    <t>Clarke Schmidt</t>
  </si>
  <si>
    <t>Brennan Bernardino</t>
  </si>
  <si>
    <t>Pablo Lopez</t>
  </si>
  <si>
    <t>Erick Fedde</t>
  </si>
  <si>
    <t>Lance Lynn</t>
  </si>
  <si>
    <t>Tobias Myers</t>
  </si>
  <si>
    <t>Jameson Taillon</t>
  </si>
  <si>
    <t>Austin Gomber</t>
  </si>
  <si>
    <t>Jared Jones</t>
  </si>
  <si>
    <t>Kevin Gausman</t>
  </si>
  <si>
    <t>Jake Irvin</t>
  </si>
  <si>
    <t>Trevor Rogers</t>
  </si>
  <si>
    <t>Paul Blackburn</t>
  </si>
  <si>
    <t>Keaton Winn</t>
  </si>
  <si>
    <t>Ranger Suarez</t>
  </si>
  <si>
    <t>Reid Detmers</t>
  </si>
  <si>
    <t>Ben Lively</t>
  </si>
  <si>
    <t>John Means</t>
  </si>
  <si>
    <t>Andrew Abbott</t>
  </si>
  <si>
    <t>Dane Dunning</t>
  </si>
  <si>
    <t>Michael Wacha</t>
  </si>
  <si>
    <t>Christian Scott</t>
  </si>
  <si>
    <t>Zack Littell</t>
  </si>
  <si>
    <t>Logan Gilbert</t>
  </si>
  <si>
    <t>Framber Valdez</t>
  </si>
  <si>
    <t>Michael King</t>
  </si>
  <si>
    <t>Brandon Pfaadt</t>
  </si>
  <si>
    <t>Bryce Elder</t>
  </si>
  <si>
    <t>Tyler Glasnow</t>
  </si>
  <si>
    <t>DET</t>
  </si>
  <si>
    <t>CHW</t>
  </si>
  <si>
    <t>STL</t>
  </si>
  <si>
    <t>MIL</t>
  </si>
  <si>
    <t>PIT</t>
  </si>
  <si>
    <t>TOR</t>
  </si>
  <si>
    <t>OAK</t>
  </si>
  <si>
    <t>PHI</t>
  </si>
  <si>
    <t>LAA</t>
  </si>
  <si>
    <t>CIN</t>
  </si>
  <si>
    <t>KCR</t>
  </si>
  <si>
    <t>TBR</t>
  </si>
  <si>
    <t>SEA</t>
  </si>
  <si>
    <t>SDP</t>
  </si>
  <si>
    <t>ARI</t>
  </si>
  <si>
    <t>ATL</t>
  </si>
  <si>
    <t>LAD</t>
  </si>
  <si>
    <t>KC</t>
  </si>
  <si>
    <t>SD</t>
  </si>
  <si>
    <t>TB</t>
  </si>
  <si>
    <t>U/L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</si>
</sst>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2" fontId="0" fillId="3" borderId="2" xfId="0" applyNumberFormat="1" applyFill="1" applyBorder="1"/>
    <xf numFmtId="0" fontId="1" fillId="0" borderId="0" xfId="0" applyFont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A31" zoomScale="80" zoomScaleNormal="80" workbookViewId="0">
      <selection activeCell="P36" sqref="P36:W36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48</v>
      </c>
      <c r="B2" s="5">
        <f>RF!B2</f>
        <v>5.54</v>
      </c>
      <c r="C2" s="5">
        <f>LR!B2</f>
        <v>5.1662546900822299</v>
      </c>
      <c r="D2" s="5">
        <f>Adaboost!B2</f>
        <v>5.8313253012048101</v>
      </c>
      <c r="E2" s="5">
        <f>XGBR!B2</f>
        <v>3.3142520000000002</v>
      </c>
      <c r="F2" s="5">
        <f>Huber!B2</f>
        <v>5.0709117404075803</v>
      </c>
      <c r="G2" s="5">
        <f>BayesRidge!B2</f>
        <v>5.18162997612525</v>
      </c>
      <c r="H2" s="5">
        <f>Elastic!B2</f>
        <v>4.9335266757852096</v>
      </c>
      <c r="I2" s="5">
        <f>GBR!B2</f>
        <v>4.9639797161848298</v>
      </c>
      <c r="J2" s="6">
        <f t="shared" ref="J2:J35" si="0">AVERAGE(B2:I2,B37)</f>
        <v>5.0179566573234675</v>
      </c>
      <c r="K2">
        <f t="shared" ref="K2:K31" si="1">MAX(B2:I2,B37)</f>
        <v>5.8313253012048101</v>
      </c>
      <c r="L2">
        <f t="shared" ref="L2:L31" si="2">MIN(B2:I2,B37)</f>
        <v>3.3142520000000002</v>
      </c>
      <c r="AC2" s="6"/>
    </row>
    <row r="3" spans="1:29" ht="15" thickBot="1" x14ac:dyDescent="0.35">
      <c r="A3" t="s">
        <v>49</v>
      </c>
      <c r="B3" s="5">
        <f>RF!B3</f>
        <v>5.07</v>
      </c>
      <c r="C3" s="5">
        <f>LR!B3</f>
        <v>4.6325466888932496</v>
      </c>
      <c r="D3" s="5">
        <f>Adaboost!B3</f>
        <v>5.2068126520681197</v>
      </c>
      <c r="E3" s="5">
        <f>XGBR!B3</f>
        <v>6.0480494</v>
      </c>
      <c r="F3" s="5">
        <f>Huber!B3</f>
        <v>4.5985517263647697</v>
      </c>
      <c r="G3" s="5">
        <f>BayesRidge!B3</f>
        <v>4.6661299433632903</v>
      </c>
      <c r="H3" s="5">
        <f>Elastic!B3</f>
        <v>4.8529927621161404</v>
      </c>
      <c r="I3" s="5">
        <f>GBR!B3</f>
        <v>5.0390961479884204</v>
      </c>
      <c r="J3" s="6">
        <f t="shared" si="0"/>
        <v>4.9734709976020151</v>
      </c>
      <c r="K3">
        <f t="shared" si="1"/>
        <v>6.0480494</v>
      </c>
      <c r="L3">
        <f t="shared" si="2"/>
        <v>4.5985517263647697</v>
      </c>
      <c r="AC3" s="6"/>
    </row>
    <row r="4" spans="1:29" ht="15" thickBot="1" x14ac:dyDescent="0.35">
      <c r="A4" t="s">
        <v>50</v>
      </c>
      <c r="B4" s="5">
        <f>RF!B4</f>
        <v>1.37</v>
      </c>
      <c r="C4" s="5">
        <f>LR!B4</f>
        <v>2.7754640516037998</v>
      </c>
      <c r="D4" s="5">
        <f>Adaboost!B4</f>
        <v>3</v>
      </c>
      <c r="E4" s="5">
        <f>XGBR!B4</f>
        <v>1.3105704</v>
      </c>
      <c r="F4" s="5">
        <f>Huber!B4</f>
        <v>2.4752705478303398</v>
      </c>
      <c r="G4" s="5">
        <f>BayesRidge!B4</f>
        <v>2.9415112631304798</v>
      </c>
      <c r="H4" s="5">
        <f>Elastic!B4</f>
        <v>4.08334651215179</v>
      </c>
      <c r="I4" s="5">
        <f>GBR!B4</f>
        <v>2.0031712207806498</v>
      </c>
      <c r="J4" s="6">
        <f t="shared" si="0"/>
        <v>2.5106808679454455</v>
      </c>
      <c r="K4">
        <f t="shared" si="1"/>
        <v>4.08334651215179</v>
      </c>
      <c r="L4">
        <f t="shared" si="2"/>
        <v>1.3105704</v>
      </c>
      <c r="AC4" s="6"/>
    </row>
    <row r="5" spans="1:29" ht="15" thickBot="1" x14ac:dyDescent="0.35">
      <c r="A5" t="s">
        <v>51</v>
      </c>
      <c r="B5" s="5">
        <f>RF!B5</f>
        <v>5.99</v>
      </c>
      <c r="C5" s="5">
        <f>LR!B5</f>
        <v>5.1854803978071597</v>
      </c>
      <c r="D5" s="5">
        <f>Adaboost!B5</f>
        <v>5.8313253012048101</v>
      </c>
      <c r="E5" s="5">
        <f>XGBR!B5</f>
        <v>8.3529850000000003</v>
      </c>
      <c r="F5" s="5">
        <f>Huber!B5</f>
        <v>5.0147402802654897</v>
      </c>
      <c r="G5" s="5">
        <f>BayesRidge!B5</f>
        <v>5.1277825519384299</v>
      </c>
      <c r="H5" s="5">
        <f>Elastic!B5</f>
        <v>4.9343180611633901</v>
      </c>
      <c r="I5" s="5">
        <f>GBR!B5</f>
        <v>6.1981365513362103</v>
      </c>
      <c r="J5" s="6">
        <f t="shared" si="0"/>
        <v>5.761388510601603</v>
      </c>
      <c r="K5">
        <f t="shared" si="1"/>
        <v>8.3529850000000003</v>
      </c>
      <c r="L5">
        <f t="shared" si="2"/>
        <v>4.9343180611633901</v>
      </c>
      <c r="AC5" s="6"/>
    </row>
    <row r="6" spans="1:29" ht="15" thickBot="1" x14ac:dyDescent="0.35">
      <c r="A6" t="s">
        <v>52</v>
      </c>
      <c r="B6" s="5">
        <f>RF!B6</f>
        <v>5.52</v>
      </c>
      <c r="C6" s="5">
        <f>LR!B6</f>
        <v>5.4558671880013696</v>
      </c>
      <c r="D6" s="5">
        <f>Adaboost!B6</f>
        <v>5.44921875</v>
      </c>
      <c r="E6" s="5">
        <f>XGBR!B6</f>
        <v>6.2559667000000001</v>
      </c>
      <c r="F6" s="5">
        <f>Huber!B6</f>
        <v>5.4309986205449503</v>
      </c>
      <c r="G6" s="5">
        <f>BayesRidge!B6</f>
        <v>5.3730645980477201</v>
      </c>
      <c r="H6" s="5">
        <f>Elastic!B6</f>
        <v>5.0349722530860204</v>
      </c>
      <c r="I6" s="5">
        <f>GBR!B6</f>
        <v>5.8838798918424304</v>
      </c>
      <c r="J6" s="6">
        <f t="shared" si="0"/>
        <v>5.5316375050991056</v>
      </c>
      <c r="K6">
        <f t="shared" si="1"/>
        <v>6.2559667000000001</v>
      </c>
      <c r="L6">
        <f t="shared" si="2"/>
        <v>5.0349722530860204</v>
      </c>
      <c r="AC6" s="6"/>
    </row>
    <row r="7" spans="1:29" ht="15" thickBot="1" x14ac:dyDescent="0.35">
      <c r="A7" t="s">
        <v>53</v>
      </c>
      <c r="B7" s="5">
        <f>RF!B7</f>
        <v>4.83</v>
      </c>
      <c r="C7" s="5">
        <f>LR!B7</f>
        <v>4.9362681087318103</v>
      </c>
      <c r="D7" s="5">
        <f>Adaboost!B7</f>
        <v>5.2068126520681197</v>
      </c>
      <c r="E7" s="5">
        <f>XGBR!B7</f>
        <v>5.3991239999999996</v>
      </c>
      <c r="F7" s="5">
        <f>Huber!B7</f>
        <v>4.8754850317368499</v>
      </c>
      <c r="G7" s="5">
        <f>BayesRidge!B7</f>
        <v>4.8645552335592503</v>
      </c>
      <c r="H7" s="5">
        <f>Elastic!B7</f>
        <v>4.8802688451140801</v>
      </c>
      <c r="I7" s="5">
        <f>GBR!B7</f>
        <v>5.5030231682572204</v>
      </c>
      <c r="J7" s="6">
        <f t="shared" si="0"/>
        <v>5.0611856368981032</v>
      </c>
      <c r="K7">
        <f t="shared" si="1"/>
        <v>5.5030231682572204</v>
      </c>
      <c r="L7">
        <f t="shared" si="2"/>
        <v>4.83</v>
      </c>
      <c r="AC7" s="6"/>
    </row>
    <row r="8" spans="1:29" ht="15" thickBot="1" x14ac:dyDescent="0.35">
      <c r="A8" t="s">
        <v>54</v>
      </c>
      <c r="B8" s="5">
        <f>RF!B8</f>
        <v>4.96</v>
      </c>
      <c r="C8" s="5">
        <f>LR!B8</f>
        <v>5.07323385705135</v>
      </c>
      <c r="D8" s="5">
        <f>Adaboost!B8</f>
        <v>5.67461669505962</v>
      </c>
      <c r="E8" s="5">
        <f>XGBR!B8</f>
        <v>4.6317069999999996</v>
      </c>
      <c r="F8" s="5">
        <f>Huber!B8</f>
        <v>4.9895635458705296</v>
      </c>
      <c r="G8" s="5">
        <f>BayesRidge!B8</f>
        <v>5.1365825183896296</v>
      </c>
      <c r="H8" s="5">
        <f>Elastic!B8</f>
        <v>4.8828891961564098</v>
      </c>
      <c r="I8" s="5">
        <f>GBR!B8</f>
        <v>5.5065761767711896</v>
      </c>
      <c r="J8" s="6">
        <f t="shared" si="0"/>
        <v>5.0857145999482336</v>
      </c>
      <c r="K8">
        <f t="shared" si="1"/>
        <v>5.67461669505962</v>
      </c>
      <c r="L8">
        <f t="shared" si="2"/>
        <v>4.6317069999999996</v>
      </c>
      <c r="AC8" s="6"/>
    </row>
    <row r="9" spans="1:29" ht="15" thickBot="1" x14ac:dyDescent="0.35">
      <c r="A9" t="s">
        <v>55</v>
      </c>
      <c r="B9" s="5">
        <f>RF!B9</f>
        <v>6.38</v>
      </c>
      <c r="C9" s="5">
        <f>LR!B9</f>
        <v>5.9590025646548304</v>
      </c>
      <c r="D9" s="5">
        <f>Adaboost!B9</f>
        <v>6.1846689895470304</v>
      </c>
      <c r="E9" s="5">
        <f>XGBR!B9</f>
        <v>5.7316865999999997</v>
      </c>
      <c r="F9" s="5">
        <f>Huber!B9</f>
        <v>5.9511523149415</v>
      </c>
      <c r="G9" s="5">
        <f>BayesRidge!B9</f>
        <v>5.85181661209793</v>
      </c>
      <c r="H9" s="5">
        <f>Elastic!B9</f>
        <v>5.0873208809905597</v>
      </c>
      <c r="I9" s="5">
        <f>GBR!B9</f>
        <v>6.0421963289753897</v>
      </c>
      <c r="J9" s="6">
        <f t="shared" si="0"/>
        <v>5.8995184586903946</v>
      </c>
      <c r="K9">
        <f t="shared" si="1"/>
        <v>6.38</v>
      </c>
      <c r="L9">
        <f t="shared" si="2"/>
        <v>5.0873208809905597</v>
      </c>
      <c r="AC9" s="6"/>
    </row>
    <row r="10" spans="1:29" ht="15" thickBot="1" x14ac:dyDescent="0.35">
      <c r="A10" t="s">
        <v>56</v>
      </c>
      <c r="B10" s="5">
        <f>RF!B10</f>
        <v>5.51</v>
      </c>
      <c r="C10" s="5">
        <f>LR!B10</f>
        <v>4.99705801057332</v>
      </c>
      <c r="D10" s="5">
        <f>Adaboost!B10</f>
        <v>5.44921875</v>
      </c>
      <c r="E10" s="5">
        <f>XGBR!B10</f>
        <v>4.858886</v>
      </c>
      <c r="F10" s="5">
        <f>Huber!B10</f>
        <v>4.9769954357629098</v>
      </c>
      <c r="G10" s="5">
        <f>BayesRidge!B10</f>
        <v>5.0040885087099198</v>
      </c>
      <c r="H10" s="5">
        <f>Elastic!B10</f>
        <v>4.93183664777139</v>
      </c>
      <c r="I10" s="5">
        <f>GBR!B10</f>
        <v>5.6456823115805896</v>
      </c>
      <c r="J10" s="6">
        <f t="shared" si="0"/>
        <v>5.1527553017889405</v>
      </c>
      <c r="K10">
        <f t="shared" si="1"/>
        <v>5.6456823115805896</v>
      </c>
      <c r="L10">
        <f t="shared" si="2"/>
        <v>4.858886</v>
      </c>
      <c r="AC10" s="6"/>
    </row>
    <row r="11" spans="1:29" ht="15" thickBot="1" x14ac:dyDescent="0.35">
      <c r="A11" t="s">
        <v>57</v>
      </c>
      <c r="B11" s="5">
        <f>RF!B11</f>
        <v>5.69</v>
      </c>
      <c r="C11" s="5">
        <f>LR!B11</f>
        <v>5.6255676516255804</v>
      </c>
      <c r="D11" s="5">
        <f>Adaboost!B11</f>
        <v>6.0412371134020599</v>
      </c>
      <c r="E11" s="5">
        <f>XGBR!B11</f>
        <v>6.1814309999999999</v>
      </c>
      <c r="F11" s="5">
        <f>Huber!B11</f>
        <v>5.5655335704380997</v>
      </c>
      <c r="G11" s="5">
        <f>BayesRidge!B11</f>
        <v>5.5679048191248404</v>
      </c>
      <c r="H11" s="5">
        <f>Elastic!B11</f>
        <v>5.0305651769033704</v>
      </c>
      <c r="I11" s="5">
        <f>GBR!B11</f>
        <v>6.1621099979067004</v>
      </c>
      <c r="J11" s="6">
        <f t="shared" si="0"/>
        <v>5.7154200055461466</v>
      </c>
      <c r="K11">
        <f t="shared" si="1"/>
        <v>6.1814309999999999</v>
      </c>
      <c r="L11">
        <f t="shared" si="2"/>
        <v>5.0305651769033704</v>
      </c>
      <c r="AC11" s="6"/>
    </row>
    <row r="12" spans="1:29" ht="15" thickBot="1" x14ac:dyDescent="0.35">
      <c r="A12" t="s">
        <v>58</v>
      </c>
      <c r="B12" s="5">
        <f>RF!B12</f>
        <v>5.23</v>
      </c>
      <c r="C12" s="5">
        <f>LR!B12</f>
        <v>4.4911644564221103</v>
      </c>
      <c r="D12" s="5">
        <f>Adaboost!B12</f>
        <v>5.3153153153153099</v>
      </c>
      <c r="E12" s="5">
        <f>XGBR!B12</f>
        <v>5.8129296000000004</v>
      </c>
      <c r="F12" s="5">
        <f>Huber!B12</f>
        <v>4.4052904449427803</v>
      </c>
      <c r="G12" s="5">
        <f>BayesRidge!B12</f>
        <v>4.4540933852456996</v>
      </c>
      <c r="H12" s="5">
        <f>Elastic!B12</f>
        <v>4.7205164733625997</v>
      </c>
      <c r="I12" s="5">
        <f>GBR!B12</f>
        <v>5.4189362469862399</v>
      </c>
      <c r="J12" s="6">
        <f t="shared" si="0"/>
        <v>4.920204311017371</v>
      </c>
      <c r="K12">
        <f t="shared" si="1"/>
        <v>5.8129296000000004</v>
      </c>
      <c r="L12">
        <f t="shared" si="2"/>
        <v>4.4052904449427803</v>
      </c>
      <c r="AC12" s="6"/>
    </row>
    <row r="13" spans="1:29" ht="15" thickBot="1" x14ac:dyDescent="0.35">
      <c r="A13" t="s">
        <v>59</v>
      </c>
      <c r="B13" s="5">
        <f>RF!B13</f>
        <v>5.5</v>
      </c>
      <c r="C13" s="5">
        <f>LR!B13</f>
        <v>5.1107190074047599</v>
      </c>
      <c r="D13" s="5">
        <f>Adaboost!B13</f>
        <v>5.8313253012048101</v>
      </c>
      <c r="E13" s="5">
        <f>XGBR!B13</f>
        <v>5.5292152999999997</v>
      </c>
      <c r="F13" s="5">
        <f>Huber!B13</f>
        <v>4.9583451349035199</v>
      </c>
      <c r="G13" s="5">
        <f>BayesRidge!B13</f>
        <v>5.1360300234710898</v>
      </c>
      <c r="H13" s="5">
        <f>Elastic!B13</f>
        <v>5.0205533863398299</v>
      </c>
      <c r="I13" s="5">
        <f>GBR!B13</f>
        <v>5.4249286871366502</v>
      </c>
      <c r="J13" s="6">
        <f t="shared" si="0"/>
        <v>5.2868608302212783</v>
      </c>
      <c r="K13">
        <f t="shared" si="1"/>
        <v>5.8313253012048101</v>
      </c>
      <c r="L13">
        <f t="shared" si="2"/>
        <v>4.9583451349035199</v>
      </c>
      <c r="AC13" s="6"/>
    </row>
    <row r="14" spans="1:29" ht="15" thickBot="1" x14ac:dyDescent="0.35">
      <c r="A14" t="s">
        <v>60</v>
      </c>
      <c r="B14" s="5">
        <f>RF!B14</f>
        <v>5.26</v>
      </c>
      <c r="C14" s="5">
        <f>LR!B14</f>
        <v>5.0373036251741699</v>
      </c>
      <c r="D14" s="5">
        <f>Adaboost!B14</f>
        <v>5.2068126520681197</v>
      </c>
      <c r="E14" s="5">
        <f>XGBR!B14</f>
        <v>4.3584022999999998</v>
      </c>
      <c r="F14" s="5">
        <f>Huber!B14</f>
        <v>5.0255210949944704</v>
      </c>
      <c r="G14" s="5">
        <f>BayesRidge!B14</f>
        <v>5.0038752960711097</v>
      </c>
      <c r="H14" s="5">
        <f>Elastic!B14</f>
        <v>4.8877992222856097</v>
      </c>
      <c r="I14" s="5">
        <f>GBR!B14</f>
        <v>5.0257335992541998</v>
      </c>
      <c r="J14" s="6">
        <f t="shared" si="0"/>
        <v>4.9849511101704387</v>
      </c>
      <c r="K14">
        <f t="shared" si="1"/>
        <v>5.26</v>
      </c>
      <c r="L14">
        <f t="shared" si="2"/>
        <v>4.3584022999999998</v>
      </c>
      <c r="AC14" s="6"/>
    </row>
    <row r="15" spans="1:29" ht="15" thickBot="1" x14ac:dyDescent="0.35">
      <c r="A15" t="s">
        <v>61</v>
      </c>
      <c r="B15" s="5">
        <f>RF!B15</f>
        <v>6.32</v>
      </c>
      <c r="C15" s="5">
        <f>LR!B15</f>
        <v>5.5696885601790997</v>
      </c>
      <c r="D15" s="5">
        <f>Adaboost!B15</f>
        <v>5.8694267515923499</v>
      </c>
      <c r="E15" s="5">
        <f>XGBR!B15</f>
        <v>5.3700624000000001</v>
      </c>
      <c r="F15" s="5">
        <f>Huber!B15</f>
        <v>5.5067136328921302</v>
      </c>
      <c r="G15" s="5">
        <f>BayesRidge!B15</f>
        <v>5.5623482632397803</v>
      </c>
      <c r="H15" s="5">
        <f>Elastic!B15</f>
        <v>5.0705595385027102</v>
      </c>
      <c r="I15" s="5">
        <f>GBR!B15</f>
        <v>5.0049226068687798</v>
      </c>
      <c r="J15" s="6">
        <f t="shared" si="0"/>
        <v>5.5387281463956741</v>
      </c>
      <c r="K15">
        <f t="shared" si="1"/>
        <v>6.32</v>
      </c>
      <c r="L15">
        <f t="shared" si="2"/>
        <v>5.0049226068687798</v>
      </c>
      <c r="AC15" s="6"/>
    </row>
    <row r="16" spans="1:29" ht="15" thickBot="1" x14ac:dyDescent="0.35">
      <c r="A16" t="s">
        <v>62</v>
      </c>
      <c r="B16" s="5">
        <f>RF!B16</f>
        <v>5.0999999999999996</v>
      </c>
      <c r="C16" s="5">
        <f>LR!B16</f>
        <v>5.0785740915630599</v>
      </c>
      <c r="D16" s="5">
        <f>Adaboost!B16</f>
        <v>5.8313253012048101</v>
      </c>
      <c r="E16" s="5">
        <f>XGBR!B16</f>
        <v>5.4093499999999999</v>
      </c>
      <c r="F16" s="5">
        <f>Huber!B16</f>
        <v>4.9126769560192898</v>
      </c>
      <c r="G16" s="5">
        <f>BayesRidge!B16</f>
        <v>5.1977618473106597</v>
      </c>
      <c r="H16" s="5">
        <f>Elastic!B16</f>
        <v>5.0608256232398503</v>
      </c>
      <c r="I16" s="5">
        <f>GBR!B16</f>
        <v>5.90572234977635</v>
      </c>
      <c r="J16" s="6">
        <f t="shared" si="0"/>
        <v>5.2835908993976943</v>
      </c>
      <c r="K16">
        <f t="shared" si="1"/>
        <v>5.90572234977635</v>
      </c>
      <c r="L16">
        <f t="shared" si="2"/>
        <v>4.9126769560192898</v>
      </c>
      <c r="AC16" s="6"/>
    </row>
    <row r="17" spans="1:29" ht="15" thickBot="1" x14ac:dyDescent="0.35">
      <c r="A17" t="s">
        <v>63</v>
      </c>
      <c r="B17" s="5">
        <f>RF!B17</f>
        <v>7.55</v>
      </c>
      <c r="C17" s="5">
        <f>LR!B17</f>
        <v>6.3052503261901496</v>
      </c>
      <c r="D17" s="5">
        <f>Adaboost!B17</f>
        <v>6.4571428571428502</v>
      </c>
      <c r="E17" s="5">
        <f>XGBR!B17</f>
        <v>8.2684270000000009</v>
      </c>
      <c r="F17" s="5">
        <f>Huber!B17</f>
        <v>6.08161857839396</v>
      </c>
      <c r="G17" s="5">
        <f>BayesRidge!B17</f>
        <v>6.31500492882033</v>
      </c>
      <c r="H17" s="5">
        <f>Elastic!B17</f>
        <v>5.3845123682795801</v>
      </c>
      <c r="I17" s="5">
        <f>GBR!B17</f>
        <v>9.1669289034871593</v>
      </c>
      <c r="J17" s="6">
        <f t="shared" si="0"/>
        <v>6.8697904255483353</v>
      </c>
      <c r="K17">
        <f t="shared" si="1"/>
        <v>9.1669289034871593</v>
      </c>
      <c r="L17">
        <f t="shared" si="2"/>
        <v>5.3845123682795801</v>
      </c>
      <c r="AC17" s="6"/>
    </row>
    <row r="18" spans="1:29" ht="15" thickBot="1" x14ac:dyDescent="0.35">
      <c r="A18" t="s">
        <v>64</v>
      </c>
      <c r="B18" s="5">
        <f>RF!B18</f>
        <v>4.4800000000000004</v>
      </c>
      <c r="C18" s="5">
        <f>LR!B18</f>
        <v>4.8386827645016899</v>
      </c>
      <c r="D18" s="5">
        <f>Adaboost!B18</f>
        <v>5.67461669505962</v>
      </c>
      <c r="E18" s="5">
        <f>XGBR!B18</f>
        <v>3.4260600000000001</v>
      </c>
      <c r="F18" s="5">
        <f>Huber!B18</f>
        <v>4.7567541779107296</v>
      </c>
      <c r="G18" s="5">
        <f>BayesRidge!B18</f>
        <v>4.9509348760768903</v>
      </c>
      <c r="H18" s="5">
        <f>Elastic!B18</f>
        <v>5.0644518741752798</v>
      </c>
      <c r="I18" s="5">
        <f>GBR!B18</f>
        <v>4.2595710656802899</v>
      </c>
      <c r="J18" s="6">
        <f t="shared" si="0"/>
        <v>4.6953415858053908</v>
      </c>
      <c r="K18">
        <f t="shared" si="1"/>
        <v>5.67461669505962</v>
      </c>
      <c r="L18">
        <f t="shared" si="2"/>
        <v>3.4260600000000001</v>
      </c>
      <c r="AC18" s="6"/>
    </row>
    <row r="19" spans="1:29" ht="15" thickBot="1" x14ac:dyDescent="0.35">
      <c r="A19" t="s">
        <v>65</v>
      </c>
      <c r="B19" s="5">
        <f>RF!B19</f>
        <v>5.97</v>
      </c>
      <c r="C19" s="5">
        <f>LR!B19</f>
        <v>5.3564620862787002</v>
      </c>
      <c r="D19" s="5">
        <f>Adaboost!B19</f>
        <v>6.0412371134020599</v>
      </c>
      <c r="E19" s="5">
        <f>XGBR!B19</f>
        <v>6.0095999999999998</v>
      </c>
      <c r="F19" s="5">
        <f>Huber!B19</f>
        <v>5.2013956206049299</v>
      </c>
      <c r="G19" s="5">
        <f>BayesRidge!B19</f>
        <v>5.3016884854882704</v>
      </c>
      <c r="H19" s="5">
        <f>Elastic!B19</f>
        <v>4.9010732514883699</v>
      </c>
      <c r="I19" s="5">
        <f>GBR!B19</f>
        <v>6.1795544372394504</v>
      </c>
      <c r="J19" s="6">
        <f t="shared" si="0"/>
        <v>5.582802120580701</v>
      </c>
      <c r="K19">
        <f t="shared" si="1"/>
        <v>6.1795544372394504</v>
      </c>
      <c r="L19">
        <f t="shared" si="2"/>
        <v>4.9010732514883699</v>
      </c>
      <c r="AC19" s="6"/>
    </row>
    <row r="20" spans="1:29" ht="15" thickBot="1" x14ac:dyDescent="0.35">
      <c r="A20" t="s">
        <v>66</v>
      </c>
      <c r="B20" s="5">
        <f>RF!B20</f>
        <v>5.55</v>
      </c>
      <c r="C20" s="5">
        <f>LR!B20</f>
        <v>5.1842473065787704</v>
      </c>
      <c r="D20" s="5">
        <f>Adaboost!B20</f>
        <v>5.8313253012048101</v>
      </c>
      <c r="E20" s="5">
        <f>XGBR!B20</f>
        <v>5.6458550000000001</v>
      </c>
      <c r="F20" s="5">
        <f>Huber!B20</f>
        <v>5.0367886352711198</v>
      </c>
      <c r="G20" s="5">
        <f>BayesRidge!B20</f>
        <v>5.1010007384131804</v>
      </c>
      <c r="H20" s="5">
        <f>Elastic!B20</f>
        <v>4.9294401292726704</v>
      </c>
      <c r="I20" s="5">
        <f>GBR!B20</f>
        <v>6.6410784478478799</v>
      </c>
      <c r="J20" s="6">
        <f t="shared" si="0"/>
        <v>5.4577420887783035</v>
      </c>
      <c r="K20">
        <f t="shared" si="1"/>
        <v>6.6410784478478799</v>
      </c>
      <c r="L20">
        <f t="shared" si="2"/>
        <v>4.9294401292726704</v>
      </c>
      <c r="AC20" s="6"/>
    </row>
    <row r="21" spans="1:29" ht="15" thickBot="1" x14ac:dyDescent="0.35">
      <c r="A21" t="s">
        <v>67</v>
      </c>
      <c r="B21" s="5">
        <f>RF!B21</f>
        <v>5.15</v>
      </c>
      <c r="C21" s="5">
        <f>LR!B21</f>
        <v>5.2479174345834503</v>
      </c>
      <c r="D21" s="5">
        <f>Adaboost!B21</f>
        <v>5.4982578397212496</v>
      </c>
      <c r="E21" s="5">
        <f>XGBR!B21</f>
        <v>4.4617247999999998</v>
      </c>
      <c r="F21" s="5">
        <f>Huber!B21</f>
        <v>5.1615958332376097</v>
      </c>
      <c r="G21" s="5">
        <f>BayesRidge!B21</f>
        <v>5.1849336361548799</v>
      </c>
      <c r="H21" s="5">
        <f>Elastic!B21</f>
        <v>4.9812009123373802</v>
      </c>
      <c r="I21" s="5">
        <f>GBR!B21</f>
        <v>5.0237851088344598</v>
      </c>
      <c r="J21" s="6">
        <f t="shared" si="0"/>
        <v>5.1007308171642149</v>
      </c>
      <c r="K21">
        <f t="shared" si="1"/>
        <v>5.4982578397212496</v>
      </c>
      <c r="L21">
        <f t="shared" si="2"/>
        <v>4.4617247999999998</v>
      </c>
      <c r="AC21" s="6"/>
    </row>
    <row r="22" spans="1:29" ht="15" thickBot="1" x14ac:dyDescent="0.35">
      <c r="A22" t="s">
        <v>68</v>
      </c>
      <c r="B22" s="5">
        <f>RF!B22</f>
        <v>4.63</v>
      </c>
      <c r="C22" s="5">
        <f>LR!B22</f>
        <v>5.1149380487915401</v>
      </c>
      <c r="D22" s="5">
        <f>Adaboost!B22</f>
        <v>5.44921875</v>
      </c>
      <c r="E22" s="5">
        <f>XGBR!B22</f>
        <v>4.9305057999999997</v>
      </c>
      <c r="F22" s="5">
        <f>Huber!B22</f>
        <v>5.0767209166745397</v>
      </c>
      <c r="G22" s="5">
        <f>BayesRidge!B22</f>
        <v>5.10943614063354</v>
      </c>
      <c r="H22" s="5">
        <f>Elastic!B22</f>
        <v>4.9424903259318098</v>
      </c>
      <c r="I22" s="5">
        <f>GBR!B22</f>
        <v>4.4854109314822299</v>
      </c>
      <c r="J22" s="6">
        <f t="shared" si="0"/>
        <v>4.9867221976306508</v>
      </c>
      <c r="K22">
        <f t="shared" si="1"/>
        <v>5.44921875</v>
      </c>
      <c r="L22">
        <f t="shared" si="2"/>
        <v>4.4854109314822299</v>
      </c>
      <c r="AC22" s="6"/>
    </row>
    <row r="23" spans="1:29" ht="15" thickBot="1" x14ac:dyDescent="0.35">
      <c r="A23" t="s">
        <v>69</v>
      </c>
      <c r="B23" s="5">
        <f>RF!B23</f>
        <v>4.82</v>
      </c>
      <c r="C23" s="5">
        <f>LR!B23</f>
        <v>5.0621826177824101</v>
      </c>
      <c r="D23" s="5">
        <f>Adaboost!B23</f>
        <v>5.44921875</v>
      </c>
      <c r="E23" s="5">
        <f>XGBR!B23</f>
        <v>5.0181709999999997</v>
      </c>
      <c r="F23" s="5">
        <f>Huber!B23</f>
        <v>5.0063951176024997</v>
      </c>
      <c r="G23" s="5">
        <f>BayesRidge!B23</f>
        <v>5.0845575927323399</v>
      </c>
      <c r="H23" s="5">
        <f>Elastic!B23</f>
        <v>5.0196336234422798</v>
      </c>
      <c r="I23" s="5">
        <f>GBR!B23</f>
        <v>4.94256936290257</v>
      </c>
      <c r="J23" s="6">
        <f t="shared" si="0"/>
        <v>5.0528373878184283</v>
      </c>
      <c r="K23">
        <f t="shared" si="1"/>
        <v>5.44921875</v>
      </c>
      <c r="L23">
        <f t="shared" si="2"/>
        <v>4.82</v>
      </c>
      <c r="AC23" s="6"/>
    </row>
    <row r="24" spans="1:29" ht="15" thickBot="1" x14ac:dyDescent="0.35">
      <c r="A24" t="s">
        <v>70</v>
      </c>
      <c r="B24" s="5">
        <f>RF!B24</f>
        <v>3.54</v>
      </c>
      <c r="C24" s="5">
        <f>LR!B24</f>
        <v>4.2880973534265099</v>
      </c>
      <c r="D24" s="5">
        <f>Adaboost!B24</f>
        <v>4.3253796095444601</v>
      </c>
      <c r="E24" s="5">
        <f>XGBR!B24</f>
        <v>3.9204137000000001</v>
      </c>
      <c r="F24" s="5">
        <f>Huber!B24</f>
        <v>4.1547744021821602</v>
      </c>
      <c r="G24" s="5">
        <f>BayesRidge!B24</f>
        <v>4.28651779943241</v>
      </c>
      <c r="H24" s="5">
        <f>Elastic!B24</f>
        <v>4.7493502929410498</v>
      </c>
      <c r="I24" s="5">
        <f>GBR!B24</f>
        <v>4.6256839103037199</v>
      </c>
      <c r="J24" s="6">
        <f t="shared" si="0"/>
        <v>4.2505705766342263</v>
      </c>
      <c r="K24">
        <f t="shared" si="1"/>
        <v>4.7493502929410498</v>
      </c>
      <c r="L24">
        <f t="shared" si="2"/>
        <v>3.54</v>
      </c>
      <c r="AC24" s="6"/>
    </row>
    <row r="25" spans="1:29" ht="15" thickBot="1" x14ac:dyDescent="0.35">
      <c r="A25" t="s">
        <v>71</v>
      </c>
      <c r="B25" s="5">
        <f>RF!B25</f>
        <v>6.03</v>
      </c>
      <c r="C25" s="5">
        <f>LR!B25</f>
        <v>5.2901266906272602</v>
      </c>
      <c r="D25" s="5">
        <f>Adaboost!B25</f>
        <v>6.0436507936507899</v>
      </c>
      <c r="E25" s="5">
        <f>XGBR!B25</f>
        <v>7.7710629999999998</v>
      </c>
      <c r="F25" s="5">
        <f>Huber!B25</f>
        <v>5.1728635705205699</v>
      </c>
      <c r="G25" s="5">
        <f>BayesRidge!B25</f>
        <v>5.2494600856502798</v>
      </c>
      <c r="H25" s="5">
        <f>Elastic!B25</f>
        <v>4.97573513560683</v>
      </c>
      <c r="I25" s="5">
        <f>GBR!B25</f>
        <v>5.8973356319996597</v>
      </c>
      <c r="J25" s="6">
        <f t="shared" si="0"/>
        <v>5.7438170255503467</v>
      </c>
      <c r="K25">
        <f t="shared" si="1"/>
        <v>7.7710629999999998</v>
      </c>
      <c r="L25">
        <f t="shared" si="2"/>
        <v>4.97573513560683</v>
      </c>
      <c r="AC25" s="6"/>
    </row>
    <row r="26" spans="1:29" ht="15" thickBot="1" x14ac:dyDescent="0.35">
      <c r="A26" t="s">
        <v>72</v>
      </c>
      <c r="B26" s="5">
        <f>RF!B26</f>
        <v>6.52</v>
      </c>
      <c r="C26" s="5">
        <f>LR!B26</f>
        <v>6.2332679524433097</v>
      </c>
      <c r="D26" s="5">
        <f>Adaboost!B26</f>
        <v>5.8981723237597903</v>
      </c>
      <c r="E26" s="5">
        <f>XGBR!B26</f>
        <v>4.6954612999999998</v>
      </c>
      <c r="F26" s="5">
        <f>Huber!B26</f>
        <v>6.2177844322628903</v>
      </c>
      <c r="G26" s="5">
        <f>BayesRidge!B26</f>
        <v>6.0809716470017099</v>
      </c>
      <c r="H26" s="5">
        <f>Elastic!B26</f>
        <v>5.2404626384680597</v>
      </c>
      <c r="I26" s="5">
        <f>GBR!B26</f>
        <v>5.7729064195676703</v>
      </c>
      <c r="J26" s="6">
        <f t="shared" si="0"/>
        <v>5.863124649812363</v>
      </c>
      <c r="K26">
        <f t="shared" si="1"/>
        <v>6.52</v>
      </c>
      <c r="L26">
        <f t="shared" si="2"/>
        <v>4.6954612999999998</v>
      </c>
      <c r="AC26" s="6"/>
    </row>
    <row r="27" spans="1:29" ht="15" thickBot="1" x14ac:dyDescent="0.35">
      <c r="A27" t="s">
        <v>73</v>
      </c>
      <c r="B27" s="5">
        <f>RF!B27</f>
        <v>5.41</v>
      </c>
      <c r="C27" s="5">
        <f>LR!B27</f>
        <v>4.5634123935398199</v>
      </c>
      <c r="D27" s="5">
        <f>Adaboost!B27</f>
        <v>5.4982578397212496</v>
      </c>
      <c r="E27" s="5">
        <f>XGBR!B27</f>
        <v>4.6690816999999996</v>
      </c>
      <c r="F27" s="5">
        <f>Huber!B27</f>
        <v>4.3672626024668899</v>
      </c>
      <c r="G27" s="5">
        <f>BayesRidge!B27</f>
        <v>4.7116352088197697</v>
      </c>
      <c r="H27" s="5">
        <f>Elastic!B27</f>
        <v>4.9961227290301098</v>
      </c>
      <c r="I27" s="5">
        <f>GBR!B27</f>
        <v>5.2717339762163196</v>
      </c>
      <c r="J27" s="6">
        <f t="shared" si="0"/>
        <v>4.8957633830268925</v>
      </c>
      <c r="K27">
        <f t="shared" si="1"/>
        <v>5.4982578397212496</v>
      </c>
      <c r="L27">
        <f t="shared" si="2"/>
        <v>4.3672626024668899</v>
      </c>
      <c r="AC27" s="6"/>
    </row>
    <row r="28" spans="1:29" ht="15" thickBot="1" x14ac:dyDescent="0.35">
      <c r="A28" t="s">
        <v>74</v>
      </c>
      <c r="B28" s="5">
        <f>RF!B28</f>
        <v>4.28</v>
      </c>
      <c r="C28" s="5">
        <f>LR!B28</f>
        <v>4.9011763891025399</v>
      </c>
      <c r="D28" s="5">
        <f>Adaboost!B28</f>
        <v>5.1170886075949298</v>
      </c>
      <c r="E28" s="5">
        <f>XGBR!B28</f>
        <v>4.8521403999999997</v>
      </c>
      <c r="F28" s="5">
        <f>Huber!B28</f>
        <v>4.8808557330732203</v>
      </c>
      <c r="G28" s="5">
        <f>BayesRidge!B28</f>
        <v>4.8324393187404304</v>
      </c>
      <c r="H28" s="5">
        <f>Elastic!B28</f>
        <v>4.9370245492012597</v>
      </c>
      <c r="I28" s="5">
        <f>GBR!B28</f>
        <v>4.8525241868885898</v>
      </c>
      <c r="J28" s="6">
        <f t="shared" si="0"/>
        <v>4.8407048658640024</v>
      </c>
      <c r="K28">
        <f t="shared" si="1"/>
        <v>5.1170886075949298</v>
      </c>
      <c r="L28">
        <f t="shared" si="2"/>
        <v>4.28</v>
      </c>
      <c r="AC28" s="6"/>
    </row>
    <row r="29" spans="1:29" ht="15" thickBot="1" x14ac:dyDescent="0.35">
      <c r="A29" t="s">
        <v>75</v>
      </c>
      <c r="B29" s="5">
        <f>RF!B29</f>
        <v>5.24</v>
      </c>
      <c r="C29" s="5">
        <f>LR!B29</f>
        <v>5.3276563620685504</v>
      </c>
      <c r="D29" s="5">
        <f>Adaboost!B29</f>
        <v>6.3828571428571399</v>
      </c>
      <c r="E29" s="5">
        <f>XGBR!B29</f>
        <v>4.0831689999999998</v>
      </c>
      <c r="F29" s="5">
        <f>Huber!B29</f>
        <v>5.2151272887818898</v>
      </c>
      <c r="G29" s="5">
        <f>BayesRidge!B29</f>
        <v>5.2685674285089297</v>
      </c>
      <c r="H29" s="5">
        <f>Elastic!B29</f>
        <v>5.0682170627610397</v>
      </c>
      <c r="I29" s="5">
        <f>GBR!B29</f>
        <v>4.7280167477782697</v>
      </c>
      <c r="J29" s="6">
        <f t="shared" si="0"/>
        <v>5.1763704941508832</v>
      </c>
      <c r="K29">
        <f t="shared" si="1"/>
        <v>6.3828571428571399</v>
      </c>
      <c r="L29">
        <f t="shared" si="2"/>
        <v>4.0831689999999998</v>
      </c>
      <c r="AC29" s="6"/>
    </row>
    <row r="30" spans="1:29" ht="15" thickBot="1" x14ac:dyDescent="0.35">
      <c r="A30" t="s">
        <v>76</v>
      </c>
      <c r="B30" s="5">
        <f>RF!B30</f>
        <v>4.67</v>
      </c>
      <c r="C30" s="5">
        <f>LR!B30</f>
        <v>4.7572839572074699</v>
      </c>
      <c r="D30" s="5">
        <f>Adaboost!B30</f>
        <v>5.8313253012048101</v>
      </c>
      <c r="E30" s="5">
        <f>XGBR!B30</f>
        <v>5.3430213999999996</v>
      </c>
      <c r="F30" s="5">
        <f>Huber!B30</f>
        <v>4.6549148837051497</v>
      </c>
      <c r="G30" s="5">
        <f>BayesRidge!B30</f>
        <v>4.9389053350568002</v>
      </c>
      <c r="H30" s="5">
        <f>Elastic!B30</f>
        <v>5.0414439297096596</v>
      </c>
      <c r="I30" s="5">
        <f>GBR!B30</f>
        <v>5.1882386405144896</v>
      </c>
      <c r="J30" s="6">
        <f t="shared" si="0"/>
        <v>5.0257147080402111</v>
      </c>
      <c r="K30">
        <f t="shared" si="1"/>
        <v>5.8313253012048101</v>
      </c>
      <c r="L30">
        <f t="shared" si="2"/>
        <v>4.6549148837051497</v>
      </c>
      <c r="AC30" s="6"/>
    </row>
    <row r="31" spans="1:29" ht="15" thickBot="1" x14ac:dyDescent="0.35">
      <c r="A31" t="s">
        <v>77</v>
      </c>
      <c r="B31" s="5">
        <f>RF!B31</f>
        <v>6.94</v>
      </c>
      <c r="C31" s="5">
        <f>LR!B31</f>
        <v>5.9158028824753304</v>
      </c>
      <c r="D31" s="5">
        <f>Adaboost!B31</f>
        <v>5.8981723237597903</v>
      </c>
      <c r="E31" s="5">
        <f>XGBR!B31</f>
        <v>9.4534090000000006</v>
      </c>
      <c r="F31" s="5">
        <f>Huber!B31</f>
        <v>5.8658430891933602</v>
      </c>
      <c r="G31" s="5">
        <f>BayesRidge!B31</f>
        <v>5.8612791976729604</v>
      </c>
      <c r="H31" s="5">
        <f>Elastic!B31</f>
        <v>5.1906001862899096</v>
      </c>
      <c r="I31" s="5">
        <f>GBR!B31</f>
        <v>6.4974218895447899</v>
      </c>
      <c r="J31" s="6">
        <f t="shared" si="0"/>
        <v>6.3889205613575299</v>
      </c>
      <c r="K31">
        <f t="shared" si="1"/>
        <v>9.4534090000000006</v>
      </c>
      <c r="L31">
        <f t="shared" si="2"/>
        <v>5.1906001862899096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42</v>
      </c>
      <c r="E36" s="7" t="s">
        <v>20</v>
      </c>
      <c r="F36" s="7" t="s">
        <v>19</v>
      </c>
      <c r="G36" s="7" t="s">
        <v>41</v>
      </c>
      <c r="H36" s="7" t="s">
        <v>15</v>
      </c>
      <c r="I36" s="7" t="s">
        <v>14</v>
      </c>
      <c r="J36" s="7" t="s">
        <v>40</v>
      </c>
      <c r="K36" s="7" t="s">
        <v>39</v>
      </c>
      <c r="L36" s="7" t="s">
        <v>17</v>
      </c>
      <c r="M36" s="7" t="s">
        <v>18</v>
      </c>
      <c r="N36" s="7" t="s">
        <v>38</v>
      </c>
      <c r="O36" s="7" t="s">
        <v>37</v>
      </c>
      <c r="P36" s="7" t="s">
        <v>36</v>
      </c>
      <c r="Q36" s="7" t="s">
        <v>6</v>
      </c>
      <c r="T36"/>
      <c r="AC36" s="6"/>
    </row>
    <row r="37" spans="1:29" ht="15" thickBot="1" x14ac:dyDescent="0.35">
      <c r="A37" t="str">
        <f>A2</f>
        <v>Casey Mize</v>
      </c>
      <c r="B37" s="5">
        <f>Neural!B2</f>
        <v>5.1597298161212999</v>
      </c>
      <c r="D37" s="7">
        <v>20</v>
      </c>
      <c r="E37" s="7" t="s">
        <v>67</v>
      </c>
      <c r="F37" s="7" t="s">
        <v>87</v>
      </c>
      <c r="G37" s="7">
        <v>5.1007308171642149</v>
      </c>
      <c r="H37" s="7">
        <v>5.4982578397212496</v>
      </c>
      <c r="I37" s="7">
        <v>4.4617247999999998</v>
      </c>
      <c r="J37" s="10">
        <v>5.5</v>
      </c>
      <c r="K37" s="10">
        <f>G37-J37</f>
        <v>-0.39926918283578505</v>
      </c>
      <c r="L37" s="10" t="str">
        <f>IF(K37 &lt; 0, "Under", "Over")</f>
        <v>Under</v>
      </c>
      <c r="M37" s="11">
        <f>IF(L37="Over", IF(AND(G37&gt;J37, H37&gt;J37, I37&gt;J37), 1, IF(OR(AND(G37&gt;J37, H37&gt;J37), AND(G37&gt;J37, I37&gt;J37), AND(G37&gt;J37, I37&gt;J37)), 2/3, IF(OR(AND(G37&gt;J37, H37&lt;=J37), AND(G37&gt;J37, I37&lt;=J37), AND(H37&gt;J37, I37&lt;=J37), AND(G37&lt;=J37, H37&gt;J37), AND(G37&lt;=J37, I37&gt;J37), AND(H37&lt;=J37, I37&gt;J37)), 1/3, 0))), IF(AND(G37&lt;J37, H37&lt;J37, I37&lt;J37), 1, IF(OR(AND(G37&lt;J37, H37&lt;J37), AND(G37&lt;J37, I37&lt;J37), AND(G37&lt;J37, I37&lt;J37)), 2/3, IF(OR(AND(G37&lt;J37, H37&gt;=J37), AND(G37&lt;J37, I37&gt;=J37), AND(H37&lt;J37, I37&gt;=J37), AND(G37&gt;=J37, H37&lt;J37), AND(G37&gt;=J37, I37&lt;J37), AND(H37&gt;=J37, I37&lt;J37)), 1/3, 0))))</f>
        <v>1</v>
      </c>
      <c r="N37" s="10">
        <f>IF(OR(K37&gt;1.5,K37&lt;-1.5),5,
IF(OR(AND(K37&lt;=1.5,K37&gt;=1),AND(K37&gt;=-1.5,K37&lt;=-1)),4,
IF(OR(AND(K37&lt;=1,K37&gt;=0.75),AND(K37&gt;=-1,K37&lt;=-0.75)),3,
IF(OR(AND(K37&lt;=0.75,K37&gt;=0.5),AND(K37&gt;=-0.75,K37&lt;=-0.5)),2,
IF(OR(K37&lt;=0.5,K37&gt;=-0.5),1,"")
)
)
))</f>
        <v>1</v>
      </c>
      <c r="O37" s="10">
        <f>IF(M37=1,5,IF(M37=2/3,3,IF(M37=1/3,1,0)))</f>
        <v>5</v>
      </c>
      <c r="P37" s="10">
        <f>SUM(N37:O37)</f>
        <v>6</v>
      </c>
      <c r="Q37" s="10">
        <v>8</v>
      </c>
      <c r="T37"/>
      <c r="AC37" s="6"/>
    </row>
    <row r="38" spans="1:29" ht="15" thickBot="1" x14ac:dyDescent="0.35">
      <c r="A38" t="str">
        <f>A3</f>
        <v>Clarke Schmidt</v>
      </c>
      <c r="B38" s="5">
        <f>Neural!B3</f>
        <v>4.6470596576241396</v>
      </c>
      <c r="D38" s="7">
        <v>9</v>
      </c>
      <c r="E38" s="7" t="s">
        <v>56</v>
      </c>
      <c r="F38" s="7" t="s">
        <v>35</v>
      </c>
      <c r="G38" s="7">
        <v>5.1527553017889405</v>
      </c>
      <c r="H38" s="7">
        <v>5.6456823115805896</v>
      </c>
      <c r="I38" s="7">
        <v>4.858886</v>
      </c>
      <c r="J38" s="10">
        <v>3.5</v>
      </c>
      <c r="K38" s="10">
        <f>G38-J38</f>
        <v>1.6527553017889405</v>
      </c>
      <c r="L38" s="10" t="str">
        <f>IF(K38 &lt; 0, "Under", "Over")</f>
        <v>Over</v>
      </c>
      <c r="M38" s="11">
        <f>IF(L38="Over", IF(AND(G38&gt;J38, H38&gt;J38, I38&gt;J38), 1, IF(OR(AND(G38&gt;J38, H38&gt;J38), AND(G38&gt;J38, I38&gt;J38), AND(G38&gt;J38, I38&gt;J38)), 2/3, IF(OR(AND(G38&gt;J38, H38&lt;=J38), AND(G38&gt;J38, I38&lt;=J38), AND(H38&gt;J38, I38&lt;=J38), AND(G38&lt;=J38, H38&gt;J38), AND(G38&lt;=J38, I38&gt;J38), AND(H38&lt;=J38, I38&gt;J38)), 1/3, 0))), IF(AND(G38&lt;J38, H38&lt;J38, I38&lt;J38), 1, IF(OR(AND(G38&lt;J38, H38&lt;J38), AND(G38&lt;J38, I38&lt;J38), AND(G38&lt;J38, I38&lt;J38)), 2/3, IF(OR(AND(G38&lt;J38, H38&gt;=J38), AND(G38&lt;J38, I38&gt;=J38), AND(H38&lt;J38, I38&gt;=J38), AND(G38&gt;=J38, H38&lt;J38), AND(G38&gt;=J38, I38&lt;J38), AND(H38&gt;=J38, I38&lt;J38)), 1/3, 0))))</f>
        <v>1</v>
      </c>
      <c r="N38" s="10">
        <f>IF(OR(K38&gt;1.5,K38&lt;-1.5),5,
IF(OR(AND(K38&lt;=1.5,K38&gt;=1),AND(K38&gt;=-1.5,K38&lt;=-1)),4,
IF(OR(AND(K38&lt;=1,K38&gt;=0.75),AND(K38&gt;=-1,K38&lt;=-0.75)),3,
IF(OR(AND(K38&lt;=0.75,K38&gt;=0.5),AND(K38&gt;=-0.75,K38&lt;=-0.5)),2,
IF(OR(K38&lt;=0.5,K38&gt;=-0.5),1,"")
)
)
))</f>
        <v>5</v>
      </c>
      <c r="O38" s="10">
        <f>IF(M38=1,5,IF(M38=2/3,3,IF(M38=1/3,1,0)))</f>
        <v>5</v>
      </c>
      <c r="P38" s="10">
        <f>SUM(N38:O38)</f>
        <v>10</v>
      </c>
      <c r="Q38" s="10">
        <v>3</v>
      </c>
      <c r="T38"/>
      <c r="AC38" s="6"/>
    </row>
    <row r="39" spans="1:29" ht="15" thickBot="1" x14ac:dyDescent="0.35">
      <c r="A39" t="str">
        <f>A4</f>
        <v>Brennan Bernardino</v>
      </c>
      <c r="B39" s="5">
        <f>Neural!B4</f>
        <v>2.63679381601195</v>
      </c>
      <c r="D39" s="7">
        <v>18</v>
      </c>
      <c r="E39" s="7" t="s">
        <v>65</v>
      </c>
      <c r="F39" s="7" t="s">
        <v>26</v>
      </c>
      <c r="G39" s="7">
        <v>5.582802120580701</v>
      </c>
      <c r="H39" s="7">
        <v>6.1795544372394504</v>
      </c>
      <c r="I39" s="7">
        <v>4.9010732514883699</v>
      </c>
      <c r="J39" s="12">
        <v>4.5</v>
      </c>
      <c r="K39" s="12">
        <f>G39-J39</f>
        <v>1.082802120580701</v>
      </c>
      <c r="L39" s="12" t="str">
        <f>IF(K39 &lt; 0, "Under", "Over")</f>
        <v>Over</v>
      </c>
      <c r="M39" s="13">
        <f>IF(L39="Over", IF(AND(G39&gt;J39, H39&gt;J39, I39&gt;J39), 1, IF(OR(AND(G39&gt;J39, H39&gt;J39), AND(G39&gt;J39, I39&gt;J39), AND(G39&gt;J39, I39&gt;J39)), 2/3, IF(OR(AND(G39&gt;J39, H39&lt;=J39), AND(G39&gt;J39, I39&lt;=J39), AND(H39&gt;J39, I39&lt;=J39), AND(G39&lt;=J39, H39&gt;J39), AND(G39&lt;=J39, I39&gt;J39), AND(H39&lt;=J39, I39&gt;J39)), 1/3, 0))), IF(AND(G39&lt;J39, H39&lt;J39, I39&lt;J39), 1, IF(OR(AND(G39&lt;J39, H39&lt;J39), AND(G39&lt;J39, I39&lt;J39), AND(G39&lt;J39, I39&lt;J39)), 2/3, IF(OR(AND(G39&lt;J39, H39&gt;=J39), AND(G39&lt;J39, I39&gt;=J39), AND(H39&lt;J39, I39&gt;=J39), AND(G39&gt;=J39, H39&lt;J39), AND(G39&gt;=J39, I39&lt;J39), AND(H39&gt;=J39, I39&lt;J39)), 1/3, 0))))</f>
        <v>1</v>
      </c>
      <c r="N39" s="12">
        <f>IF(OR(K39&gt;1.5,K39&lt;-1.5),5,
IF(OR(AND(K39&lt;=1.5,K39&gt;=1),AND(K39&gt;=-1.5,K39&lt;=-1)),4,
IF(OR(AND(K39&lt;=1,K39&gt;=0.75),AND(K39&gt;=-1,K39&lt;=-0.75)),3,
IF(OR(AND(K39&lt;=0.75,K39&gt;=0.5),AND(K39&gt;=-0.75,K39&lt;=-0.5)),2,
IF(OR(K39&lt;=0.5,K39&gt;=-0.5),1,"")
)
)
))</f>
        <v>4</v>
      </c>
      <c r="O39" s="12">
        <f>IF(M39=1,5,IF(M39=2/3,3,IF(M39=1/3,1,0)))</f>
        <v>5</v>
      </c>
      <c r="P39" s="12">
        <f>SUM(N39:O39)</f>
        <v>9</v>
      </c>
      <c r="Q39" s="12">
        <v>5</v>
      </c>
      <c r="T39"/>
      <c r="AC39" s="6"/>
    </row>
    <row r="40" spans="1:29" ht="15" thickBot="1" x14ac:dyDescent="0.35">
      <c r="A40" t="str">
        <f>A5</f>
        <v>Pablo Lopez</v>
      </c>
      <c r="B40" s="5">
        <f>Neural!B5</f>
        <v>5.2177284516989397</v>
      </c>
      <c r="D40" s="7">
        <v>28</v>
      </c>
      <c r="E40" s="7" t="s">
        <v>75</v>
      </c>
      <c r="F40" s="7" t="s">
        <v>92</v>
      </c>
      <c r="G40" s="7">
        <v>5.1763704941508832</v>
      </c>
      <c r="H40" s="7">
        <v>6.3828571428571399</v>
      </c>
      <c r="I40" s="7">
        <v>4.0831689999999998</v>
      </c>
      <c r="J40" s="10">
        <v>4.5</v>
      </c>
      <c r="K40" s="10">
        <f>G40-J40</f>
        <v>0.67637049415088324</v>
      </c>
      <c r="L40" s="10" t="str">
        <f>IF(K40 &lt; 0, "Under", "Over")</f>
        <v>Over</v>
      </c>
      <c r="M40" s="11">
        <f>IF(L40="Over", IF(AND(G40&gt;J40, H40&gt;J40, I40&gt;J40), 1, IF(OR(AND(G40&gt;J40, H40&gt;J40), AND(G40&gt;J40, I40&gt;J40), AND(G40&gt;J40, I40&gt;J40)), 2/3, IF(OR(AND(G40&gt;J40, H40&lt;=J40), AND(G40&gt;J40, I40&lt;=J40), AND(H40&gt;J40, I40&lt;=J40), AND(G40&lt;=J40, H40&gt;J40), AND(G40&lt;=J40, I40&gt;J40), AND(H40&lt;=J40, I40&gt;J40)), 1/3, 0))), IF(AND(G40&lt;J40, H40&lt;J40, I40&lt;J40), 1, IF(OR(AND(G40&lt;J40, H40&lt;J40), AND(G40&lt;J40, I40&lt;J40), AND(G40&lt;J40, I40&lt;J40)), 2/3, IF(OR(AND(G40&lt;J40, H40&gt;=J40), AND(G40&lt;J40, I40&gt;=J40), AND(H40&lt;J40, I40&gt;=J40), AND(G40&gt;=J40, H40&lt;J40), AND(G40&gt;=J40, I40&lt;J40), AND(H40&gt;=J40, I40&lt;J40)), 1/3, 0))))</f>
        <v>0.66666666666666663</v>
      </c>
      <c r="N40" s="10">
        <f>IF(OR(K40&gt;1.5,K40&lt;-1.5),5,
IF(OR(AND(K40&lt;=1.5,K40&gt;=1),AND(K40&gt;=-1.5,K40&lt;=-1)),4,
IF(OR(AND(K40&lt;=1,K40&gt;=0.75),AND(K40&gt;=-1,K40&lt;=-0.75)),3,
IF(OR(AND(K40&lt;=0.75,K40&gt;=0.5),AND(K40&gt;=-0.75,K40&lt;=-0.5)),2,
IF(OR(K40&lt;=0.5,K40&gt;=-0.5),1,"")
)
)
))</f>
        <v>2</v>
      </c>
      <c r="O40" s="10">
        <f>IF(M40=1,5,IF(M40=2/3,3,IF(M40=1/3,1,0)))</f>
        <v>3</v>
      </c>
      <c r="P40" s="10">
        <f>SUM(N40:O40)</f>
        <v>5</v>
      </c>
      <c r="Q40" s="10">
        <v>4</v>
      </c>
      <c r="T40"/>
      <c r="AC40" s="6"/>
    </row>
    <row r="41" spans="1:29" ht="15" thickBot="1" x14ac:dyDescent="0.35">
      <c r="A41" t="str">
        <f>A6</f>
        <v>Erick Fedde</v>
      </c>
      <c r="B41" s="5">
        <f>Neural!B6</f>
        <v>5.3807695443694596</v>
      </c>
      <c r="D41" s="7">
        <v>3</v>
      </c>
      <c r="E41" s="7" t="s">
        <v>50</v>
      </c>
      <c r="F41" s="7" t="s">
        <v>25</v>
      </c>
      <c r="G41" s="7">
        <v>2.5106808679454455</v>
      </c>
      <c r="H41" s="7">
        <v>4.08334651215179</v>
      </c>
      <c r="I41" s="7">
        <v>1.3105704</v>
      </c>
      <c r="J41" s="10">
        <v>1.5</v>
      </c>
      <c r="K41" s="10">
        <f>G41-J41</f>
        <v>1.0106808679454455</v>
      </c>
      <c r="L41" s="10" t="str">
        <f>IF(K41 &lt; 0, "Under", "Over")</f>
        <v>Over</v>
      </c>
      <c r="M41" s="11">
        <f>IF(L41="Over", IF(AND(G41&gt;J41, H41&gt;J41, I41&gt;J41), 1, IF(OR(AND(G41&gt;J41, H41&gt;J41), AND(G41&gt;J41, I41&gt;J41), AND(G41&gt;J41, I41&gt;J41)), 2/3, IF(OR(AND(G41&gt;J41, H41&lt;=J41), AND(G41&gt;J41, I41&lt;=J41), AND(H41&gt;J41, I41&lt;=J41), AND(G41&lt;=J41, H41&gt;J41), AND(G41&lt;=J41, I41&gt;J41), AND(H41&lt;=J41, I41&gt;J41)), 1/3, 0))), IF(AND(G41&lt;J41, H41&lt;J41, I41&lt;J41), 1, IF(OR(AND(G41&lt;J41, H41&lt;J41), AND(G41&lt;J41, I41&lt;J41), AND(G41&lt;J41, I41&lt;J41)), 2/3, IF(OR(AND(G41&lt;J41, H41&gt;=J41), AND(G41&lt;J41, I41&gt;=J41), AND(H41&lt;J41, I41&gt;=J41), AND(G41&gt;=J41, H41&lt;J41), AND(G41&gt;=J41, I41&lt;J41), AND(H41&gt;=J41, I41&lt;J41)), 1/3, 0))))</f>
        <v>0.66666666666666663</v>
      </c>
      <c r="N41" s="10">
        <f>IF(OR(K41&gt;1.5,K41&lt;-1.5),5,
IF(OR(AND(K41&lt;=1.5,K41&gt;=1),AND(K41&gt;=-1.5,K41&lt;=-1)),4,
IF(OR(AND(K41&lt;=1,K41&gt;=0.75),AND(K41&gt;=-1,K41&lt;=-0.75)),3,
IF(OR(AND(K41&lt;=0.75,K41&gt;=0.5),AND(K41&gt;=-0.75,K41&lt;=-0.5)),2,
IF(OR(K41&lt;=0.5,K41&gt;=-0.5),1,"")
)
)
))</f>
        <v>4</v>
      </c>
      <c r="O41" s="10">
        <f>IF(M41=1,5,IF(M41=2/3,3,IF(M41=1/3,1,0)))</f>
        <v>3</v>
      </c>
      <c r="P41" s="10">
        <f>SUM(N41:O41)</f>
        <v>7</v>
      </c>
      <c r="Q41" s="10">
        <v>1</v>
      </c>
      <c r="T41"/>
      <c r="AC41" s="6"/>
    </row>
    <row r="42" spans="1:29" ht="15" thickBot="1" x14ac:dyDescent="0.35">
      <c r="A42" t="str">
        <f>A8</f>
        <v>Tobias Myers</v>
      </c>
      <c r="B42" s="5">
        <f>Neural!B8</f>
        <v>5.0551336926155903</v>
      </c>
      <c r="D42" s="7">
        <v>29</v>
      </c>
      <c r="E42" s="7" t="s">
        <v>76</v>
      </c>
      <c r="F42" s="7" t="s">
        <v>93</v>
      </c>
      <c r="G42" s="7">
        <v>5.0257147080402111</v>
      </c>
      <c r="H42" s="7">
        <v>5.8313253012048101</v>
      </c>
      <c r="I42" s="7">
        <v>4.6549148837051497</v>
      </c>
      <c r="J42" s="12">
        <v>3.5</v>
      </c>
      <c r="K42" s="12">
        <f>G42-J42</f>
        <v>1.5257147080402111</v>
      </c>
      <c r="L42" s="12" t="str">
        <f>IF(K42 &lt; 0, "Under", "Over")</f>
        <v>Over</v>
      </c>
      <c r="M42" s="13">
        <f>IF(L42="Over", IF(AND(G42&gt;J42, H42&gt;J42, I42&gt;J42), 1, IF(OR(AND(G42&gt;J42, H42&gt;J42), AND(G42&gt;J42, I42&gt;J42), AND(G42&gt;J42, I42&gt;J42)), 2/3, IF(OR(AND(G42&gt;J42, H42&lt;=J42), AND(G42&gt;J42, I42&lt;=J42), AND(H42&gt;J42, I42&lt;=J42), AND(G42&lt;=J42, H42&gt;J42), AND(G42&lt;=J42, I42&gt;J42), AND(H42&lt;=J42, I42&gt;J42)), 1/3, 0))), IF(AND(G42&lt;J42, H42&lt;J42, I42&lt;J42), 1, IF(OR(AND(G42&lt;J42, H42&lt;J42), AND(G42&lt;J42, I42&lt;J42), AND(G42&lt;J42, I42&lt;J42)), 2/3, IF(OR(AND(G42&lt;J42, H42&gt;=J42), AND(G42&lt;J42, I42&gt;=J42), AND(H42&lt;J42, I42&gt;=J42), AND(G42&gt;=J42, H42&lt;J42), AND(G42&gt;=J42, I42&lt;J42), AND(H42&gt;=J42, I42&lt;J42)), 1/3, 0))))</f>
        <v>1</v>
      </c>
      <c r="N42" s="12">
        <f>IF(OR(K42&gt;1.5,K42&lt;-1.5),5,
IF(OR(AND(K42&lt;=1.5,K42&gt;=1),AND(K42&gt;=-1.5,K42&lt;=-1)),4,
IF(OR(AND(K42&lt;=1,K42&gt;=0.75),AND(K42&gt;=-1,K42&lt;=-0.75)),3,
IF(OR(AND(K42&lt;=0.75,K42&gt;=0.5),AND(K42&gt;=-0.75,K42&lt;=-0.5)),2,
IF(OR(K42&lt;=0.5,K42&gt;=-0.5),1,"")
)
)
))</f>
        <v>5</v>
      </c>
      <c r="O42" s="12">
        <f>IF(M42=1,5,IF(M42=2/3,3,IF(M42=1/3,1,0)))</f>
        <v>5</v>
      </c>
      <c r="P42" s="12">
        <f>SUM(N42:O42)</f>
        <v>10</v>
      </c>
      <c r="Q42" s="12">
        <v>4</v>
      </c>
      <c r="T42"/>
      <c r="AC42" s="6"/>
    </row>
    <row r="43" spans="1:29" ht="15" thickBot="1" x14ac:dyDescent="0.35">
      <c r="A43" t="str">
        <f>A7</f>
        <v>Lance Lynn</v>
      </c>
      <c r="B43" s="5">
        <f>Neural!B7</f>
        <v>4.9162624102353698</v>
      </c>
      <c r="D43" s="7">
        <v>1</v>
      </c>
      <c r="E43" s="7" t="s">
        <v>48</v>
      </c>
      <c r="F43" s="7" t="s">
        <v>78</v>
      </c>
      <c r="G43" s="7">
        <v>5.0179566573234675</v>
      </c>
      <c r="H43" s="7">
        <v>5.8313253012048101</v>
      </c>
      <c r="I43" s="7">
        <v>3.3142520000000002</v>
      </c>
      <c r="J43" s="12">
        <v>3.5</v>
      </c>
      <c r="K43" s="12">
        <f>G43-J43</f>
        <v>1.5179566573234675</v>
      </c>
      <c r="L43" s="12" t="str">
        <f>IF(K43 &lt; 0, "Under", "Over")</f>
        <v>Over</v>
      </c>
      <c r="M43" s="13">
        <f>IF(L43="Over", IF(AND(G43&gt;J43, H43&gt;J43, I43&gt;J43), 1, IF(OR(AND(G43&gt;J43, H43&gt;J43), AND(G43&gt;J43, I43&gt;J43), AND(G43&gt;J43, I43&gt;J43)), 2/3, IF(OR(AND(G43&gt;J43, H43&lt;=J43), AND(G43&gt;J43, I43&lt;=J43), AND(H43&gt;J43, I43&lt;=J43), AND(G43&lt;=J43, H43&gt;J43), AND(G43&lt;=J43, I43&gt;J43), AND(H43&lt;=J43, I43&gt;J43)), 1/3, 0))), IF(AND(G43&lt;J43, H43&lt;J43, I43&lt;J43), 1, IF(OR(AND(G43&lt;J43, H43&lt;J43), AND(G43&lt;J43, I43&lt;J43), AND(G43&lt;J43, I43&lt;J43)), 2/3, IF(OR(AND(G43&lt;J43, H43&gt;=J43), AND(G43&lt;J43, I43&gt;=J43), AND(H43&lt;J43, I43&gt;=J43), AND(G43&gt;=J43, H43&lt;J43), AND(G43&gt;=J43, I43&lt;J43), AND(H43&gt;=J43, I43&lt;J43)), 1/3, 0))))</f>
        <v>0.66666666666666663</v>
      </c>
      <c r="N43" s="12">
        <f>IF(OR(K43&gt;1.5,K43&lt;-1.5),5,
IF(OR(AND(K43&lt;=1.5,K43&gt;=1),AND(K43&gt;=-1.5,K43&lt;=-1)),4,
IF(OR(AND(K43&lt;=1,K43&gt;=0.75),AND(K43&gt;=-1,K43&lt;=-0.75)),3,
IF(OR(AND(K43&lt;=0.75,K43&gt;=0.5),AND(K43&gt;=-0.75,K43&lt;=-0.5)),2,
IF(OR(K43&lt;=0.5,K43&gt;=-0.5),1,"")
)
)
))</f>
        <v>5</v>
      </c>
      <c r="O43" s="12">
        <f>IF(M43=1,5,IF(M43=2/3,3,IF(M43=1/3,1,0)))</f>
        <v>3</v>
      </c>
      <c r="P43" s="12">
        <f>SUM(N43:O43)</f>
        <v>8</v>
      </c>
      <c r="Q43" s="12">
        <v>6</v>
      </c>
      <c r="T43"/>
      <c r="AC43" s="6"/>
    </row>
    <row r="44" spans="1:29" ht="15" thickBot="1" x14ac:dyDescent="0.35">
      <c r="A44" t="str">
        <f t="shared" ref="A44:A70" si="5">A9</f>
        <v>Jameson Taillon</v>
      </c>
      <c r="B44" s="5">
        <f>Neural!B9</f>
        <v>5.9078218370063098</v>
      </c>
      <c r="D44" s="7">
        <v>23</v>
      </c>
      <c r="E44" s="7" t="s">
        <v>70</v>
      </c>
      <c r="F44" s="7" t="s">
        <v>31</v>
      </c>
      <c r="G44" s="7">
        <v>4.2505705766342263</v>
      </c>
      <c r="H44" s="7">
        <v>4.7493502929410498</v>
      </c>
      <c r="I44" s="7">
        <v>3.54</v>
      </c>
      <c r="J44" s="7" t="s">
        <v>98</v>
      </c>
      <c r="K44" s="7" t="e">
        <f>G44-J44</f>
        <v>#VALUE!</v>
      </c>
      <c r="L44" s="7" t="e">
        <f>IF(K44 &lt; 0, "Under", "Over")</f>
        <v>#VALUE!</v>
      </c>
      <c r="M44" s="8" t="e">
        <f>IF(L44="Over", IF(AND(G44&gt;J44, H44&gt;J44, I44&gt;J44), 1, IF(OR(AND(G44&gt;J44, H44&gt;J44), AND(G44&gt;J44, I44&gt;J44), AND(G44&gt;J44, I44&gt;J44)), 2/3, IF(OR(AND(G44&gt;J44, H44&lt;=J44), AND(G44&gt;J44, I44&lt;=J44), AND(H44&gt;J44, I44&lt;=J44), AND(G44&lt;=J44, H44&gt;J44), AND(G44&lt;=J44, I44&gt;J44), AND(H44&lt;=J44, I44&gt;J44)), 1/3, 0))), IF(AND(G44&lt;J44, H44&lt;J44, I44&lt;J44), 1, IF(OR(AND(G44&lt;J44, H44&lt;J44), AND(G44&lt;J44, I44&lt;J44), AND(G44&lt;J44, I44&lt;J44)), 2/3, IF(OR(AND(G44&lt;J44, H44&gt;=J44), AND(G44&lt;J44, I44&gt;=J44), AND(H44&lt;J44, I44&gt;=J44), AND(G44&gt;=J44, H44&lt;J44), AND(G44&gt;=J44, I44&lt;J44), AND(H44&gt;=J44, I44&lt;J44)), 1/3, 0))))</f>
        <v>#VALUE!</v>
      </c>
      <c r="N44" s="7" t="e">
        <f>IF(OR(K44&gt;1.5,K44&lt;-1.5),5,
IF(OR(AND(K44&lt;=1.5,K44&gt;=1),AND(K44&gt;=-1.5,K44&lt;=-1)),4,
IF(OR(AND(K44&lt;=1,K44&gt;=0.75),AND(K44&gt;=-1,K44&lt;=-0.75)),3,
IF(OR(AND(K44&lt;=0.75,K44&gt;=0.5),AND(K44&gt;=-0.75,K44&lt;=-0.5)),2,
IF(OR(K44&lt;=0.5,K44&gt;=-0.5),1,"")
)
)
))</f>
        <v>#VALUE!</v>
      </c>
      <c r="O44" s="7" t="e">
        <f>IF(M44=1,5,IF(M44=2/3,3,IF(M44=1/3,1,0)))</f>
        <v>#VALUE!</v>
      </c>
      <c r="P44" s="7" t="e">
        <f>SUM(N44:O44)</f>
        <v>#VALUE!</v>
      </c>
      <c r="Q44" s="7">
        <v>6</v>
      </c>
      <c r="T44"/>
      <c r="AC44" s="6"/>
    </row>
    <row r="45" spans="1:29" ht="15" thickBot="1" x14ac:dyDescent="0.35">
      <c r="A45" t="str">
        <f t="shared" si="5"/>
        <v>Austin Gomber</v>
      </c>
      <c r="B45" s="5">
        <f>Neural!B10</f>
        <v>5.0010320517023299</v>
      </c>
      <c r="D45" s="7">
        <v>2</v>
      </c>
      <c r="E45" s="7" t="s">
        <v>49</v>
      </c>
      <c r="F45" s="7" t="s">
        <v>24</v>
      </c>
      <c r="G45" s="7">
        <v>4.9734709976020151</v>
      </c>
      <c r="H45" s="7">
        <v>6.0480494</v>
      </c>
      <c r="I45" s="7">
        <v>4.5985517263647697</v>
      </c>
      <c r="J45" s="10">
        <v>5.5</v>
      </c>
      <c r="K45" s="10">
        <f>G45-J45</f>
        <v>-0.52652900239798495</v>
      </c>
      <c r="L45" s="10" t="str">
        <f>IF(K45 &lt; 0, "Under", "Over")</f>
        <v>Under</v>
      </c>
      <c r="M45" s="11">
        <f>IF(L45="Over", IF(AND(G45&gt;J45, H45&gt;J45, I45&gt;J45), 1, IF(OR(AND(G45&gt;J45, H45&gt;J45), AND(G45&gt;J45, I45&gt;J45), AND(G45&gt;J45, I45&gt;J45)), 2/3, IF(OR(AND(G45&gt;J45, H45&lt;=J45), AND(G45&gt;J45, I45&lt;=J45), AND(H45&gt;J45, I45&lt;=J45), AND(G45&lt;=J45, H45&gt;J45), AND(G45&lt;=J45, I45&gt;J45), AND(H45&lt;=J45, I45&gt;J45)), 1/3, 0))), IF(AND(G45&lt;J45, H45&lt;J45, I45&lt;J45), 1, IF(OR(AND(G45&lt;J45, H45&lt;J45), AND(G45&lt;J45, I45&lt;J45), AND(G45&lt;J45, I45&lt;J45)), 2/3, IF(OR(AND(G45&lt;J45, H45&gt;=J45), AND(G45&lt;J45, I45&gt;=J45), AND(H45&lt;J45, I45&gt;=J45), AND(G45&gt;=J45, H45&lt;J45), AND(G45&gt;=J45, I45&lt;J45), AND(H45&gt;=J45, I45&lt;J45)), 1/3, 0))))</f>
        <v>0.66666666666666663</v>
      </c>
      <c r="N45" s="10">
        <f>IF(OR(K45&gt;1.5,K45&lt;-1.5),5,
IF(OR(AND(K45&lt;=1.5,K45&gt;=1),AND(K45&gt;=-1.5,K45&lt;=-1)),4,
IF(OR(AND(K45&lt;=1,K45&gt;=0.75),AND(K45&gt;=-1,K45&lt;=-0.75)),3,
IF(OR(AND(K45&lt;=0.75,K45&gt;=0.5),AND(K45&gt;=-0.75,K45&lt;=-0.5)),2,
IF(OR(K45&lt;=0.5,K45&gt;=-0.5),1,"")
)
)
))</f>
        <v>2</v>
      </c>
      <c r="O45" s="10">
        <f>IF(M45=1,5,IF(M45=2/3,3,IF(M45=1/3,1,0)))</f>
        <v>3</v>
      </c>
      <c r="P45" s="10">
        <f>SUM(N45:O45)</f>
        <v>5</v>
      </c>
      <c r="Q45" s="10">
        <v>7</v>
      </c>
      <c r="T45"/>
      <c r="AC45" s="6"/>
    </row>
    <row r="46" spans="1:29" ht="15" thickBot="1" x14ac:dyDescent="0.35">
      <c r="A46" t="str">
        <f t="shared" si="5"/>
        <v>Jared Jones</v>
      </c>
      <c r="B46" s="5">
        <f>Neural!B11</f>
        <v>5.5744307205146697</v>
      </c>
      <c r="D46" s="7">
        <v>21</v>
      </c>
      <c r="E46" s="7" t="s">
        <v>68</v>
      </c>
      <c r="F46" s="7" t="s">
        <v>29</v>
      </c>
      <c r="G46" s="7">
        <v>4.9867221976306508</v>
      </c>
      <c r="H46" s="7">
        <v>5.44921875</v>
      </c>
      <c r="I46" s="7">
        <v>4.4854109314822299</v>
      </c>
      <c r="J46" s="12">
        <v>3.5</v>
      </c>
      <c r="K46" s="12">
        <f>G46-J46</f>
        <v>1.4867221976306508</v>
      </c>
      <c r="L46" s="12" t="str">
        <f>IF(K46 &lt; 0, "Under", "Over")</f>
        <v>Over</v>
      </c>
      <c r="M46" s="13">
        <f>IF(L46="Over", IF(AND(G46&gt;J46, H46&gt;J46, I46&gt;J46), 1, IF(OR(AND(G46&gt;J46, H46&gt;J46), AND(G46&gt;J46, I46&gt;J46), AND(G46&gt;J46, I46&gt;J46)), 2/3, IF(OR(AND(G46&gt;J46, H46&lt;=J46), AND(G46&gt;J46, I46&lt;=J46), AND(H46&gt;J46, I46&lt;=J46), AND(G46&lt;=J46, H46&gt;J46), AND(G46&lt;=J46, I46&gt;J46), AND(H46&lt;=J46, I46&gt;J46)), 1/3, 0))), IF(AND(G46&lt;J46, H46&lt;J46, I46&lt;J46), 1, IF(OR(AND(G46&lt;J46, H46&lt;J46), AND(G46&lt;J46, I46&lt;J46), AND(G46&lt;J46, I46&lt;J46)), 2/3, IF(OR(AND(G46&lt;J46, H46&gt;=J46), AND(G46&lt;J46, I46&gt;=J46), AND(H46&lt;J46, I46&gt;=J46), AND(G46&gt;=J46, H46&lt;J46), AND(G46&gt;=J46, I46&lt;J46), AND(H46&gt;=J46, I46&lt;J46)), 1/3, 0))))</f>
        <v>1</v>
      </c>
      <c r="N46" s="12">
        <f>IF(OR(K46&gt;1.5,K46&lt;-1.5),5,
IF(OR(AND(K46&lt;=1.5,K46&gt;=1),AND(K46&gt;=-1.5,K46&lt;=-1)),4,
IF(OR(AND(K46&lt;=1,K46&gt;=0.75),AND(K46&gt;=-1,K46&lt;=-0.75)),3,
IF(OR(AND(K46&lt;=0.75,K46&gt;=0.5),AND(K46&gt;=-0.75,K46&lt;=-0.5)),2,
IF(OR(K46&lt;=0.5,K46&gt;=-0.5),1,"")
)
)
))</f>
        <v>4</v>
      </c>
      <c r="O46" s="12">
        <f>IF(M46=1,5,IF(M46=2/3,3,IF(M46=1/3,1,0)))</f>
        <v>5</v>
      </c>
      <c r="P46" s="12">
        <f>SUM(N46:O46)</f>
        <v>9</v>
      </c>
      <c r="Q46" s="12">
        <v>4</v>
      </c>
      <c r="T46"/>
      <c r="AC46" s="6"/>
    </row>
    <row r="47" spans="1:29" ht="15" thickBot="1" x14ac:dyDescent="0.35">
      <c r="A47" t="str">
        <f t="shared" si="5"/>
        <v>Kevin Gausman</v>
      </c>
      <c r="B47" s="5">
        <f>Neural!B12</f>
        <v>4.4335928768816002</v>
      </c>
      <c r="D47" s="7">
        <v>5</v>
      </c>
      <c r="E47" s="7" t="s">
        <v>52</v>
      </c>
      <c r="F47" s="7" t="s">
        <v>79</v>
      </c>
      <c r="G47" s="7">
        <v>5.5316375050991056</v>
      </c>
      <c r="H47" s="7">
        <v>6.2559667000000001</v>
      </c>
      <c r="I47" s="7">
        <v>5.0349722530860204</v>
      </c>
      <c r="J47" s="10">
        <v>4.5</v>
      </c>
      <c r="K47" s="10">
        <f>G47-J47</f>
        <v>1.0316375050991056</v>
      </c>
      <c r="L47" s="10" t="str">
        <f>IF(K47 &lt; 0, "Under", "Over")</f>
        <v>Over</v>
      </c>
      <c r="M47" s="11">
        <f>IF(L47="Over", IF(AND(G47&gt;J47, H47&gt;J47, I47&gt;J47), 1, IF(OR(AND(G47&gt;J47, H47&gt;J47), AND(G47&gt;J47, I47&gt;J47), AND(G47&gt;J47, I47&gt;J47)), 2/3, IF(OR(AND(G47&gt;J47, H47&lt;=J47), AND(G47&gt;J47, I47&lt;=J47), AND(H47&gt;J47, I47&lt;=J47), AND(G47&lt;=J47, H47&gt;J47), AND(G47&lt;=J47, I47&gt;J47), AND(H47&lt;=J47, I47&gt;J47)), 1/3, 0))), IF(AND(G47&lt;J47, H47&lt;J47, I47&lt;J47), 1, IF(OR(AND(G47&lt;J47, H47&lt;J47), AND(G47&lt;J47, I47&lt;J47), AND(G47&lt;J47, I47&lt;J47)), 2/3, IF(OR(AND(G47&lt;J47, H47&gt;=J47), AND(G47&lt;J47, I47&gt;=J47), AND(H47&lt;J47, I47&gt;=J47), AND(G47&gt;=J47, H47&lt;J47), AND(G47&gt;=J47, I47&lt;J47), AND(H47&gt;=J47, I47&lt;J47)), 1/3, 0))))</f>
        <v>1</v>
      </c>
      <c r="N47" s="10">
        <f>IF(OR(K47&gt;1.5,K47&lt;-1.5),5,
IF(OR(AND(K47&lt;=1.5,K47&gt;=1),AND(K47&gt;=-1.5,K47&lt;=-1)),4,
IF(OR(AND(K47&lt;=1,K47&gt;=0.75),AND(K47&gt;=-1,K47&lt;=-0.75)),3,
IF(OR(AND(K47&lt;=0.75,K47&gt;=0.5),AND(K47&gt;=-0.75,K47&lt;=-0.5)),2,
IF(OR(K47&lt;=0.5,K47&gt;=-0.5),1,"")
)
)
))</f>
        <v>4</v>
      </c>
      <c r="O47" s="10">
        <f>IF(M47=1,5,IF(M47=2/3,3,IF(M47=1/3,1,0)))</f>
        <v>5</v>
      </c>
      <c r="P47" s="10">
        <f>SUM(N47:O47)</f>
        <v>9</v>
      </c>
      <c r="Q47" s="10">
        <v>2</v>
      </c>
      <c r="T47"/>
      <c r="AC47" s="6"/>
    </row>
    <row r="48" spans="1:29" ht="15" thickBot="1" x14ac:dyDescent="0.35">
      <c r="A48" t="str">
        <f t="shared" si="5"/>
        <v>Jake Irvin</v>
      </c>
      <c r="B48" s="5">
        <f>Neural!B13</f>
        <v>5.0706306315308503</v>
      </c>
      <c r="D48" s="7">
        <v>26</v>
      </c>
      <c r="E48" s="7" t="s">
        <v>73</v>
      </c>
      <c r="F48" s="7" t="s">
        <v>34</v>
      </c>
      <c r="G48" s="7">
        <v>4.8957633830268925</v>
      </c>
      <c r="H48" s="7">
        <v>5.4982578397212496</v>
      </c>
      <c r="I48" s="7">
        <v>4.3672626024668899</v>
      </c>
      <c r="J48" s="12">
        <v>6.5</v>
      </c>
      <c r="K48" s="12">
        <f>G48-J48</f>
        <v>-1.6042366169731075</v>
      </c>
      <c r="L48" s="12" t="str">
        <f>IF(K48 &lt; 0, "Under", "Over")</f>
        <v>Under</v>
      </c>
      <c r="M48" s="13">
        <f>IF(L48="Over", IF(AND(G48&gt;J48, H48&gt;J48, I48&gt;J48), 1, IF(OR(AND(G48&gt;J48, H48&gt;J48), AND(G48&gt;J48, I48&gt;J48), AND(G48&gt;J48, I48&gt;J48)), 2/3, IF(OR(AND(G48&gt;J48, H48&lt;=J48), AND(G48&gt;J48, I48&lt;=J48), AND(H48&gt;J48, I48&lt;=J48), AND(G48&lt;=J48, H48&gt;J48), AND(G48&lt;=J48, I48&gt;J48), AND(H48&lt;=J48, I48&gt;J48)), 1/3, 0))), IF(AND(G48&lt;J48, H48&lt;J48, I48&lt;J48), 1, IF(OR(AND(G48&lt;J48, H48&lt;J48), AND(G48&lt;J48, I48&lt;J48), AND(G48&lt;J48, I48&lt;J48)), 2/3, IF(OR(AND(G48&lt;J48, H48&gt;=J48), AND(G48&lt;J48, I48&gt;=J48), AND(H48&lt;J48, I48&gt;=J48), AND(G48&gt;=J48, H48&lt;J48), AND(G48&gt;=J48, I48&lt;J48), AND(H48&gt;=J48, I48&lt;J48)), 1/3, 0))))</f>
        <v>1</v>
      </c>
      <c r="N48" s="12">
        <f>IF(OR(K48&gt;1.5,K48&lt;-1.5),5,
IF(OR(AND(K48&lt;=1.5,K48&gt;=1),AND(K48&gt;=-1.5,K48&lt;=-1)),4,
IF(OR(AND(K48&lt;=1,K48&gt;=0.75),AND(K48&gt;=-1,K48&lt;=-0.75)),3,
IF(OR(AND(K48&lt;=0.75,K48&gt;=0.5),AND(K48&gt;=-0.75,K48&lt;=-0.5)),2,
IF(OR(K48&lt;=0.5,K48&gt;=-0.5),1,"")
)
)
))</f>
        <v>5</v>
      </c>
      <c r="O48" s="12">
        <f>IF(M48=1,5,IF(M48=2/3,3,IF(M48=1/3,1,0)))</f>
        <v>5</v>
      </c>
      <c r="P48" s="12">
        <f>SUM(N48:O48)</f>
        <v>10</v>
      </c>
      <c r="Q48" s="12">
        <v>3</v>
      </c>
      <c r="T48"/>
      <c r="AC48" s="6"/>
    </row>
    <row r="49" spans="1:29" ht="15" thickBot="1" x14ac:dyDescent="0.35">
      <c r="A49" t="str">
        <f t="shared" si="5"/>
        <v>Trevor Rogers</v>
      </c>
      <c r="B49" s="5">
        <f>Neural!B14</f>
        <v>5.0591122016862702</v>
      </c>
      <c r="D49" s="7">
        <v>12</v>
      </c>
      <c r="E49" s="7" t="s">
        <v>59</v>
      </c>
      <c r="F49" s="7" t="s">
        <v>27</v>
      </c>
      <c r="G49" s="7">
        <v>5.2868608302212783</v>
      </c>
      <c r="H49" s="7">
        <v>5.8313253012048101</v>
      </c>
      <c r="I49" s="7">
        <v>4.9583451349035199</v>
      </c>
      <c r="J49" s="10">
        <v>4.5</v>
      </c>
      <c r="K49" s="10">
        <f>G49-J49</f>
        <v>0.78686083022127828</v>
      </c>
      <c r="L49" s="10" t="str">
        <f>IF(K49 &lt; 0, "Under", "Over")</f>
        <v>Over</v>
      </c>
      <c r="M49" s="11">
        <f>IF(L49="Over", IF(AND(G49&gt;J49, H49&gt;J49, I49&gt;J49), 1, IF(OR(AND(G49&gt;J49, H49&gt;J49), AND(G49&gt;J49, I49&gt;J49), AND(G49&gt;J49, I49&gt;J49)), 2/3, IF(OR(AND(G49&gt;J49, H49&lt;=J49), AND(G49&gt;J49, I49&lt;=J49), AND(H49&gt;J49, I49&lt;=J49), AND(G49&lt;=J49, H49&gt;J49), AND(G49&lt;=J49, I49&gt;J49), AND(H49&lt;=J49, I49&gt;J49)), 1/3, 0))), IF(AND(G49&lt;J49, H49&lt;J49, I49&lt;J49), 1, IF(OR(AND(G49&lt;J49, H49&lt;J49), AND(G49&lt;J49, I49&lt;J49), AND(G49&lt;J49, I49&lt;J49)), 2/3, IF(OR(AND(G49&lt;J49, H49&gt;=J49), AND(G49&lt;J49, I49&gt;=J49), AND(H49&lt;J49, I49&gt;=J49), AND(G49&gt;=J49, H49&lt;J49), AND(G49&gt;=J49, I49&lt;J49), AND(H49&gt;=J49, I49&lt;J49)), 1/3, 0))))</f>
        <v>1</v>
      </c>
      <c r="N49" s="10">
        <f>IF(OR(K49&gt;1.5,K49&lt;-1.5),5,
IF(OR(AND(K49&lt;=1.5,K49&gt;=1),AND(K49&gt;=-1.5,K49&lt;=-1)),4,
IF(OR(AND(K49&lt;=1,K49&gt;=0.75),AND(K49&gt;=-1,K49&lt;=-0.75)),3,
IF(OR(AND(K49&lt;=0.75,K49&gt;=0.5),AND(K49&gt;=-0.75,K49&lt;=-0.5)),2,
IF(OR(K49&lt;=0.5,K49&gt;=-0.5),1,"")
)
)
))</f>
        <v>3</v>
      </c>
      <c r="O49" s="10">
        <f>IF(M49=1,5,IF(M49=2/3,3,IF(M49=1/3,1,0)))</f>
        <v>5</v>
      </c>
      <c r="P49" s="10">
        <f>SUM(N49:O49)</f>
        <v>8</v>
      </c>
      <c r="Q49" s="10">
        <v>4</v>
      </c>
      <c r="T49"/>
      <c r="AC49" s="6"/>
    </row>
    <row r="50" spans="1:29" ht="15" thickBot="1" x14ac:dyDescent="0.35">
      <c r="A50" t="str">
        <f t="shared" si="5"/>
        <v>Paul Blackburn</v>
      </c>
      <c r="B50" s="5">
        <f>Neural!B15</f>
        <v>5.5748315642862201</v>
      </c>
      <c r="D50" s="7">
        <v>8</v>
      </c>
      <c r="E50" s="7" t="s">
        <v>55</v>
      </c>
      <c r="F50" s="7" t="s">
        <v>28</v>
      </c>
      <c r="G50" s="7">
        <v>5.8995184586903946</v>
      </c>
      <c r="H50" s="7">
        <v>6.38</v>
      </c>
      <c r="I50" s="7">
        <v>5.0873208809905597</v>
      </c>
      <c r="J50" s="12">
        <v>4.5</v>
      </c>
      <c r="K50" s="12">
        <f>G50-J50</f>
        <v>1.3995184586903946</v>
      </c>
      <c r="L50" s="12" t="str">
        <f>IF(K50 &lt; 0, "Under", "Over")</f>
        <v>Over</v>
      </c>
      <c r="M50" s="13">
        <f>IF(L50="Over", IF(AND(G50&gt;J50, H50&gt;J50, I50&gt;J50), 1, IF(OR(AND(G50&gt;J50, H50&gt;J50), AND(G50&gt;J50, I50&gt;J50), AND(G50&gt;J50, I50&gt;J50)), 2/3, IF(OR(AND(G50&gt;J50, H50&lt;=J50), AND(G50&gt;J50, I50&lt;=J50), AND(H50&gt;J50, I50&lt;=J50), AND(G50&lt;=J50, H50&gt;J50), AND(G50&lt;=J50, I50&gt;J50), AND(H50&lt;=J50, I50&gt;J50)), 1/3, 0))), IF(AND(G50&lt;J50, H50&lt;J50, I50&lt;J50), 1, IF(OR(AND(G50&lt;J50, H50&lt;J50), AND(G50&lt;J50, I50&lt;J50), AND(G50&lt;J50, I50&lt;J50)), 2/3, IF(OR(AND(G50&lt;J50, H50&gt;=J50), AND(G50&lt;J50, I50&gt;=J50), AND(H50&lt;J50, I50&gt;=J50), AND(G50&gt;=J50, H50&lt;J50), AND(G50&gt;=J50, I50&lt;J50), AND(H50&gt;=J50, I50&lt;J50)), 1/3, 0))))</f>
        <v>1</v>
      </c>
      <c r="N50" s="12">
        <f>IF(OR(K50&gt;1.5,K50&lt;-1.5),5,
IF(OR(AND(K50&lt;=1.5,K50&gt;=1),AND(K50&gt;=-1.5,K50&lt;=-1)),4,
IF(OR(AND(K50&lt;=1,K50&gt;=0.75),AND(K50&gt;=-1,K50&lt;=-0.75)),3,
IF(OR(AND(K50&lt;=0.75,K50&gt;=0.5),AND(K50&gt;=-0.75,K50&lt;=-0.5)),2,
IF(OR(K50&lt;=0.5,K50&gt;=-0.5),1,"")
)
)
))</f>
        <v>4</v>
      </c>
      <c r="O50" s="12">
        <f>IF(M50=1,5,IF(M50=2/3,3,IF(M50=1/3,1,0)))</f>
        <v>5</v>
      </c>
      <c r="P50" s="12">
        <f>SUM(N50:O50)</f>
        <v>9</v>
      </c>
      <c r="Q50" s="12">
        <v>7</v>
      </c>
      <c r="T50"/>
      <c r="AC50" s="6"/>
    </row>
    <row r="51" spans="1:29" ht="15" thickBot="1" x14ac:dyDescent="0.35">
      <c r="A51" t="str">
        <f t="shared" si="5"/>
        <v>Keaton Winn</v>
      </c>
      <c r="B51" s="5">
        <f>Neural!B16</f>
        <v>5.0560819254652296</v>
      </c>
      <c r="D51" s="7">
        <v>10</v>
      </c>
      <c r="E51" s="7" t="s">
        <v>57</v>
      </c>
      <c r="F51" s="7" t="s">
        <v>82</v>
      </c>
      <c r="G51" s="7">
        <v>5.7154200055461466</v>
      </c>
      <c r="H51" s="7">
        <v>6.1814309999999999</v>
      </c>
      <c r="I51" s="7">
        <v>5.0305651769033704</v>
      </c>
      <c r="J51" s="10">
        <v>7.5</v>
      </c>
      <c r="K51" s="10">
        <f>G51-J51</f>
        <v>-1.7845799944538534</v>
      </c>
      <c r="L51" s="10" t="str">
        <f>IF(K51 &lt; 0, "Under", "Over")</f>
        <v>Under</v>
      </c>
      <c r="M51" s="11">
        <f>IF(L51="Over", IF(AND(G51&gt;J51, H51&gt;J51, I51&gt;J51), 1, IF(OR(AND(G51&gt;J51, H51&gt;J51), AND(G51&gt;J51, I51&gt;J51), AND(G51&gt;J51, I51&gt;J51)), 2/3, IF(OR(AND(G51&gt;J51, H51&lt;=J51), AND(G51&gt;J51, I51&lt;=J51), AND(H51&gt;J51, I51&lt;=J51), AND(G51&lt;=J51, H51&gt;J51), AND(G51&lt;=J51, I51&gt;J51), AND(H51&lt;=J51, I51&gt;J51)), 1/3, 0))), IF(AND(G51&lt;J51, H51&lt;J51, I51&lt;J51), 1, IF(OR(AND(G51&lt;J51, H51&lt;J51), AND(G51&lt;J51, I51&lt;J51), AND(G51&lt;J51, I51&lt;J51)), 2/3, IF(OR(AND(G51&lt;J51, H51&gt;=J51), AND(G51&lt;J51, I51&gt;=J51), AND(H51&lt;J51, I51&gt;=J51), AND(G51&gt;=J51, H51&lt;J51), AND(G51&gt;=J51, I51&lt;J51), AND(H51&gt;=J51, I51&lt;J51)), 1/3, 0))))</f>
        <v>1</v>
      </c>
      <c r="N51" s="10">
        <f>IF(OR(K51&gt;1.5,K51&lt;-1.5),5,
IF(OR(AND(K51&lt;=1.5,K51&gt;=1),AND(K51&gt;=-1.5,K51&lt;=-1)),4,
IF(OR(AND(K51&lt;=1,K51&gt;=0.75),AND(K51&gt;=-1,K51&lt;=-0.75)),3,
IF(OR(AND(K51&lt;=0.75,K51&gt;=0.5),AND(K51&gt;=-0.75,K51&lt;=-0.5)),2,
IF(OR(K51&lt;=0.5,K51&gt;=-0.5),1,"")
)
)
))</f>
        <v>5</v>
      </c>
      <c r="O51" s="10">
        <f>IF(M51=1,5,IF(M51=2/3,3,IF(M51=1/3,1,0)))</f>
        <v>5</v>
      </c>
      <c r="P51" s="10">
        <f>SUM(N51:O51)</f>
        <v>10</v>
      </c>
      <c r="Q51" s="10">
        <v>10</v>
      </c>
      <c r="T51"/>
      <c r="AC51" s="6"/>
    </row>
    <row r="52" spans="1:29" ht="15" thickBot="1" x14ac:dyDescent="0.35">
      <c r="A52" t="str">
        <f t="shared" si="5"/>
        <v>Ranger Suarez</v>
      </c>
      <c r="B52" s="5">
        <f>Neural!B17</f>
        <v>6.2992288676209904</v>
      </c>
      <c r="D52" s="7">
        <v>19</v>
      </c>
      <c r="E52" s="7" t="s">
        <v>66</v>
      </c>
      <c r="F52" s="7" t="s">
        <v>30</v>
      </c>
      <c r="G52" s="7">
        <v>5.4577420887783035</v>
      </c>
      <c r="H52" s="7">
        <v>6.6410784478478799</v>
      </c>
      <c r="I52" s="7">
        <v>4.9294401292726704</v>
      </c>
      <c r="J52" s="12">
        <v>4.5</v>
      </c>
      <c r="K52" s="12">
        <f>G52-J52</f>
        <v>0.95774208877830347</v>
      </c>
      <c r="L52" s="12" t="str">
        <f>IF(K52 &lt; 0, "Under", "Over")</f>
        <v>Over</v>
      </c>
      <c r="M52" s="13">
        <f>IF(L52="Over", IF(AND(G52&gt;J52, H52&gt;J52, I52&gt;J52), 1, IF(OR(AND(G52&gt;J52, H52&gt;J52), AND(G52&gt;J52, I52&gt;J52), AND(G52&gt;J52, I52&gt;J52)), 2/3, IF(OR(AND(G52&gt;J52, H52&lt;=J52), AND(G52&gt;J52, I52&lt;=J52), AND(H52&gt;J52, I52&lt;=J52), AND(G52&lt;=J52, H52&gt;J52), AND(G52&lt;=J52, I52&gt;J52), AND(H52&lt;=J52, I52&gt;J52)), 1/3, 0))), IF(AND(G52&lt;J52, H52&lt;J52, I52&lt;J52), 1, IF(OR(AND(G52&lt;J52, H52&lt;J52), AND(G52&lt;J52, I52&lt;J52), AND(G52&lt;J52, I52&lt;J52)), 2/3, IF(OR(AND(G52&lt;J52, H52&gt;=J52), AND(G52&lt;J52, I52&gt;=J52), AND(H52&lt;J52, I52&gt;=J52), AND(G52&gt;=J52, H52&lt;J52), AND(G52&gt;=J52, I52&lt;J52), AND(H52&gt;=J52, I52&lt;J52)), 1/3, 0))))</f>
        <v>1</v>
      </c>
      <c r="N52" s="12">
        <f>IF(OR(K52&gt;1.5,K52&lt;-1.5),5,
IF(OR(AND(K52&lt;=1.5,K52&gt;=1),AND(K52&gt;=-1.5,K52&lt;=-1)),4,
IF(OR(AND(K52&lt;=1,K52&gt;=0.75),AND(K52&gt;=-1,K52&lt;=-0.75)),3,
IF(OR(AND(K52&lt;=0.75,K52&gt;=0.5),AND(K52&gt;=-0.75,K52&lt;=-0.5)),2,
IF(OR(K52&lt;=0.5,K52&gt;=-0.5),1,"")
)
)
))</f>
        <v>3</v>
      </c>
      <c r="O52" s="12">
        <f>IF(M52=1,5,IF(M52=2/3,3,IF(M52=1/3,1,0)))</f>
        <v>5</v>
      </c>
      <c r="P52" s="12">
        <f>SUM(N52:O52)</f>
        <v>8</v>
      </c>
      <c r="Q52" s="12">
        <v>8</v>
      </c>
      <c r="T52"/>
      <c r="AC52" s="6"/>
    </row>
    <row r="53" spans="1:29" ht="15" thickBot="1" x14ac:dyDescent="0.35">
      <c r="A53" t="str">
        <f t="shared" si="5"/>
        <v>Reid Detmers</v>
      </c>
      <c r="B53" s="5">
        <f>Neural!B18</f>
        <v>4.8070028188440297</v>
      </c>
      <c r="D53" s="7">
        <v>15</v>
      </c>
      <c r="E53" s="7" t="s">
        <v>62</v>
      </c>
      <c r="F53" s="7" t="s">
        <v>33</v>
      </c>
      <c r="G53" s="7">
        <v>5.2835908993976943</v>
      </c>
      <c r="H53" s="7">
        <v>5.90572234977635</v>
      </c>
      <c r="I53" s="7">
        <v>4.9126769560192898</v>
      </c>
      <c r="J53" s="10">
        <v>4.5</v>
      </c>
      <c r="K53" s="10">
        <f>G53-J53</f>
        <v>0.78359089939769433</v>
      </c>
      <c r="L53" s="10" t="str">
        <f>IF(K53 &lt; 0, "Under", "Over")</f>
        <v>Over</v>
      </c>
      <c r="M53" s="11">
        <f>IF(L53="Over", IF(AND(G53&gt;J53, H53&gt;J53, I53&gt;J53), 1, IF(OR(AND(G53&gt;J53, H53&gt;J53), AND(G53&gt;J53, I53&gt;J53), AND(G53&gt;J53, I53&gt;J53)), 2/3, IF(OR(AND(G53&gt;J53, H53&lt;=J53), AND(G53&gt;J53, I53&lt;=J53), AND(H53&gt;J53, I53&lt;=J53), AND(G53&lt;=J53, H53&gt;J53), AND(G53&lt;=J53, I53&gt;J53), AND(H53&lt;=J53, I53&gt;J53)), 1/3, 0))), IF(AND(G53&lt;J53, H53&lt;J53, I53&lt;J53), 1, IF(OR(AND(G53&lt;J53, H53&lt;J53), AND(G53&lt;J53, I53&lt;J53), AND(G53&lt;J53, I53&lt;J53)), 2/3, IF(OR(AND(G53&lt;J53, H53&gt;=J53), AND(G53&lt;J53, I53&gt;=J53), AND(H53&lt;J53, I53&gt;=J53), AND(G53&gt;=J53, H53&lt;J53), AND(G53&gt;=J53, I53&lt;J53), AND(H53&gt;=J53, I53&lt;J53)), 1/3, 0))))</f>
        <v>1</v>
      </c>
      <c r="N53" s="10">
        <f>IF(OR(K53&gt;1.5,K53&lt;-1.5),5,
IF(OR(AND(K53&lt;=1.5,K53&gt;=1),AND(K53&gt;=-1.5,K53&lt;=-1)),4,
IF(OR(AND(K53&lt;=1,K53&gt;=0.75),AND(K53&gt;=-1,K53&lt;=-0.75)),3,
IF(OR(AND(K53&lt;=0.75,K53&gt;=0.5),AND(K53&gt;=-0.75,K53&lt;=-0.5)),2,
IF(OR(K53&lt;=0.5,K53&gt;=-0.5),1,"")
)
)
))</f>
        <v>3</v>
      </c>
      <c r="O53" s="10">
        <f>IF(M53=1,5,IF(M53=2/3,3,IF(M53=1/3,1,0)))</f>
        <v>5</v>
      </c>
      <c r="P53" s="10">
        <f>SUM(N53:O53)</f>
        <v>8</v>
      </c>
      <c r="Q53" s="10">
        <v>0</v>
      </c>
      <c r="T53"/>
      <c r="AC53" s="6"/>
    </row>
    <row r="54" spans="1:29" ht="15" thickBot="1" x14ac:dyDescent="0.35">
      <c r="A54" t="str">
        <f t="shared" si="5"/>
        <v>Ben Lively</v>
      </c>
      <c r="B54" s="5">
        <f>Neural!B19</f>
        <v>5.2842080907245297</v>
      </c>
      <c r="D54" s="7">
        <v>11</v>
      </c>
      <c r="E54" s="7" t="s">
        <v>58</v>
      </c>
      <c r="F54" s="7" t="s">
        <v>83</v>
      </c>
      <c r="G54" s="7">
        <v>4.920204311017371</v>
      </c>
      <c r="H54" s="7">
        <v>5.8129296000000004</v>
      </c>
      <c r="I54" s="7">
        <v>4.4052904449427803</v>
      </c>
      <c r="J54" s="12">
        <v>4.5</v>
      </c>
      <c r="K54" s="12">
        <f>G54-J54</f>
        <v>0.42020431101737099</v>
      </c>
      <c r="L54" s="12" t="str">
        <f>IF(K54 &lt; 0, "Under", "Over")</f>
        <v>Over</v>
      </c>
      <c r="M54" s="13">
        <f>IF(L54="Over", IF(AND(G54&gt;J54, H54&gt;J54, I54&gt;J54), 1, IF(OR(AND(G54&gt;J54, H54&gt;J54), AND(G54&gt;J54, I54&gt;J54), AND(G54&gt;J54, I54&gt;J54)), 2/3, IF(OR(AND(G54&gt;J54, H54&lt;=J54), AND(G54&gt;J54, I54&lt;=J54), AND(H54&gt;J54, I54&lt;=J54), AND(G54&lt;=J54, H54&gt;J54), AND(G54&lt;=J54, I54&gt;J54), AND(H54&lt;=J54, I54&gt;J54)), 1/3, 0))), IF(AND(G54&lt;J54, H54&lt;J54, I54&lt;J54), 1, IF(OR(AND(G54&lt;J54, H54&lt;J54), AND(G54&lt;J54, I54&lt;J54), AND(G54&lt;J54, I54&lt;J54)), 2/3, IF(OR(AND(G54&lt;J54, H54&gt;=J54), AND(G54&lt;J54, I54&gt;=J54), AND(H54&lt;J54, I54&gt;=J54), AND(G54&gt;=J54, H54&lt;J54), AND(G54&gt;=J54, I54&lt;J54), AND(H54&gt;=J54, I54&lt;J54)), 1/3, 0))))</f>
        <v>0.66666666666666663</v>
      </c>
      <c r="N54" s="12">
        <f>IF(OR(K54&gt;1.5,K54&lt;-1.5),5,
IF(OR(AND(K54&lt;=1.5,K54&gt;=1),AND(K54&gt;=-1.5,K54&lt;=-1)),4,
IF(OR(AND(K54&lt;=1,K54&gt;=0.75),AND(K54&gt;=-1,K54&lt;=-0.75)),3,
IF(OR(AND(K54&lt;=0.75,K54&gt;=0.5),AND(K54&gt;=-0.75,K54&lt;=-0.5)),2,
IF(OR(K54&lt;=0.5,K54&gt;=-0.5),1,"")
)
)
))</f>
        <v>1</v>
      </c>
      <c r="O54" s="12">
        <f>IF(M54=1,5,IF(M54=2/3,3,IF(M54=1/3,1,0)))</f>
        <v>3</v>
      </c>
      <c r="P54" s="12">
        <f>SUM(N54:O54)</f>
        <v>4</v>
      </c>
      <c r="Q54" s="12">
        <v>8</v>
      </c>
      <c r="T54"/>
      <c r="AC54" s="6"/>
    </row>
    <row r="55" spans="1:29" ht="15" thickBot="1" x14ac:dyDescent="0.35">
      <c r="A55" t="str">
        <f t="shared" si="5"/>
        <v>John Means</v>
      </c>
      <c r="B55" s="5">
        <f>Neural!B20</f>
        <v>5.1999432404163004</v>
      </c>
      <c r="D55" s="7">
        <v>6</v>
      </c>
      <c r="E55" s="7" t="s">
        <v>53</v>
      </c>
      <c r="F55" s="7" t="s">
        <v>80</v>
      </c>
      <c r="G55" s="7">
        <v>5.0611856368981032</v>
      </c>
      <c r="H55" s="7">
        <v>5.5030231682572204</v>
      </c>
      <c r="I55" s="7">
        <v>4.83</v>
      </c>
      <c r="J55" s="12">
        <v>5.5</v>
      </c>
      <c r="K55" s="12">
        <f>G55-J55</f>
        <v>-0.43881436310189681</v>
      </c>
      <c r="L55" s="12" t="str">
        <f>IF(K55 &lt; 0, "Under", "Over")</f>
        <v>Under</v>
      </c>
      <c r="M55" s="13">
        <f>IF(L55="Over", IF(AND(G55&gt;J55, H55&gt;J55, I55&gt;J55), 1, IF(OR(AND(G55&gt;J55, H55&gt;J55), AND(G55&gt;J55, I55&gt;J55), AND(G55&gt;J55, I55&gt;J55)), 2/3, IF(OR(AND(G55&gt;J55, H55&lt;=J55), AND(G55&gt;J55, I55&lt;=J55), AND(H55&gt;J55, I55&lt;=J55), AND(G55&lt;=J55, H55&gt;J55), AND(G55&lt;=J55, I55&gt;J55), AND(H55&lt;=J55, I55&gt;J55)), 1/3, 0))), IF(AND(G55&lt;J55, H55&lt;J55, I55&lt;J55), 1, IF(OR(AND(G55&lt;J55, H55&lt;J55), AND(G55&lt;J55, I55&lt;J55), AND(G55&lt;J55, I55&lt;J55)), 2/3, IF(OR(AND(G55&lt;J55, H55&gt;=J55), AND(G55&lt;J55, I55&gt;=J55), AND(H55&lt;J55, I55&gt;=J55), AND(G55&gt;=J55, H55&lt;J55), AND(G55&gt;=J55, I55&lt;J55), AND(H55&gt;=J55, I55&lt;J55)), 1/3, 0))))</f>
        <v>0.66666666666666663</v>
      </c>
      <c r="N55" s="12">
        <f>IF(OR(K55&gt;1.5,K55&lt;-1.5),5,
IF(OR(AND(K55&lt;=1.5,K55&gt;=1),AND(K55&gt;=-1.5,K55&lt;=-1)),4,
IF(OR(AND(K55&lt;=1,K55&gt;=0.75),AND(K55&gt;=-1,K55&lt;=-0.75)),3,
IF(OR(AND(K55&lt;=0.75,K55&gt;=0.5),AND(K55&gt;=-0.75,K55&lt;=-0.5)),2,
IF(OR(K55&lt;=0.5,K55&gt;=-0.5),1,"")
)
)
))</f>
        <v>1</v>
      </c>
      <c r="O55" s="12">
        <f>IF(M55=1,5,IF(M55=2/3,3,IF(M55=1/3,1,0)))</f>
        <v>3</v>
      </c>
      <c r="P55" s="12">
        <f>SUM(N55:O55)</f>
        <v>4</v>
      </c>
      <c r="Q55" s="12">
        <v>4</v>
      </c>
      <c r="T55"/>
      <c r="AC55" s="6"/>
    </row>
    <row r="56" spans="1:29" ht="15" thickBot="1" x14ac:dyDescent="0.35">
      <c r="A56" t="str">
        <f t="shared" si="5"/>
        <v>Andrew Abbott</v>
      </c>
      <c r="B56" s="5">
        <f>Neural!B21</f>
        <v>5.1971617896089004</v>
      </c>
      <c r="D56" s="7">
        <v>25</v>
      </c>
      <c r="E56" s="7" t="s">
        <v>72</v>
      </c>
      <c r="F56" s="7" t="s">
        <v>90</v>
      </c>
      <c r="G56" s="7">
        <v>5.863124649812363</v>
      </c>
      <c r="H56" s="7">
        <v>6.52</v>
      </c>
      <c r="I56" s="7">
        <v>4.6954612999999998</v>
      </c>
      <c r="J56" s="12">
        <v>5.5</v>
      </c>
      <c r="K56" s="12">
        <f>G56-J56</f>
        <v>0.36312464981236303</v>
      </c>
      <c r="L56" s="12" t="str">
        <f>IF(K56 &lt; 0, "Under", "Over")</f>
        <v>Over</v>
      </c>
      <c r="M56" s="13">
        <f>IF(L56="Over", IF(AND(G56&gt;J56, H56&gt;J56, I56&gt;J56), 1, IF(OR(AND(G56&gt;J56, H56&gt;J56), AND(G56&gt;J56, I56&gt;J56), AND(G56&gt;J56, I56&gt;J56)), 2/3, IF(OR(AND(G56&gt;J56, H56&lt;=J56), AND(G56&gt;J56, I56&lt;=J56), AND(H56&gt;J56, I56&lt;=J56), AND(G56&lt;=J56, H56&gt;J56), AND(G56&lt;=J56, I56&gt;J56), AND(H56&lt;=J56, I56&gt;J56)), 1/3, 0))), IF(AND(G56&lt;J56, H56&lt;J56, I56&lt;J56), 1, IF(OR(AND(G56&lt;J56, H56&lt;J56), AND(G56&lt;J56, I56&lt;J56), AND(G56&lt;J56, I56&lt;J56)), 2/3, IF(OR(AND(G56&lt;J56, H56&gt;=J56), AND(G56&lt;J56, I56&gt;=J56), AND(H56&lt;J56, I56&gt;=J56), AND(G56&gt;=J56, H56&lt;J56), AND(G56&gt;=J56, I56&lt;J56), AND(H56&gt;=J56, I56&lt;J56)), 1/3, 0))))</f>
        <v>0.66666666666666663</v>
      </c>
      <c r="N56" s="12">
        <f>IF(OR(K56&gt;1.5,K56&lt;-1.5),5,
IF(OR(AND(K56&lt;=1.5,K56&gt;=1),AND(K56&gt;=-1.5,K56&lt;=-1)),4,
IF(OR(AND(K56&lt;=1,K56&gt;=0.75),AND(K56&gt;=-1,K56&lt;=-0.75)),3,
IF(OR(AND(K56&lt;=0.75,K56&gt;=0.5),AND(K56&gt;=-0.75,K56&lt;=-0.5)),2,
IF(OR(K56&lt;=0.5,K56&gt;=-0.5),1,"")
)
)
))</f>
        <v>1</v>
      </c>
      <c r="O56" s="12">
        <f>IF(M56=1,5,IF(M56=2/3,3,IF(M56=1/3,1,0)))</f>
        <v>3</v>
      </c>
      <c r="P56" s="12">
        <f>SUM(N56:O56)</f>
        <v>4</v>
      </c>
      <c r="Q56" s="12">
        <v>6</v>
      </c>
      <c r="T56"/>
      <c r="AC56" s="6"/>
    </row>
    <row r="57" spans="1:29" ht="15" thickBot="1" x14ac:dyDescent="0.35">
      <c r="A57" t="str">
        <f t="shared" si="5"/>
        <v>Dane Dunning</v>
      </c>
      <c r="B57" s="5">
        <f>Neural!B22</f>
        <v>5.1417788651622001</v>
      </c>
      <c r="D57" s="7">
        <v>27</v>
      </c>
      <c r="E57" s="7" t="s">
        <v>74</v>
      </c>
      <c r="F57" s="7" t="s">
        <v>91</v>
      </c>
      <c r="G57" s="7">
        <v>4.8407048658640024</v>
      </c>
      <c r="H57" s="7">
        <v>5.1170886075949298</v>
      </c>
      <c r="I57" s="7">
        <v>4.28</v>
      </c>
      <c r="J57" s="10">
        <v>4.5</v>
      </c>
      <c r="K57" s="10">
        <f>G57-J57</f>
        <v>0.34070486586400239</v>
      </c>
      <c r="L57" s="10" t="str">
        <f>IF(K57 &lt; 0, "Under", "Over")</f>
        <v>Over</v>
      </c>
      <c r="M57" s="11">
        <f>IF(L57="Over", IF(AND(G57&gt;J57, H57&gt;J57, I57&gt;J57), 1, IF(OR(AND(G57&gt;J57, H57&gt;J57), AND(G57&gt;J57, I57&gt;J57), AND(G57&gt;J57, I57&gt;J57)), 2/3, IF(OR(AND(G57&gt;J57, H57&lt;=J57), AND(G57&gt;J57, I57&lt;=J57), AND(H57&gt;J57, I57&lt;=J57), AND(G57&lt;=J57, H57&gt;J57), AND(G57&lt;=J57, I57&gt;J57), AND(H57&lt;=J57, I57&gt;J57)), 1/3, 0))), IF(AND(G57&lt;J57, H57&lt;J57, I57&lt;J57), 1, IF(OR(AND(G57&lt;J57, H57&lt;J57), AND(G57&lt;J57, I57&lt;J57), AND(G57&lt;J57, I57&lt;J57)), 2/3, IF(OR(AND(G57&lt;J57, H57&gt;=J57), AND(G57&lt;J57, I57&gt;=J57), AND(H57&lt;J57, I57&gt;=J57), AND(G57&gt;=J57, H57&lt;J57), AND(G57&gt;=J57, I57&lt;J57), AND(H57&gt;=J57, I57&lt;J57)), 1/3, 0))))</f>
        <v>0.66666666666666663</v>
      </c>
      <c r="N57" s="10">
        <f>IF(OR(K57&gt;1.5,K57&lt;-1.5),5,
IF(OR(AND(K57&lt;=1.5,K57&gt;=1),AND(K57&gt;=-1.5,K57&lt;=-1)),4,
IF(OR(AND(K57&lt;=1,K57&gt;=0.75),AND(K57&gt;=-1,K57&lt;=-0.75)),3,
IF(OR(AND(K57&lt;=0.75,K57&gt;=0.5),AND(K57&gt;=-0.75,K57&lt;=-0.5)),2,
IF(OR(K57&lt;=0.5,K57&gt;=-0.5),1,"")
)
)
))</f>
        <v>1</v>
      </c>
      <c r="O57" s="10">
        <f>IF(M57=1,5,IF(M57=2/3,3,IF(M57=1/3,1,0)))</f>
        <v>3</v>
      </c>
      <c r="P57" s="10">
        <f>SUM(N57:O57)</f>
        <v>4</v>
      </c>
      <c r="Q57" s="10">
        <v>3</v>
      </c>
      <c r="T57"/>
      <c r="AC57" s="6"/>
    </row>
    <row r="58" spans="1:29" ht="15" thickBot="1" x14ac:dyDescent="0.35">
      <c r="A58" t="str">
        <f t="shared" si="5"/>
        <v>Michael Wacha</v>
      </c>
      <c r="B58" s="5">
        <f>Neural!B23</f>
        <v>5.0728084259037596</v>
      </c>
      <c r="D58" s="7">
        <v>22</v>
      </c>
      <c r="E58" s="7" t="s">
        <v>69</v>
      </c>
      <c r="F58" s="7" t="s">
        <v>88</v>
      </c>
      <c r="G58" s="7">
        <v>5.0528373878184283</v>
      </c>
      <c r="H58" s="7">
        <v>5.44921875</v>
      </c>
      <c r="I58" s="7">
        <v>4.82</v>
      </c>
      <c r="J58" s="10">
        <v>4.5</v>
      </c>
      <c r="K58" s="10">
        <f>G58-J58</f>
        <v>0.55283738781842828</v>
      </c>
      <c r="L58" s="10" t="str">
        <f>IF(K58 &lt; 0, "Under", "Over")</f>
        <v>Over</v>
      </c>
      <c r="M58" s="11">
        <f>IF(L58="Over", IF(AND(G58&gt;J58, H58&gt;J58, I58&gt;J58), 1, IF(OR(AND(G58&gt;J58, H58&gt;J58), AND(G58&gt;J58, I58&gt;J58), AND(G58&gt;J58, I58&gt;J58)), 2/3, IF(OR(AND(G58&gt;J58, H58&lt;=J58), AND(G58&gt;J58, I58&lt;=J58), AND(H58&gt;J58, I58&lt;=J58), AND(G58&lt;=J58, H58&gt;J58), AND(G58&lt;=J58, I58&gt;J58), AND(H58&lt;=J58, I58&gt;J58)), 1/3, 0))), IF(AND(G58&lt;J58, H58&lt;J58, I58&lt;J58), 1, IF(OR(AND(G58&lt;J58, H58&lt;J58), AND(G58&lt;J58, I58&lt;J58), AND(G58&lt;J58, I58&lt;J58)), 2/3, IF(OR(AND(G58&lt;J58, H58&gt;=J58), AND(G58&lt;J58, I58&gt;=J58), AND(H58&lt;J58, I58&gt;=J58), AND(G58&gt;=J58, H58&lt;J58), AND(G58&gt;=J58, I58&lt;J58), AND(H58&gt;=J58, I58&lt;J58)), 1/3, 0))))</f>
        <v>1</v>
      </c>
      <c r="N58" s="10">
        <f>IF(OR(K58&gt;1.5,K58&lt;-1.5),5,
IF(OR(AND(K58&lt;=1.5,K58&gt;=1),AND(K58&gt;=-1.5,K58&lt;=-1)),4,
IF(OR(AND(K58&lt;=1,K58&gt;=0.75),AND(K58&gt;=-1,K58&lt;=-0.75)),3,
IF(OR(AND(K58&lt;=0.75,K58&gt;=0.5),AND(K58&gt;=-0.75,K58&lt;=-0.5)),2,
IF(OR(K58&lt;=0.5,K58&gt;=-0.5),1,"")
)
)
))</f>
        <v>2</v>
      </c>
      <c r="O58" s="10">
        <f>IF(M58=1,5,IF(M58=2/3,3,IF(M58=1/3,1,0)))</f>
        <v>5</v>
      </c>
      <c r="P58" s="10">
        <f>SUM(N58:O58)</f>
        <v>7</v>
      </c>
      <c r="Q58" s="10">
        <v>3</v>
      </c>
      <c r="T58"/>
      <c r="AC58" s="6"/>
    </row>
    <row r="59" spans="1:29" ht="15" thickBot="1" x14ac:dyDescent="0.35">
      <c r="A59" t="str">
        <f t="shared" si="5"/>
        <v>Christian Scott</v>
      </c>
      <c r="B59" s="5">
        <f>Neural!B24</f>
        <v>4.3649181218777304</v>
      </c>
      <c r="D59" s="7">
        <v>4</v>
      </c>
      <c r="E59" s="7" t="s">
        <v>51</v>
      </c>
      <c r="F59" s="7" t="s">
        <v>14</v>
      </c>
      <c r="G59" s="7">
        <v>5.761388510601603</v>
      </c>
      <c r="H59" s="7">
        <v>8.3529850000000003</v>
      </c>
      <c r="I59" s="7">
        <v>4.9343180611633901</v>
      </c>
      <c r="J59" s="10">
        <v>7.5</v>
      </c>
      <c r="K59" s="10">
        <f>G59-J59</f>
        <v>-1.738611489398397</v>
      </c>
      <c r="L59" s="10" t="str">
        <f>IF(K59 &lt; 0, "Under", "Over")</f>
        <v>Under</v>
      </c>
      <c r="M59" s="11">
        <f>IF(L59="Over", IF(AND(G59&gt;J59, H59&gt;J59, I59&gt;J59), 1, IF(OR(AND(G59&gt;J59, H59&gt;J59), AND(G59&gt;J59, I59&gt;J59), AND(G59&gt;J59, I59&gt;J59)), 2/3, IF(OR(AND(G59&gt;J59, H59&lt;=J59), AND(G59&gt;J59, I59&lt;=J59), AND(H59&gt;J59, I59&lt;=J59), AND(G59&lt;=J59, H59&gt;J59), AND(G59&lt;=J59, I59&gt;J59), AND(H59&lt;=J59, I59&gt;J59)), 1/3, 0))), IF(AND(G59&lt;J59, H59&lt;J59, I59&lt;J59), 1, IF(OR(AND(G59&lt;J59, H59&lt;J59), AND(G59&lt;J59, I59&lt;J59), AND(G59&lt;J59, I59&lt;J59)), 2/3, IF(OR(AND(G59&lt;J59, H59&gt;=J59), AND(G59&lt;J59, I59&gt;=J59), AND(H59&lt;J59, I59&gt;=J59), AND(G59&gt;=J59, H59&lt;J59), AND(G59&gt;=J59, I59&lt;J59), AND(H59&gt;=J59, I59&lt;J59)), 1/3, 0))))</f>
        <v>0.66666666666666663</v>
      </c>
      <c r="N59" s="10">
        <f>IF(OR(K59&gt;1.5,K59&lt;-1.5),5,
IF(OR(AND(K59&lt;=1.5,K59&gt;=1),AND(K59&gt;=-1.5,K59&lt;=-1)),4,
IF(OR(AND(K59&lt;=1,K59&gt;=0.75),AND(K59&gt;=-1,K59&lt;=-0.75)),3,
IF(OR(AND(K59&lt;=0.75,K59&gt;=0.5),AND(K59&gt;=-0.75,K59&lt;=-0.5)),2,
IF(OR(K59&lt;=0.5,K59&gt;=-0.5),1,"")
)
)
))</f>
        <v>5</v>
      </c>
      <c r="O59" s="10">
        <f>IF(M59=1,5,IF(M59=2/3,3,IF(M59=1/3,1,0)))</f>
        <v>3</v>
      </c>
      <c r="P59" s="10">
        <f>SUM(N59:O59)</f>
        <v>8</v>
      </c>
      <c r="Q59" s="10">
        <v>8</v>
      </c>
      <c r="T59"/>
      <c r="AC59" s="6"/>
    </row>
    <row r="60" spans="1:29" ht="15" thickBot="1" x14ac:dyDescent="0.35">
      <c r="A60" t="str">
        <f t="shared" si="5"/>
        <v>Zack Littell</v>
      </c>
      <c r="B60" s="5">
        <f>Neural!B25</f>
        <v>5.2641183218977297</v>
      </c>
      <c r="D60" s="7">
        <v>14</v>
      </c>
      <c r="E60" s="7" t="s">
        <v>61</v>
      </c>
      <c r="F60" s="7" t="s">
        <v>84</v>
      </c>
      <c r="G60" s="7">
        <v>5.5387281463956741</v>
      </c>
      <c r="H60" s="7">
        <v>6.32</v>
      </c>
      <c r="I60" s="7">
        <v>5.0049226068687798</v>
      </c>
      <c r="J60" s="10">
        <v>5.5</v>
      </c>
      <c r="K60" s="10">
        <f>G60-J60</f>
        <v>3.8728146395674123E-2</v>
      </c>
      <c r="L60" s="10" t="str">
        <f>IF(K60 &lt; 0, "Under", "Over")</f>
        <v>Over</v>
      </c>
      <c r="M60" s="11">
        <f>IF(L60="Over", IF(AND(G60&gt;J60, H60&gt;J60, I60&gt;J60), 1, IF(OR(AND(G60&gt;J60, H60&gt;J60), AND(G60&gt;J60, I60&gt;J60), AND(G60&gt;J60, I60&gt;J60)), 2/3, IF(OR(AND(G60&gt;J60, H60&lt;=J60), AND(G60&gt;J60, I60&lt;=J60), AND(H60&gt;J60, I60&lt;=J60), AND(G60&lt;=J60, H60&gt;J60), AND(G60&lt;=J60, I60&gt;J60), AND(H60&lt;=J60, I60&gt;J60)), 1/3, 0))), IF(AND(G60&lt;J60, H60&lt;J60, I60&lt;J60), 1, IF(OR(AND(G60&lt;J60, H60&lt;J60), AND(G60&lt;J60, I60&lt;J60), AND(G60&lt;J60, I60&lt;J60)), 2/3, IF(OR(AND(G60&lt;J60, H60&gt;=J60), AND(G60&lt;J60, I60&gt;=J60), AND(H60&lt;J60, I60&gt;=J60), AND(G60&gt;=J60, H60&lt;J60), AND(G60&gt;=J60, I60&lt;J60), AND(H60&gt;=J60, I60&lt;J60)), 1/3, 0))))</f>
        <v>0.66666666666666663</v>
      </c>
      <c r="N60" s="10">
        <f>IF(OR(K60&gt;1.5,K60&lt;-1.5),5,
IF(OR(AND(K60&lt;=1.5,K60&gt;=1),AND(K60&gt;=-1.5,K60&lt;=-1)),4,
IF(OR(AND(K60&lt;=1,K60&gt;=0.75),AND(K60&gt;=-1,K60&lt;=-0.75)),3,
IF(OR(AND(K60&lt;=0.75,K60&gt;=0.5),AND(K60&gt;=-0.75,K60&lt;=-0.5)),2,
IF(OR(K60&lt;=0.5,K60&gt;=-0.5),1,"")
)
)
))</f>
        <v>1</v>
      </c>
      <c r="O60" s="10">
        <f>IF(M60=1,5,IF(M60=2/3,3,IF(M60=1/3,1,0)))</f>
        <v>3</v>
      </c>
      <c r="P60" s="10">
        <f>SUM(N60:O60)</f>
        <v>4</v>
      </c>
      <c r="Q60" s="10">
        <v>3</v>
      </c>
      <c r="T60"/>
      <c r="AC60" s="6"/>
    </row>
    <row r="61" spans="1:29" ht="15" thickBot="1" x14ac:dyDescent="0.35">
      <c r="A61" t="str">
        <f t="shared" si="5"/>
        <v>Logan Gilbert</v>
      </c>
      <c r="B61" s="5">
        <f>Neural!B26</f>
        <v>6.1090951348078404</v>
      </c>
      <c r="D61" s="7">
        <v>16</v>
      </c>
      <c r="E61" s="7" t="s">
        <v>63</v>
      </c>
      <c r="F61" s="7" t="s">
        <v>85</v>
      </c>
      <c r="G61" s="7">
        <v>6.8697904255483353</v>
      </c>
      <c r="H61" s="7">
        <v>9.1669289034871593</v>
      </c>
      <c r="I61" s="7">
        <v>5.3845123682795801</v>
      </c>
      <c r="J61" s="12">
        <v>5.5</v>
      </c>
      <c r="K61" s="12">
        <f>G61-J61</f>
        <v>1.3697904255483353</v>
      </c>
      <c r="L61" s="12" t="str">
        <f>IF(K61 &lt; 0, "Under", "Over")</f>
        <v>Over</v>
      </c>
      <c r="M61" s="13">
        <f>IF(L61="Over", IF(AND(G61&gt;J61, H61&gt;J61, I61&gt;J61), 1, IF(OR(AND(G61&gt;J61, H61&gt;J61), AND(G61&gt;J61, I61&gt;J61), AND(G61&gt;J61, I61&gt;J61)), 2/3, IF(OR(AND(G61&gt;J61, H61&lt;=J61), AND(G61&gt;J61, I61&lt;=J61), AND(H61&gt;J61, I61&lt;=J61), AND(G61&lt;=J61, H61&gt;J61), AND(G61&lt;=J61, I61&gt;J61), AND(H61&lt;=J61, I61&gt;J61)), 1/3, 0))), IF(AND(G61&lt;J61, H61&lt;J61, I61&lt;J61), 1, IF(OR(AND(G61&lt;J61, H61&lt;J61), AND(G61&lt;J61, I61&lt;J61), AND(G61&lt;J61, I61&lt;J61)), 2/3, IF(OR(AND(G61&lt;J61, H61&gt;=J61), AND(G61&lt;J61, I61&gt;=J61), AND(H61&lt;J61, I61&gt;=J61), AND(G61&gt;=J61, H61&lt;J61), AND(G61&gt;=J61, I61&lt;J61), AND(H61&gt;=J61, I61&lt;J61)), 1/3, 0))))</f>
        <v>0.66666666666666663</v>
      </c>
      <c r="N61" s="12">
        <f>IF(OR(K61&gt;1.5,K61&lt;-1.5),5,
IF(OR(AND(K61&lt;=1.5,K61&gt;=1),AND(K61&gt;=-1.5,K61&lt;=-1)),4,
IF(OR(AND(K61&lt;=1,K61&gt;=0.75),AND(K61&gt;=-1,K61&lt;=-0.75)),3,
IF(OR(AND(K61&lt;=0.75,K61&gt;=0.5),AND(K61&gt;=-0.75,K61&lt;=-0.5)),2,
IF(OR(K61&lt;=0.5,K61&gt;=-0.5),1,"")
)
)
))</f>
        <v>4</v>
      </c>
      <c r="O61" s="12">
        <f>IF(M61=1,5,IF(M61=2/3,3,IF(M61=1/3,1,0)))</f>
        <v>3</v>
      </c>
      <c r="P61" s="12">
        <f>SUM(N61:O61)</f>
        <v>7</v>
      </c>
      <c r="Q61" s="12">
        <v>6</v>
      </c>
      <c r="T61"/>
      <c r="AC61" s="6"/>
    </row>
    <row r="62" spans="1:29" ht="15" thickBot="1" x14ac:dyDescent="0.35">
      <c r="A62" t="str">
        <f t="shared" si="5"/>
        <v>Framber Valdez</v>
      </c>
      <c r="B62" s="5">
        <f>Neural!B27</f>
        <v>4.57436399744787</v>
      </c>
      <c r="D62" s="7">
        <v>17</v>
      </c>
      <c r="E62" s="7" t="s">
        <v>64</v>
      </c>
      <c r="F62" s="7" t="s">
        <v>86</v>
      </c>
      <c r="G62" s="7">
        <v>4.6953415858053908</v>
      </c>
      <c r="H62" s="7">
        <v>5.67461669505962</v>
      </c>
      <c r="I62" s="7">
        <v>3.4260600000000001</v>
      </c>
      <c r="J62" s="12">
        <v>4.5</v>
      </c>
      <c r="K62" s="12">
        <f>G62-J62</f>
        <v>0.19534158580539085</v>
      </c>
      <c r="L62" s="12" t="str">
        <f>IF(K62 &lt; 0, "Under", "Over")</f>
        <v>Over</v>
      </c>
      <c r="M62" s="13">
        <f>IF(L62="Over", IF(AND(G62&gt;J62, H62&gt;J62, I62&gt;J62), 1, IF(OR(AND(G62&gt;J62, H62&gt;J62), AND(G62&gt;J62, I62&gt;J62), AND(G62&gt;J62, I62&gt;J62)), 2/3, IF(OR(AND(G62&gt;J62, H62&lt;=J62), AND(G62&gt;J62, I62&lt;=J62), AND(H62&gt;J62, I62&lt;=J62), AND(G62&lt;=J62, H62&gt;J62), AND(G62&lt;=J62, I62&gt;J62), AND(H62&lt;=J62, I62&gt;J62)), 1/3, 0))), IF(AND(G62&lt;J62, H62&lt;J62, I62&lt;J62), 1, IF(OR(AND(G62&lt;J62, H62&lt;J62), AND(G62&lt;J62, I62&lt;J62), AND(G62&lt;J62, I62&lt;J62)), 2/3, IF(OR(AND(G62&lt;J62, H62&gt;=J62), AND(G62&lt;J62, I62&gt;=J62), AND(H62&lt;J62, I62&gt;=J62), AND(G62&gt;=J62, H62&lt;J62), AND(G62&gt;=J62, I62&lt;J62), AND(H62&gt;=J62, I62&lt;J62)), 1/3, 0))))</f>
        <v>0.66666666666666663</v>
      </c>
      <c r="N62" s="12">
        <f>IF(OR(K62&gt;1.5,K62&lt;-1.5),5,
IF(OR(AND(K62&lt;=1.5,K62&gt;=1),AND(K62&gt;=-1.5,K62&lt;=-1)),4,
IF(OR(AND(K62&lt;=1,K62&gt;=0.75),AND(K62&gt;=-1,K62&lt;=-0.75)),3,
IF(OR(AND(K62&lt;=0.75,K62&gt;=0.5),AND(K62&gt;=-0.75,K62&lt;=-0.5)),2,
IF(OR(K62&lt;=0.5,K62&gt;=-0.5),1,"")
)
)
))</f>
        <v>1</v>
      </c>
      <c r="O62" s="12">
        <f>IF(M62=1,5,IF(M62=2/3,3,IF(M62=1/3,1,0)))</f>
        <v>3</v>
      </c>
      <c r="P62" s="12">
        <f>SUM(N62:O62)</f>
        <v>4</v>
      </c>
      <c r="Q62" s="12">
        <v>7</v>
      </c>
      <c r="T62"/>
      <c r="AC62" s="6"/>
    </row>
    <row r="63" spans="1:29" ht="15" thickBot="1" x14ac:dyDescent="0.35">
      <c r="A63" t="str">
        <f t="shared" si="5"/>
        <v>Michael King</v>
      </c>
      <c r="B63" s="5">
        <f>Neural!B28</f>
        <v>4.9130946081750597</v>
      </c>
      <c r="D63" s="7">
        <v>7</v>
      </c>
      <c r="E63" s="7" t="s">
        <v>54</v>
      </c>
      <c r="F63" s="7" t="s">
        <v>81</v>
      </c>
      <c r="G63" s="7">
        <v>5.0857145999482336</v>
      </c>
      <c r="H63" s="7">
        <v>5.67461669505962</v>
      </c>
      <c r="I63" s="7">
        <v>4.6317069999999996</v>
      </c>
      <c r="J63" s="10">
        <v>4.5</v>
      </c>
      <c r="K63" s="10">
        <f>G63-J63</f>
        <v>0.58571459994823361</v>
      </c>
      <c r="L63" s="10" t="str">
        <f>IF(K63 &lt; 0, "Under", "Over")</f>
        <v>Over</v>
      </c>
      <c r="M63" s="11">
        <f>IF(L63="Over", IF(AND(G63&gt;J63, H63&gt;J63, I63&gt;J63), 1, IF(OR(AND(G63&gt;J63, H63&gt;J63), AND(G63&gt;J63, I63&gt;J63), AND(G63&gt;J63, I63&gt;J63)), 2/3, IF(OR(AND(G63&gt;J63, H63&lt;=J63), AND(G63&gt;J63, I63&lt;=J63), AND(H63&gt;J63, I63&lt;=J63), AND(G63&lt;=J63, H63&gt;J63), AND(G63&lt;=J63, I63&gt;J63), AND(H63&lt;=J63, I63&gt;J63)), 1/3, 0))), IF(AND(G63&lt;J63, H63&lt;J63, I63&lt;J63), 1, IF(OR(AND(G63&lt;J63, H63&lt;J63), AND(G63&lt;J63, I63&lt;J63), AND(G63&lt;J63, I63&lt;J63)), 2/3, IF(OR(AND(G63&lt;J63, H63&gt;=J63), AND(G63&lt;J63, I63&gt;=J63), AND(H63&lt;J63, I63&gt;=J63), AND(G63&gt;=J63, H63&lt;J63), AND(G63&gt;=J63, I63&lt;J63), AND(H63&gt;=J63, I63&lt;J63)), 1/3, 0))))</f>
        <v>1</v>
      </c>
      <c r="N63" s="10">
        <f>IF(OR(K63&gt;1.5,K63&lt;-1.5),5,
IF(OR(AND(K63&lt;=1.5,K63&gt;=1),AND(K63&gt;=-1.5,K63&lt;=-1)),4,
IF(OR(AND(K63&lt;=1,K63&gt;=0.75),AND(K63&gt;=-1,K63&lt;=-0.75)),3,
IF(OR(AND(K63&lt;=0.75,K63&gt;=0.5),AND(K63&gt;=-0.75,K63&lt;=-0.5)),2,
IF(OR(K63&lt;=0.5,K63&gt;=-0.5),1,"")
)
)
))</f>
        <v>2</v>
      </c>
      <c r="O63" s="10">
        <f>IF(M63=1,5,IF(M63=2/3,3,IF(M63=1/3,1,0)))</f>
        <v>5</v>
      </c>
      <c r="P63" s="10">
        <f>SUM(N63:O63)</f>
        <v>7</v>
      </c>
      <c r="Q63" s="10">
        <v>2</v>
      </c>
      <c r="T63"/>
      <c r="AC63" s="6"/>
    </row>
    <row r="64" spans="1:29" ht="15" thickBot="1" x14ac:dyDescent="0.35">
      <c r="A64" t="str">
        <f t="shared" si="5"/>
        <v>Brandon Pfaadt</v>
      </c>
      <c r="B64" s="5">
        <f>Neural!B29</f>
        <v>5.2737234146021201</v>
      </c>
      <c r="D64" s="7">
        <v>13</v>
      </c>
      <c r="E64" s="7" t="s">
        <v>60</v>
      </c>
      <c r="F64" s="7" t="s">
        <v>32</v>
      </c>
      <c r="G64" s="7">
        <v>4.9849511101704387</v>
      </c>
      <c r="H64" s="7">
        <v>5.26</v>
      </c>
      <c r="I64" s="7">
        <v>4.3584022999999998</v>
      </c>
      <c r="J64" s="10">
        <v>4.5</v>
      </c>
      <c r="K64" s="10">
        <f>G64-J64</f>
        <v>0.48495111017043868</v>
      </c>
      <c r="L64" s="10" t="str">
        <f>IF(K64 &lt; 0, "Under", "Over")</f>
        <v>Over</v>
      </c>
      <c r="M64" s="11">
        <f>IF(L64="Over", IF(AND(G64&gt;J64, H64&gt;J64, I64&gt;J64), 1, IF(OR(AND(G64&gt;J64, H64&gt;J64), AND(G64&gt;J64, I64&gt;J64), AND(G64&gt;J64, I64&gt;J64)), 2/3, IF(OR(AND(G64&gt;J64, H64&lt;=J64), AND(G64&gt;J64, I64&lt;=J64), AND(H64&gt;J64, I64&lt;=J64), AND(G64&lt;=J64, H64&gt;J64), AND(G64&lt;=J64, I64&gt;J64), AND(H64&lt;=J64, I64&gt;J64)), 1/3, 0))), IF(AND(G64&lt;J64, H64&lt;J64, I64&lt;J64), 1, IF(OR(AND(G64&lt;J64, H64&lt;J64), AND(G64&lt;J64, I64&lt;J64), AND(G64&lt;J64, I64&lt;J64)), 2/3, IF(OR(AND(G64&lt;J64, H64&gt;=J64), AND(G64&lt;J64, I64&gt;=J64), AND(H64&lt;J64, I64&gt;=J64), AND(G64&gt;=J64, H64&lt;J64), AND(G64&gt;=J64, I64&lt;J64), AND(H64&gt;=J64, I64&lt;J64)), 1/3, 0))))</f>
        <v>0.66666666666666663</v>
      </c>
      <c r="N64" s="10">
        <f>IF(OR(K64&gt;1.5,K64&lt;-1.5),5,
IF(OR(AND(K64&lt;=1.5,K64&gt;=1),AND(K64&gt;=-1.5,K64&lt;=-1)),4,
IF(OR(AND(K64&lt;=1,K64&gt;=0.75),AND(K64&gt;=-1,K64&lt;=-0.75)),3,
IF(OR(AND(K64&lt;=0.75,K64&gt;=0.5),AND(K64&gt;=-0.75,K64&lt;=-0.5)),2,
IF(OR(K64&lt;=0.5,K64&gt;=-0.5),1,"")
)
)
))</f>
        <v>1</v>
      </c>
      <c r="O64" s="10">
        <f>IF(M64=1,5,IF(M64=2/3,3,IF(M64=1/3,1,0)))</f>
        <v>3</v>
      </c>
      <c r="P64" s="10">
        <f>SUM(N64:O64)</f>
        <v>4</v>
      </c>
      <c r="Q64" s="10">
        <v>1</v>
      </c>
      <c r="T64"/>
      <c r="AC64" s="6"/>
    </row>
    <row r="65" spans="1:29" ht="15" thickBot="1" x14ac:dyDescent="0.35">
      <c r="A65" t="str">
        <f t="shared" si="5"/>
        <v>Bryce Elder</v>
      </c>
      <c r="B65" s="5">
        <f>Neural!B30</f>
        <v>4.80629892496352</v>
      </c>
      <c r="D65" s="7">
        <v>30</v>
      </c>
      <c r="E65" s="7" t="s">
        <v>77</v>
      </c>
      <c r="F65" s="7" t="s">
        <v>94</v>
      </c>
      <c r="G65" s="7">
        <v>6.3889205613575299</v>
      </c>
      <c r="H65" s="7">
        <v>9.4534090000000006</v>
      </c>
      <c r="I65" s="7">
        <v>5.1906001862899096</v>
      </c>
      <c r="J65" s="10">
        <v>7.5</v>
      </c>
      <c r="K65" s="10">
        <f>G65-J65</f>
        <v>-1.1110794386424701</v>
      </c>
      <c r="L65" s="10" t="str">
        <f>IF(K65 &lt; 0, "Under", "Over")</f>
        <v>Under</v>
      </c>
      <c r="M65" s="11">
        <f>IF(L65="Over", IF(AND(G65&gt;J65, H65&gt;J65, I65&gt;J65), 1, IF(OR(AND(G65&gt;J65, H65&gt;J65), AND(G65&gt;J65, I65&gt;J65), AND(G65&gt;J65, I65&gt;J65)), 2/3, IF(OR(AND(G65&gt;J65, H65&lt;=J65), AND(G65&gt;J65, I65&lt;=J65), AND(H65&gt;J65, I65&lt;=J65), AND(G65&lt;=J65, H65&gt;J65), AND(G65&lt;=J65, I65&gt;J65), AND(H65&lt;=J65, I65&gt;J65)), 1/3, 0))), IF(AND(G65&lt;J65, H65&lt;J65, I65&lt;J65), 1, IF(OR(AND(G65&lt;J65, H65&lt;J65), AND(G65&lt;J65, I65&lt;J65), AND(G65&lt;J65, I65&lt;J65)), 2/3, IF(OR(AND(G65&lt;J65, H65&gt;=J65), AND(G65&lt;J65, I65&gt;=J65), AND(H65&lt;J65, I65&gt;=J65), AND(G65&gt;=J65, H65&lt;J65), AND(G65&gt;=J65, I65&lt;J65), AND(H65&gt;=J65, I65&lt;J65)), 1/3, 0))))</f>
        <v>0.66666666666666663</v>
      </c>
      <c r="N65" s="10">
        <f>IF(OR(K65&gt;1.5,K65&lt;-1.5),5,
IF(OR(AND(K65&lt;=1.5,K65&gt;=1),AND(K65&gt;=-1.5,K65&lt;=-1)),4,
IF(OR(AND(K65&lt;=1,K65&gt;=0.75),AND(K65&gt;=-1,K65&lt;=-0.75)),3,
IF(OR(AND(K65&lt;=0.75,K65&gt;=0.5),AND(K65&gt;=-0.75,K65&lt;=-0.5)),2,
IF(OR(K65&lt;=0.5,K65&gt;=-0.5),1,"")
)
)
))</f>
        <v>4</v>
      </c>
      <c r="O65" s="10">
        <f>IF(M65=1,5,IF(M65=2/3,3,IF(M65=1/3,1,0)))</f>
        <v>3</v>
      </c>
      <c r="P65" s="10">
        <f>SUM(N65:O65)</f>
        <v>7</v>
      </c>
      <c r="Q65" s="10">
        <v>10</v>
      </c>
      <c r="T65"/>
      <c r="AC65" s="6"/>
    </row>
    <row r="66" spans="1:29" ht="15" thickBot="1" x14ac:dyDescent="0.35">
      <c r="A66" t="str">
        <f t="shared" si="5"/>
        <v>Tyler Glasnow</v>
      </c>
      <c r="B66" s="5">
        <f>Neural!B31</f>
        <v>5.8777564832816296</v>
      </c>
      <c r="D66" s="7">
        <v>24</v>
      </c>
      <c r="E66" s="7" t="s">
        <v>71</v>
      </c>
      <c r="F66" s="7" t="s">
        <v>89</v>
      </c>
      <c r="G66" s="7">
        <v>5.7438170255503467</v>
      </c>
      <c r="H66" s="7">
        <v>7.7710629999999998</v>
      </c>
      <c r="I66" s="7">
        <v>4.97573513560683</v>
      </c>
      <c r="J66" s="12">
        <v>4.5</v>
      </c>
      <c r="K66" s="12">
        <f>G66-J66</f>
        <v>1.2438170255503467</v>
      </c>
      <c r="L66" s="12" t="str">
        <f>IF(K66 &lt; 0, "Under", "Over")</f>
        <v>Over</v>
      </c>
      <c r="M66" s="13">
        <f>IF(L66="Over", IF(AND(G66&gt;J66, H66&gt;J66, I66&gt;J66), 1, IF(OR(AND(G66&gt;J66, H66&gt;J66), AND(G66&gt;J66, I66&gt;J66), AND(G66&gt;J66, I66&gt;J66)), 2/3, IF(OR(AND(G66&gt;J66, H66&lt;=J66), AND(G66&gt;J66, I66&lt;=J66), AND(H66&gt;J66, I66&lt;=J66), AND(G66&lt;=J66, H66&gt;J66), AND(G66&lt;=J66, I66&gt;J66), AND(H66&lt;=J66, I66&gt;J66)), 1/3, 0))), IF(AND(G66&lt;J66, H66&lt;J66, I66&lt;J66), 1, IF(OR(AND(G66&lt;J66, H66&lt;J66), AND(G66&lt;J66, I66&lt;J66), AND(G66&lt;J66, I66&lt;J66)), 2/3, IF(OR(AND(G66&lt;J66, H66&gt;=J66), AND(G66&lt;J66, I66&gt;=J66), AND(H66&lt;J66, I66&gt;=J66), AND(G66&gt;=J66, H66&lt;J66), AND(G66&gt;=J66, I66&lt;J66), AND(H66&gt;=J66, I66&lt;J66)), 1/3, 0))))</f>
        <v>1</v>
      </c>
      <c r="N66" s="12">
        <f>IF(OR(K66&gt;1.5,K66&lt;-1.5),5,
IF(OR(AND(K66&lt;=1.5,K66&gt;=1),AND(K66&gt;=-1.5,K66&lt;=-1)),4,
IF(OR(AND(K66&lt;=1,K66&gt;=0.75),AND(K66&gt;=-1,K66&lt;=-0.75)),3,
IF(OR(AND(K66&lt;=0.75,K66&gt;=0.5),AND(K66&gt;=-0.75,K66&lt;=-0.5)),2,
IF(OR(K66&lt;=0.5,K66&gt;=-0.5),1,"")
)
)
))</f>
        <v>4</v>
      </c>
      <c r="O66" s="12">
        <f>IF(M66=1,5,IF(M66=2/3,3,IF(M66=1/3,1,0)))</f>
        <v>5</v>
      </c>
      <c r="P66" s="12">
        <f>SUM(N66:O66)</f>
        <v>9</v>
      </c>
      <c r="Q66" s="12">
        <v>7</v>
      </c>
      <c r="T66"/>
      <c r="AC66" s="6"/>
    </row>
    <row r="67" spans="1:29" ht="15" thickBot="1" x14ac:dyDescent="0.35">
      <c r="A67">
        <f t="shared" si="5"/>
        <v>0</v>
      </c>
      <c r="B67" s="5">
        <f>Neural!B32</f>
        <v>0</v>
      </c>
      <c r="T67"/>
      <c r="AC67" s="6"/>
    </row>
    <row r="68" spans="1:29" ht="15" thickBot="1" x14ac:dyDescent="0.35">
      <c r="A68">
        <f t="shared" si="5"/>
        <v>0</v>
      </c>
      <c r="B68" s="5">
        <f>Neural!B33</f>
        <v>0</v>
      </c>
      <c r="T68"/>
      <c r="AC68" s="6"/>
    </row>
    <row r="69" spans="1:29" ht="15" thickBot="1" x14ac:dyDescent="0.35">
      <c r="A69">
        <f t="shared" si="5"/>
        <v>0</v>
      </c>
      <c r="B69" s="5">
        <f>Neural!B34</f>
        <v>0</v>
      </c>
    </row>
    <row r="70" spans="1:29" ht="15" thickBot="1" x14ac:dyDescent="0.35">
      <c r="A70">
        <f t="shared" si="5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Q74" xr:uid="{79AD9D2F-4AAF-4632-8EF4-EE536C1A00BA}">
    <sortState xmlns:xlrd2="http://schemas.microsoft.com/office/spreadsheetml/2017/richdata2" ref="D37:Q66">
      <sortCondition ref="E37:E66"/>
    </sortState>
  </autoFilter>
  <sortState xmlns:xlrd2="http://schemas.microsoft.com/office/spreadsheetml/2017/richdata2" ref="D37:Q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4.9335266757852096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122</v>
      </c>
      <c r="B3" s="1">
        <v>4.8529927621161404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176</v>
      </c>
      <c r="B4" s="1">
        <v>4.08334651215179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503</v>
      </c>
      <c r="B5" s="1">
        <v>4.9343180611633901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132</v>
      </c>
      <c r="B6" s="1">
        <v>5.0349722530860204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142</v>
      </c>
      <c r="B7" s="1">
        <v>4.8802688451140801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143</v>
      </c>
      <c r="B8" s="1">
        <v>4.8828891961564098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124</v>
      </c>
      <c r="B9" s="1">
        <v>5.0873208809905597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135</v>
      </c>
      <c r="B10" s="1">
        <v>4.93183664777139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137</v>
      </c>
      <c r="B11" s="1">
        <v>5.0305651769033704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133</v>
      </c>
      <c r="B12" s="1">
        <v>4.7205164733625997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112</v>
      </c>
      <c r="B13" s="1">
        <v>5.0205533863398299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119</v>
      </c>
      <c r="B14" s="1">
        <v>4.8877992222856097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128</v>
      </c>
      <c r="B15" s="1">
        <v>5.0705595385027102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150</v>
      </c>
      <c r="B16" s="1">
        <v>5.0608256232398503</v>
      </c>
    </row>
    <row r="17" spans="1:2" ht="15" thickBot="1" x14ac:dyDescent="0.35">
      <c r="A17" s="1">
        <v>515</v>
      </c>
      <c r="B17" s="1">
        <v>5.3845123682795801</v>
      </c>
    </row>
    <row r="18" spans="1:2" ht="15" thickBot="1" x14ac:dyDescent="0.35">
      <c r="A18" s="1">
        <v>129</v>
      </c>
      <c r="B18" s="1">
        <v>5.0644518741752798</v>
      </c>
    </row>
    <row r="19" spans="1:2" ht="15" thickBot="1" x14ac:dyDescent="0.35">
      <c r="A19" s="1">
        <v>140</v>
      </c>
      <c r="B19" s="1">
        <v>4.9010732514883699</v>
      </c>
    </row>
    <row r="20" spans="1:2" ht="15" thickBot="1" x14ac:dyDescent="0.35">
      <c r="A20" s="1">
        <v>518</v>
      </c>
      <c r="B20" s="1">
        <v>4.9294401292726704</v>
      </c>
    </row>
    <row r="21" spans="1:2" ht="15" thickBot="1" x14ac:dyDescent="0.35">
      <c r="A21" s="1">
        <v>127</v>
      </c>
      <c r="B21" s="1">
        <v>4.9812009123373802</v>
      </c>
    </row>
    <row r="22" spans="1:2" ht="15" thickBot="1" x14ac:dyDescent="0.35">
      <c r="A22" s="1">
        <v>130</v>
      </c>
      <c r="B22" s="1">
        <v>4.9424903259318098</v>
      </c>
    </row>
    <row r="23" spans="1:2" ht="15" thickBot="1" x14ac:dyDescent="0.35">
      <c r="A23" s="1">
        <v>148</v>
      </c>
      <c r="B23" s="1">
        <v>5.0196336234422798</v>
      </c>
    </row>
    <row r="24" spans="1:2" ht="15" thickBot="1" x14ac:dyDescent="0.35">
      <c r="A24" s="1">
        <v>522</v>
      </c>
      <c r="B24" s="1">
        <v>4.7493502929410498</v>
      </c>
    </row>
    <row r="25" spans="1:2" ht="15" thickBot="1" x14ac:dyDescent="0.35">
      <c r="A25" s="1">
        <v>139</v>
      </c>
      <c r="B25" s="1">
        <v>4.97573513560683</v>
      </c>
    </row>
    <row r="26" spans="1:2" ht="15" thickBot="1" x14ac:dyDescent="0.35">
      <c r="A26" s="1">
        <v>134</v>
      </c>
      <c r="B26" s="1">
        <v>5.2404626384680597</v>
      </c>
    </row>
    <row r="27" spans="1:2" ht="15" thickBot="1" x14ac:dyDescent="0.35">
      <c r="A27" s="1">
        <v>147</v>
      </c>
      <c r="B27" s="1">
        <v>4.9961227290301098</v>
      </c>
    </row>
    <row r="28" spans="1:2" ht="15" thickBot="1" x14ac:dyDescent="0.35">
      <c r="A28" s="1">
        <v>138</v>
      </c>
      <c r="B28" s="1">
        <v>4.9370245492012597</v>
      </c>
    </row>
    <row r="29" spans="1:2" ht="15" thickBot="1" x14ac:dyDescent="0.35">
      <c r="A29" s="1">
        <v>144</v>
      </c>
      <c r="B29" s="1">
        <v>5.0682170627610397</v>
      </c>
    </row>
    <row r="30" spans="1:2" ht="15" thickBot="1" x14ac:dyDescent="0.35">
      <c r="A30" s="1">
        <v>131</v>
      </c>
      <c r="B30" s="1">
        <v>5.0414439297096596</v>
      </c>
    </row>
    <row r="31" spans="1:2" ht="15" thickBot="1" x14ac:dyDescent="0.35">
      <c r="A31" s="1">
        <v>152</v>
      </c>
      <c r="B31" s="1">
        <v>5.1906001862899096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153</v>
      </c>
      <c r="B2" s="1">
        <v>4.9639797161848298</v>
      </c>
    </row>
    <row r="3" spans="1:2" ht="15" thickBot="1" x14ac:dyDescent="0.35">
      <c r="A3" s="1">
        <v>122</v>
      </c>
      <c r="B3" s="1">
        <v>5.0390961479884204</v>
      </c>
    </row>
    <row r="4" spans="1:2" ht="15" thickBot="1" x14ac:dyDescent="0.35">
      <c r="A4" s="1">
        <v>176</v>
      </c>
      <c r="B4" s="1">
        <v>2.0031712207806498</v>
      </c>
    </row>
    <row r="5" spans="1:2" ht="15" thickBot="1" x14ac:dyDescent="0.35">
      <c r="A5" s="1">
        <v>503</v>
      </c>
      <c r="B5" s="1">
        <v>6.1981365513362103</v>
      </c>
    </row>
    <row r="6" spans="1:2" ht="15" thickBot="1" x14ac:dyDescent="0.35">
      <c r="A6" s="1">
        <v>132</v>
      </c>
      <c r="B6" s="1">
        <v>5.8838798918424304</v>
      </c>
    </row>
    <row r="7" spans="1:2" ht="15" thickBot="1" x14ac:dyDescent="0.35">
      <c r="A7" s="1">
        <v>142</v>
      </c>
      <c r="B7" s="1">
        <v>5.5030231682572204</v>
      </c>
    </row>
    <row r="8" spans="1:2" ht="15" thickBot="1" x14ac:dyDescent="0.35">
      <c r="A8" s="1">
        <v>143</v>
      </c>
      <c r="B8" s="1">
        <v>5.5065761767711896</v>
      </c>
    </row>
    <row r="9" spans="1:2" ht="15" thickBot="1" x14ac:dyDescent="0.35">
      <c r="A9" s="1">
        <v>124</v>
      </c>
      <c r="B9" s="1">
        <v>6.0421963289753897</v>
      </c>
    </row>
    <row r="10" spans="1:2" ht="15" thickBot="1" x14ac:dyDescent="0.35">
      <c r="A10" s="1">
        <v>135</v>
      </c>
      <c r="B10" s="1">
        <v>5.6456823115805896</v>
      </c>
    </row>
    <row r="11" spans="1:2" ht="15" thickBot="1" x14ac:dyDescent="0.35">
      <c r="A11" s="1">
        <v>137</v>
      </c>
      <c r="B11" s="1">
        <v>6.1621099979067004</v>
      </c>
    </row>
    <row r="12" spans="1:2" ht="15" thickBot="1" x14ac:dyDescent="0.35">
      <c r="A12" s="1">
        <v>133</v>
      </c>
      <c r="B12" s="1">
        <v>5.4189362469862399</v>
      </c>
    </row>
    <row r="13" spans="1:2" ht="15" thickBot="1" x14ac:dyDescent="0.35">
      <c r="A13" s="1">
        <v>112</v>
      </c>
      <c r="B13" s="1">
        <v>5.4249286871366502</v>
      </c>
    </row>
    <row r="14" spans="1:2" ht="15" thickBot="1" x14ac:dyDescent="0.35">
      <c r="A14" s="1">
        <v>119</v>
      </c>
      <c r="B14" s="1">
        <v>5.0257335992541998</v>
      </c>
    </row>
    <row r="15" spans="1:2" ht="15" thickBot="1" x14ac:dyDescent="0.35">
      <c r="A15" s="1">
        <v>128</v>
      </c>
      <c r="B15" s="1">
        <v>5.0049226068687798</v>
      </c>
    </row>
    <row r="16" spans="1:2" ht="15" thickBot="1" x14ac:dyDescent="0.35">
      <c r="A16" s="1">
        <v>150</v>
      </c>
      <c r="B16" s="1">
        <v>5.90572234977635</v>
      </c>
    </row>
    <row r="17" spans="1:2" ht="15" thickBot="1" x14ac:dyDescent="0.35">
      <c r="A17" s="1">
        <v>515</v>
      </c>
      <c r="B17" s="1">
        <v>9.1669289034871593</v>
      </c>
    </row>
    <row r="18" spans="1:2" ht="15" thickBot="1" x14ac:dyDescent="0.35">
      <c r="A18" s="1">
        <v>129</v>
      </c>
      <c r="B18" s="1">
        <v>4.2595710656802899</v>
      </c>
    </row>
    <row r="19" spans="1:2" ht="15" thickBot="1" x14ac:dyDescent="0.35">
      <c r="A19" s="1">
        <v>140</v>
      </c>
      <c r="B19" s="1">
        <v>6.1795544372394504</v>
      </c>
    </row>
    <row r="20" spans="1:2" ht="15" thickBot="1" x14ac:dyDescent="0.35">
      <c r="A20" s="1">
        <v>518</v>
      </c>
      <c r="B20" s="1">
        <v>6.6410784478478799</v>
      </c>
    </row>
    <row r="21" spans="1:2" ht="15" thickBot="1" x14ac:dyDescent="0.35">
      <c r="A21" s="1">
        <v>127</v>
      </c>
      <c r="B21" s="1">
        <v>5.0237851088344598</v>
      </c>
    </row>
    <row r="22" spans="1:2" ht="15" thickBot="1" x14ac:dyDescent="0.35">
      <c r="A22" s="1">
        <v>130</v>
      </c>
      <c r="B22" s="1">
        <v>4.4854109314822299</v>
      </c>
    </row>
    <row r="23" spans="1:2" ht="15" thickBot="1" x14ac:dyDescent="0.35">
      <c r="A23" s="1">
        <v>148</v>
      </c>
      <c r="B23" s="1">
        <v>4.94256936290257</v>
      </c>
    </row>
    <row r="24" spans="1:2" ht="15" thickBot="1" x14ac:dyDescent="0.35">
      <c r="A24" s="1">
        <v>522</v>
      </c>
      <c r="B24" s="1">
        <v>4.6256839103037199</v>
      </c>
    </row>
    <row r="25" spans="1:2" ht="15" thickBot="1" x14ac:dyDescent="0.35">
      <c r="A25" s="1">
        <v>139</v>
      </c>
      <c r="B25" s="1">
        <v>5.8973356319996597</v>
      </c>
    </row>
    <row r="26" spans="1:2" ht="15" thickBot="1" x14ac:dyDescent="0.35">
      <c r="A26" s="1">
        <v>134</v>
      </c>
      <c r="B26" s="1">
        <v>5.7729064195676703</v>
      </c>
    </row>
    <row r="27" spans="1:2" ht="15" thickBot="1" x14ac:dyDescent="0.35">
      <c r="A27" s="1">
        <v>147</v>
      </c>
      <c r="B27" s="1">
        <v>5.2717339762163196</v>
      </c>
    </row>
    <row r="28" spans="1:2" ht="15" thickBot="1" x14ac:dyDescent="0.35">
      <c r="A28" s="1">
        <v>138</v>
      </c>
      <c r="B28" s="1">
        <v>4.8525241868885898</v>
      </c>
    </row>
    <row r="29" spans="1:2" ht="15" thickBot="1" x14ac:dyDescent="0.35">
      <c r="A29" s="1">
        <v>144</v>
      </c>
      <c r="B29" s="1">
        <v>4.7280167477782697</v>
      </c>
    </row>
    <row r="30" spans="1:2" ht="15" thickBot="1" x14ac:dyDescent="0.35">
      <c r="A30" s="1">
        <v>131</v>
      </c>
      <c r="B30" s="1">
        <v>5.1882386405144896</v>
      </c>
    </row>
    <row r="31" spans="1:2" ht="15" thickBot="1" x14ac:dyDescent="0.35">
      <c r="A31" s="1">
        <v>152</v>
      </c>
      <c r="B31" s="1">
        <v>6.4974218895447899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19" sqref="R19:R30"/>
    </sheetView>
  </sheetViews>
  <sheetFormatPr defaultRowHeight="14.4" x14ac:dyDescent="0.3"/>
  <sheetData>
    <row r="1" spans="1:18" x14ac:dyDescent="0.3">
      <c r="A1" s="9" t="s">
        <v>20</v>
      </c>
      <c r="B1" s="9" t="s">
        <v>19</v>
      </c>
      <c r="C1" t="s">
        <v>43</v>
      </c>
      <c r="D1" t="s">
        <v>22</v>
      </c>
      <c r="E1" t="s">
        <v>23</v>
      </c>
      <c r="F1" t="s">
        <v>43</v>
      </c>
      <c r="G1" t="s">
        <v>22</v>
      </c>
      <c r="H1" t="s">
        <v>23</v>
      </c>
      <c r="I1" t="s">
        <v>43</v>
      </c>
      <c r="J1" t="s">
        <v>22</v>
      </c>
      <c r="K1" t="s">
        <v>23</v>
      </c>
      <c r="L1" t="s">
        <v>43</v>
      </c>
      <c r="M1" t="s">
        <v>22</v>
      </c>
      <c r="N1" t="s">
        <v>23</v>
      </c>
      <c r="O1" t="s">
        <v>43</v>
      </c>
      <c r="P1" t="s">
        <v>22</v>
      </c>
      <c r="Q1" t="s">
        <v>23</v>
      </c>
      <c r="R1" s="9" t="s">
        <v>44</v>
      </c>
    </row>
    <row r="2" spans="1:18" x14ac:dyDescent="0.3">
      <c r="A2" t="s">
        <v>75</v>
      </c>
      <c r="B2" t="s">
        <v>92</v>
      </c>
      <c r="C2">
        <v>4.5</v>
      </c>
      <c r="D2">
        <v>105</v>
      </c>
      <c r="E2">
        <v>-135</v>
      </c>
      <c r="F2">
        <v>4.5</v>
      </c>
      <c r="G2">
        <v>-102</v>
      </c>
      <c r="H2">
        <v>-126</v>
      </c>
      <c r="I2">
        <v>4.5</v>
      </c>
      <c r="J2">
        <v>115</v>
      </c>
      <c r="K2">
        <v>-155</v>
      </c>
      <c r="L2">
        <v>4.5</v>
      </c>
      <c r="M2">
        <v>100</v>
      </c>
      <c r="N2">
        <v>-130</v>
      </c>
      <c r="O2">
        <v>4.5</v>
      </c>
      <c r="P2">
        <v>106</v>
      </c>
      <c r="Q2">
        <v>-141</v>
      </c>
      <c r="R2" s="7">
        <f t="shared" ref="R2:R33" si="0">MIN(C2,F2,I2,L2,O2)</f>
        <v>4.5</v>
      </c>
    </row>
    <row r="3" spans="1:18" x14ac:dyDescent="0.3">
      <c r="A3" t="s">
        <v>76</v>
      </c>
      <c r="B3" t="s">
        <v>93</v>
      </c>
      <c r="C3">
        <v>3.5</v>
      </c>
      <c r="D3">
        <v>105</v>
      </c>
      <c r="E3">
        <v>-135</v>
      </c>
      <c r="F3">
        <v>3.5</v>
      </c>
      <c r="G3">
        <v>106</v>
      </c>
      <c r="H3">
        <v>-136</v>
      </c>
      <c r="I3">
        <v>3.5</v>
      </c>
      <c r="J3">
        <v>110</v>
      </c>
      <c r="K3">
        <v>-140</v>
      </c>
      <c r="L3">
        <v>3.5</v>
      </c>
      <c r="M3">
        <v>110</v>
      </c>
      <c r="N3">
        <v>-145</v>
      </c>
      <c r="O3">
        <v>4.5</v>
      </c>
      <c r="P3">
        <v>117</v>
      </c>
      <c r="Q3">
        <v>150</v>
      </c>
      <c r="R3" s="7">
        <f t="shared" si="0"/>
        <v>3.5</v>
      </c>
    </row>
    <row r="4" spans="1:18" x14ac:dyDescent="0.3">
      <c r="A4" t="s">
        <v>66</v>
      </c>
      <c r="B4" t="s">
        <v>30</v>
      </c>
      <c r="C4">
        <v>4.5</v>
      </c>
      <c r="D4">
        <v>-150</v>
      </c>
      <c r="E4">
        <v>120</v>
      </c>
      <c r="F4">
        <v>4.5</v>
      </c>
      <c r="G4">
        <v>-148</v>
      </c>
      <c r="H4">
        <v>116</v>
      </c>
      <c r="I4">
        <v>4.5</v>
      </c>
      <c r="J4">
        <v>-155</v>
      </c>
      <c r="K4">
        <v>120</v>
      </c>
      <c r="L4">
        <v>4.5</v>
      </c>
      <c r="M4">
        <v>-150</v>
      </c>
      <c r="N4">
        <v>115</v>
      </c>
      <c r="O4" t="s">
        <v>45</v>
      </c>
      <c r="P4" t="s">
        <v>45</v>
      </c>
      <c r="Q4" t="s">
        <v>45</v>
      </c>
      <c r="R4" s="7">
        <f t="shared" si="0"/>
        <v>4.5</v>
      </c>
    </row>
    <row r="5" spans="1:18" x14ac:dyDescent="0.3">
      <c r="A5" t="s">
        <v>50</v>
      </c>
      <c r="B5" t="s">
        <v>25</v>
      </c>
      <c r="C5">
        <v>1.5</v>
      </c>
      <c r="D5">
        <v>-240</v>
      </c>
      <c r="E5">
        <v>185</v>
      </c>
      <c r="F5" t="s">
        <v>45</v>
      </c>
      <c r="G5" t="s">
        <v>45</v>
      </c>
      <c r="H5" t="s">
        <v>45</v>
      </c>
      <c r="I5">
        <v>1.5</v>
      </c>
      <c r="J5">
        <v>-275</v>
      </c>
      <c r="K5">
        <v>200</v>
      </c>
      <c r="L5">
        <v>1.5</v>
      </c>
      <c r="M5">
        <v>-260</v>
      </c>
      <c r="N5">
        <v>190</v>
      </c>
      <c r="O5" t="s">
        <v>45</v>
      </c>
      <c r="P5" t="s">
        <v>45</v>
      </c>
      <c r="Q5" t="s">
        <v>45</v>
      </c>
      <c r="R5" s="7">
        <f t="shared" si="0"/>
        <v>1.5</v>
      </c>
    </row>
    <row r="6" spans="1:18" x14ac:dyDescent="0.3">
      <c r="A6" t="s">
        <v>55</v>
      </c>
      <c r="B6" t="s">
        <v>28</v>
      </c>
      <c r="C6">
        <v>4.5</v>
      </c>
      <c r="D6">
        <v>-120</v>
      </c>
      <c r="E6">
        <v>-110</v>
      </c>
      <c r="F6">
        <v>4.5</v>
      </c>
      <c r="G6">
        <v>-112</v>
      </c>
      <c r="H6">
        <v>-112</v>
      </c>
      <c r="I6">
        <v>4.5</v>
      </c>
      <c r="J6">
        <v>100</v>
      </c>
      <c r="K6">
        <v>-135</v>
      </c>
      <c r="L6">
        <v>4.5</v>
      </c>
      <c r="M6">
        <v>105</v>
      </c>
      <c r="N6">
        <v>-140</v>
      </c>
      <c r="O6">
        <v>4.5</v>
      </c>
      <c r="P6">
        <v>-118</v>
      </c>
      <c r="Q6">
        <v>-113</v>
      </c>
      <c r="R6" s="7">
        <f t="shared" si="0"/>
        <v>4.5</v>
      </c>
    </row>
    <row r="7" spans="1:18" x14ac:dyDescent="0.3">
      <c r="A7" t="s">
        <v>52</v>
      </c>
      <c r="B7" t="s">
        <v>79</v>
      </c>
      <c r="C7">
        <v>4.5</v>
      </c>
      <c r="D7">
        <v>125</v>
      </c>
      <c r="E7">
        <v>-160</v>
      </c>
      <c r="F7">
        <v>5.5</v>
      </c>
      <c r="G7">
        <v>-162</v>
      </c>
      <c r="H7">
        <v>126</v>
      </c>
      <c r="I7">
        <v>4.5</v>
      </c>
      <c r="J7">
        <v>115</v>
      </c>
      <c r="K7">
        <v>-150</v>
      </c>
      <c r="L7">
        <v>4.5</v>
      </c>
      <c r="M7">
        <v>125</v>
      </c>
      <c r="N7">
        <v>-165</v>
      </c>
      <c r="O7">
        <v>5.5</v>
      </c>
      <c r="P7">
        <v>120</v>
      </c>
      <c r="Q7">
        <v>135</v>
      </c>
      <c r="R7" s="7">
        <f t="shared" si="0"/>
        <v>4.5</v>
      </c>
    </row>
    <row r="8" spans="1:18" x14ac:dyDescent="0.3">
      <c r="A8" t="s">
        <v>67</v>
      </c>
      <c r="B8" t="s">
        <v>87</v>
      </c>
      <c r="C8">
        <v>5.5</v>
      </c>
      <c r="D8">
        <v>-125</v>
      </c>
      <c r="E8">
        <v>-105</v>
      </c>
      <c r="F8">
        <v>5.5</v>
      </c>
      <c r="G8">
        <v>-128</v>
      </c>
      <c r="H8">
        <v>102</v>
      </c>
      <c r="I8">
        <v>5.5</v>
      </c>
      <c r="J8">
        <v>-125</v>
      </c>
      <c r="K8">
        <v>-105</v>
      </c>
      <c r="L8">
        <v>5.5</v>
      </c>
      <c r="M8">
        <v>-120</v>
      </c>
      <c r="N8">
        <v>-110</v>
      </c>
      <c r="O8">
        <v>5.5</v>
      </c>
      <c r="P8">
        <v>-129</v>
      </c>
      <c r="Q8">
        <v>-104</v>
      </c>
      <c r="R8" s="7">
        <f t="shared" si="0"/>
        <v>5.5</v>
      </c>
    </row>
    <row r="9" spans="1:18" x14ac:dyDescent="0.3">
      <c r="A9" t="s">
        <v>65</v>
      </c>
      <c r="B9" t="s">
        <v>26</v>
      </c>
      <c r="C9">
        <v>4.5</v>
      </c>
      <c r="D9">
        <v>120</v>
      </c>
      <c r="E9">
        <v>-155</v>
      </c>
      <c r="F9">
        <v>4.5</v>
      </c>
      <c r="G9">
        <v>102</v>
      </c>
      <c r="H9">
        <v>-130</v>
      </c>
      <c r="I9">
        <v>4.5</v>
      </c>
      <c r="J9">
        <v>115</v>
      </c>
      <c r="K9">
        <v>-155</v>
      </c>
      <c r="L9">
        <v>4.5</v>
      </c>
      <c r="M9">
        <v>120</v>
      </c>
      <c r="N9">
        <v>-160</v>
      </c>
      <c r="O9">
        <v>4.5</v>
      </c>
      <c r="P9">
        <v>-106</v>
      </c>
      <c r="Q9">
        <v>-125</v>
      </c>
      <c r="R9" s="7">
        <f t="shared" si="0"/>
        <v>4.5</v>
      </c>
    </row>
    <row r="10" spans="1:18" x14ac:dyDescent="0.3">
      <c r="A10" t="s">
        <v>56</v>
      </c>
      <c r="B10" t="s">
        <v>35</v>
      </c>
      <c r="C10">
        <v>3.5</v>
      </c>
      <c r="D10">
        <v>125</v>
      </c>
      <c r="E10">
        <v>-155</v>
      </c>
      <c r="F10">
        <v>3.5</v>
      </c>
      <c r="G10">
        <v>134</v>
      </c>
      <c r="H10">
        <v>-172</v>
      </c>
      <c r="I10">
        <v>3.5</v>
      </c>
      <c r="J10">
        <v>120</v>
      </c>
      <c r="K10">
        <v>-160</v>
      </c>
      <c r="L10">
        <v>3.5</v>
      </c>
      <c r="M10">
        <v>120</v>
      </c>
      <c r="N10">
        <v>-160</v>
      </c>
      <c r="O10">
        <v>4.5</v>
      </c>
      <c r="P10">
        <v>123</v>
      </c>
      <c r="Q10">
        <v>138</v>
      </c>
      <c r="R10" s="7">
        <f t="shared" si="0"/>
        <v>3.5</v>
      </c>
    </row>
    <row r="11" spans="1:18" x14ac:dyDescent="0.3">
      <c r="A11" t="s">
        <v>48</v>
      </c>
      <c r="B11" t="s">
        <v>78</v>
      </c>
      <c r="C11">
        <v>4.5</v>
      </c>
      <c r="D11">
        <v>-165</v>
      </c>
      <c r="E11">
        <v>130</v>
      </c>
      <c r="F11">
        <v>3.5</v>
      </c>
      <c r="G11">
        <v>134</v>
      </c>
      <c r="H11">
        <v>-172</v>
      </c>
      <c r="I11">
        <v>4.5</v>
      </c>
      <c r="J11">
        <v>-160</v>
      </c>
      <c r="K11">
        <v>125</v>
      </c>
      <c r="L11">
        <v>4.5</v>
      </c>
      <c r="M11">
        <v>-170</v>
      </c>
      <c r="N11">
        <v>130</v>
      </c>
      <c r="O11">
        <v>4.5</v>
      </c>
      <c r="P11">
        <v>130</v>
      </c>
      <c r="Q11">
        <v>125</v>
      </c>
      <c r="R11" s="7">
        <f t="shared" si="0"/>
        <v>3.5</v>
      </c>
    </row>
    <row r="12" spans="1:18" x14ac:dyDescent="0.3">
      <c r="A12" t="s">
        <v>73</v>
      </c>
      <c r="B12" t="s">
        <v>34</v>
      </c>
      <c r="C12">
        <v>6.5</v>
      </c>
      <c r="D12">
        <v>-135</v>
      </c>
      <c r="E12">
        <v>110</v>
      </c>
      <c r="F12">
        <v>6.5</v>
      </c>
      <c r="G12">
        <v>-154</v>
      </c>
      <c r="H12">
        <v>120</v>
      </c>
      <c r="I12">
        <v>6.5</v>
      </c>
      <c r="J12">
        <v>-140</v>
      </c>
      <c r="K12">
        <v>105</v>
      </c>
      <c r="L12">
        <v>6.5</v>
      </c>
      <c r="M12">
        <v>-130</v>
      </c>
      <c r="N12">
        <v>100</v>
      </c>
      <c r="O12">
        <v>6.5</v>
      </c>
      <c r="P12">
        <v>135</v>
      </c>
      <c r="Q12">
        <v>112</v>
      </c>
      <c r="R12" s="7">
        <f t="shared" si="0"/>
        <v>6.5</v>
      </c>
    </row>
    <row r="13" spans="1:18" x14ac:dyDescent="0.3">
      <c r="A13" t="s">
        <v>69</v>
      </c>
      <c r="B13" t="s">
        <v>95</v>
      </c>
      <c r="C13">
        <v>4.5</v>
      </c>
      <c r="D13">
        <v>-155</v>
      </c>
      <c r="E13">
        <v>120</v>
      </c>
      <c r="F13">
        <v>4.5</v>
      </c>
      <c r="G13">
        <v>-140</v>
      </c>
      <c r="H13">
        <v>110</v>
      </c>
      <c r="I13">
        <v>4.5</v>
      </c>
      <c r="J13">
        <v>-145</v>
      </c>
      <c r="K13">
        <v>110</v>
      </c>
      <c r="L13">
        <v>4.5</v>
      </c>
      <c r="M13">
        <v>-160</v>
      </c>
      <c r="N13">
        <v>120</v>
      </c>
      <c r="O13">
        <v>4.5</v>
      </c>
      <c r="P13">
        <v>125</v>
      </c>
      <c r="Q13">
        <v>140</v>
      </c>
      <c r="R13" s="7">
        <f t="shared" si="0"/>
        <v>4.5</v>
      </c>
    </row>
    <row r="14" spans="1:18" x14ac:dyDescent="0.3">
      <c r="A14" t="s">
        <v>64</v>
      </c>
      <c r="B14" t="s">
        <v>86</v>
      </c>
      <c r="C14">
        <v>4.5</v>
      </c>
      <c r="D14">
        <v>-130</v>
      </c>
      <c r="E14">
        <v>105</v>
      </c>
      <c r="F14">
        <v>4.5</v>
      </c>
      <c r="G14">
        <v>-130</v>
      </c>
      <c r="H14">
        <v>102</v>
      </c>
      <c r="I14">
        <v>4.5</v>
      </c>
      <c r="J14">
        <v>-140</v>
      </c>
      <c r="K14">
        <v>105</v>
      </c>
      <c r="L14">
        <v>4.5</v>
      </c>
      <c r="M14">
        <v>-130</v>
      </c>
      <c r="N14">
        <v>100</v>
      </c>
      <c r="O14">
        <v>4.5</v>
      </c>
      <c r="P14">
        <v>-150</v>
      </c>
      <c r="Q14">
        <v>112</v>
      </c>
      <c r="R14" s="7">
        <f t="shared" si="0"/>
        <v>4.5</v>
      </c>
    </row>
    <row r="15" spans="1:18" x14ac:dyDescent="0.3">
      <c r="A15" t="s">
        <v>77</v>
      </c>
      <c r="B15" t="s">
        <v>94</v>
      </c>
      <c r="C15">
        <v>7.5</v>
      </c>
      <c r="D15">
        <v>-130</v>
      </c>
      <c r="E15">
        <v>100</v>
      </c>
      <c r="F15">
        <v>7.5</v>
      </c>
      <c r="G15">
        <v>-140</v>
      </c>
      <c r="H15">
        <v>110</v>
      </c>
      <c r="I15">
        <v>7.5</v>
      </c>
      <c r="J15">
        <v>-130</v>
      </c>
      <c r="K15">
        <v>100</v>
      </c>
      <c r="L15">
        <v>7.5</v>
      </c>
      <c r="M15">
        <v>-125</v>
      </c>
      <c r="N15">
        <v>-105</v>
      </c>
      <c r="O15">
        <v>7.5</v>
      </c>
      <c r="P15">
        <v>128</v>
      </c>
      <c r="Q15">
        <v>115</v>
      </c>
      <c r="R15" s="7">
        <f t="shared" si="0"/>
        <v>7.5</v>
      </c>
    </row>
    <row r="16" spans="1:18" x14ac:dyDescent="0.3">
      <c r="A16" t="s">
        <v>60</v>
      </c>
      <c r="B16" t="s">
        <v>32</v>
      </c>
      <c r="C16">
        <v>4.5</v>
      </c>
      <c r="D16">
        <v>120</v>
      </c>
      <c r="E16">
        <v>-150</v>
      </c>
      <c r="F16">
        <v>4.5</v>
      </c>
      <c r="G16">
        <v>122</v>
      </c>
      <c r="H16">
        <v>-156</v>
      </c>
      <c r="I16">
        <v>4.5</v>
      </c>
      <c r="J16">
        <v>110</v>
      </c>
      <c r="K16">
        <v>-145</v>
      </c>
      <c r="L16">
        <v>4.5</v>
      </c>
      <c r="M16">
        <v>115</v>
      </c>
      <c r="N16">
        <v>-150</v>
      </c>
      <c r="O16">
        <v>5.5</v>
      </c>
      <c r="P16">
        <v>120</v>
      </c>
      <c r="Q16">
        <v>133</v>
      </c>
      <c r="R16" s="7">
        <f t="shared" si="0"/>
        <v>4.5</v>
      </c>
    </row>
    <row r="17" spans="1:18" x14ac:dyDescent="0.3">
      <c r="A17" t="s">
        <v>54</v>
      </c>
      <c r="B17" t="s">
        <v>81</v>
      </c>
      <c r="C17">
        <v>4.5</v>
      </c>
      <c r="D17">
        <v>-115</v>
      </c>
      <c r="E17">
        <v>-115</v>
      </c>
      <c r="F17">
        <v>4.5</v>
      </c>
      <c r="G17">
        <v>-130</v>
      </c>
      <c r="H17">
        <v>102</v>
      </c>
      <c r="I17">
        <v>4.5</v>
      </c>
      <c r="J17">
        <v>-125</v>
      </c>
      <c r="K17">
        <v>-105</v>
      </c>
      <c r="L17">
        <v>4.5</v>
      </c>
      <c r="M17">
        <v>-115</v>
      </c>
      <c r="N17">
        <v>-115</v>
      </c>
      <c r="O17">
        <v>4.5</v>
      </c>
      <c r="P17">
        <v>-125</v>
      </c>
      <c r="Q17">
        <v>-107</v>
      </c>
      <c r="R17" s="7">
        <f t="shared" si="0"/>
        <v>4.5</v>
      </c>
    </row>
    <row r="18" spans="1:18" x14ac:dyDescent="0.3">
      <c r="A18" t="s">
        <v>51</v>
      </c>
      <c r="B18" t="s">
        <v>14</v>
      </c>
      <c r="C18">
        <v>7.5</v>
      </c>
      <c r="D18">
        <v>-140</v>
      </c>
      <c r="E18">
        <v>110</v>
      </c>
      <c r="F18">
        <v>7.5</v>
      </c>
      <c r="G18">
        <v>-142</v>
      </c>
      <c r="H18">
        <v>112</v>
      </c>
      <c r="I18">
        <v>7.5</v>
      </c>
      <c r="J18" t="s">
        <v>45</v>
      </c>
      <c r="K18" t="s">
        <v>45</v>
      </c>
      <c r="L18">
        <v>7.5</v>
      </c>
      <c r="M18">
        <v>-140</v>
      </c>
      <c r="N18">
        <v>105</v>
      </c>
      <c r="O18">
        <v>7.5</v>
      </c>
      <c r="P18">
        <v>138</v>
      </c>
      <c r="Q18">
        <v>107</v>
      </c>
      <c r="R18" s="7">
        <f t="shared" si="0"/>
        <v>7.5</v>
      </c>
    </row>
    <row r="19" spans="1:18" x14ac:dyDescent="0.3">
      <c r="A19" t="s">
        <v>49</v>
      </c>
      <c r="B19" t="s">
        <v>24</v>
      </c>
      <c r="C19">
        <v>6.5</v>
      </c>
      <c r="D19">
        <v>-165</v>
      </c>
      <c r="E19">
        <v>130</v>
      </c>
      <c r="F19">
        <v>5.5</v>
      </c>
      <c r="G19">
        <v>114</v>
      </c>
      <c r="H19">
        <v>-146</v>
      </c>
      <c r="I19">
        <v>6.5</v>
      </c>
      <c r="J19">
        <v>-150</v>
      </c>
      <c r="K19">
        <v>115</v>
      </c>
      <c r="L19">
        <v>5.5</v>
      </c>
      <c r="M19">
        <v>115</v>
      </c>
      <c r="N19">
        <v>-150</v>
      </c>
      <c r="O19">
        <v>6.5</v>
      </c>
      <c r="P19">
        <v>114</v>
      </c>
      <c r="Q19">
        <v>135</v>
      </c>
      <c r="R19" s="7">
        <f t="shared" si="0"/>
        <v>5.5</v>
      </c>
    </row>
    <row r="20" spans="1:18" x14ac:dyDescent="0.3">
      <c r="A20" t="s">
        <v>61</v>
      </c>
      <c r="B20" t="s">
        <v>84</v>
      </c>
      <c r="C20">
        <v>5.5</v>
      </c>
      <c r="D20">
        <v>-160</v>
      </c>
      <c r="E20">
        <v>125</v>
      </c>
      <c r="F20">
        <v>5.5</v>
      </c>
      <c r="G20">
        <v>-154</v>
      </c>
      <c r="H20">
        <v>120</v>
      </c>
      <c r="I20">
        <v>5.5</v>
      </c>
      <c r="J20">
        <v>-165</v>
      </c>
      <c r="K20">
        <v>125</v>
      </c>
      <c r="L20">
        <v>5.5</v>
      </c>
      <c r="M20">
        <v>-145</v>
      </c>
      <c r="N20">
        <v>110</v>
      </c>
      <c r="O20">
        <v>5.5</v>
      </c>
      <c r="P20">
        <v>130</v>
      </c>
      <c r="Q20">
        <v>123</v>
      </c>
      <c r="R20" s="7">
        <f t="shared" si="0"/>
        <v>5.5</v>
      </c>
    </row>
    <row r="21" spans="1:18" x14ac:dyDescent="0.3">
      <c r="A21" t="s">
        <v>63</v>
      </c>
      <c r="B21" t="s">
        <v>85</v>
      </c>
      <c r="C21">
        <v>5.5</v>
      </c>
      <c r="D21">
        <v>-120</v>
      </c>
      <c r="E21">
        <v>-105</v>
      </c>
      <c r="F21">
        <v>5.5</v>
      </c>
      <c r="G21">
        <v>-120</v>
      </c>
      <c r="H21">
        <v>-106</v>
      </c>
      <c r="I21">
        <v>5.5</v>
      </c>
      <c r="J21">
        <v>-120</v>
      </c>
      <c r="K21">
        <v>-110</v>
      </c>
      <c r="L21">
        <v>5.5</v>
      </c>
      <c r="M21">
        <v>-115</v>
      </c>
      <c r="N21">
        <v>-115</v>
      </c>
      <c r="O21">
        <v>5.5</v>
      </c>
      <c r="P21">
        <v>-136</v>
      </c>
      <c r="Q21">
        <v>102</v>
      </c>
      <c r="R21" s="7">
        <f t="shared" si="0"/>
        <v>5.5</v>
      </c>
    </row>
    <row r="22" spans="1:18" x14ac:dyDescent="0.3">
      <c r="A22" t="s">
        <v>57</v>
      </c>
      <c r="B22" t="s">
        <v>82</v>
      </c>
      <c r="C22">
        <v>7.5</v>
      </c>
      <c r="D22">
        <v>-125</v>
      </c>
      <c r="E22">
        <v>100</v>
      </c>
      <c r="F22">
        <v>7.5</v>
      </c>
      <c r="G22">
        <v>-128</v>
      </c>
      <c r="H22">
        <v>102</v>
      </c>
      <c r="I22">
        <v>7.5</v>
      </c>
      <c r="J22">
        <v>-125</v>
      </c>
      <c r="K22">
        <v>-105</v>
      </c>
      <c r="L22">
        <v>7.5</v>
      </c>
      <c r="M22">
        <v>-130</v>
      </c>
      <c r="N22">
        <v>100</v>
      </c>
      <c r="O22">
        <v>7.5</v>
      </c>
      <c r="P22">
        <v>128</v>
      </c>
      <c r="Q22">
        <v>117</v>
      </c>
      <c r="R22" s="7">
        <f t="shared" si="0"/>
        <v>7.5</v>
      </c>
    </row>
    <row r="23" spans="1:18" x14ac:dyDescent="0.3">
      <c r="A23" t="s">
        <v>74</v>
      </c>
      <c r="B23" t="s">
        <v>96</v>
      </c>
      <c r="C23">
        <v>4.5</v>
      </c>
      <c r="D23">
        <v>125</v>
      </c>
      <c r="E23">
        <v>-160</v>
      </c>
      <c r="F23">
        <v>5.5</v>
      </c>
      <c r="G23">
        <v>-148</v>
      </c>
      <c r="H23">
        <v>116</v>
      </c>
      <c r="I23">
        <v>4.5</v>
      </c>
      <c r="J23">
        <v>125</v>
      </c>
      <c r="K23">
        <v>-160</v>
      </c>
      <c r="L23">
        <v>5.5</v>
      </c>
      <c r="M23">
        <v>-165</v>
      </c>
      <c r="N23">
        <v>125</v>
      </c>
      <c r="O23">
        <v>5.5</v>
      </c>
      <c r="P23">
        <v>118</v>
      </c>
      <c r="Q23">
        <v>135</v>
      </c>
      <c r="R23" s="7">
        <f t="shared" si="0"/>
        <v>4.5</v>
      </c>
    </row>
    <row r="24" spans="1:18" x14ac:dyDescent="0.3">
      <c r="A24" t="s">
        <v>72</v>
      </c>
      <c r="B24" t="s">
        <v>90</v>
      </c>
      <c r="C24">
        <v>5.5</v>
      </c>
      <c r="D24">
        <v>-130</v>
      </c>
      <c r="E24">
        <v>105</v>
      </c>
      <c r="F24">
        <v>5.5</v>
      </c>
      <c r="G24">
        <v>-146</v>
      </c>
      <c r="H24">
        <v>114</v>
      </c>
      <c r="I24">
        <v>5.5</v>
      </c>
      <c r="J24">
        <v>-125</v>
      </c>
      <c r="K24">
        <v>-105</v>
      </c>
      <c r="L24">
        <v>5.5</v>
      </c>
      <c r="M24">
        <v>-140</v>
      </c>
      <c r="N24">
        <v>105</v>
      </c>
      <c r="O24">
        <v>5.5</v>
      </c>
      <c r="P24">
        <v>-136</v>
      </c>
      <c r="Q24">
        <v>102</v>
      </c>
      <c r="R24" s="7">
        <f t="shared" si="0"/>
        <v>5.5</v>
      </c>
    </row>
    <row r="25" spans="1:18" x14ac:dyDescent="0.3">
      <c r="A25" t="s">
        <v>62</v>
      </c>
      <c r="B25" t="s">
        <v>46</v>
      </c>
      <c r="C25">
        <v>5.5</v>
      </c>
      <c r="D25">
        <v>-175</v>
      </c>
      <c r="E25">
        <v>135</v>
      </c>
      <c r="F25">
        <v>5.5</v>
      </c>
      <c r="G25">
        <v>-160</v>
      </c>
      <c r="H25">
        <v>124</v>
      </c>
      <c r="I25">
        <v>5.5</v>
      </c>
      <c r="J25">
        <v>-165</v>
      </c>
      <c r="K25">
        <v>125</v>
      </c>
      <c r="L25">
        <v>4.5</v>
      </c>
      <c r="M25">
        <v>120</v>
      </c>
      <c r="N25">
        <v>-160</v>
      </c>
      <c r="O25">
        <v>5.5</v>
      </c>
      <c r="P25">
        <v>130</v>
      </c>
      <c r="Q25">
        <v>123</v>
      </c>
      <c r="R25" s="7">
        <f t="shared" si="0"/>
        <v>4.5</v>
      </c>
    </row>
    <row r="26" spans="1:18" x14ac:dyDescent="0.3">
      <c r="A26" t="s">
        <v>53</v>
      </c>
      <c r="B26" t="s">
        <v>80</v>
      </c>
      <c r="C26">
        <v>5.5</v>
      </c>
      <c r="D26">
        <v>-130</v>
      </c>
      <c r="E26">
        <v>105</v>
      </c>
      <c r="F26">
        <v>5.5</v>
      </c>
      <c r="G26">
        <v>-152</v>
      </c>
      <c r="H26">
        <v>120</v>
      </c>
      <c r="I26">
        <v>5.5</v>
      </c>
      <c r="J26">
        <v>-145</v>
      </c>
      <c r="K26">
        <v>110</v>
      </c>
      <c r="L26">
        <v>5.5</v>
      </c>
      <c r="M26">
        <v>-130</v>
      </c>
      <c r="N26">
        <v>100</v>
      </c>
      <c r="O26">
        <v>5.5</v>
      </c>
      <c r="P26">
        <v>-143</v>
      </c>
      <c r="Q26">
        <v>108</v>
      </c>
      <c r="R26" s="7">
        <f t="shared" si="0"/>
        <v>5.5</v>
      </c>
    </row>
    <row r="27" spans="1:18" x14ac:dyDescent="0.3">
      <c r="A27" t="s">
        <v>71</v>
      </c>
      <c r="B27" t="s">
        <v>97</v>
      </c>
      <c r="C27">
        <v>4.5</v>
      </c>
      <c r="D27">
        <v>105</v>
      </c>
      <c r="E27">
        <v>-135</v>
      </c>
      <c r="F27">
        <v>4.5</v>
      </c>
      <c r="G27">
        <v>-108</v>
      </c>
      <c r="H27">
        <v>-118</v>
      </c>
      <c r="I27">
        <v>4.5</v>
      </c>
      <c r="J27">
        <v>100</v>
      </c>
      <c r="K27">
        <v>-135</v>
      </c>
      <c r="L27">
        <v>4.5</v>
      </c>
      <c r="M27">
        <v>105</v>
      </c>
      <c r="N27">
        <v>-140</v>
      </c>
      <c r="O27">
        <v>5.5</v>
      </c>
      <c r="P27">
        <v>116</v>
      </c>
      <c r="Q27">
        <v>143</v>
      </c>
      <c r="R27" s="7">
        <f t="shared" si="0"/>
        <v>4.5</v>
      </c>
    </row>
    <row r="28" spans="1:18" x14ac:dyDescent="0.3">
      <c r="A28" t="s">
        <v>68</v>
      </c>
      <c r="B28" t="s">
        <v>29</v>
      </c>
      <c r="C28">
        <v>3.5</v>
      </c>
      <c r="D28">
        <v>145</v>
      </c>
      <c r="E28">
        <v>-165</v>
      </c>
      <c r="F28">
        <v>4.5</v>
      </c>
      <c r="G28">
        <v>-146</v>
      </c>
      <c r="H28">
        <v>114</v>
      </c>
      <c r="I28">
        <v>3.5</v>
      </c>
      <c r="J28">
        <v>130</v>
      </c>
      <c r="K28">
        <v>-165</v>
      </c>
      <c r="L28">
        <v>3.5</v>
      </c>
      <c r="M28">
        <v>125</v>
      </c>
      <c r="N28">
        <v>-165</v>
      </c>
      <c r="O28">
        <v>4.5</v>
      </c>
      <c r="P28">
        <v>143</v>
      </c>
      <c r="Q28">
        <v>120</v>
      </c>
      <c r="R28" s="7">
        <f t="shared" si="0"/>
        <v>3.5</v>
      </c>
    </row>
    <row r="29" spans="1:18" x14ac:dyDescent="0.3">
      <c r="A29" t="s">
        <v>58</v>
      </c>
      <c r="B29" t="s">
        <v>83</v>
      </c>
      <c r="C29">
        <v>4.5</v>
      </c>
      <c r="D29">
        <v>140</v>
      </c>
      <c r="E29">
        <v>-180</v>
      </c>
      <c r="F29">
        <v>5.5</v>
      </c>
      <c r="G29">
        <v>-150</v>
      </c>
      <c r="H29">
        <v>118</v>
      </c>
      <c r="I29">
        <v>4.5</v>
      </c>
      <c r="J29">
        <v>135</v>
      </c>
      <c r="K29">
        <v>-175</v>
      </c>
      <c r="L29">
        <v>5.5</v>
      </c>
      <c r="M29">
        <v>-145</v>
      </c>
      <c r="N29">
        <v>110</v>
      </c>
      <c r="O29">
        <v>5.5</v>
      </c>
      <c r="P29">
        <v>138</v>
      </c>
      <c r="Q29">
        <v>114</v>
      </c>
      <c r="R29" s="7">
        <f t="shared" si="0"/>
        <v>4.5</v>
      </c>
    </row>
    <row r="30" spans="1:18" x14ac:dyDescent="0.3">
      <c r="A30" t="s">
        <v>59</v>
      </c>
      <c r="B30" t="s">
        <v>47</v>
      </c>
      <c r="C30">
        <v>4.5</v>
      </c>
      <c r="D30">
        <v>-155</v>
      </c>
      <c r="E30">
        <v>125</v>
      </c>
      <c r="F30">
        <v>4.5</v>
      </c>
      <c r="G30">
        <v>-152</v>
      </c>
      <c r="H30">
        <v>120</v>
      </c>
      <c r="I30">
        <v>4.5</v>
      </c>
      <c r="J30">
        <v>-150</v>
      </c>
      <c r="K30">
        <v>115</v>
      </c>
      <c r="L30">
        <v>4.5</v>
      </c>
      <c r="M30">
        <v>-150</v>
      </c>
      <c r="N30">
        <v>115</v>
      </c>
      <c r="O30">
        <v>4.5</v>
      </c>
      <c r="P30">
        <v>138</v>
      </c>
      <c r="Q30">
        <v>120</v>
      </c>
      <c r="R30" s="7">
        <f t="shared" si="0"/>
        <v>4.5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R33"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153</v>
      </c>
      <c r="B2" s="1">
        <v>5.54</v>
      </c>
      <c r="F2" s="1"/>
      <c r="G2" s="1"/>
      <c r="H2" s="1"/>
    </row>
    <row r="3" spans="1:8" ht="15" thickBot="1" x14ac:dyDescent="0.35">
      <c r="A3" s="1">
        <v>122</v>
      </c>
      <c r="B3" s="1">
        <v>5.07</v>
      </c>
      <c r="F3" s="1"/>
      <c r="G3" s="1"/>
      <c r="H3" s="1"/>
    </row>
    <row r="4" spans="1:8" ht="15" thickBot="1" x14ac:dyDescent="0.35">
      <c r="A4" s="1">
        <v>176</v>
      </c>
      <c r="B4" s="1">
        <v>1.37</v>
      </c>
      <c r="F4" s="1"/>
      <c r="G4" s="1"/>
      <c r="H4" s="1"/>
    </row>
    <row r="5" spans="1:8" ht="15" thickBot="1" x14ac:dyDescent="0.35">
      <c r="A5" s="1">
        <v>503</v>
      </c>
      <c r="B5" s="1">
        <v>5.99</v>
      </c>
      <c r="F5" s="1"/>
      <c r="G5" s="1"/>
      <c r="H5" s="1"/>
    </row>
    <row r="6" spans="1:8" ht="15" thickBot="1" x14ac:dyDescent="0.35">
      <c r="A6" s="1">
        <v>132</v>
      </c>
      <c r="B6" s="1">
        <v>5.52</v>
      </c>
      <c r="F6" s="1"/>
      <c r="G6" s="1"/>
      <c r="H6" s="1"/>
    </row>
    <row r="7" spans="1:8" ht="15" thickBot="1" x14ac:dyDescent="0.35">
      <c r="A7" s="1">
        <v>142</v>
      </c>
      <c r="B7" s="1">
        <v>4.83</v>
      </c>
      <c r="F7" s="1"/>
      <c r="G7" s="1"/>
      <c r="H7" s="1"/>
    </row>
    <row r="8" spans="1:8" ht="15" thickBot="1" x14ac:dyDescent="0.35">
      <c r="A8" s="1">
        <v>143</v>
      </c>
      <c r="B8" s="1">
        <v>4.96</v>
      </c>
      <c r="F8" s="1"/>
      <c r="G8" s="1"/>
      <c r="H8" s="1"/>
    </row>
    <row r="9" spans="1:8" ht="15" thickBot="1" x14ac:dyDescent="0.35">
      <c r="A9" s="1">
        <v>124</v>
      </c>
      <c r="B9" s="1">
        <v>6.38</v>
      </c>
      <c r="F9" s="1"/>
      <c r="G9" s="1"/>
      <c r="H9" s="1"/>
    </row>
    <row r="10" spans="1:8" ht="15" thickBot="1" x14ac:dyDescent="0.35">
      <c r="A10" s="1">
        <v>135</v>
      </c>
      <c r="B10" s="1">
        <v>5.51</v>
      </c>
      <c r="F10" s="1"/>
      <c r="G10" s="1"/>
      <c r="H10" s="1"/>
    </row>
    <row r="11" spans="1:8" ht="15" thickBot="1" x14ac:dyDescent="0.35">
      <c r="A11" s="1">
        <v>137</v>
      </c>
      <c r="B11" s="1">
        <v>5.69</v>
      </c>
      <c r="F11" s="1"/>
      <c r="G11" s="1"/>
      <c r="H11" s="1"/>
    </row>
    <row r="12" spans="1:8" ht="15" thickBot="1" x14ac:dyDescent="0.35">
      <c r="A12" s="1">
        <v>133</v>
      </c>
      <c r="B12" s="1">
        <v>5.23</v>
      </c>
      <c r="F12" s="1"/>
      <c r="G12" s="1"/>
      <c r="H12" s="1"/>
    </row>
    <row r="13" spans="1:8" ht="15" thickBot="1" x14ac:dyDescent="0.35">
      <c r="A13" s="1">
        <v>112</v>
      </c>
      <c r="B13" s="1">
        <v>5.5</v>
      </c>
      <c r="F13" s="1"/>
      <c r="G13" s="1"/>
      <c r="H13" s="1"/>
    </row>
    <row r="14" spans="1:8" ht="15" thickBot="1" x14ac:dyDescent="0.35">
      <c r="A14" s="1">
        <v>119</v>
      </c>
      <c r="B14" s="1">
        <v>5.26</v>
      </c>
      <c r="F14" s="1"/>
      <c r="G14" s="1"/>
      <c r="H14" s="1"/>
    </row>
    <row r="15" spans="1:8" ht="15" thickBot="1" x14ac:dyDescent="0.35">
      <c r="A15" s="1">
        <v>128</v>
      </c>
      <c r="B15" s="1">
        <v>6.32</v>
      </c>
      <c r="F15" s="1"/>
      <c r="G15" s="1"/>
      <c r="H15" s="1"/>
    </row>
    <row r="16" spans="1:8" ht="15" thickBot="1" x14ac:dyDescent="0.35">
      <c r="A16" s="1">
        <v>150</v>
      </c>
      <c r="B16" s="1">
        <v>5.0999999999999996</v>
      </c>
    </row>
    <row r="17" spans="1:2" ht="15" thickBot="1" x14ac:dyDescent="0.35">
      <c r="A17" s="1">
        <v>515</v>
      </c>
      <c r="B17" s="1">
        <v>7.55</v>
      </c>
    </row>
    <row r="18" spans="1:2" ht="15" thickBot="1" x14ac:dyDescent="0.35">
      <c r="A18" s="1">
        <v>129</v>
      </c>
      <c r="B18" s="1">
        <v>4.4800000000000004</v>
      </c>
    </row>
    <row r="19" spans="1:2" ht="15" thickBot="1" x14ac:dyDescent="0.35">
      <c r="A19" s="1">
        <v>140</v>
      </c>
      <c r="B19" s="1">
        <v>5.97</v>
      </c>
    </row>
    <row r="20" spans="1:2" ht="15" thickBot="1" x14ac:dyDescent="0.35">
      <c r="A20" s="1">
        <v>518</v>
      </c>
      <c r="B20" s="1">
        <v>5.55</v>
      </c>
    </row>
    <row r="21" spans="1:2" ht="15" thickBot="1" x14ac:dyDescent="0.35">
      <c r="A21" s="1">
        <v>127</v>
      </c>
      <c r="B21" s="1">
        <v>5.15</v>
      </c>
    </row>
    <row r="22" spans="1:2" ht="15" thickBot="1" x14ac:dyDescent="0.35">
      <c r="A22" s="1">
        <v>130</v>
      </c>
      <c r="B22" s="1">
        <v>4.63</v>
      </c>
    </row>
    <row r="23" spans="1:2" ht="15" thickBot="1" x14ac:dyDescent="0.35">
      <c r="A23" s="1">
        <v>148</v>
      </c>
      <c r="B23" s="1">
        <v>4.82</v>
      </c>
    </row>
    <row r="24" spans="1:2" ht="15" thickBot="1" x14ac:dyDescent="0.35">
      <c r="A24" s="1">
        <v>522</v>
      </c>
      <c r="B24" s="1">
        <v>3.54</v>
      </c>
    </row>
    <row r="25" spans="1:2" ht="15" thickBot="1" x14ac:dyDescent="0.35">
      <c r="A25" s="1">
        <v>139</v>
      </c>
      <c r="B25" s="1">
        <v>6.03</v>
      </c>
    </row>
    <row r="26" spans="1:2" ht="15" thickBot="1" x14ac:dyDescent="0.35">
      <c r="A26" s="1">
        <v>134</v>
      </c>
      <c r="B26" s="1">
        <v>6.52</v>
      </c>
    </row>
    <row r="27" spans="1:2" ht="15" thickBot="1" x14ac:dyDescent="0.35">
      <c r="A27" s="1">
        <v>147</v>
      </c>
      <c r="B27" s="1">
        <v>5.41</v>
      </c>
    </row>
    <row r="28" spans="1:2" ht="15" thickBot="1" x14ac:dyDescent="0.35">
      <c r="A28" s="1">
        <v>138</v>
      </c>
      <c r="B28" s="1">
        <v>4.28</v>
      </c>
    </row>
    <row r="29" spans="1:2" ht="15" thickBot="1" x14ac:dyDescent="0.35">
      <c r="A29" s="1">
        <v>144</v>
      </c>
      <c r="B29" s="1">
        <v>5.24</v>
      </c>
    </row>
    <row r="30" spans="1:2" ht="15" thickBot="1" x14ac:dyDescent="0.35">
      <c r="A30" s="1">
        <v>131</v>
      </c>
      <c r="B30" s="1">
        <v>4.67</v>
      </c>
    </row>
    <row r="31" spans="1:2" ht="15" thickBot="1" x14ac:dyDescent="0.35">
      <c r="A31" s="1">
        <v>152</v>
      </c>
      <c r="B31" s="1">
        <v>6.94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153</v>
      </c>
      <c r="B2" s="1">
        <v>5.1597298161212999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122</v>
      </c>
      <c r="B3" s="1">
        <v>4.6470596576241396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176</v>
      </c>
      <c r="B4" s="1">
        <v>2.63679381601195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503</v>
      </c>
      <c r="B5" s="1">
        <v>5.2177284516989397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132</v>
      </c>
      <c r="B6" s="1">
        <v>5.3807695443694596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142</v>
      </c>
      <c r="B7" s="1">
        <v>4.9162624102353698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143</v>
      </c>
      <c r="B8" s="1">
        <v>5.0551336926155903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124</v>
      </c>
      <c r="B9" s="1">
        <v>5.9078218370063098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135</v>
      </c>
      <c r="B10" s="1">
        <v>5.0010320517023299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137</v>
      </c>
      <c r="B11" s="1">
        <v>5.5744307205146697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133</v>
      </c>
      <c r="B12" s="1">
        <v>4.4335928768816002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112</v>
      </c>
      <c r="B13" s="1">
        <v>5.0706306315308503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119</v>
      </c>
      <c r="B14" s="1">
        <v>5.0591122016862702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128</v>
      </c>
      <c r="B15" s="1">
        <v>5.5748315642862201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150</v>
      </c>
      <c r="B16" s="1">
        <v>5.0560819254652296</v>
      </c>
    </row>
    <row r="17" spans="1:2" ht="15" thickBot="1" x14ac:dyDescent="0.35">
      <c r="A17" s="1">
        <v>515</v>
      </c>
      <c r="B17" s="1">
        <v>6.2992288676209904</v>
      </c>
    </row>
    <row r="18" spans="1:2" ht="15" thickBot="1" x14ac:dyDescent="0.35">
      <c r="A18" s="1">
        <v>129</v>
      </c>
      <c r="B18" s="1">
        <v>4.8070028188440297</v>
      </c>
    </row>
    <row r="19" spans="1:2" ht="15" thickBot="1" x14ac:dyDescent="0.35">
      <c r="A19" s="1">
        <v>140</v>
      </c>
      <c r="B19" s="1">
        <v>5.2842080907245297</v>
      </c>
    </row>
    <row r="20" spans="1:2" ht="15" thickBot="1" x14ac:dyDescent="0.35">
      <c r="A20" s="1">
        <v>518</v>
      </c>
      <c r="B20" s="1">
        <v>5.1999432404163004</v>
      </c>
    </row>
    <row r="21" spans="1:2" ht="15" thickBot="1" x14ac:dyDescent="0.35">
      <c r="A21" s="1">
        <v>127</v>
      </c>
      <c r="B21" s="1">
        <v>5.1971617896089004</v>
      </c>
    </row>
    <row r="22" spans="1:2" ht="15" thickBot="1" x14ac:dyDescent="0.35">
      <c r="A22" s="1">
        <v>130</v>
      </c>
      <c r="B22" s="1">
        <v>5.1417788651622001</v>
      </c>
    </row>
    <row r="23" spans="1:2" ht="15" thickBot="1" x14ac:dyDescent="0.35">
      <c r="A23" s="1">
        <v>148</v>
      </c>
      <c r="B23" s="1">
        <v>5.0728084259037596</v>
      </c>
    </row>
    <row r="24" spans="1:2" ht="15" thickBot="1" x14ac:dyDescent="0.35">
      <c r="A24" s="1">
        <v>522</v>
      </c>
      <c r="B24" s="1">
        <v>4.3649181218777304</v>
      </c>
    </row>
    <row r="25" spans="1:2" ht="15" thickBot="1" x14ac:dyDescent="0.35">
      <c r="A25" s="1">
        <v>139</v>
      </c>
      <c r="B25" s="1">
        <v>5.2641183218977297</v>
      </c>
    </row>
    <row r="26" spans="1:2" ht="15" thickBot="1" x14ac:dyDescent="0.35">
      <c r="A26" s="1">
        <v>134</v>
      </c>
      <c r="B26" s="1">
        <v>6.1090951348078404</v>
      </c>
    </row>
    <row r="27" spans="1:2" ht="15" thickBot="1" x14ac:dyDescent="0.35">
      <c r="A27" s="1">
        <v>147</v>
      </c>
      <c r="B27" s="1">
        <v>4.57436399744787</v>
      </c>
    </row>
    <row r="28" spans="1:2" ht="15" thickBot="1" x14ac:dyDescent="0.35">
      <c r="A28" s="1">
        <v>138</v>
      </c>
      <c r="B28" s="1">
        <v>4.9130946081750597</v>
      </c>
    </row>
    <row r="29" spans="1:2" ht="15" thickBot="1" x14ac:dyDescent="0.35">
      <c r="A29" s="1">
        <v>144</v>
      </c>
      <c r="B29" s="1">
        <v>5.2737234146021201</v>
      </c>
    </row>
    <row r="30" spans="1:2" ht="15" thickBot="1" x14ac:dyDescent="0.35">
      <c r="A30" s="1">
        <v>131</v>
      </c>
      <c r="B30" s="1">
        <v>4.80629892496352</v>
      </c>
    </row>
    <row r="31" spans="1:2" ht="15" thickBot="1" x14ac:dyDescent="0.35">
      <c r="A31" s="1">
        <v>152</v>
      </c>
      <c r="B31" s="1">
        <v>5.8777564832816296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153</v>
      </c>
      <c r="B2" s="1">
        <v>5.1662546900822299</v>
      </c>
    </row>
    <row r="3" spans="1:2" ht="15" thickBot="1" x14ac:dyDescent="0.35">
      <c r="A3" s="1">
        <v>122</v>
      </c>
      <c r="B3" s="1">
        <v>4.6325466888932496</v>
      </c>
    </row>
    <row r="4" spans="1:2" ht="15" thickBot="1" x14ac:dyDescent="0.35">
      <c r="A4" s="1">
        <v>176</v>
      </c>
      <c r="B4" s="1">
        <v>2.7754640516037998</v>
      </c>
    </row>
    <row r="5" spans="1:2" ht="15" thickBot="1" x14ac:dyDescent="0.35">
      <c r="A5" s="1">
        <v>503</v>
      </c>
      <c r="B5" s="1">
        <v>5.1854803978071597</v>
      </c>
    </row>
    <row r="6" spans="1:2" ht="15" thickBot="1" x14ac:dyDescent="0.35">
      <c r="A6" s="1">
        <v>132</v>
      </c>
      <c r="B6" s="1">
        <v>5.4558671880013696</v>
      </c>
    </row>
    <row r="7" spans="1:2" ht="15" thickBot="1" x14ac:dyDescent="0.35">
      <c r="A7" s="1">
        <v>142</v>
      </c>
      <c r="B7" s="1">
        <v>4.9362681087318103</v>
      </c>
    </row>
    <row r="8" spans="1:2" ht="15" thickBot="1" x14ac:dyDescent="0.35">
      <c r="A8" s="1">
        <v>143</v>
      </c>
      <c r="B8" s="1">
        <v>5.07323385705135</v>
      </c>
    </row>
    <row r="9" spans="1:2" ht="15" thickBot="1" x14ac:dyDescent="0.35">
      <c r="A9" s="1">
        <v>124</v>
      </c>
      <c r="B9" s="1">
        <v>5.9590025646548304</v>
      </c>
    </row>
    <row r="10" spans="1:2" ht="15" thickBot="1" x14ac:dyDescent="0.35">
      <c r="A10" s="1">
        <v>135</v>
      </c>
      <c r="B10" s="1">
        <v>4.99705801057332</v>
      </c>
    </row>
    <row r="11" spans="1:2" ht="15" thickBot="1" x14ac:dyDescent="0.35">
      <c r="A11" s="1">
        <v>137</v>
      </c>
      <c r="B11" s="1">
        <v>5.6255676516255804</v>
      </c>
    </row>
    <row r="12" spans="1:2" ht="15" thickBot="1" x14ac:dyDescent="0.35">
      <c r="A12" s="1">
        <v>133</v>
      </c>
      <c r="B12" s="1">
        <v>4.4911644564221103</v>
      </c>
    </row>
    <row r="13" spans="1:2" ht="15" thickBot="1" x14ac:dyDescent="0.35">
      <c r="A13" s="1">
        <v>112</v>
      </c>
      <c r="B13" s="1">
        <v>5.1107190074047599</v>
      </c>
    </row>
    <row r="14" spans="1:2" ht="15" thickBot="1" x14ac:dyDescent="0.35">
      <c r="A14" s="1">
        <v>119</v>
      </c>
      <c r="B14" s="1">
        <v>5.0373036251741699</v>
      </c>
    </row>
    <row r="15" spans="1:2" ht="15" thickBot="1" x14ac:dyDescent="0.35">
      <c r="A15" s="1">
        <v>128</v>
      </c>
      <c r="B15" s="1">
        <v>5.5696885601790997</v>
      </c>
    </row>
    <row r="16" spans="1:2" ht="15" thickBot="1" x14ac:dyDescent="0.35">
      <c r="A16" s="1">
        <v>150</v>
      </c>
      <c r="B16" s="1">
        <v>5.0785740915630599</v>
      </c>
    </row>
    <row r="17" spans="1:2" ht="15" thickBot="1" x14ac:dyDescent="0.35">
      <c r="A17" s="1">
        <v>515</v>
      </c>
      <c r="B17" s="1">
        <v>6.3052503261901496</v>
      </c>
    </row>
    <row r="18" spans="1:2" ht="15" thickBot="1" x14ac:dyDescent="0.35">
      <c r="A18" s="1">
        <v>129</v>
      </c>
      <c r="B18" s="1">
        <v>4.8386827645016899</v>
      </c>
    </row>
    <row r="19" spans="1:2" ht="15" thickBot="1" x14ac:dyDescent="0.35">
      <c r="A19" s="1">
        <v>140</v>
      </c>
      <c r="B19" s="1">
        <v>5.3564620862787002</v>
      </c>
    </row>
    <row r="20" spans="1:2" ht="15" thickBot="1" x14ac:dyDescent="0.35">
      <c r="A20" s="1">
        <v>518</v>
      </c>
      <c r="B20" s="1">
        <v>5.1842473065787704</v>
      </c>
    </row>
    <row r="21" spans="1:2" ht="15" thickBot="1" x14ac:dyDescent="0.35">
      <c r="A21" s="1">
        <v>127</v>
      </c>
      <c r="B21" s="1">
        <v>5.2479174345834503</v>
      </c>
    </row>
    <row r="22" spans="1:2" ht="15" thickBot="1" x14ac:dyDescent="0.35">
      <c r="A22" s="1">
        <v>130</v>
      </c>
      <c r="B22" s="1">
        <v>5.1149380487915401</v>
      </c>
    </row>
    <row r="23" spans="1:2" ht="15" thickBot="1" x14ac:dyDescent="0.35">
      <c r="A23" s="1">
        <v>148</v>
      </c>
      <c r="B23" s="1">
        <v>5.0621826177824101</v>
      </c>
    </row>
    <row r="24" spans="1:2" ht="15" thickBot="1" x14ac:dyDescent="0.35">
      <c r="A24" s="1">
        <v>522</v>
      </c>
      <c r="B24" s="1">
        <v>4.2880973534265099</v>
      </c>
    </row>
    <row r="25" spans="1:2" ht="15" thickBot="1" x14ac:dyDescent="0.35">
      <c r="A25" s="1">
        <v>139</v>
      </c>
      <c r="B25" s="1">
        <v>5.2901266906272602</v>
      </c>
    </row>
    <row r="26" spans="1:2" ht="15" thickBot="1" x14ac:dyDescent="0.35">
      <c r="A26" s="1">
        <v>134</v>
      </c>
      <c r="B26" s="1">
        <v>6.2332679524433097</v>
      </c>
    </row>
    <row r="27" spans="1:2" ht="15" thickBot="1" x14ac:dyDescent="0.35">
      <c r="A27" s="1">
        <v>147</v>
      </c>
      <c r="B27" s="1">
        <v>4.5634123935398199</v>
      </c>
    </row>
    <row r="28" spans="1:2" ht="15" thickBot="1" x14ac:dyDescent="0.35">
      <c r="A28" s="1">
        <v>138</v>
      </c>
      <c r="B28" s="1">
        <v>4.9011763891025399</v>
      </c>
    </row>
    <row r="29" spans="1:2" ht="15" thickBot="1" x14ac:dyDescent="0.35">
      <c r="A29" s="1">
        <v>144</v>
      </c>
      <c r="B29" s="1">
        <v>5.3276563620685504</v>
      </c>
    </row>
    <row r="30" spans="1:2" ht="15" thickBot="1" x14ac:dyDescent="0.35">
      <c r="A30" s="1">
        <v>131</v>
      </c>
      <c r="B30" s="1">
        <v>4.7572839572074699</v>
      </c>
    </row>
    <row r="31" spans="1:2" ht="15" thickBot="1" x14ac:dyDescent="0.35">
      <c r="A31" s="1">
        <v>152</v>
      </c>
      <c r="B31" s="1">
        <v>5.9158028824753304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5.8313253012048101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122</v>
      </c>
      <c r="B3" s="1">
        <v>5.2068126520681197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176</v>
      </c>
      <c r="B4" s="1">
        <v>3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503</v>
      </c>
      <c r="B5" s="1">
        <v>5.8313253012048101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132</v>
      </c>
      <c r="B6" s="1">
        <v>5.44921875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142</v>
      </c>
      <c r="B7" s="1">
        <v>5.2068126520681197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143</v>
      </c>
      <c r="B8" s="1">
        <v>5.67461669505962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124</v>
      </c>
      <c r="B9" s="1">
        <v>6.1846689895470304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135</v>
      </c>
      <c r="B10" s="1">
        <v>5.44921875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137</v>
      </c>
      <c r="B11" s="1">
        <v>6.0412371134020599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133</v>
      </c>
      <c r="B12" s="1">
        <v>5.3153153153153099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112</v>
      </c>
      <c r="B13" s="1">
        <v>5.8313253012048101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119</v>
      </c>
      <c r="B14" s="1">
        <v>5.2068126520681197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128</v>
      </c>
      <c r="B15" s="1">
        <v>5.8694267515923499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150</v>
      </c>
      <c r="B16" s="1">
        <v>5.8313253012048101</v>
      </c>
    </row>
    <row r="17" spans="1:2" ht="15" thickBot="1" x14ac:dyDescent="0.35">
      <c r="A17" s="1">
        <v>515</v>
      </c>
      <c r="B17" s="1">
        <v>6.4571428571428502</v>
      </c>
    </row>
    <row r="18" spans="1:2" ht="15" thickBot="1" x14ac:dyDescent="0.35">
      <c r="A18" s="1">
        <v>129</v>
      </c>
      <c r="B18" s="1">
        <v>5.67461669505962</v>
      </c>
    </row>
    <row r="19" spans="1:2" ht="15" thickBot="1" x14ac:dyDescent="0.35">
      <c r="A19" s="1">
        <v>140</v>
      </c>
      <c r="B19" s="1">
        <v>6.0412371134020599</v>
      </c>
    </row>
    <row r="20" spans="1:2" ht="15" thickBot="1" x14ac:dyDescent="0.35">
      <c r="A20" s="1">
        <v>518</v>
      </c>
      <c r="B20" s="1">
        <v>5.8313253012048101</v>
      </c>
    </row>
    <row r="21" spans="1:2" ht="15" thickBot="1" x14ac:dyDescent="0.35">
      <c r="A21" s="1">
        <v>127</v>
      </c>
      <c r="B21" s="1">
        <v>5.4982578397212496</v>
      </c>
    </row>
    <row r="22" spans="1:2" ht="15" thickBot="1" x14ac:dyDescent="0.35">
      <c r="A22" s="1">
        <v>130</v>
      </c>
      <c r="B22" s="1">
        <v>5.44921875</v>
      </c>
    </row>
    <row r="23" spans="1:2" ht="15" thickBot="1" x14ac:dyDescent="0.35">
      <c r="A23" s="1">
        <v>148</v>
      </c>
      <c r="B23" s="1">
        <v>5.44921875</v>
      </c>
    </row>
    <row r="24" spans="1:2" ht="15" thickBot="1" x14ac:dyDescent="0.35">
      <c r="A24" s="1">
        <v>522</v>
      </c>
      <c r="B24" s="1">
        <v>4.3253796095444601</v>
      </c>
    </row>
    <row r="25" spans="1:2" ht="15" thickBot="1" x14ac:dyDescent="0.35">
      <c r="A25" s="1">
        <v>139</v>
      </c>
      <c r="B25" s="1">
        <v>6.0436507936507899</v>
      </c>
    </row>
    <row r="26" spans="1:2" ht="15" thickBot="1" x14ac:dyDescent="0.35">
      <c r="A26" s="1">
        <v>134</v>
      </c>
      <c r="B26" s="1">
        <v>5.8981723237597903</v>
      </c>
    </row>
    <row r="27" spans="1:2" ht="15" thickBot="1" x14ac:dyDescent="0.35">
      <c r="A27" s="1">
        <v>147</v>
      </c>
      <c r="B27" s="1">
        <v>5.4982578397212496</v>
      </c>
    </row>
    <row r="28" spans="1:2" ht="15" thickBot="1" x14ac:dyDescent="0.35">
      <c r="A28" s="1">
        <v>138</v>
      </c>
      <c r="B28" s="1">
        <v>5.1170886075949298</v>
      </c>
    </row>
    <row r="29" spans="1:2" ht="15" thickBot="1" x14ac:dyDescent="0.35">
      <c r="A29" s="1">
        <v>144</v>
      </c>
      <c r="B29" s="1">
        <v>6.3828571428571399</v>
      </c>
    </row>
    <row r="30" spans="1:2" ht="15" thickBot="1" x14ac:dyDescent="0.35">
      <c r="A30" s="1">
        <v>131</v>
      </c>
      <c r="B30" s="1">
        <v>5.8313253012048101</v>
      </c>
    </row>
    <row r="31" spans="1:2" ht="15" thickBot="1" x14ac:dyDescent="0.35">
      <c r="A31" s="1">
        <v>152</v>
      </c>
      <c r="B31" s="1">
        <v>5.8981723237597903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3.3142520000000002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122</v>
      </c>
      <c r="B3" s="1">
        <v>6.0480494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176</v>
      </c>
      <c r="B4" s="1">
        <v>1.3105704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503</v>
      </c>
      <c r="B5" s="1">
        <v>8.3529850000000003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132</v>
      </c>
      <c r="B6" s="1">
        <v>6.2559667000000001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142</v>
      </c>
      <c r="B7" s="1">
        <v>5.3991239999999996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143</v>
      </c>
      <c r="B8" s="1">
        <v>4.6317069999999996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124</v>
      </c>
      <c r="B9" s="1">
        <v>5.7316865999999997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135</v>
      </c>
      <c r="B10" s="1">
        <v>4.858886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137</v>
      </c>
      <c r="B11" s="1">
        <v>6.1814309999999999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133</v>
      </c>
      <c r="B12" s="1">
        <v>5.8129296000000004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112</v>
      </c>
      <c r="B13" s="1">
        <v>5.5292152999999997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119</v>
      </c>
      <c r="B14" s="1">
        <v>4.3584022999999998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128</v>
      </c>
      <c r="B15" s="1">
        <v>5.3700624000000001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150</v>
      </c>
      <c r="B16" s="1">
        <v>5.4093499999999999</v>
      </c>
    </row>
    <row r="17" spans="1:2" ht="15" thickBot="1" x14ac:dyDescent="0.35">
      <c r="A17" s="1">
        <v>515</v>
      </c>
      <c r="B17" s="1">
        <v>8.2684270000000009</v>
      </c>
    </row>
    <row r="18" spans="1:2" ht="15" thickBot="1" x14ac:dyDescent="0.35">
      <c r="A18" s="1">
        <v>129</v>
      </c>
      <c r="B18" s="1">
        <v>3.4260600000000001</v>
      </c>
    </row>
    <row r="19" spans="1:2" ht="15" thickBot="1" x14ac:dyDescent="0.35">
      <c r="A19" s="1">
        <v>140</v>
      </c>
      <c r="B19" s="1">
        <v>6.0095999999999998</v>
      </c>
    </row>
    <row r="20" spans="1:2" ht="15" thickBot="1" x14ac:dyDescent="0.35">
      <c r="A20" s="1">
        <v>518</v>
      </c>
      <c r="B20" s="1">
        <v>5.6458550000000001</v>
      </c>
    </row>
    <row r="21" spans="1:2" ht="15" thickBot="1" x14ac:dyDescent="0.35">
      <c r="A21" s="1">
        <v>127</v>
      </c>
      <c r="B21" s="1">
        <v>4.4617247999999998</v>
      </c>
    </row>
    <row r="22" spans="1:2" ht="15" thickBot="1" x14ac:dyDescent="0.35">
      <c r="A22" s="1">
        <v>130</v>
      </c>
      <c r="B22" s="1">
        <v>4.9305057999999997</v>
      </c>
    </row>
    <row r="23" spans="1:2" ht="15" thickBot="1" x14ac:dyDescent="0.35">
      <c r="A23" s="1">
        <v>148</v>
      </c>
      <c r="B23" s="1">
        <v>5.0181709999999997</v>
      </c>
    </row>
    <row r="24" spans="1:2" ht="15" thickBot="1" x14ac:dyDescent="0.35">
      <c r="A24" s="1">
        <v>522</v>
      </c>
      <c r="B24" s="1">
        <v>3.9204137000000001</v>
      </c>
    </row>
    <row r="25" spans="1:2" ht="15" thickBot="1" x14ac:dyDescent="0.35">
      <c r="A25" s="1">
        <v>139</v>
      </c>
      <c r="B25" s="1">
        <v>7.7710629999999998</v>
      </c>
    </row>
    <row r="26" spans="1:2" ht="15" thickBot="1" x14ac:dyDescent="0.35">
      <c r="A26" s="1">
        <v>134</v>
      </c>
      <c r="B26" s="1">
        <v>4.6954612999999998</v>
      </c>
    </row>
    <row r="27" spans="1:2" ht="15" thickBot="1" x14ac:dyDescent="0.35">
      <c r="A27" s="1">
        <v>147</v>
      </c>
      <c r="B27" s="1">
        <v>4.6690816999999996</v>
      </c>
    </row>
    <row r="28" spans="1:2" ht="15" thickBot="1" x14ac:dyDescent="0.35">
      <c r="A28" s="1">
        <v>138</v>
      </c>
      <c r="B28" s="1">
        <v>4.8521403999999997</v>
      </c>
    </row>
    <row r="29" spans="1:2" ht="15" thickBot="1" x14ac:dyDescent="0.35">
      <c r="A29" s="1">
        <v>144</v>
      </c>
      <c r="B29" s="1">
        <v>4.0831689999999998</v>
      </c>
    </row>
    <row r="30" spans="1:2" ht="15" thickBot="1" x14ac:dyDescent="0.35">
      <c r="A30" s="1">
        <v>131</v>
      </c>
      <c r="B30" s="1">
        <v>5.3430213999999996</v>
      </c>
    </row>
    <row r="31" spans="1:2" ht="15" thickBot="1" x14ac:dyDescent="0.35">
      <c r="A31" s="1">
        <v>152</v>
      </c>
      <c r="B31" s="1">
        <v>9.4534090000000006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5.0709117404075803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122</v>
      </c>
      <c r="B3" s="1">
        <v>4.5985517263647697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176</v>
      </c>
      <c r="B4" s="1">
        <v>2.4752705478303398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503</v>
      </c>
      <c r="B5" s="1">
        <v>5.0147402802654897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132</v>
      </c>
      <c r="B6" s="1">
        <v>5.4309986205449503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142</v>
      </c>
      <c r="B7" s="1">
        <v>4.8754850317368499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143</v>
      </c>
      <c r="B8" s="1">
        <v>4.9895635458705296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124</v>
      </c>
      <c r="B9" s="1">
        <v>5.9511523149415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135</v>
      </c>
      <c r="B10" s="1">
        <v>4.9769954357629098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137</v>
      </c>
      <c r="B11" s="1">
        <v>5.5655335704380997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133</v>
      </c>
      <c r="B12" s="1">
        <v>4.4052904449427803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112</v>
      </c>
      <c r="B13" s="1">
        <v>4.9583451349035199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119</v>
      </c>
      <c r="B14" s="1">
        <v>5.0255210949944704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128</v>
      </c>
      <c r="B15" s="1">
        <v>5.5067136328921302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150</v>
      </c>
      <c r="B16" s="1">
        <v>4.9126769560192898</v>
      </c>
    </row>
    <row r="17" spans="1:2" ht="15" thickBot="1" x14ac:dyDescent="0.35">
      <c r="A17" s="1">
        <v>515</v>
      </c>
      <c r="B17" s="1">
        <v>6.08161857839396</v>
      </c>
    </row>
    <row r="18" spans="1:2" ht="15" thickBot="1" x14ac:dyDescent="0.35">
      <c r="A18" s="1">
        <v>129</v>
      </c>
      <c r="B18" s="1">
        <v>4.7567541779107296</v>
      </c>
    </row>
    <row r="19" spans="1:2" ht="15" thickBot="1" x14ac:dyDescent="0.35">
      <c r="A19" s="1">
        <v>140</v>
      </c>
      <c r="B19" s="1">
        <v>5.2013956206049299</v>
      </c>
    </row>
    <row r="20" spans="1:2" ht="15" thickBot="1" x14ac:dyDescent="0.35">
      <c r="A20" s="1">
        <v>518</v>
      </c>
      <c r="B20" s="1">
        <v>5.0367886352711198</v>
      </c>
    </row>
    <row r="21" spans="1:2" ht="15" thickBot="1" x14ac:dyDescent="0.35">
      <c r="A21" s="1">
        <v>127</v>
      </c>
      <c r="B21" s="1">
        <v>5.1615958332376097</v>
      </c>
    </row>
    <row r="22" spans="1:2" ht="15" thickBot="1" x14ac:dyDescent="0.35">
      <c r="A22" s="1">
        <v>130</v>
      </c>
      <c r="B22" s="1">
        <v>5.0767209166745397</v>
      </c>
    </row>
    <row r="23" spans="1:2" ht="15" thickBot="1" x14ac:dyDescent="0.35">
      <c r="A23" s="1">
        <v>148</v>
      </c>
      <c r="B23" s="1">
        <v>5.0063951176024997</v>
      </c>
    </row>
    <row r="24" spans="1:2" ht="15" thickBot="1" x14ac:dyDescent="0.35">
      <c r="A24" s="1">
        <v>522</v>
      </c>
      <c r="B24" s="1">
        <v>4.1547744021821602</v>
      </c>
    </row>
    <row r="25" spans="1:2" ht="15" thickBot="1" x14ac:dyDescent="0.35">
      <c r="A25" s="1">
        <v>139</v>
      </c>
      <c r="B25" s="1">
        <v>5.1728635705205699</v>
      </c>
    </row>
    <row r="26" spans="1:2" ht="15" thickBot="1" x14ac:dyDescent="0.35">
      <c r="A26" s="1">
        <v>134</v>
      </c>
      <c r="B26" s="1">
        <v>6.2177844322628903</v>
      </c>
    </row>
    <row r="27" spans="1:2" ht="15" thickBot="1" x14ac:dyDescent="0.35">
      <c r="A27" s="1">
        <v>147</v>
      </c>
      <c r="B27" s="1">
        <v>4.3672626024668899</v>
      </c>
    </row>
    <row r="28" spans="1:2" ht="15" thickBot="1" x14ac:dyDescent="0.35">
      <c r="A28" s="1">
        <v>138</v>
      </c>
      <c r="B28" s="1">
        <v>4.8808557330732203</v>
      </c>
    </row>
    <row r="29" spans="1:2" ht="15" thickBot="1" x14ac:dyDescent="0.35">
      <c r="A29" s="1">
        <v>144</v>
      </c>
      <c r="B29" s="1">
        <v>5.2151272887818898</v>
      </c>
    </row>
    <row r="30" spans="1:2" ht="15" thickBot="1" x14ac:dyDescent="0.35">
      <c r="A30" s="1">
        <v>131</v>
      </c>
      <c r="B30" s="1">
        <v>4.6549148837051497</v>
      </c>
    </row>
    <row r="31" spans="1:2" ht="15" thickBot="1" x14ac:dyDescent="0.35">
      <c r="A31" s="1">
        <v>152</v>
      </c>
      <c r="B31" s="1">
        <v>5.8658430891933602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153</v>
      </c>
      <c r="B2" s="1">
        <v>5.18162997612525</v>
      </c>
    </row>
    <row r="3" spans="1:5" ht="15" thickBot="1" x14ac:dyDescent="0.35">
      <c r="A3" s="1">
        <v>122</v>
      </c>
      <c r="B3" s="1">
        <v>4.6661299433632903</v>
      </c>
    </row>
    <row r="4" spans="1:5" ht="15" thickBot="1" x14ac:dyDescent="0.35">
      <c r="A4" s="1">
        <v>176</v>
      </c>
      <c r="B4" s="1">
        <v>2.9415112631304798</v>
      </c>
    </row>
    <row r="5" spans="1:5" ht="15" thickBot="1" x14ac:dyDescent="0.35">
      <c r="A5" s="1">
        <v>503</v>
      </c>
      <c r="B5" s="1">
        <v>5.1277825519384299</v>
      </c>
    </row>
    <row r="6" spans="1:5" ht="15" thickBot="1" x14ac:dyDescent="0.35">
      <c r="A6" s="1">
        <v>132</v>
      </c>
      <c r="B6" s="1">
        <v>5.3730645980477201</v>
      </c>
    </row>
    <row r="7" spans="1:5" ht="15" thickBot="1" x14ac:dyDescent="0.35">
      <c r="A7" s="1">
        <v>142</v>
      </c>
      <c r="B7" s="1">
        <v>4.8645552335592503</v>
      </c>
    </row>
    <row r="8" spans="1:5" ht="15" thickBot="1" x14ac:dyDescent="0.35">
      <c r="A8" s="1">
        <v>143</v>
      </c>
      <c r="B8" s="1">
        <v>5.1365825183896296</v>
      </c>
    </row>
    <row r="9" spans="1:5" ht="15" thickBot="1" x14ac:dyDescent="0.35">
      <c r="A9" s="1">
        <v>124</v>
      </c>
      <c r="B9" s="1">
        <v>5.85181661209793</v>
      </c>
    </row>
    <row r="10" spans="1:5" ht="15" thickBot="1" x14ac:dyDescent="0.35">
      <c r="A10" s="1">
        <v>135</v>
      </c>
      <c r="B10" s="1">
        <v>5.0040885087099198</v>
      </c>
    </row>
    <row r="11" spans="1:5" ht="15" thickBot="1" x14ac:dyDescent="0.35">
      <c r="A11" s="1">
        <v>137</v>
      </c>
      <c r="B11" s="1">
        <v>5.5679048191248404</v>
      </c>
    </row>
    <row r="12" spans="1:5" ht="15" thickBot="1" x14ac:dyDescent="0.35">
      <c r="A12" s="1">
        <v>133</v>
      </c>
      <c r="B12" s="1">
        <v>4.4540933852456996</v>
      </c>
    </row>
    <row r="13" spans="1:5" ht="15" thickBot="1" x14ac:dyDescent="0.35">
      <c r="A13" s="1">
        <v>112</v>
      </c>
      <c r="B13" s="1">
        <v>5.1360300234710898</v>
      </c>
    </row>
    <row r="14" spans="1:5" ht="15" thickBot="1" x14ac:dyDescent="0.35">
      <c r="A14" s="1">
        <v>119</v>
      </c>
      <c r="B14" s="1">
        <v>5.0038752960711097</v>
      </c>
    </row>
    <row r="15" spans="1:5" ht="15" thickBot="1" x14ac:dyDescent="0.35">
      <c r="A15" s="1">
        <v>128</v>
      </c>
      <c r="B15" s="1">
        <v>5.5623482632397803</v>
      </c>
    </row>
    <row r="16" spans="1:5" ht="15" thickBot="1" x14ac:dyDescent="0.35">
      <c r="A16" s="1">
        <v>150</v>
      </c>
      <c r="B16" s="1">
        <v>5.1977618473106597</v>
      </c>
    </row>
    <row r="17" spans="1:2" ht="15" thickBot="1" x14ac:dyDescent="0.35">
      <c r="A17" s="1">
        <v>515</v>
      </c>
      <c r="B17" s="1">
        <v>6.31500492882033</v>
      </c>
    </row>
    <row r="18" spans="1:2" ht="15" thickBot="1" x14ac:dyDescent="0.35">
      <c r="A18" s="1">
        <v>129</v>
      </c>
      <c r="B18" s="1">
        <v>4.9509348760768903</v>
      </c>
    </row>
    <row r="19" spans="1:2" ht="15" thickBot="1" x14ac:dyDescent="0.35">
      <c r="A19" s="1">
        <v>140</v>
      </c>
      <c r="B19" s="1">
        <v>5.3016884854882704</v>
      </c>
    </row>
    <row r="20" spans="1:2" ht="15" thickBot="1" x14ac:dyDescent="0.35">
      <c r="A20" s="1">
        <v>518</v>
      </c>
      <c r="B20" s="1">
        <v>5.1010007384131804</v>
      </c>
    </row>
    <row r="21" spans="1:2" ht="15" thickBot="1" x14ac:dyDescent="0.35">
      <c r="A21" s="1">
        <v>127</v>
      </c>
      <c r="B21" s="1">
        <v>5.1849336361548799</v>
      </c>
    </row>
    <row r="22" spans="1:2" ht="15" thickBot="1" x14ac:dyDescent="0.35">
      <c r="A22" s="1">
        <v>130</v>
      </c>
      <c r="B22" s="1">
        <v>5.10943614063354</v>
      </c>
    </row>
    <row r="23" spans="1:2" ht="15" thickBot="1" x14ac:dyDescent="0.35">
      <c r="A23" s="1">
        <v>148</v>
      </c>
      <c r="B23" s="1">
        <v>5.0845575927323399</v>
      </c>
    </row>
    <row r="24" spans="1:2" ht="15" thickBot="1" x14ac:dyDescent="0.35">
      <c r="A24" s="1">
        <v>522</v>
      </c>
      <c r="B24" s="1">
        <v>4.28651779943241</v>
      </c>
    </row>
    <row r="25" spans="1:2" ht="15" thickBot="1" x14ac:dyDescent="0.35">
      <c r="A25" s="1">
        <v>139</v>
      </c>
      <c r="B25" s="1">
        <v>5.2494600856502798</v>
      </c>
    </row>
    <row r="26" spans="1:2" ht="15" thickBot="1" x14ac:dyDescent="0.35">
      <c r="A26" s="1">
        <v>134</v>
      </c>
      <c r="B26" s="1">
        <v>6.0809716470017099</v>
      </c>
    </row>
    <row r="27" spans="1:2" ht="15" thickBot="1" x14ac:dyDescent="0.35">
      <c r="A27" s="1">
        <v>147</v>
      </c>
      <c r="B27" s="1">
        <v>4.7116352088197697</v>
      </c>
    </row>
    <row r="28" spans="1:2" ht="15" thickBot="1" x14ac:dyDescent="0.35">
      <c r="A28" s="1">
        <v>138</v>
      </c>
      <c r="B28" s="1">
        <v>4.8324393187404304</v>
      </c>
    </row>
    <row r="29" spans="1:2" ht="15" thickBot="1" x14ac:dyDescent="0.35">
      <c r="A29" s="1">
        <v>144</v>
      </c>
      <c r="B29" s="1">
        <v>5.2685674285089297</v>
      </c>
    </row>
    <row r="30" spans="1:2" ht="15" thickBot="1" x14ac:dyDescent="0.35">
      <c r="A30" s="1">
        <v>131</v>
      </c>
      <c r="B30" s="1">
        <v>4.9389053350568002</v>
      </c>
    </row>
    <row r="31" spans="1:2" ht="15" thickBot="1" x14ac:dyDescent="0.35">
      <c r="A31" s="1">
        <v>152</v>
      </c>
      <c r="B31" s="1">
        <v>5.8612791976729604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2024-05-05T15:44:06Z</dcterms:modified>
</cp:coreProperties>
</file>