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58B69681-B3C2-438B-A9F1-6B344710D449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Props" sheetId="17" r:id="rId2"/>
    <sheet name="RF" sheetId="2" r:id="rId3"/>
    <sheet name="Neural" sheetId="3" r:id="rId4"/>
    <sheet name="LR" sheetId="4" r:id="rId5"/>
    <sheet name="Adaboost" sheetId="6" r:id="rId6"/>
    <sheet name="XGBR" sheetId="7" r:id="rId7"/>
    <sheet name="Huber" sheetId="12" r:id="rId8"/>
    <sheet name="BayesRidge" sheetId="16" r:id="rId9"/>
    <sheet name="Elastic" sheetId="15" r:id="rId10"/>
    <sheet name="GBR" sheetId="13" r:id="rId11"/>
  </sheets>
  <definedNames>
    <definedName name="_xlnm._FilterDatabase" localSheetId="0" hidden="1">Sheet1!$D$36:$V$74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8" i="1" l="1"/>
  <c r="N41" i="1"/>
  <c r="N38" i="1"/>
  <c r="N64" i="1"/>
  <c r="N68" i="1"/>
  <c r="N54" i="1"/>
  <c r="N66" i="1"/>
  <c r="N51" i="1"/>
  <c r="N39" i="1"/>
  <c r="N45" i="1"/>
  <c r="N49" i="1"/>
  <c r="N65" i="1"/>
  <c r="N46" i="1"/>
  <c r="N59" i="1"/>
  <c r="N56" i="1"/>
  <c r="N50" i="1"/>
  <c r="N62" i="1"/>
  <c r="N53" i="1"/>
  <c r="N48" i="1"/>
  <c r="N57" i="1"/>
  <c r="N60" i="1"/>
  <c r="N42" i="1"/>
  <c r="N37" i="1"/>
  <c r="N67" i="1"/>
  <c r="N40" i="1"/>
  <c r="N61" i="1"/>
  <c r="N44" i="1"/>
  <c r="N47" i="1"/>
  <c r="N43" i="1"/>
  <c r="N52" i="1"/>
  <c r="N63" i="1"/>
  <c r="N55" i="1"/>
  <c r="L52" i="1"/>
  <c r="Q52" i="1" s="1"/>
  <c r="L63" i="1"/>
  <c r="M63" i="1" s="1"/>
  <c r="T63" i="1" s="1"/>
  <c r="L43" i="1"/>
  <c r="M43" i="1" s="1"/>
  <c r="T43" i="1" s="1"/>
  <c r="L47" i="1"/>
  <c r="Q47" i="1" s="1"/>
  <c r="L44" i="1"/>
  <c r="Q44" i="1" s="1"/>
  <c r="L61" i="1"/>
  <c r="Q61" i="1" s="1"/>
  <c r="L40" i="1"/>
  <c r="M40" i="1" s="1"/>
  <c r="T40" i="1" s="1"/>
  <c r="L67" i="1"/>
  <c r="Q67" i="1" s="1"/>
  <c r="L37" i="1"/>
  <c r="Q37" i="1" s="1"/>
  <c r="L42" i="1"/>
  <c r="Q42" i="1" s="1"/>
  <c r="L60" i="1"/>
  <c r="M60" i="1" s="1"/>
  <c r="T60" i="1" s="1"/>
  <c r="L57" i="1"/>
  <c r="Q57" i="1" s="1"/>
  <c r="L48" i="1"/>
  <c r="Q48" i="1" s="1"/>
  <c r="L53" i="1"/>
  <c r="Q53" i="1" s="1"/>
  <c r="L62" i="1"/>
  <c r="M62" i="1" s="1"/>
  <c r="L50" i="1"/>
  <c r="Q50" i="1" s="1"/>
  <c r="U50" i="1" s="1"/>
  <c r="L56" i="1"/>
  <c r="Q56" i="1" s="1"/>
  <c r="L59" i="1"/>
  <c r="Q59" i="1" s="1"/>
  <c r="L46" i="1"/>
  <c r="M46" i="1" s="1"/>
  <c r="T46" i="1" s="1"/>
  <c r="L65" i="1"/>
  <c r="Q65" i="1" s="1"/>
  <c r="L49" i="1"/>
  <c r="Q49" i="1" s="1"/>
  <c r="L45" i="1"/>
  <c r="Q45" i="1" s="1"/>
  <c r="L39" i="1"/>
  <c r="M39" i="1" s="1"/>
  <c r="T39" i="1" s="1"/>
  <c r="L51" i="1"/>
  <c r="Q51" i="1" s="1"/>
  <c r="L66" i="1"/>
  <c r="Q66" i="1" s="1"/>
  <c r="L54" i="1"/>
  <c r="Q54" i="1" s="1"/>
  <c r="L68" i="1"/>
  <c r="M68" i="1" s="1"/>
  <c r="T68" i="1" s="1"/>
  <c r="L64" i="1"/>
  <c r="Q64" i="1" s="1"/>
  <c r="L38" i="1"/>
  <c r="Q38" i="1" s="1"/>
  <c r="L41" i="1"/>
  <c r="Q41" i="1" s="1"/>
  <c r="L58" i="1"/>
  <c r="M58" i="1" s="1"/>
  <c r="T58" i="1" s="1"/>
  <c r="L55" i="1"/>
  <c r="Q55" i="1" s="1"/>
  <c r="S62" i="1" l="1"/>
  <c r="T62" i="1"/>
  <c r="P60" i="1"/>
  <c r="R60" i="1" s="1"/>
  <c r="S60" i="1"/>
  <c r="P58" i="1"/>
  <c r="R58" i="1" s="1"/>
  <c r="S58" i="1"/>
  <c r="P46" i="1"/>
  <c r="R46" i="1" s="1"/>
  <c r="S46" i="1"/>
  <c r="P40" i="1"/>
  <c r="R40" i="1" s="1"/>
  <c r="S40" i="1"/>
  <c r="P39" i="1"/>
  <c r="R39" i="1" s="1"/>
  <c r="S39" i="1"/>
  <c r="P68" i="1"/>
  <c r="R68" i="1" s="1"/>
  <c r="S68" i="1"/>
  <c r="P43" i="1"/>
  <c r="R43" i="1" s="1"/>
  <c r="S43" i="1"/>
  <c r="P63" i="1"/>
  <c r="R63" i="1" s="1"/>
  <c r="S63" i="1"/>
  <c r="M52" i="1"/>
  <c r="T52" i="1" s="1"/>
  <c r="Q63" i="1"/>
  <c r="Q40" i="1"/>
  <c r="Q43" i="1"/>
  <c r="Q39" i="1"/>
  <c r="Q58" i="1"/>
  <c r="Q62" i="1"/>
  <c r="U62" i="1" s="1"/>
  <c r="P62" i="1"/>
  <c r="R62" i="1" s="1"/>
  <c r="Q60" i="1"/>
  <c r="Q46" i="1"/>
  <c r="Q68" i="1"/>
  <c r="M41" i="1"/>
  <c r="M54" i="1"/>
  <c r="M45" i="1"/>
  <c r="M59" i="1"/>
  <c r="M53" i="1"/>
  <c r="M42" i="1"/>
  <c r="M61" i="1"/>
  <c r="M38" i="1"/>
  <c r="M66" i="1"/>
  <c r="M49" i="1"/>
  <c r="M56" i="1"/>
  <c r="M48" i="1"/>
  <c r="M37" i="1"/>
  <c r="M44" i="1"/>
  <c r="M55" i="1"/>
  <c r="M64" i="1"/>
  <c r="M51" i="1"/>
  <c r="M65" i="1"/>
  <c r="M50" i="1"/>
  <c r="M57" i="1"/>
  <c r="M67" i="1"/>
  <c r="M47" i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2" i="17"/>
  <c r="U63" i="1" l="1"/>
  <c r="U43" i="1"/>
  <c r="U46" i="1"/>
  <c r="U40" i="1"/>
  <c r="S66" i="1"/>
  <c r="T66" i="1"/>
  <c r="S50" i="1"/>
  <c r="T50" i="1"/>
  <c r="S54" i="1"/>
  <c r="T54" i="1"/>
  <c r="S37" i="1"/>
  <c r="T37" i="1"/>
  <c r="U39" i="1"/>
  <c r="S65" i="1"/>
  <c r="T65" i="1"/>
  <c r="S64" i="1"/>
  <c r="T64" i="1"/>
  <c r="S61" i="1"/>
  <c r="T61" i="1"/>
  <c r="U60" i="1"/>
  <c r="S57" i="1"/>
  <c r="T57" i="1"/>
  <c r="S55" i="1"/>
  <c r="T55" i="1"/>
  <c r="S53" i="1"/>
  <c r="T53" i="1"/>
  <c r="S51" i="1"/>
  <c r="T51" i="1"/>
  <c r="S49" i="1"/>
  <c r="T49" i="1"/>
  <c r="S48" i="1"/>
  <c r="T48" i="1"/>
  <c r="S45" i="1"/>
  <c r="T45" i="1"/>
  <c r="S44" i="1"/>
  <c r="T44" i="1"/>
  <c r="S41" i="1"/>
  <c r="T41" i="1"/>
  <c r="U68" i="1"/>
  <c r="S67" i="1"/>
  <c r="T67" i="1"/>
  <c r="S59" i="1"/>
  <c r="T59" i="1"/>
  <c r="U58" i="1"/>
  <c r="S56" i="1"/>
  <c r="T56" i="1"/>
  <c r="S47" i="1"/>
  <c r="T47" i="1"/>
  <c r="S42" i="1"/>
  <c r="T42" i="1"/>
  <c r="S38" i="1"/>
  <c r="T38" i="1"/>
  <c r="P52" i="1"/>
  <c r="R52" i="1" s="1"/>
  <c r="S52" i="1"/>
  <c r="P48" i="1"/>
  <c r="R48" i="1" s="1"/>
  <c r="P56" i="1"/>
  <c r="R56" i="1" s="1"/>
  <c r="P41" i="1"/>
  <c r="R41" i="1" s="1"/>
  <c r="P49" i="1"/>
  <c r="R49" i="1" s="1"/>
  <c r="P67" i="1"/>
  <c r="R67" i="1" s="1"/>
  <c r="P61" i="1"/>
  <c r="R61" i="1" s="1"/>
  <c r="P37" i="1"/>
  <c r="R37" i="1" s="1"/>
  <c r="P47" i="1"/>
  <c r="R47" i="1" s="1"/>
  <c r="P66" i="1"/>
  <c r="R66" i="1" s="1"/>
  <c r="P57" i="1"/>
  <c r="R57" i="1" s="1"/>
  <c r="P42" i="1"/>
  <c r="R42" i="1" s="1"/>
  <c r="P50" i="1"/>
  <c r="R50" i="1" s="1"/>
  <c r="P51" i="1"/>
  <c r="R51" i="1" s="1"/>
  <c r="P53" i="1"/>
  <c r="R53" i="1" s="1"/>
  <c r="P64" i="1"/>
  <c r="R64" i="1" s="1"/>
  <c r="P59" i="1"/>
  <c r="R59" i="1" s="1"/>
  <c r="P38" i="1"/>
  <c r="R38" i="1" s="1"/>
  <c r="P65" i="1"/>
  <c r="R65" i="1" s="1"/>
  <c r="P55" i="1"/>
  <c r="R55" i="1" s="1"/>
  <c r="P45" i="1"/>
  <c r="R45" i="1" s="1"/>
  <c r="P44" i="1"/>
  <c r="R44" i="1" s="1"/>
  <c r="P54" i="1"/>
  <c r="R54" i="1" s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2" i="1"/>
  <c r="B43" i="1"/>
  <c r="B44" i="1"/>
  <c r="B45" i="1"/>
  <c r="B46" i="1"/>
  <c r="B47" i="1"/>
  <c r="B48" i="1"/>
  <c r="B37" i="1"/>
  <c r="B2" i="1"/>
  <c r="U47" i="1" l="1"/>
  <c r="U45" i="1"/>
  <c r="U55" i="1"/>
  <c r="U37" i="1"/>
  <c r="U56" i="1"/>
  <c r="U51" i="1"/>
  <c r="U54" i="1"/>
  <c r="U57" i="1"/>
  <c r="U44" i="1"/>
  <c r="U66" i="1"/>
  <c r="U65" i="1"/>
  <c r="U59" i="1"/>
  <c r="U49" i="1"/>
  <c r="U41" i="1"/>
  <c r="U64" i="1"/>
  <c r="U61" i="1"/>
  <c r="U53" i="1"/>
  <c r="U48" i="1"/>
  <c r="U67" i="1"/>
  <c r="U52" i="1"/>
  <c r="U42" i="1"/>
  <c r="U38" i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<sst xmlns="http://schemas.openxmlformats.org/spreadsheetml/2006/main" count="368" uniqueCount="107">
  <si>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</si>
  <si>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</si>
  <si>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</si>
  <si>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</si>
  <si>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</si>
  <si>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</si>
  <si>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</si>
  <si>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</si>
  <si>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</si>
  <si>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</si>
  <si>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</si>
  <si>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</si>
  <si>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</si>
  <si>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</si>
  <si>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</si>
  <si>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</si>
  <si>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</si>
  <si>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</si>
  <si>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</si>
  <si>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</si>
  <si>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</si>
  <si>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</si>
  <si>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</si>
  <si>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</si>
  <si>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CLE</t>
  </si>
  <si>
    <t>CHC</t>
  </si>
  <si>
    <t>TEX</t>
  </si>
  <si>
    <t>NYM</t>
  </si>
  <si>
    <t>MIA</t>
  </si>
  <si>
    <t>SFG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</si>
  <si>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</si>
  <si>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</si>
  <si>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</si>
  <si>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</si>
  <si>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</si>
  <si>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</si>
  <si>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</si>
  <si>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</si>
  <si>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</si>
  <si>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/>
  </si>
  <si>
    <t>DET</t>
  </si>
  <si>
    <t>CHW</t>
  </si>
  <si>
    <t>STL</t>
  </si>
  <si>
    <t>MIL</t>
  </si>
  <si>
    <t>PIT</t>
  </si>
  <si>
    <t>OAK</t>
  </si>
  <si>
    <t>PHI</t>
  </si>
  <si>
    <t>LAA</t>
  </si>
  <si>
    <t>KCR</t>
  </si>
  <si>
    <t>TBR</t>
  </si>
  <si>
    <t>SEA</t>
  </si>
  <si>
    <t>SDP</t>
  </si>
  <si>
    <t>LAD</t>
  </si>
  <si>
    <t>ARI</t>
  </si>
  <si>
    <t>ATL</t>
  </si>
  <si>
    <t>BAL</t>
  </si>
  <si>
    <t>BOS</t>
  </si>
  <si>
    <t>CIN</t>
  </si>
  <si>
    <t>COL</t>
  </si>
  <si>
    <t>HOU</t>
  </si>
  <si>
    <t>KC</t>
  </si>
  <si>
    <t>NYY</t>
  </si>
  <si>
    <t>SD</t>
  </si>
  <si>
    <t>SF</t>
  </si>
  <si>
    <t>TB</t>
  </si>
  <si>
    <t>TOR</t>
  </si>
  <si>
    <t>WSH</t>
  </si>
  <si>
    <t>WSN</t>
  </si>
  <si>
    <t>Jose Soriano</t>
  </si>
  <si>
    <t>Martin Perez</t>
  </si>
  <si>
    <t>Chris Bassitt</t>
  </si>
  <si>
    <t>Aaron Nola</t>
  </si>
  <si>
    <t>Reese Olson</t>
  </si>
  <si>
    <t>Tanner Bibee</t>
  </si>
  <si>
    <t>Jose Quintana</t>
  </si>
  <si>
    <t>Sonny Gray</t>
  </si>
  <si>
    <t>Joe Ross</t>
  </si>
  <si>
    <t>Brady Singer</t>
  </si>
  <si>
    <t>Dylan Cease</t>
  </si>
  <si>
    <t>Hayden Wesneski</t>
  </si>
  <si>
    <t>Ryan Weathers</t>
  </si>
  <si>
    <t>Gavin Stone</t>
  </si>
  <si>
    <t>Michael Lorenzen</t>
  </si>
  <si>
    <t>JP Sears</t>
  </si>
  <si>
    <t>Jack Leiter</t>
  </si>
  <si>
    <t>Osvaldo Bido</t>
  </si>
  <si>
    <t>Jordan Montgomery</t>
  </si>
  <si>
    <t>Graham Ashcraft</t>
  </si>
  <si>
    <t>Kyle Bradish</t>
  </si>
  <si>
    <t>Mitchell Parker</t>
  </si>
  <si>
    <t>Chris Flexen</t>
  </si>
  <si>
    <t>Aaron Civale</t>
  </si>
  <si>
    <t>Spencer Arrighetti</t>
  </si>
  <si>
    <t>Carlos Rodon</t>
  </si>
  <si>
    <t>Nick Pivetta</t>
  </si>
  <si>
    <t>Chris Sale</t>
  </si>
  <si>
    <t>George Kirby</t>
  </si>
  <si>
    <t>Chris Paddack</t>
  </si>
  <si>
    <t>Jordan Hicks</t>
  </si>
  <si>
    <t>Peter Lambert</t>
  </si>
  <si>
    <t>Unlisted</t>
  </si>
  <si>
    <t>Seasonal K's</t>
  </si>
  <si>
    <t>Difference Season</t>
  </si>
  <si>
    <t>Last 10 Stars</t>
  </si>
  <si>
    <t>Exceed Stars</t>
  </si>
  <si>
    <t>Percent Exceed O/U Last 10</t>
  </si>
  <si>
    <t>DNP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</si>
</sst>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2" fontId="0" fillId="3" borderId="2" xfId="0" applyNumberFormat="1" applyFill="1" applyBorder="1"/>
    <xf numFmtId="0" fontId="0" fillId="4" borderId="2" xfId="0" applyFill="1" applyBorder="1"/>
    <xf numFmtId="2" fontId="0" fillId="4" borderId="2" xfId="0" applyNumberFormat="1" applyFill="1" applyBorder="1"/>
    <xf numFmtId="0" fontId="0" fillId="5" borderId="2" xfId="0" applyFill="1" applyBorder="1"/>
    <xf numFmtId="2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B29" zoomScale="80" zoomScaleNormal="80" workbookViewId="0">
      <selection activeCell="K50" sqref="K50"/>
    </sheetView>
  </sheetViews>
  <sheetFormatPr defaultRowHeight="14.4" x14ac:dyDescent="0.3"/>
  <cols>
    <col min="1" max="1" width="18.33203125" style="6" bestFit="1" customWidth="1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1" width="12.21875" style="6" customWidth="1"/>
    <col min="12" max="12" width="14" style="6" bestFit="1" customWidth="1"/>
    <col min="13" max="13" width="12.21875" style="6" customWidth="1"/>
    <col min="14" max="14" width="16.6640625" style="6" bestFit="1" customWidth="1"/>
    <col min="15" max="15" width="24.5546875" style="6" bestFit="1" customWidth="1"/>
    <col min="16" max="16" width="17.44140625" style="6" bestFit="1" customWidth="1"/>
    <col min="17" max="17" width="13.5546875" style="6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</row>
    <row r="2" spans="1:29" ht="15" thickBot="1" x14ac:dyDescent="0.35">
      <c r="A2" t="s">
        <v>68</v>
      </c>
      <c r="B2" s="5">
        <f>RF!B2</f>
        <v>3.86</v>
      </c>
      <c r="C2" s="5">
        <f>LR!B2</f>
        <v>3.85739483625626</v>
      </c>
      <c r="D2" s="5">
        <f>Adaboost!B2</f>
        <v>4.2786885245901596</v>
      </c>
      <c r="E2" s="5">
        <f>XGBR!B2</f>
        <v>3.8155893999999999</v>
      </c>
      <c r="F2" s="5">
        <f>Huber!B2</f>
        <v>3.78735381724875</v>
      </c>
      <c r="G2" s="5">
        <f>BayesRidge!B2</f>
        <v>3.9414395674243998</v>
      </c>
      <c r="H2" s="5">
        <f>Elastic!B2</f>
        <v>4.6996248937495002</v>
      </c>
      <c r="I2" s="5">
        <f>GBR!B2</f>
        <v>4.7657536619393399</v>
      </c>
      <c r="J2" s="6">
        <f t="shared" ref="J2:J35" si="0">AVERAGE(B2:I2,B37)</f>
        <v>4.0694558040558819</v>
      </c>
      <c r="K2">
        <f t="shared" ref="K2:K31" si="1">MAX(B2:I2,B37)</f>
        <v>4.7657536619393399</v>
      </c>
      <c r="L2">
        <f t="shared" ref="L2:L31" si="2">MIN(B2:I2,B37)</f>
        <v>3.6192575352945302</v>
      </c>
      <c r="AC2" s="6"/>
    </row>
    <row r="3" spans="1:29" ht="15" thickBot="1" x14ac:dyDescent="0.35">
      <c r="A3" t="s">
        <v>69</v>
      </c>
      <c r="B3" s="5">
        <f>RF!B3</f>
        <v>4.57</v>
      </c>
      <c r="C3" s="5">
        <f>LR!B3</f>
        <v>4.8281423098288503</v>
      </c>
      <c r="D3" s="5">
        <f>Adaboost!B3</f>
        <v>4.2786885245901596</v>
      </c>
      <c r="E3" s="5">
        <f>XGBR!B3</f>
        <v>5.3142513999999998</v>
      </c>
      <c r="F3" s="5">
        <f>Huber!B3</f>
        <v>4.8948072265165097</v>
      </c>
      <c r="G3" s="5">
        <f>BayesRidge!B3</f>
        <v>4.81661145714531</v>
      </c>
      <c r="H3" s="5">
        <f>Elastic!B3</f>
        <v>4.9929033545735697</v>
      </c>
      <c r="I3" s="5">
        <f>GBR!B3</f>
        <v>4.9809813829508496</v>
      </c>
      <c r="J3" s="6">
        <f t="shared" si="0"/>
        <v>4.7923222534956702</v>
      </c>
      <c r="K3">
        <f t="shared" si="1"/>
        <v>5.3142513999999998</v>
      </c>
      <c r="L3">
        <f t="shared" si="2"/>
        <v>4.2786885245901596</v>
      </c>
      <c r="AC3" s="6"/>
    </row>
    <row r="4" spans="1:29" ht="15" thickBot="1" x14ac:dyDescent="0.35">
      <c r="A4" t="s">
        <v>70</v>
      </c>
      <c r="B4" s="5">
        <f>RF!B4</f>
        <v>4.5999999999999996</v>
      </c>
      <c r="C4" s="5">
        <f>LR!B4</f>
        <v>4.3685663783592501</v>
      </c>
      <c r="D4" s="5">
        <f>Adaboost!B4</f>
        <v>4.1033057851239603</v>
      </c>
      <c r="E4" s="5">
        <f>XGBR!B4</f>
        <v>4.7653394000000002</v>
      </c>
      <c r="F4" s="5">
        <f>Huber!B4</f>
        <v>4.3916056087335003</v>
      </c>
      <c r="G4" s="5">
        <f>BayesRidge!B4</f>
        <v>4.4260082344843701</v>
      </c>
      <c r="H4" s="5">
        <f>Elastic!B4</f>
        <v>4.8319852795465996</v>
      </c>
      <c r="I4" s="5">
        <f>GBR!B4</f>
        <v>4.4092174246838898</v>
      </c>
      <c r="J4" s="6">
        <f t="shared" si="0"/>
        <v>4.4740137340943944</v>
      </c>
      <c r="K4">
        <f t="shared" si="1"/>
        <v>4.8319852795465996</v>
      </c>
      <c r="L4">
        <f t="shared" si="2"/>
        <v>4.1033057851239603</v>
      </c>
      <c r="AC4" s="6"/>
    </row>
    <row r="5" spans="1:29" ht="15" thickBot="1" x14ac:dyDescent="0.35">
      <c r="A5" t="s">
        <v>71</v>
      </c>
      <c r="B5" s="5">
        <f>RF!B5</f>
        <v>5.5</v>
      </c>
      <c r="C5" s="5">
        <f>LR!B5</f>
        <v>5.64142756302937</v>
      </c>
      <c r="D5" s="5">
        <f>Adaboost!B5</f>
        <v>5.3846153846153797</v>
      </c>
      <c r="E5" s="5">
        <f>XGBR!B5</f>
        <v>5.5770106000000004</v>
      </c>
      <c r="F5" s="5">
        <f>Huber!B5</f>
        <v>5.6568039098543101</v>
      </c>
      <c r="G5" s="5">
        <f>BayesRidge!B5</f>
        <v>5.5841018029585001</v>
      </c>
      <c r="H5" s="5">
        <f>Elastic!B5</f>
        <v>5.15585189310735</v>
      </c>
      <c r="I5" s="5">
        <f>GBR!B5</f>
        <v>5.7142429234828898</v>
      </c>
      <c r="J5" s="6">
        <f t="shared" si="0"/>
        <v>5.5169547181584404</v>
      </c>
      <c r="K5">
        <f t="shared" si="1"/>
        <v>5.7142429234828898</v>
      </c>
      <c r="L5">
        <f t="shared" si="2"/>
        <v>5.15585189310735</v>
      </c>
      <c r="AC5" s="6"/>
    </row>
    <row r="6" spans="1:29" ht="15" thickBot="1" x14ac:dyDescent="0.35">
      <c r="A6" t="s">
        <v>72</v>
      </c>
      <c r="B6" s="5">
        <f>RF!B6</f>
        <v>5.28</v>
      </c>
      <c r="C6" s="5">
        <f>LR!B6</f>
        <v>5.00598541163661</v>
      </c>
      <c r="D6" s="5">
        <f>Adaboost!B6</f>
        <v>4.5972540045766497</v>
      </c>
      <c r="E6" s="5">
        <f>XGBR!B6</f>
        <v>3.8941493</v>
      </c>
      <c r="F6" s="5">
        <f>Huber!B6</f>
        <v>4.9284981240141796</v>
      </c>
      <c r="G6" s="5">
        <f>BayesRidge!B6</f>
        <v>5.02441543413756</v>
      </c>
      <c r="H6" s="5">
        <f>Elastic!B6</f>
        <v>4.9692982216835899</v>
      </c>
      <c r="I6" s="5">
        <f>GBR!B6</f>
        <v>5.0150698524584199</v>
      </c>
      <c r="J6" s="6">
        <f t="shared" si="0"/>
        <v>4.8544222906432761</v>
      </c>
      <c r="K6">
        <f t="shared" si="1"/>
        <v>5.28</v>
      </c>
      <c r="L6">
        <f t="shared" si="2"/>
        <v>3.8941493</v>
      </c>
      <c r="AC6" s="6"/>
    </row>
    <row r="7" spans="1:29" ht="15" thickBot="1" x14ac:dyDescent="0.35">
      <c r="A7" t="s">
        <v>73</v>
      </c>
      <c r="B7" s="5">
        <f>RF!B7</f>
        <v>4.83</v>
      </c>
      <c r="C7" s="5">
        <f>LR!B7</f>
        <v>4.6648531180107904</v>
      </c>
      <c r="D7" s="5">
        <f>Adaboost!B7</f>
        <v>5.3846153846153797</v>
      </c>
      <c r="E7" s="5">
        <f>XGBR!B7</f>
        <v>5.1623406000000003</v>
      </c>
      <c r="F7" s="5">
        <f>Huber!B7</f>
        <v>4.6044601512921703</v>
      </c>
      <c r="G7" s="5">
        <f>BayesRidge!B7</f>
        <v>4.6784013637049</v>
      </c>
      <c r="H7" s="5">
        <f>Elastic!B7</f>
        <v>4.8694404474100104</v>
      </c>
      <c r="I7" s="5">
        <f>GBR!B7</f>
        <v>5.0239030541585903</v>
      </c>
      <c r="J7" s="6">
        <f t="shared" si="0"/>
        <v>4.8793308483180748</v>
      </c>
      <c r="K7">
        <f t="shared" si="1"/>
        <v>5.3846153846153797</v>
      </c>
      <c r="L7">
        <f t="shared" si="2"/>
        <v>4.6044601512921703</v>
      </c>
      <c r="AC7" s="6"/>
    </row>
    <row r="8" spans="1:29" ht="15" thickBot="1" x14ac:dyDescent="0.35">
      <c r="A8" t="s">
        <v>74</v>
      </c>
      <c r="B8" s="5">
        <f>RF!B8</f>
        <v>4.3899999999999997</v>
      </c>
      <c r="C8" s="5">
        <f>LR!B8</f>
        <v>4.7520710296725603</v>
      </c>
      <c r="D8" s="5">
        <f>Adaboost!B8</f>
        <v>4.0803571428571397</v>
      </c>
      <c r="E8" s="5">
        <f>XGBR!B8</f>
        <v>2.7700263999999999</v>
      </c>
      <c r="F8" s="5">
        <f>Huber!B8</f>
        <v>4.7216784451714497</v>
      </c>
      <c r="G8" s="5">
        <f>BayesRidge!B8</f>
        <v>4.7068470712014898</v>
      </c>
      <c r="H8" s="5">
        <f>Elastic!B8</f>
        <v>4.8390770224265696</v>
      </c>
      <c r="I8" s="5">
        <f>GBR!B8</f>
        <v>3.82065380997004</v>
      </c>
      <c r="J8" s="6">
        <f t="shared" si="0"/>
        <v>4.2897053997015338</v>
      </c>
      <c r="K8">
        <f t="shared" si="1"/>
        <v>4.8390770224265696</v>
      </c>
      <c r="L8">
        <f t="shared" si="2"/>
        <v>2.7700263999999999</v>
      </c>
      <c r="AC8" s="6"/>
    </row>
    <row r="9" spans="1:29" ht="15" thickBot="1" x14ac:dyDescent="0.35">
      <c r="A9" t="s">
        <v>75</v>
      </c>
      <c r="B9" s="5">
        <f>RF!B9</f>
        <v>6.87</v>
      </c>
      <c r="C9" s="5">
        <f>LR!B9</f>
        <v>5.7648723691718402</v>
      </c>
      <c r="D9" s="5">
        <f>Adaboost!B9</f>
        <v>6.3194444444444402</v>
      </c>
      <c r="E9" s="5">
        <f>XGBR!B9</f>
        <v>6.4556129999999996</v>
      </c>
      <c r="F9" s="5">
        <f>Huber!B9</f>
        <v>5.7133412678505602</v>
      </c>
      <c r="G9" s="5">
        <f>BayesRidge!B9</f>
        <v>5.7710327632258904</v>
      </c>
      <c r="H9" s="5">
        <f>Elastic!B9</f>
        <v>5.1586996435233896</v>
      </c>
      <c r="I9" s="5">
        <f>GBR!B9</f>
        <v>6.6872077121690898</v>
      </c>
      <c r="J9" s="6">
        <f t="shared" si="0"/>
        <v>6.0490799349469722</v>
      </c>
      <c r="K9">
        <f t="shared" si="1"/>
        <v>6.87</v>
      </c>
      <c r="L9">
        <f t="shared" si="2"/>
        <v>5.1586996435233896</v>
      </c>
      <c r="AC9" s="6"/>
    </row>
    <row r="10" spans="1:29" ht="15" thickBot="1" x14ac:dyDescent="0.35">
      <c r="A10" t="s">
        <v>76</v>
      </c>
      <c r="B10" s="5">
        <f>RF!B10</f>
        <v>3.66</v>
      </c>
      <c r="C10" s="5">
        <f>LR!B10</f>
        <v>4.6566046889488799</v>
      </c>
      <c r="D10" s="5">
        <f>Adaboost!B10</f>
        <v>4.1033057851239603</v>
      </c>
      <c r="E10" s="5">
        <f>XGBR!B10</f>
        <v>2.5230267</v>
      </c>
      <c r="F10" s="5">
        <f>Huber!B10</f>
        <v>4.6227858700979798</v>
      </c>
      <c r="G10" s="5">
        <f>BayesRidge!B10</f>
        <v>4.6477384464987699</v>
      </c>
      <c r="H10" s="5">
        <f>Elastic!B10</f>
        <v>4.8287841955742001</v>
      </c>
      <c r="I10" s="5">
        <f>GBR!B10</f>
        <v>3.4378356027025099</v>
      </c>
      <c r="J10" s="6">
        <f t="shared" si="0"/>
        <v>4.1239763682136985</v>
      </c>
      <c r="K10">
        <f t="shared" si="1"/>
        <v>4.8287841955742001</v>
      </c>
      <c r="L10">
        <f t="shared" si="2"/>
        <v>2.5230267</v>
      </c>
      <c r="AC10" s="6"/>
    </row>
    <row r="11" spans="1:29" ht="15" thickBot="1" x14ac:dyDescent="0.35">
      <c r="A11" t="s">
        <v>77</v>
      </c>
      <c r="B11" s="5">
        <f>RF!B11</f>
        <v>6.32</v>
      </c>
      <c r="C11" s="5">
        <f>LR!B11</f>
        <v>5.4902182227449003</v>
      </c>
      <c r="D11" s="5">
        <f>Adaboost!B11</f>
        <v>5.4811320754716899</v>
      </c>
      <c r="E11" s="5">
        <f>XGBR!B11</f>
        <v>6.6996307000000002</v>
      </c>
      <c r="F11" s="5">
        <f>Huber!B11</f>
        <v>5.4475406646852598</v>
      </c>
      <c r="G11" s="5">
        <f>BayesRidge!B11</f>
        <v>5.44563423847731</v>
      </c>
      <c r="H11" s="5">
        <f>Elastic!B11</f>
        <v>5.0708487574221</v>
      </c>
      <c r="I11" s="5">
        <f>GBR!B11</f>
        <v>5.9056768705462597</v>
      </c>
      <c r="J11" s="6">
        <f t="shared" si="0"/>
        <v>5.6863107996188731</v>
      </c>
      <c r="K11">
        <f t="shared" si="1"/>
        <v>6.6996307000000002</v>
      </c>
      <c r="L11">
        <f t="shared" si="2"/>
        <v>5.0708487574221</v>
      </c>
      <c r="AC11" s="6"/>
    </row>
    <row r="12" spans="1:29" ht="15" thickBot="1" x14ac:dyDescent="0.35">
      <c r="A12" t="s">
        <v>78</v>
      </c>
      <c r="B12" s="5">
        <f>RF!B12</f>
        <v>6.24</v>
      </c>
      <c r="C12" s="5">
        <f>LR!B12</f>
        <v>5.8142783109355802</v>
      </c>
      <c r="D12" s="5">
        <f>Adaboost!B12</f>
        <v>6.0425531914893602</v>
      </c>
      <c r="E12" s="5">
        <f>XGBR!B12</f>
        <v>7.0793303999999999</v>
      </c>
      <c r="F12" s="5">
        <f>Huber!B12</f>
        <v>5.7917393110942497</v>
      </c>
      <c r="G12" s="5">
        <f>BayesRidge!B12</f>
        <v>5.7854183930565597</v>
      </c>
      <c r="H12" s="5">
        <f>Elastic!B12</f>
        <v>5.1305667525186696</v>
      </c>
      <c r="I12" s="5">
        <f>GBR!B12</f>
        <v>6.0459574114120302</v>
      </c>
      <c r="J12" s="6">
        <f t="shared" si="0"/>
        <v>5.9745571953747669</v>
      </c>
      <c r="K12">
        <f t="shared" si="1"/>
        <v>7.0793303999999999</v>
      </c>
      <c r="L12">
        <f t="shared" si="2"/>
        <v>5.1305667525186696</v>
      </c>
      <c r="AC12" s="6"/>
    </row>
    <row r="13" spans="1:29" ht="15" thickBot="1" x14ac:dyDescent="0.35">
      <c r="A13" t="s">
        <v>79</v>
      </c>
      <c r="B13" s="5">
        <f>RF!B13</f>
        <v>4.3899999999999997</v>
      </c>
      <c r="C13" s="5">
        <f>LR!B13</f>
        <v>5.1386948991005097</v>
      </c>
      <c r="D13" s="5">
        <f>Adaboost!B13</f>
        <v>4.9581005586592104</v>
      </c>
      <c r="E13" s="5">
        <f>XGBR!B13</f>
        <v>3.6631870000000002</v>
      </c>
      <c r="F13" s="5">
        <f>Huber!B13</f>
        <v>5.0285968458270096</v>
      </c>
      <c r="G13" s="5">
        <f>BayesRidge!B13</f>
        <v>5.0580117089312902</v>
      </c>
      <c r="H13" s="5">
        <f>Elastic!B13</f>
        <v>4.8795736342948004</v>
      </c>
      <c r="I13" s="5">
        <f>GBR!B13</f>
        <v>4.4425252916407096</v>
      </c>
      <c r="J13" s="6">
        <f t="shared" si="0"/>
        <v>4.7252288274760508</v>
      </c>
      <c r="K13">
        <f t="shared" si="1"/>
        <v>5.1386948991005097</v>
      </c>
      <c r="L13">
        <f t="shared" si="2"/>
        <v>3.6631870000000002</v>
      </c>
      <c r="AC13" s="6"/>
    </row>
    <row r="14" spans="1:29" ht="15" thickBot="1" x14ac:dyDescent="0.35">
      <c r="A14" t="s">
        <v>80</v>
      </c>
      <c r="B14" s="5">
        <f>RF!B14</f>
        <v>3.98</v>
      </c>
      <c r="C14" s="5">
        <f>LR!B14</f>
        <v>4.6755463284957903</v>
      </c>
      <c r="D14" s="5">
        <f>Adaboost!B14</f>
        <v>4.2534562211981504</v>
      </c>
      <c r="E14" s="5">
        <f>XGBR!B14</f>
        <v>3.9741411000000002</v>
      </c>
      <c r="F14" s="5">
        <f>Huber!B14</f>
        <v>4.6477340577907897</v>
      </c>
      <c r="G14" s="5">
        <f>BayesRidge!B14</f>
        <v>4.6803002288733797</v>
      </c>
      <c r="H14" s="5">
        <f>Elastic!B14</f>
        <v>4.8583047825380197</v>
      </c>
      <c r="I14" s="5">
        <f>GBR!B14</f>
        <v>3.9697793123042402</v>
      </c>
      <c r="J14" s="6">
        <f t="shared" si="0"/>
        <v>4.4078205609826107</v>
      </c>
      <c r="K14">
        <f t="shared" si="1"/>
        <v>4.8583047825380197</v>
      </c>
      <c r="L14">
        <f t="shared" si="2"/>
        <v>3.9697793123042402</v>
      </c>
      <c r="AC14" s="6"/>
    </row>
    <row r="15" spans="1:29" ht="15" thickBot="1" x14ac:dyDescent="0.35">
      <c r="A15" t="s">
        <v>81</v>
      </c>
      <c r="B15" s="5">
        <f>RF!B15</f>
        <v>5.09</v>
      </c>
      <c r="C15" s="5">
        <f>LR!B15</f>
        <v>4.89624877127945</v>
      </c>
      <c r="D15" s="5">
        <f>Adaboost!B15</f>
        <v>4.4802784222737797</v>
      </c>
      <c r="E15" s="5">
        <f>XGBR!B15</f>
        <v>4.43276</v>
      </c>
      <c r="F15" s="5">
        <f>Huber!B15</f>
        <v>4.8565463902417099</v>
      </c>
      <c r="G15" s="5">
        <f>BayesRidge!B15</f>
        <v>4.85089755368179</v>
      </c>
      <c r="H15" s="5">
        <f>Elastic!B15</f>
        <v>4.8724818914148402</v>
      </c>
      <c r="I15" s="5">
        <f>GBR!B15</f>
        <v>4.4191370037195101</v>
      </c>
      <c r="J15" s="6">
        <f t="shared" si="0"/>
        <v>4.740208172273201</v>
      </c>
      <c r="K15">
        <f t="shared" si="1"/>
        <v>5.09</v>
      </c>
      <c r="L15">
        <f t="shared" si="2"/>
        <v>4.4191370037195101</v>
      </c>
      <c r="AC15" s="6"/>
    </row>
    <row r="16" spans="1:29" ht="15" thickBot="1" x14ac:dyDescent="0.35">
      <c r="A16" t="s">
        <v>82</v>
      </c>
      <c r="B16" s="5">
        <f>RF!B16</f>
        <v>4.91</v>
      </c>
      <c r="C16" s="5">
        <f>LR!B16</f>
        <v>4.8119104880692198</v>
      </c>
      <c r="D16" s="5">
        <f>Adaboost!B16</f>
        <v>5.5313531353135303</v>
      </c>
      <c r="E16" s="5">
        <f>XGBR!B16</f>
        <v>4.9413650000000002</v>
      </c>
      <c r="F16" s="5">
        <f>Huber!B16</f>
        <v>4.8064830034636303</v>
      </c>
      <c r="G16" s="5">
        <f>BayesRidge!B16</f>
        <v>4.9503191425183299</v>
      </c>
      <c r="H16" s="5">
        <f>Elastic!B16</f>
        <v>5.0672965090990099</v>
      </c>
      <c r="I16" s="5">
        <f>GBR!B16</f>
        <v>5.8861737460714103</v>
      </c>
      <c r="J16" s="6">
        <f t="shared" si="0"/>
        <v>5.0807102816324718</v>
      </c>
      <c r="K16">
        <f t="shared" si="1"/>
        <v>5.8861737460714103</v>
      </c>
      <c r="L16">
        <f t="shared" si="2"/>
        <v>4.8064830034636303</v>
      </c>
      <c r="AC16" s="6"/>
    </row>
    <row r="17" spans="1:29" ht="15" thickBot="1" x14ac:dyDescent="0.35">
      <c r="A17" t="s">
        <v>83</v>
      </c>
      <c r="B17" s="5">
        <f>RF!B17</f>
        <v>4.9400000000000004</v>
      </c>
      <c r="C17" s="5">
        <f>LR!B17</f>
        <v>5.4332151796243</v>
      </c>
      <c r="D17" s="5">
        <f>Adaboost!B17</f>
        <v>4.5972540045766497</v>
      </c>
      <c r="E17" s="5">
        <f>XGBR!B17</f>
        <v>4.5688060000000004</v>
      </c>
      <c r="F17" s="5">
        <f>Huber!B17</f>
        <v>5.4213118668164304</v>
      </c>
      <c r="G17" s="5">
        <f>BayesRidge!B17</f>
        <v>5.3208205902140504</v>
      </c>
      <c r="H17" s="5">
        <f>Elastic!B17</f>
        <v>4.9726794933580303</v>
      </c>
      <c r="I17" s="5">
        <f>GBR!B17</f>
        <v>4.8677883499998096</v>
      </c>
      <c r="J17" s="6">
        <f t="shared" si="0"/>
        <v>5.043095461317451</v>
      </c>
      <c r="K17">
        <f t="shared" si="1"/>
        <v>5.4332151796243</v>
      </c>
      <c r="L17">
        <f t="shared" si="2"/>
        <v>4.5688060000000004</v>
      </c>
      <c r="AC17" s="6"/>
    </row>
    <row r="18" spans="1:29" ht="15" thickBot="1" x14ac:dyDescent="0.35">
      <c r="A18" t="s">
        <v>84</v>
      </c>
      <c r="B18" s="5">
        <f>RF!B18</f>
        <v>3.1</v>
      </c>
      <c r="C18" s="5">
        <f>LR!B18</f>
        <v>3.2863863273480498</v>
      </c>
      <c r="D18" s="5">
        <f>Adaboost!B18</f>
        <v>3.88</v>
      </c>
      <c r="E18" s="5">
        <f>XGBR!B18</f>
        <v>4.2096014000000004</v>
      </c>
      <c r="F18" s="5">
        <f>Huber!B18</f>
        <v>3.3067704248274499</v>
      </c>
      <c r="G18" s="5">
        <f>BayesRidge!B18</f>
        <v>3.1849130490221</v>
      </c>
      <c r="H18" s="5">
        <f>Elastic!B18</f>
        <v>4.3198764843525801</v>
      </c>
      <c r="I18" s="5">
        <f>GBR!B18</f>
        <v>3.32774310293498</v>
      </c>
      <c r="J18" s="6">
        <f t="shared" si="0"/>
        <v>3.5463608169914314</v>
      </c>
      <c r="K18">
        <f t="shared" si="1"/>
        <v>4.3198764843525801</v>
      </c>
      <c r="L18">
        <f t="shared" si="2"/>
        <v>3.1</v>
      </c>
      <c r="AC18" s="6"/>
    </row>
    <row r="19" spans="1:29" ht="15" thickBot="1" x14ac:dyDescent="0.35">
      <c r="A19" t="s">
        <v>85</v>
      </c>
      <c r="B19" s="5">
        <f>RF!B19</f>
        <v>4.53</v>
      </c>
      <c r="C19" s="5">
        <f>LR!B19</f>
        <v>4.5031015341441698</v>
      </c>
      <c r="D19" s="5">
        <f>Adaboost!B19</f>
        <v>4.4802784222737797</v>
      </c>
      <c r="E19" s="5">
        <f>XGBR!B19</f>
        <v>4.3247942999999998</v>
      </c>
      <c r="F19" s="5">
        <f>Huber!B19</f>
        <v>4.5228281587324801</v>
      </c>
      <c r="G19" s="5">
        <f>BayesRidge!B19</f>
        <v>4.4727787272450898</v>
      </c>
      <c r="H19" s="5">
        <f>Elastic!B19</f>
        <v>4.8434327410788098</v>
      </c>
      <c r="I19" s="5">
        <f>GBR!B19</f>
        <v>4.6761029599221899</v>
      </c>
      <c r="J19" s="6">
        <f t="shared" si="0"/>
        <v>4.4952109039178589</v>
      </c>
      <c r="K19">
        <f t="shared" si="1"/>
        <v>4.8434327410788098</v>
      </c>
      <c r="L19">
        <f t="shared" si="2"/>
        <v>4.1035812918642103</v>
      </c>
      <c r="AC19" s="6"/>
    </row>
    <row r="20" spans="1:29" ht="15" thickBot="1" x14ac:dyDescent="0.35">
      <c r="A20" t="s">
        <v>86</v>
      </c>
      <c r="B20" s="5">
        <f>RF!B20</f>
        <v>5.77</v>
      </c>
      <c r="C20" s="5">
        <f>LR!B20</f>
        <v>4.7096881457937796</v>
      </c>
      <c r="D20" s="5">
        <f>Adaboost!B20</f>
        <v>5.3846153846153797</v>
      </c>
      <c r="E20" s="5">
        <f>XGBR!B20</f>
        <v>5.5176907000000002</v>
      </c>
      <c r="F20" s="5">
        <f>Huber!B20</f>
        <v>4.5645910391492901</v>
      </c>
      <c r="G20" s="5">
        <f>BayesRidge!B20</f>
        <v>4.8005539270203998</v>
      </c>
      <c r="H20" s="5">
        <f>Elastic!B20</f>
        <v>4.9527706608222299</v>
      </c>
      <c r="I20" s="5">
        <f>GBR!B20</f>
        <v>4.9163186071881704</v>
      </c>
      <c r="J20" s="6">
        <f t="shared" si="0"/>
        <v>5.0261469527927733</v>
      </c>
      <c r="K20">
        <f t="shared" si="1"/>
        <v>5.77</v>
      </c>
      <c r="L20">
        <f t="shared" si="2"/>
        <v>4.5645910391492901</v>
      </c>
      <c r="AC20" s="6"/>
    </row>
    <row r="21" spans="1:29" ht="15" thickBot="1" x14ac:dyDescent="0.35">
      <c r="A21" t="s">
        <v>87</v>
      </c>
      <c r="B21" s="5">
        <f>RF!B21</f>
        <v>4.5</v>
      </c>
      <c r="C21" s="5">
        <f>LR!B21</f>
        <v>5.2826398660695597</v>
      </c>
      <c r="D21" s="5">
        <f>Adaboost!B21</f>
        <v>5.5306122448979496</v>
      </c>
      <c r="E21" s="5">
        <f>XGBR!B21</f>
        <v>5.5803989999999999</v>
      </c>
      <c r="F21" s="5">
        <f>Huber!B21</f>
        <v>5.2449175510271804</v>
      </c>
      <c r="G21" s="5">
        <f>BayesRidge!B21</f>
        <v>5.24030916030335</v>
      </c>
      <c r="H21" s="5">
        <f>Elastic!B21</f>
        <v>5.0177039069189897</v>
      </c>
      <c r="I21" s="5">
        <f>GBR!B21</f>
        <v>4.4786995578102298</v>
      </c>
      <c r="J21" s="6">
        <f t="shared" si="0"/>
        <v>5.1084718176244328</v>
      </c>
      <c r="K21">
        <f t="shared" si="1"/>
        <v>5.5803989999999999</v>
      </c>
      <c r="L21">
        <f t="shared" si="2"/>
        <v>4.4786995578102298</v>
      </c>
      <c r="AC21" s="6"/>
    </row>
    <row r="22" spans="1:29" ht="15" thickBot="1" x14ac:dyDescent="0.35">
      <c r="A22" t="s">
        <v>88</v>
      </c>
      <c r="B22" s="5">
        <f>RF!B22</f>
        <v>4.67</v>
      </c>
      <c r="C22" s="5">
        <f>LR!B22</f>
        <v>4.5747029334245299</v>
      </c>
      <c r="D22" s="5">
        <f>Adaboost!B22</f>
        <v>4.0803571428571397</v>
      </c>
      <c r="E22" s="5">
        <f>XGBR!B22</f>
        <v>4.1308517</v>
      </c>
      <c r="F22" s="5">
        <f>Huber!B22</f>
        <v>4.4917210467830602</v>
      </c>
      <c r="G22" s="5">
        <f>BayesRidge!B22</f>
        <v>4.4339025974370001</v>
      </c>
      <c r="H22" s="5">
        <f>Elastic!B22</f>
        <v>4.6316155831926498</v>
      </c>
      <c r="I22" s="5">
        <f>GBR!B22</f>
        <v>3.84275811185538</v>
      </c>
      <c r="J22" s="6">
        <f t="shared" si="0"/>
        <v>4.3698066115132708</v>
      </c>
      <c r="K22">
        <f t="shared" si="1"/>
        <v>4.67</v>
      </c>
      <c r="L22">
        <f t="shared" si="2"/>
        <v>3.84275811185538</v>
      </c>
      <c r="AC22" s="6"/>
    </row>
    <row r="23" spans="1:29" ht="15" thickBot="1" x14ac:dyDescent="0.35">
      <c r="A23" t="s">
        <v>89</v>
      </c>
      <c r="B23" s="5">
        <f>RF!B23</f>
        <v>5.0199999999999996</v>
      </c>
      <c r="C23" s="5">
        <f>LR!B23</f>
        <v>5.4159509443391904</v>
      </c>
      <c r="D23" s="5">
        <f>Adaboost!B23</f>
        <v>5.5313531353135303</v>
      </c>
      <c r="E23" s="5">
        <f>XGBR!B23</f>
        <v>7.7111130000000001</v>
      </c>
      <c r="F23" s="5">
        <f>Huber!B23</f>
        <v>5.4315064386216498</v>
      </c>
      <c r="G23" s="5">
        <f>BayesRidge!B23</f>
        <v>5.3508780427459701</v>
      </c>
      <c r="H23" s="5">
        <f>Elastic!B23</f>
        <v>4.94510529866184</v>
      </c>
      <c r="I23" s="5">
        <f>GBR!B23</f>
        <v>5.0502952752989696</v>
      </c>
      <c r="J23" s="6">
        <f t="shared" si="0"/>
        <v>5.5392307493726776</v>
      </c>
      <c r="K23">
        <f t="shared" si="1"/>
        <v>7.7111130000000001</v>
      </c>
      <c r="L23">
        <f t="shared" si="2"/>
        <v>4.94510529866184</v>
      </c>
      <c r="AC23" s="6"/>
    </row>
    <row r="24" spans="1:29" ht="15" thickBot="1" x14ac:dyDescent="0.35">
      <c r="A24" t="s">
        <v>90</v>
      </c>
      <c r="B24" s="5">
        <f>RF!B24</f>
        <v>4.79</v>
      </c>
      <c r="C24" s="5">
        <f>LR!B24</f>
        <v>4.2082893261949197</v>
      </c>
      <c r="D24" s="5">
        <f>Adaboost!B24</f>
        <v>4.2786885245901596</v>
      </c>
      <c r="E24" s="5">
        <f>XGBR!B24</f>
        <v>4.3890576000000001</v>
      </c>
      <c r="F24" s="5">
        <f>Huber!B24</f>
        <v>4.0927972851842602</v>
      </c>
      <c r="G24" s="5">
        <f>BayesRidge!B24</f>
        <v>4.2280579933085196</v>
      </c>
      <c r="H24" s="5">
        <f>Elastic!B24</f>
        <v>4.7095414302663201</v>
      </c>
      <c r="I24" s="5">
        <f>GBR!B24</f>
        <v>4.2461831599329898</v>
      </c>
      <c r="J24" s="6">
        <f t="shared" si="0"/>
        <v>4.3404601465273434</v>
      </c>
      <c r="K24">
        <f t="shared" si="1"/>
        <v>4.79</v>
      </c>
      <c r="L24">
        <f t="shared" si="2"/>
        <v>4.0927972851842602</v>
      </c>
      <c r="AC24" s="6"/>
    </row>
    <row r="25" spans="1:29" ht="15" thickBot="1" x14ac:dyDescent="0.35">
      <c r="A25" t="s">
        <v>91</v>
      </c>
      <c r="B25" s="5">
        <f>RF!B25</f>
        <v>4.4800000000000004</v>
      </c>
      <c r="C25" s="5">
        <f>LR!B25</f>
        <v>5.0704699296739202</v>
      </c>
      <c r="D25" s="5">
        <f>Adaboost!B25</f>
        <v>5.3846153846153797</v>
      </c>
      <c r="E25" s="5">
        <f>XGBR!B25</f>
        <v>3.6160412000000002</v>
      </c>
      <c r="F25" s="5">
        <f>Huber!B25</f>
        <v>5.1113037682169402</v>
      </c>
      <c r="G25" s="5">
        <f>BayesRidge!B25</f>
        <v>4.9991675304366003</v>
      </c>
      <c r="H25" s="5">
        <f>Elastic!B25</f>
        <v>4.87551483290886</v>
      </c>
      <c r="I25" s="5">
        <f>GBR!B25</f>
        <v>5.0346332235528797</v>
      </c>
      <c r="J25" s="6">
        <f t="shared" si="0"/>
        <v>4.8422392854063849</v>
      </c>
      <c r="K25">
        <f t="shared" si="1"/>
        <v>5.3846153846153797</v>
      </c>
      <c r="L25">
        <f t="shared" si="2"/>
        <v>3.6160412000000002</v>
      </c>
      <c r="AC25" s="6"/>
    </row>
    <row r="26" spans="1:29" ht="15" thickBot="1" x14ac:dyDescent="0.35">
      <c r="A26" t="s">
        <v>92</v>
      </c>
      <c r="B26" s="5">
        <f>RF!B26</f>
        <v>3.83</v>
      </c>
      <c r="C26" s="5">
        <f>LR!B26</f>
        <v>3.7840670796895601</v>
      </c>
      <c r="D26" s="5">
        <f>Adaboost!B26</f>
        <v>4.1033057851239603</v>
      </c>
      <c r="E26" s="5">
        <f>XGBR!B26</f>
        <v>4.6933866000000002</v>
      </c>
      <c r="F26" s="5">
        <f>Huber!B26</f>
        <v>3.6991339535384902</v>
      </c>
      <c r="G26" s="5">
        <f>BayesRidge!B26</f>
        <v>3.7693284068372401</v>
      </c>
      <c r="H26" s="5">
        <f>Elastic!B26</f>
        <v>4.5235706600306198</v>
      </c>
      <c r="I26" s="5">
        <f>GBR!B26</f>
        <v>3.73290645713994</v>
      </c>
      <c r="J26" s="6">
        <f t="shared" si="0"/>
        <v>3.9898223043646315</v>
      </c>
      <c r="K26">
        <f t="shared" si="1"/>
        <v>4.6933866000000002</v>
      </c>
      <c r="L26">
        <f t="shared" si="2"/>
        <v>3.6991339535384902</v>
      </c>
      <c r="AC26" s="6"/>
    </row>
    <row r="27" spans="1:29" ht="15" thickBot="1" x14ac:dyDescent="0.35">
      <c r="A27" t="s">
        <v>93</v>
      </c>
      <c r="B27" s="5">
        <f>RF!B27</f>
        <v>5.93</v>
      </c>
      <c r="C27" s="5">
        <f>LR!B27</f>
        <v>4.8556163531052796</v>
      </c>
      <c r="D27" s="5">
        <f>Adaboost!B27</f>
        <v>4.5972540045766497</v>
      </c>
      <c r="E27" s="5">
        <f>XGBR!B27</f>
        <v>5.1625290000000001</v>
      </c>
      <c r="F27" s="5">
        <f>Huber!B27</f>
        <v>4.94298150263384</v>
      </c>
      <c r="G27" s="5">
        <f>BayesRidge!B27</f>
        <v>4.7826711298676399</v>
      </c>
      <c r="H27" s="5">
        <f>Elastic!B27</f>
        <v>4.9048651517665904</v>
      </c>
      <c r="I27" s="5">
        <f>GBR!B27</f>
        <v>5.6075186390446197</v>
      </c>
      <c r="J27" s="6">
        <f t="shared" si="0"/>
        <v>5.0261322219483686</v>
      </c>
      <c r="K27">
        <f t="shared" si="1"/>
        <v>5.93</v>
      </c>
      <c r="L27">
        <f t="shared" si="2"/>
        <v>4.4517542165406896</v>
      </c>
      <c r="AC27" s="6"/>
    </row>
    <row r="28" spans="1:29" ht="15" thickBot="1" x14ac:dyDescent="0.35">
      <c r="A28" t="s">
        <v>94</v>
      </c>
      <c r="B28" s="5">
        <f>RF!B28</f>
        <v>6.32</v>
      </c>
      <c r="C28" s="5">
        <f>LR!B28</f>
        <v>5.2727275831768399</v>
      </c>
      <c r="D28" s="5">
        <f>Adaboost!B28</f>
        <v>5.7801418439716299</v>
      </c>
      <c r="E28" s="5">
        <f>XGBR!B28</f>
        <v>5.3137945999999996</v>
      </c>
      <c r="F28" s="5">
        <f>Huber!B28</f>
        <v>5.1379859328344297</v>
      </c>
      <c r="G28" s="5">
        <f>BayesRidge!B28</f>
        <v>5.3256042517762001</v>
      </c>
      <c r="H28" s="5">
        <f>Elastic!B28</f>
        <v>5.0177287059088496</v>
      </c>
      <c r="I28" s="5">
        <f>GBR!B28</f>
        <v>7.52658525054043</v>
      </c>
      <c r="J28" s="6">
        <f t="shared" si="0"/>
        <v>5.6547719724855394</v>
      </c>
      <c r="K28">
        <f t="shared" si="1"/>
        <v>7.52658525054043</v>
      </c>
      <c r="L28">
        <f t="shared" si="2"/>
        <v>5.0177287059088496</v>
      </c>
      <c r="AC28" s="6"/>
    </row>
    <row r="29" spans="1:29" ht="15" thickBot="1" x14ac:dyDescent="0.35">
      <c r="A29" t="s">
        <v>95</v>
      </c>
      <c r="B29" s="5">
        <f>RF!B29</f>
        <v>5.54</v>
      </c>
      <c r="C29" s="5">
        <f>LR!B29</f>
        <v>5.68753455112744</v>
      </c>
      <c r="D29" s="5">
        <f>Adaboost!B29</f>
        <v>5.9896373056994801</v>
      </c>
      <c r="E29" s="5">
        <f>XGBR!B29</f>
        <v>5.8288035000000002</v>
      </c>
      <c r="F29" s="5">
        <f>Huber!B29</f>
        <v>5.6001783834588501</v>
      </c>
      <c r="G29" s="5">
        <f>BayesRidge!B29</f>
        <v>5.6505428667039803</v>
      </c>
      <c r="H29" s="5">
        <f>Elastic!B29</f>
        <v>5.15585897853303</v>
      </c>
      <c r="I29" s="5">
        <f>GBR!B29</f>
        <v>5.8196347609220798</v>
      </c>
      <c r="J29" s="6">
        <f t="shared" si="0"/>
        <v>5.6372752141708453</v>
      </c>
      <c r="K29">
        <f t="shared" si="1"/>
        <v>5.9896373056994801</v>
      </c>
      <c r="L29">
        <f t="shared" si="2"/>
        <v>5.15585897853303</v>
      </c>
      <c r="AC29" s="6"/>
    </row>
    <row r="30" spans="1:29" ht="15" thickBot="1" x14ac:dyDescent="0.35">
      <c r="A30" t="s">
        <v>96</v>
      </c>
      <c r="B30" s="5">
        <f>RF!B30</f>
        <v>5.22</v>
      </c>
      <c r="C30" s="5">
        <f>LR!B30</f>
        <v>5.2739476925284299</v>
      </c>
      <c r="D30" s="5">
        <f>Adaboost!B30</f>
        <v>5.7801418439716299</v>
      </c>
      <c r="E30" s="5">
        <f>XGBR!B30</f>
        <v>5.5098200000000004</v>
      </c>
      <c r="F30" s="5">
        <f>Huber!B30</f>
        <v>5.20661751599902</v>
      </c>
      <c r="G30" s="5">
        <f>BayesRidge!B30</f>
        <v>5.2609853926679602</v>
      </c>
      <c r="H30" s="5">
        <f>Elastic!B30</f>
        <v>4.9615480797414397</v>
      </c>
      <c r="I30" s="5">
        <f>GBR!B30</f>
        <v>5.1360309944347904</v>
      </c>
      <c r="J30" s="6">
        <f t="shared" si="0"/>
        <v>5.2945736443353573</v>
      </c>
      <c r="K30">
        <f t="shared" si="1"/>
        <v>5.7801418439716299</v>
      </c>
      <c r="L30">
        <f t="shared" si="2"/>
        <v>4.9615480797414397</v>
      </c>
      <c r="AC30" s="6"/>
    </row>
    <row r="31" spans="1:29" ht="15" thickBot="1" x14ac:dyDescent="0.35">
      <c r="A31" t="s">
        <v>97</v>
      </c>
      <c r="B31" s="5">
        <f>RF!B31</f>
        <v>4.9000000000000004</v>
      </c>
      <c r="C31" s="5">
        <f>LR!B31</f>
        <v>4.9379462508438197</v>
      </c>
      <c r="D31" s="5">
        <f>Adaboost!B31</f>
        <v>5.3846153846153797</v>
      </c>
      <c r="E31" s="5">
        <f>XGBR!B31</f>
        <v>4.1862110000000001</v>
      </c>
      <c r="F31" s="5">
        <f>Huber!B31</f>
        <v>4.9066059745833703</v>
      </c>
      <c r="G31" s="5">
        <f>BayesRidge!B31</f>
        <v>4.8965018307323396</v>
      </c>
      <c r="H31" s="5">
        <f>Elastic!B31</f>
        <v>4.9114368792749197</v>
      </c>
      <c r="I31" s="5">
        <f>GBR!B31</f>
        <v>4.8367373110579699</v>
      </c>
      <c r="J31" s="6">
        <f t="shared" si="0"/>
        <v>4.859640105411617</v>
      </c>
      <c r="K31">
        <f t="shared" si="1"/>
        <v>5.3846153846153797</v>
      </c>
      <c r="L31">
        <f t="shared" si="2"/>
        <v>4.1862110000000001</v>
      </c>
      <c r="AC31" s="6"/>
    </row>
    <row r="32" spans="1:29" ht="15" thickBot="1" x14ac:dyDescent="0.35">
      <c r="A32" t="s">
        <v>98</v>
      </c>
      <c r="B32" s="5">
        <f>RF!B32</f>
        <v>5.32</v>
      </c>
      <c r="C32" s="5">
        <f>LR!B32</f>
        <v>4.8780408304617504</v>
      </c>
      <c r="D32" s="5">
        <f>Adaboost!B32</f>
        <v>4.9581005586592104</v>
      </c>
      <c r="E32" s="5">
        <f>XGBR!B32</f>
        <v>5.9151077000000001</v>
      </c>
      <c r="F32" s="5">
        <f>Huber!B32</f>
        <v>4.820532328324</v>
      </c>
      <c r="G32" s="5">
        <f>BayesRidge!B32</f>
        <v>4.9931883154901602</v>
      </c>
      <c r="H32" s="5">
        <f>Elastic!B32</f>
        <v>4.9838109069746102</v>
      </c>
      <c r="I32" s="5">
        <f>GBR!B32</f>
        <v>5.3997849482988798</v>
      </c>
      <c r="J32" s="6">
        <f t="shared" si="0"/>
        <v>5.1363637589244018</v>
      </c>
      <c r="K32">
        <f t="shared" ref="K32:K35" si="3">MAX(B32:I32)</f>
        <v>5.9151077000000001</v>
      </c>
      <c r="L32">
        <f t="shared" ref="L32:L35" si="4">MIN(B32:I32)</f>
        <v>4.820532328324</v>
      </c>
      <c r="AC32" s="6"/>
    </row>
    <row r="33" spans="1:29" ht="15" thickBot="1" x14ac:dyDescent="0.35">
      <c r="A33" t="s">
        <v>99</v>
      </c>
      <c r="B33" s="5">
        <f>RF!B33</f>
        <v>3.42</v>
      </c>
      <c r="C33" s="5">
        <f>LR!B33</f>
        <v>3.2544588840864002</v>
      </c>
      <c r="D33" s="5">
        <f>Adaboost!B33</f>
        <v>3.4923076923076901</v>
      </c>
      <c r="E33" s="5">
        <f>XGBR!B33</f>
        <v>3.6951290000000001</v>
      </c>
      <c r="F33" s="5">
        <f>Huber!B33</f>
        <v>3.1131977953812302</v>
      </c>
      <c r="G33" s="5">
        <f>BayesRidge!B33</f>
        <v>3.21758737076523</v>
      </c>
      <c r="H33" s="5">
        <f>Elastic!B33</f>
        <v>4.2986458938944301</v>
      </c>
      <c r="I33" s="5">
        <f>GBR!B33</f>
        <v>2.9252181927926402</v>
      </c>
      <c r="J33" s="6">
        <f t="shared" si="0"/>
        <v>3.3983671341789177</v>
      </c>
      <c r="K33">
        <f t="shared" si="3"/>
        <v>4.2986458938944301</v>
      </c>
      <c r="L33">
        <f t="shared" si="4"/>
        <v>2.9252181927926402</v>
      </c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36</v>
      </c>
      <c r="E36" s="7" t="s">
        <v>20</v>
      </c>
      <c r="F36" s="7" t="s">
        <v>19</v>
      </c>
      <c r="G36" s="7" t="s">
        <v>101</v>
      </c>
      <c r="H36" s="7" t="s">
        <v>35</v>
      </c>
      <c r="I36" s="7" t="s">
        <v>15</v>
      </c>
      <c r="J36" s="7" t="s">
        <v>14</v>
      </c>
      <c r="K36" s="7" t="s">
        <v>34</v>
      </c>
      <c r="L36" s="7" t="s">
        <v>33</v>
      </c>
      <c r="M36" s="7" t="s">
        <v>17</v>
      </c>
      <c r="N36" s="7" t="s">
        <v>102</v>
      </c>
      <c r="O36" s="7" t="s">
        <v>105</v>
      </c>
      <c r="P36" s="7" t="s">
        <v>18</v>
      </c>
      <c r="Q36" s="7" t="s">
        <v>32</v>
      </c>
      <c r="R36" s="7" t="s">
        <v>31</v>
      </c>
      <c r="S36" s="7" t="s">
        <v>103</v>
      </c>
      <c r="T36" s="7" t="s">
        <v>104</v>
      </c>
      <c r="U36" s="7" t="s">
        <v>30</v>
      </c>
      <c r="V36" s="7" t="s">
        <v>6</v>
      </c>
      <c r="Y36"/>
      <c r="AC36" s="6"/>
    </row>
    <row r="37" spans="1:29" ht="15" thickBot="1" x14ac:dyDescent="0.35">
      <c r="A37" t="str">
        <f>A2</f>
        <v>Jose Soriano</v>
      </c>
      <c r="B37" s="5">
        <f>Neural!B2</f>
        <v>3.6192575352945302</v>
      </c>
      <c r="D37" s="7">
        <v>24</v>
      </c>
      <c r="E37" s="7" t="s">
        <v>91</v>
      </c>
      <c r="F37" s="7" t="s">
        <v>49</v>
      </c>
      <c r="G37" s="7">
        <v>5.5714285714285712</v>
      </c>
      <c r="H37" s="7">
        <v>4.8422392854063849</v>
      </c>
      <c r="I37" s="7">
        <v>5.3846153846153797</v>
      </c>
      <c r="J37" s="7">
        <v>3.6160412000000002</v>
      </c>
      <c r="K37" s="10">
        <v>5.5</v>
      </c>
      <c r="L37" s="10">
        <f t="shared" ref="L37:L68" si="5">H37-K37</f>
        <v>-0.65776071459361507</v>
      </c>
      <c r="M37" s="10" t="str">
        <f t="shared" ref="M37:M68" si="6">IF(L37 &lt; 0, "Under", "Over")</f>
        <v>Under</v>
      </c>
      <c r="N37" s="10">
        <f t="shared" ref="N37:N68" si="7">G37-K37</f>
        <v>7.1428571428571175E-2</v>
      </c>
      <c r="O37" s="10">
        <v>0.42857142857142849</v>
      </c>
      <c r="P37" s="11">
        <f t="shared" ref="P37:P68" si="8">IF(M37="Over", IF(AND(H37&gt;K37, I37&gt;K37, J37&gt;K37), 1, IF(OR(AND(H37&gt;K37, I37&gt;K37), AND(H37&gt;K37, J37&gt;K37), AND(H37&gt;K37, J37&gt;K37)), 2/3, IF(OR(AND(H37&gt;K37, I37&lt;=K37), AND(H37&gt;K37, J37&lt;=K37), AND(I37&gt;K37, J37&lt;=K37), AND(H37&lt;=K37, I37&gt;K37), AND(H37&lt;=K37, J37&gt;K37), AND(I37&lt;=K37, J37&gt;K37)), 1/3, 0))), IF(AND(H37&lt;K37, I37&lt;K37, J37&lt;K37), 1, IF(OR(AND(H37&lt;K37, I37&lt;K37), AND(H37&lt;K37, J37&lt;K37), AND(H37&lt;K37, J37&lt;K37)), 2/3, IF(OR(AND(H37&lt;K37, I37&gt;=K37), AND(H37&lt;K37, J37&gt;=K37), AND(I37&lt;K37, J37&gt;=K37), AND(H37&gt;=K37, I37&lt;K37), AND(H37&gt;=K37, J37&lt;K37), AND(I37&gt;=K37, J37&lt;K37)), 1/3, 0))))</f>
        <v>1</v>
      </c>
      <c r="Q37" s="10">
        <f t="shared" ref="Q37:Q68" si="9">IF(OR(L37&gt;1.5,L37&lt;-1.5),5,
IF(OR(AND(L37&lt;=1.5,L37&gt;=1),AND(L37&gt;=-1.5,L37&lt;=-1)),4,
IF(OR(AND(L37&lt;=1,L37&gt;=0.75),AND(L37&gt;=-1,L37&lt;=-0.75)),3,
IF(OR(AND(L37&lt;=0.75,L37&gt;=0.5),AND(L37&gt;=-0.75,L37&lt;=-0.5)),2,
IF(OR(L37&lt;=0.5,L37&gt;=-0.5),1,"")
)
)
))</f>
        <v>2</v>
      </c>
      <c r="R37" s="10">
        <f>IF(P37=1,3,IF(P37=2/3,2,IF(P37=1/3,1,0)))</f>
        <v>3</v>
      </c>
      <c r="S37" s="10">
        <f>IF(AND(M37="Over", G37&gt;K37), 1, IF(AND(M37="Under", G37&lt;=K37), 1, 0))</f>
        <v>0</v>
      </c>
      <c r="T37" s="10">
        <f>IF(AND(M37="Over", O37&gt;0.5), 1, IF(AND(M37="Under", O37&lt;=0.5), 1, 0))</f>
        <v>1</v>
      </c>
      <c r="U37" s="10">
        <f>SUM(Q37:T37)</f>
        <v>6</v>
      </c>
      <c r="V37" s="10">
        <v>4</v>
      </c>
      <c r="Y37"/>
      <c r="AC37" s="6"/>
    </row>
    <row r="38" spans="1:29" ht="15" thickBot="1" x14ac:dyDescent="0.35">
      <c r="A38" t="str">
        <f>A3</f>
        <v>Martin Perez</v>
      </c>
      <c r="B38" s="5">
        <f>Neural!B3</f>
        <v>4.4545146258557802</v>
      </c>
      <c r="D38" s="7">
        <v>4</v>
      </c>
      <c r="E38" s="7" t="s">
        <v>71</v>
      </c>
      <c r="F38" s="7" t="s">
        <v>46</v>
      </c>
      <c r="G38" s="7">
        <v>5.7142857142857144</v>
      </c>
      <c r="H38" s="7">
        <v>5.5169547181584404</v>
      </c>
      <c r="I38" s="7">
        <v>5.7142429234828898</v>
      </c>
      <c r="J38" s="7">
        <v>5.15585189310735</v>
      </c>
      <c r="K38" s="10">
        <v>5.5</v>
      </c>
      <c r="L38" s="10">
        <f t="shared" si="5"/>
        <v>1.6954718158440407E-2</v>
      </c>
      <c r="M38" s="10" t="str">
        <f t="shared" si="6"/>
        <v>Over</v>
      </c>
      <c r="N38" s="10">
        <f t="shared" si="7"/>
        <v>0.21428571428571441</v>
      </c>
      <c r="O38" s="10">
        <v>0.42857142857142849</v>
      </c>
      <c r="P38" s="11">
        <f t="shared" si="8"/>
        <v>0.66666666666666663</v>
      </c>
      <c r="Q38" s="10">
        <f t="shared" si="9"/>
        <v>1</v>
      </c>
      <c r="R38" s="10">
        <f t="shared" ref="R38:R68" si="10">IF(P38=1,3,IF(P38=2/3,2,IF(P38=1/3,1,0)))</f>
        <v>2</v>
      </c>
      <c r="S38" s="10">
        <f t="shared" ref="S38:S68" si="11">IF(AND(M38="Over", G38&gt;K38), 1, IF(AND(M38="Under", G38&lt;=K38), 1, 0))</f>
        <v>1</v>
      </c>
      <c r="T38" s="10">
        <f t="shared" ref="T38:T68" si="12">IF(AND(M38="Over", O38&gt;0.5), 1, IF(AND(M38="Under", O38&lt;=0.5), 1, 0))</f>
        <v>0</v>
      </c>
      <c r="U38" s="10">
        <f t="shared" ref="U38:U68" si="13">SUM(Q38:T38)</f>
        <v>4</v>
      </c>
      <c r="V38" s="10">
        <v>7</v>
      </c>
      <c r="Y38"/>
      <c r="AC38" s="6"/>
    </row>
    <row r="39" spans="1:29" ht="15" thickBot="1" x14ac:dyDescent="0.35">
      <c r="A39" t="str">
        <f>A4</f>
        <v>Chris Bassitt</v>
      </c>
      <c r="B39" s="5">
        <f>Neural!B4</f>
        <v>4.3700954959179796</v>
      </c>
      <c r="D39" s="7">
        <v>10</v>
      </c>
      <c r="E39" s="7" t="s">
        <v>77</v>
      </c>
      <c r="F39" s="7" t="s">
        <v>48</v>
      </c>
      <c r="G39" s="7">
        <v>6</v>
      </c>
      <c r="H39" s="7">
        <v>5.6863107996188731</v>
      </c>
      <c r="I39" s="7">
        <v>6.6996307000000002</v>
      </c>
      <c r="J39" s="7">
        <v>5.0708487574221</v>
      </c>
      <c r="K39" s="12">
        <v>5.5</v>
      </c>
      <c r="L39" s="12">
        <f t="shared" si="5"/>
        <v>0.18631079961887309</v>
      </c>
      <c r="M39" s="12" t="str">
        <f t="shared" si="6"/>
        <v>Over</v>
      </c>
      <c r="N39" s="12">
        <f t="shared" si="7"/>
        <v>0.5</v>
      </c>
      <c r="O39" s="12">
        <v>0.42857142857142849</v>
      </c>
      <c r="P39" s="13">
        <f t="shared" si="8"/>
        <v>0.66666666666666663</v>
      </c>
      <c r="Q39" s="12">
        <f t="shared" si="9"/>
        <v>1</v>
      </c>
      <c r="R39" s="12">
        <f t="shared" si="10"/>
        <v>2</v>
      </c>
      <c r="S39" s="12">
        <f t="shared" si="11"/>
        <v>1</v>
      </c>
      <c r="T39" s="12">
        <f t="shared" si="12"/>
        <v>0</v>
      </c>
      <c r="U39" s="12">
        <f t="shared" si="13"/>
        <v>4</v>
      </c>
      <c r="V39" s="12">
        <v>4</v>
      </c>
      <c r="Y39"/>
      <c r="AC39" s="6"/>
    </row>
    <row r="40" spans="1:29" ht="15" thickBot="1" x14ac:dyDescent="0.35">
      <c r="A40" t="str">
        <f>A5</f>
        <v>Aaron Nola</v>
      </c>
      <c r="B40" s="5">
        <f>Neural!B5</f>
        <v>5.4385383863781502</v>
      </c>
      <c r="D40" s="7">
        <v>26</v>
      </c>
      <c r="E40" s="7" t="s">
        <v>93</v>
      </c>
      <c r="F40" s="7" t="s">
        <v>61</v>
      </c>
      <c r="G40" s="7">
        <v>5.1428571428571432</v>
      </c>
      <c r="H40" s="7">
        <v>5.0261322219483686</v>
      </c>
      <c r="I40" s="7">
        <v>5.93</v>
      </c>
      <c r="J40" s="7">
        <v>4.4517542165406896</v>
      </c>
      <c r="K40" s="10">
        <v>4.5</v>
      </c>
      <c r="L40" s="10">
        <f t="shared" si="5"/>
        <v>0.52613222194836862</v>
      </c>
      <c r="M40" s="10" t="str">
        <f t="shared" si="6"/>
        <v>Over</v>
      </c>
      <c r="N40" s="10">
        <f t="shared" si="7"/>
        <v>0.64285714285714324</v>
      </c>
      <c r="O40" s="10">
        <v>0.5714285714285714</v>
      </c>
      <c r="P40" s="11">
        <f t="shared" si="8"/>
        <v>0.66666666666666663</v>
      </c>
      <c r="Q40" s="10">
        <f t="shared" si="9"/>
        <v>2</v>
      </c>
      <c r="R40" s="10">
        <f t="shared" si="10"/>
        <v>2</v>
      </c>
      <c r="S40" s="10">
        <f t="shared" si="11"/>
        <v>1</v>
      </c>
      <c r="T40" s="10">
        <f t="shared" si="12"/>
        <v>1</v>
      </c>
      <c r="U40" s="10">
        <f t="shared" si="13"/>
        <v>6</v>
      </c>
      <c r="V40" s="10">
        <v>7</v>
      </c>
      <c r="Y40"/>
      <c r="AC40" s="6"/>
    </row>
    <row r="41" spans="1:29" ht="15" thickBot="1" x14ac:dyDescent="0.35">
      <c r="A41" t="str">
        <f>A6</f>
        <v>Reese Olson</v>
      </c>
      <c r="B41" s="5">
        <f>Neural!B6</f>
        <v>4.9751302672824798</v>
      </c>
      <c r="D41" s="7">
        <v>3</v>
      </c>
      <c r="E41" s="7" t="s">
        <v>70</v>
      </c>
      <c r="F41" s="7" t="s">
        <v>65</v>
      </c>
      <c r="G41" s="7">
        <v>4.8571428571428568</v>
      </c>
      <c r="H41" s="7">
        <v>4.4740137340943944</v>
      </c>
      <c r="I41" s="7">
        <v>4.8319852795465996</v>
      </c>
      <c r="J41" s="7">
        <v>4.1033057851239603</v>
      </c>
      <c r="K41" s="12">
        <v>5.5</v>
      </c>
      <c r="L41" s="12">
        <f t="shared" si="5"/>
        <v>-1.0259862659056056</v>
      </c>
      <c r="M41" s="12" t="str">
        <f t="shared" si="6"/>
        <v>Under</v>
      </c>
      <c r="N41" s="12">
        <f t="shared" si="7"/>
        <v>-0.64285714285714324</v>
      </c>
      <c r="O41" s="12">
        <v>0.2857142857142857</v>
      </c>
      <c r="P41" s="13">
        <f t="shared" si="8"/>
        <v>1</v>
      </c>
      <c r="Q41" s="12">
        <f t="shared" si="9"/>
        <v>4</v>
      </c>
      <c r="R41" s="12">
        <f t="shared" si="10"/>
        <v>3</v>
      </c>
      <c r="S41" s="12">
        <f t="shared" si="11"/>
        <v>1</v>
      </c>
      <c r="T41" s="12">
        <f t="shared" si="12"/>
        <v>1</v>
      </c>
      <c r="U41" s="12">
        <f t="shared" si="13"/>
        <v>9</v>
      </c>
      <c r="V41" s="12">
        <v>6</v>
      </c>
      <c r="Y41"/>
      <c r="AC41" s="6"/>
    </row>
    <row r="42" spans="1:29" ht="15" thickBot="1" x14ac:dyDescent="0.35">
      <c r="A42" t="str">
        <f>A8</f>
        <v>Jose Quintana</v>
      </c>
      <c r="B42" s="5">
        <f>Neural!B8</f>
        <v>4.6959635156708304</v>
      </c>
      <c r="D42" s="7">
        <v>23</v>
      </c>
      <c r="E42" s="7" t="s">
        <v>90</v>
      </c>
      <c r="F42" s="7" t="s">
        <v>41</v>
      </c>
      <c r="G42" s="7">
        <v>2.6</v>
      </c>
      <c r="H42" s="7">
        <v>4.3404601465273434</v>
      </c>
      <c r="I42" s="7">
        <v>4.79</v>
      </c>
      <c r="J42" s="7">
        <v>4.0927972851842602</v>
      </c>
      <c r="K42" s="10">
        <v>3.5</v>
      </c>
      <c r="L42" s="10">
        <f t="shared" si="5"/>
        <v>0.84046014652734335</v>
      </c>
      <c r="M42" s="10" t="str">
        <f t="shared" si="6"/>
        <v>Over</v>
      </c>
      <c r="N42" s="10">
        <f t="shared" si="7"/>
        <v>-0.89999999999999991</v>
      </c>
      <c r="O42" s="10">
        <v>0.4</v>
      </c>
      <c r="P42" s="11">
        <f t="shared" si="8"/>
        <v>1</v>
      </c>
      <c r="Q42" s="10">
        <f t="shared" si="9"/>
        <v>3</v>
      </c>
      <c r="R42" s="10">
        <f t="shared" si="10"/>
        <v>3</v>
      </c>
      <c r="S42" s="10">
        <f t="shared" si="11"/>
        <v>0</v>
      </c>
      <c r="T42" s="10">
        <f t="shared" si="12"/>
        <v>0</v>
      </c>
      <c r="U42" s="10">
        <f t="shared" si="13"/>
        <v>6</v>
      </c>
      <c r="V42" s="10">
        <v>8</v>
      </c>
      <c r="Y42"/>
      <c r="AC42" s="6"/>
    </row>
    <row r="43" spans="1:29" ht="15" thickBot="1" x14ac:dyDescent="0.35">
      <c r="A43" t="str">
        <f>A7</f>
        <v>Tanner Bibee</v>
      </c>
      <c r="B43" s="5">
        <f>Neural!B7</f>
        <v>4.5266376760145501</v>
      </c>
      <c r="D43" s="7">
        <v>30</v>
      </c>
      <c r="E43" s="7" t="s">
        <v>97</v>
      </c>
      <c r="F43" s="7" t="s">
        <v>14</v>
      </c>
      <c r="G43" s="7">
        <v>4.5</v>
      </c>
      <c r="H43" s="7">
        <v>4.859640105411617</v>
      </c>
      <c r="I43" s="7">
        <v>5.3846153846153797</v>
      </c>
      <c r="J43" s="7">
        <v>4.1862110000000001</v>
      </c>
      <c r="K43" s="12">
        <v>5.5</v>
      </c>
      <c r="L43" s="12">
        <f t="shared" si="5"/>
        <v>-0.64035989458838305</v>
      </c>
      <c r="M43" s="12" t="str">
        <f t="shared" si="6"/>
        <v>Under</v>
      </c>
      <c r="N43" s="12">
        <f t="shared" si="7"/>
        <v>-1</v>
      </c>
      <c r="O43" s="12">
        <v>0.33333333333333331</v>
      </c>
      <c r="P43" s="13">
        <f t="shared" si="8"/>
        <v>1</v>
      </c>
      <c r="Q43" s="12">
        <f t="shared" si="9"/>
        <v>2</v>
      </c>
      <c r="R43" s="12">
        <f t="shared" si="10"/>
        <v>3</v>
      </c>
      <c r="S43" s="12">
        <f t="shared" si="11"/>
        <v>1</v>
      </c>
      <c r="T43" s="12">
        <f t="shared" si="12"/>
        <v>1</v>
      </c>
      <c r="U43" s="12">
        <f t="shared" si="13"/>
        <v>7</v>
      </c>
      <c r="V43" s="12">
        <v>10</v>
      </c>
      <c r="Y43"/>
      <c r="AC43" s="6"/>
    </row>
    <row r="44" spans="1:29" ht="15" thickBot="1" x14ac:dyDescent="0.35">
      <c r="A44" t="str">
        <f t="shared" ref="A44:A70" si="14">A9</f>
        <v>Sonny Gray</v>
      </c>
      <c r="B44" s="5">
        <f>Neural!B9</f>
        <v>5.7015082141375402</v>
      </c>
      <c r="D44" s="7">
        <v>28</v>
      </c>
      <c r="E44" s="7" t="s">
        <v>95</v>
      </c>
      <c r="F44" s="7" t="s">
        <v>54</v>
      </c>
      <c r="G44" s="7">
        <v>7</v>
      </c>
      <c r="H44" s="7">
        <v>5.6372752141708453</v>
      </c>
      <c r="I44" s="7">
        <v>5.9896373056994801</v>
      </c>
      <c r="J44" s="7">
        <v>5.15585897853303</v>
      </c>
      <c r="K44" s="12">
        <v>7.5</v>
      </c>
      <c r="L44" s="12">
        <f t="shared" si="5"/>
        <v>-1.8627247858291547</v>
      </c>
      <c r="M44" s="12" t="str">
        <f t="shared" si="6"/>
        <v>Under</v>
      </c>
      <c r="N44" s="12">
        <f t="shared" si="7"/>
        <v>-0.5</v>
      </c>
      <c r="O44" s="12">
        <v>0.16666666666666671</v>
      </c>
      <c r="P44" s="13">
        <f t="shared" si="8"/>
        <v>1</v>
      </c>
      <c r="Q44" s="12">
        <f t="shared" si="9"/>
        <v>5</v>
      </c>
      <c r="R44" s="12">
        <f t="shared" si="10"/>
        <v>3</v>
      </c>
      <c r="S44" s="12">
        <f t="shared" si="11"/>
        <v>1</v>
      </c>
      <c r="T44" s="12">
        <f t="shared" si="12"/>
        <v>1</v>
      </c>
      <c r="U44" s="12">
        <f t="shared" si="13"/>
        <v>10</v>
      </c>
      <c r="V44" s="12">
        <v>10</v>
      </c>
      <c r="Y44"/>
      <c r="AC44" s="6"/>
    </row>
    <row r="45" spans="1:29" ht="15" thickBot="1" x14ac:dyDescent="0.35">
      <c r="A45" t="str">
        <f t="shared" si="14"/>
        <v>Joe Ross</v>
      </c>
      <c r="B45" s="5">
        <f>Neural!B10</f>
        <v>4.6357060249769901</v>
      </c>
      <c r="D45" s="7">
        <v>11</v>
      </c>
      <c r="E45" s="7" t="s">
        <v>78</v>
      </c>
      <c r="F45" s="7" t="s">
        <v>51</v>
      </c>
      <c r="G45" s="7">
        <v>6.8571428571428568</v>
      </c>
      <c r="H45" s="7">
        <v>5.9745571953747669</v>
      </c>
      <c r="I45" s="7">
        <v>7.0793303999999999</v>
      </c>
      <c r="J45" s="7">
        <v>5.1305667525186696</v>
      </c>
      <c r="K45" s="12">
        <v>6.5</v>
      </c>
      <c r="L45" s="12">
        <f t="shared" si="5"/>
        <v>-0.52544280462523307</v>
      </c>
      <c r="M45" s="12" t="str">
        <f t="shared" si="6"/>
        <v>Under</v>
      </c>
      <c r="N45" s="12">
        <f t="shared" si="7"/>
        <v>0.35714285714285676</v>
      </c>
      <c r="O45" s="12">
        <v>0.7142857142857143</v>
      </c>
      <c r="P45" s="13">
        <f t="shared" si="8"/>
        <v>0.66666666666666663</v>
      </c>
      <c r="Q45" s="12">
        <f t="shared" si="9"/>
        <v>2</v>
      </c>
      <c r="R45" s="12">
        <f t="shared" si="10"/>
        <v>2</v>
      </c>
      <c r="S45" s="12">
        <f t="shared" si="11"/>
        <v>0</v>
      </c>
      <c r="T45" s="12">
        <f t="shared" si="12"/>
        <v>0</v>
      </c>
      <c r="U45" s="12">
        <f t="shared" si="13"/>
        <v>4</v>
      </c>
      <c r="V45" s="12">
        <v>12</v>
      </c>
      <c r="Y45"/>
      <c r="AC45" s="6"/>
    </row>
    <row r="46" spans="1:29" ht="15" thickBot="1" x14ac:dyDescent="0.35">
      <c r="A46" t="str">
        <f t="shared" si="14"/>
        <v>Brady Singer</v>
      </c>
      <c r="B46" s="5">
        <f>Neural!B11</f>
        <v>5.3161156672223404</v>
      </c>
      <c r="D46" s="7">
        <v>14</v>
      </c>
      <c r="E46" s="7" t="s">
        <v>81</v>
      </c>
      <c r="F46" s="7" t="s">
        <v>52</v>
      </c>
      <c r="G46" s="7">
        <v>3.833333333333333</v>
      </c>
      <c r="H46" s="7">
        <v>4.740208172273201</v>
      </c>
      <c r="I46" s="7">
        <v>5.09</v>
      </c>
      <c r="J46" s="7">
        <v>4.4191370037195101</v>
      </c>
      <c r="K46" s="12">
        <v>4.5</v>
      </c>
      <c r="L46" s="12">
        <f t="shared" si="5"/>
        <v>0.24020817227320101</v>
      </c>
      <c r="M46" s="12" t="str">
        <f t="shared" si="6"/>
        <v>Over</v>
      </c>
      <c r="N46" s="12">
        <f t="shared" si="7"/>
        <v>-0.66666666666666696</v>
      </c>
      <c r="O46" s="12">
        <v>0.5</v>
      </c>
      <c r="P46" s="13">
        <f t="shared" si="8"/>
        <v>0.66666666666666663</v>
      </c>
      <c r="Q46" s="12">
        <f t="shared" si="9"/>
        <v>1</v>
      </c>
      <c r="R46" s="12">
        <f t="shared" si="10"/>
        <v>2</v>
      </c>
      <c r="S46" s="12">
        <f t="shared" si="11"/>
        <v>0</v>
      </c>
      <c r="T46" s="12">
        <f t="shared" si="12"/>
        <v>0</v>
      </c>
      <c r="U46" s="12">
        <f t="shared" si="13"/>
        <v>3</v>
      </c>
      <c r="V46" s="12">
        <v>4</v>
      </c>
      <c r="Y46"/>
      <c r="AC46" s="6"/>
    </row>
    <row r="47" spans="1:29" ht="15" thickBot="1" x14ac:dyDescent="0.35">
      <c r="A47" t="str">
        <f t="shared" si="14"/>
        <v>Dylan Cease</v>
      </c>
      <c r="B47" s="5">
        <f>Neural!B12</f>
        <v>5.8411709878664499</v>
      </c>
      <c r="D47" s="7">
        <v>29</v>
      </c>
      <c r="E47" s="7" t="s">
        <v>96</v>
      </c>
      <c r="F47" s="7" t="s">
        <v>50</v>
      </c>
      <c r="G47" s="7">
        <v>5.8571428571428568</v>
      </c>
      <c r="H47" s="7">
        <v>5.2945736443353573</v>
      </c>
      <c r="I47" s="7">
        <v>5.7801418439716299</v>
      </c>
      <c r="J47" s="7">
        <v>4.9615480797414397</v>
      </c>
      <c r="K47" s="10">
        <v>5.5</v>
      </c>
      <c r="L47" s="10">
        <f t="shared" si="5"/>
        <v>-0.20542635566464273</v>
      </c>
      <c r="M47" s="10" t="str">
        <f t="shared" si="6"/>
        <v>Under</v>
      </c>
      <c r="N47" s="10">
        <f t="shared" si="7"/>
        <v>0.35714285714285676</v>
      </c>
      <c r="O47" s="10">
        <v>0.5714285714285714</v>
      </c>
      <c r="P47" s="11">
        <f t="shared" si="8"/>
        <v>0.66666666666666663</v>
      </c>
      <c r="Q47" s="10">
        <f t="shared" si="9"/>
        <v>1</v>
      </c>
      <c r="R47" s="10">
        <f t="shared" si="10"/>
        <v>2</v>
      </c>
      <c r="S47" s="10">
        <f t="shared" si="11"/>
        <v>0</v>
      </c>
      <c r="T47" s="10">
        <f t="shared" si="12"/>
        <v>0</v>
      </c>
      <c r="U47" s="10">
        <f t="shared" si="13"/>
        <v>3</v>
      </c>
      <c r="V47" s="10">
        <v>4</v>
      </c>
      <c r="Y47"/>
      <c r="AC47" s="6"/>
    </row>
    <row r="48" spans="1:29" ht="15" thickBot="1" x14ac:dyDescent="0.35">
      <c r="A48" t="str">
        <f t="shared" si="14"/>
        <v>Hayden Wesneski</v>
      </c>
      <c r="B48" s="5">
        <f>Neural!B13</f>
        <v>4.9683695088309303</v>
      </c>
      <c r="D48" s="7">
        <v>20</v>
      </c>
      <c r="E48" s="7" t="s">
        <v>87</v>
      </c>
      <c r="F48" s="7" t="s">
        <v>57</v>
      </c>
      <c r="G48" s="7">
        <v>5</v>
      </c>
      <c r="H48" s="7">
        <v>5.1084718176244328</v>
      </c>
      <c r="I48" s="7">
        <v>5.5803989999999999</v>
      </c>
      <c r="J48" s="7">
        <v>4.4786995578102298</v>
      </c>
      <c r="K48" s="12">
        <v>4.5</v>
      </c>
      <c r="L48" s="12">
        <f t="shared" si="5"/>
        <v>0.60847181762443281</v>
      </c>
      <c r="M48" s="12" t="str">
        <f t="shared" si="6"/>
        <v>Over</v>
      </c>
      <c r="N48" s="12">
        <f t="shared" si="7"/>
        <v>0.5</v>
      </c>
      <c r="O48" s="12">
        <v>0.5</v>
      </c>
      <c r="P48" s="13">
        <f t="shared" si="8"/>
        <v>0.66666666666666663</v>
      </c>
      <c r="Q48" s="12">
        <f t="shared" si="9"/>
        <v>2</v>
      </c>
      <c r="R48" s="12">
        <f t="shared" si="10"/>
        <v>2</v>
      </c>
      <c r="S48" s="12">
        <f t="shared" si="11"/>
        <v>1</v>
      </c>
      <c r="T48" s="12">
        <f t="shared" si="12"/>
        <v>0</v>
      </c>
      <c r="U48" s="12">
        <f t="shared" si="13"/>
        <v>5</v>
      </c>
      <c r="V48" s="12">
        <v>2</v>
      </c>
      <c r="Y48"/>
      <c r="AC48" s="6"/>
    </row>
    <row r="49" spans="1:29" ht="15" thickBot="1" x14ac:dyDescent="0.35">
      <c r="A49" t="str">
        <f t="shared" si="14"/>
        <v>Ryan Weathers</v>
      </c>
      <c r="B49" s="5">
        <f>Neural!B14</f>
        <v>4.6311230176431204</v>
      </c>
      <c r="D49" s="7">
        <v>12</v>
      </c>
      <c r="E49" s="7" t="s">
        <v>79</v>
      </c>
      <c r="F49" s="7" t="s">
        <v>25</v>
      </c>
      <c r="G49" s="7">
        <v>5.5</v>
      </c>
      <c r="H49" s="7">
        <v>4.7252288274760508</v>
      </c>
      <c r="I49" s="7">
        <v>5.1386948991005097</v>
      </c>
      <c r="J49" s="7">
        <v>3.6631870000000002</v>
      </c>
      <c r="K49" s="12">
        <v>3.5</v>
      </c>
      <c r="L49" s="12">
        <f t="shared" si="5"/>
        <v>1.2252288274760508</v>
      </c>
      <c r="M49" s="12" t="str">
        <f t="shared" si="6"/>
        <v>Over</v>
      </c>
      <c r="N49" s="12">
        <f t="shared" si="7"/>
        <v>2</v>
      </c>
      <c r="O49" s="12">
        <v>0.5</v>
      </c>
      <c r="P49" s="13">
        <f t="shared" si="8"/>
        <v>1</v>
      </c>
      <c r="Q49" s="12">
        <f t="shared" si="9"/>
        <v>4</v>
      </c>
      <c r="R49" s="12">
        <f t="shared" si="10"/>
        <v>3</v>
      </c>
      <c r="S49" s="12">
        <f t="shared" si="11"/>
        <v>1</v>
      </c>
      <c r="T49" s="12">
        <f t="shared" si="12"/>
        <v>0</v>
      </c>
      <c r="U49" s="12">
        <f t="shared" si="13"/>
        <v>8</v>
      </c>
      <c r="V49" s="12">
        <v>3</v>
      </c>
      <c r="Y49"/>
      <c r="AC49" s="6"/>
    </row>
    <row r="50" spans="1:29" ht="15" thickBot="1" x14ac:dyDescent="0.35">
      <c r="A50" t="str">
        <f t="shared" si="14"/>
        <v>Gavin Stone</v>
      </c>
      <c r="B50" s="5">
        <f>Neural!B15</f>
        <v>4.7635235178477204</v>
      </c>
      <c r="D50" s="7">
        <v>17</v>
      </c>
      <c r="E50" s="7" t="s">
        <v>84</v>
      </c>
      <c r="F50" s="7" t="s">
        <v>26</v>
      </c>
      <c r="G50" s="7">
        <v>3</v>
      </c>
      <c r="H50" s="7">
        <v>3.5463608169914314</v>
      </c>
      <c r="I50" s="7">
        <v>4.3198764843525801</v>
      </c>
      <c r="J50" s="7">
        <v>3.1</v>
      </c>
      <c r="K50" s="7" t="s">
        <v>100</v>
      </c>
      <c r="L50" s="7" t="e">
        <f t="shared" si="5"/>
        <v>#VALUE!</v>
      </c>
      <c r="M50" s="7" t="e">
        <f t="shared" si="6"/>
        <v>#VALUE!</v>
      </c>
      <c r="N50" s="7" t="e">
        <f t="shared" si="7"/>
        <v>#VALUE!</v>
      </c>
      <c r="O50" s="7" t="s">
        <v>100</v>
      </c>
      <c r="P50" s="9" t="e">
        <f t="shared" si="8"/>
        <v>#VALUE!</v>
      </c>
      <c r="Q50" s="7" t="e">
        <f t="shared" si="9"/>
        <v>#VALUE!</v>
      </c>
      <c r="R50" s="7" t="e">
        <f t="shared" si="10"/>
        <v>#VALUE!</v>
      </c>
      <c r="S50" s="7" t="e">
        <f t="shared" si="11"/>
        <v>#VALUE!</v>
      </c>
      <c r="T50" s="7" t="e">
        <f t="shared" si="12"/>
        <v>#VALUE!</v>
      </c>
      <c r="U50" s="7" t="e">
        <f t="shared" si="13"/>
        <v>#VALUE!</v>
      </c>
      <c r="V50" s="7">
        <v>3</v>
      </c>
      <c r="Y50"/>
      <c r="AC50" s="6"/>
    </row>
    <row r="51" spans="1:29" ht="15" thickBot="1" x14ac:dyDescent="0.35">
      <c r="A51" t="str">
        <f t="shared" si="14"/>
        <v>Michael Lorenzen</v>
      </c>
      <c r="B51" s="5">
        <f>Neural!B16</f>
        <v>4.8214915101571103</v>
      </c>
      <c r="D51" s="7">
        <v>9</v>
      </c>
      <c r="E51" s="7" t="s">
        <v>76</v>
      </c>
      <c r="F51" s="7" t="s">
        <v>43</v>
      </c>
      <c r="G51" s="7">
        <v>4.5</v>
      </c>
      <c r="H51" s="7">
        <v>4.1239763682136985</v>
      </c>
      <c r="I51" s="7">
        <v>4.8287841955742001</v>
      </c>
      <c r="J51" s="7">
        <v>2.5230267</v>
      </c>
      <c r="K51" s="12">
        <v>3.5</v>
      </c>
      <c r="L51" s="12">
        <f t="shared" si="5"/>
        <v>0.62397636821369851</v>
      </c>
      <c r="M51" s="12" t="str">
        <f t="shared" si="6"/>
        <v>Over</v>
      </c>
      <c r="N51" s="12">
        <f t="shared" si="7"/>
        <v>1</v>
      </c>
      <c r="O51" s="12">
        <v>0.83333333333333337</v>
      </c>
      <c r="P51" s="13">
        <f t="shared" si="8"/>
        <v>0.66666666666666663</v>
      </c>
      <c r="Q51" s="12">
        <f t="shared" si="9"/>
        <v>2</v>
      </c>
      <c r="R51" s="12">
        <f t="shared" si="10"/>
        <v>2</v>
      </c>
      <c r="S51" s="12">
        <f t="shared" si="11"/>
        <v>1</v>
      </c>
      <c r="T51" s="12">
        <f t="shared" si="12"/>
        <v>1</v>
      </c>
      <c r="U51" s="12">
        <f t="shared" si="13"/>
        <v>6</v>
      </c>
      <c r="V51" s="12">
        <v>2</v>
      </c>
      <c r="Y51"/>
      <c r="AC51" s="6"/>
    </row>
    <row r="52" spans="1:29" ht="15" thickBot="1" x14ac:dyDescent="0.35">
      <c r="A52" t="str">
        <f t="shared" si="14"/>
        <v>JP Sears</v>
      </c>
      <c r="B52" s="5">
        <f>Neural!B17</f>
        <v>5.2659836672677898</v>
      </c>
      <c r="D52" s="7">
        <v>31</v>
      </c>
      <c r="E52" s="7" t="s">
        <v>98</v>
      </c>
      <c r="F52" s="7" t="s">
        <v>29</v>
      </c>
      <c r="G52" s="7">
        <v>4.2857142857142856</v>
      </c>
      <c r="H52" s="7">
        <v>5.1363637589244018</v>
      </c>
      <c r="I52" s="7">
        <v>5.9151077000000001</v>
      </c>
      <c r="J52" s="7">
        <v>4.820532328324</v>
      </c>
      <c r="K52" s="10">
        <v>3.5</v>
      </c>
      <c r="L52" s="10">
        <f t="shared" si="5"/>
        <v>1.6363637589244018</v>
      </c>
      <c r="M52" s="10" t="str">
        <f t="shared" si="6"/>
        <v>Over</v>
      </c>
      <c r="N52" s="10">
        <f t="shared" si="7"/>
        <v>0.78571428571428559</v>
      </c>
      <c r="O52" s="10">
        <v>0.5714285714285714</v>
      </c>
      <c r="P52" s="11">
        <f t="shared" si="8"/>
        <v>1</v>
      </c>
      <c r="Q52" s="10">
        <f t="shared" si="9"/>
        <v>5</v>
      </c>
      <c r="R52" s="10">
        <f t="shared" si="10"/>
        <v>3</v>
      </c>
      <c r="S52" s="10">
        <f t="shared" si="11"/>
        <v>1</v>
      </c>
      <c r="T52" s="10">
        <f t="shared" si="12"/>
        <v>1</v>
      </c>
      <c r="U52" s="10">
        <f t="shared" si="13"/>
        <v>10</v>
      </c>
      <c r="V52" s="10">
        <v>5</v>
      </c>
      <c r="Y52"/>
      <c r="AC52" s="6"/>
    </row>
    <row r="53" spans="1:29" ht="15" thickBot="1" x14ac:dyDescent="0.35">
      <c r="A53" t="str">
        <f t="shared" si="14"/>
        <v>Jack Leiter</v>
      </c>
      <c r="B53" s="5">
        <f>Neural!B18</f>
        <v>3.3019565644377198</v>
      </c>
      <c r="D53" s="7">
        <v>19</v>
      </c>
      <c r="E53" s="7" t="s">
        <v>86</v>
      </c>
      <c r="F53" s="7" t="s">
        <v>53</v>
      </c>
      <c r="G53" s="7">
        <v>2.666666666666667</v>
      </c>
      <c r="H53" s="7">
        <v>5.0261469527927733</v>
      </c>
      <c r="I53" s="7">
        <v>5.77</v>
      </c>
      <c r="J53" s="7">
        <v>4.5645910391492901</v>
      </c>
      <c r="K53" s="12">
        <v>4.5</v>
      </c>
      <c r="L53" s="12">
        <f t="shared" si="5"/>
        <v>0.52614695279277335</v>
      </c>
      <c r="M53" s="12" t="str">
        <f t="shared" si="6"/>
        <v>Over</v>
      </c>
      <c r="N53" s="12">
        <f t="shared" si="7"/>
        <v>-1.833333333333333</v>
      </c>
      <c r="O53" s="12">
        <v>0</v>
      </c>
      <c r="P53" s="13">
        <f t="shared" si="8"/>
        <v>1</v>
      </c>
      <c r="Q53" s="12">
        <f t="shared" si="9"/>
        <v>2</v>
      </c>
      <c r="R53" s="12">
        <f t="shared" si="10"/>
        <v>3</v>
      </c>
      <c r="S53" s="12">
        <f t="shared" si="11"/>
        <v>0</v>
      </c>
      <c r="T53" s="12">
        <f t="shared" si="12"/>
        <v>0</v>
      </c>
      <c r="U53" s="12">
        <f t="shared" si="13"/>
        <v>5</v>
      </c>
      <c r="V53" s="12">
        <v>2</v>
      </c>
      <c r="Y53"/>
      <c r="AC53" s="6"/>
    </row>
    <row r="54" spans="1:29" ht="15" thickBot="1" x14ac:dyDescent="0.35">
      <c r="A54" t="str">
        <f t="shared" si="14"/>
        <v>Osvaldo Bido</v>
      </c>
      <c r="B54" s="5">
        <f>Neural!B19</f>
        <v>4.1035812918642103</v>
      </c>
      <c r="D54" s="7">
        <v>7</v>
      </c>
      <c r="E54" s="7" t="s">
        <v>74</v>
      </c>
      <c r="F54" s="7" t="s">
        <v>27</v>
      </c>
      <c r="G54" s="7">
        <v>3.5714285714285721</v>
      </c>
      <c r="H54" s="7">
        <v>4.2897053997015338</v>
      </c>
      <c r="I54" s="7">
        <v>4.8390770224265696</v>
      </c>
      <c r="J54" s="7">
        <v>2.7700263999999999</v>
      </c>
      <c r="K54" s="7">
        <v>3.5</v>
      </c>
      <c r="L54" s="7">
        <f t="shared" si="5"/>
        <v>0.78970539970153375</v>
      </c>
      <c r="M54" s="7" t="str">
        <f t="shared" si="6"/>
        <v>Over</v>
      </c>
      <c r="N54" s="7">
        <f t="shared" si="7"/>
        <v>7.1428571428572063E-2</v>
      </c>
      <c r="O54" s="7">
        <v>0.7142857142857143</v>
      </c>
      <c r="P54" s="9">
        <f t="shared" si="8"/>
        <v>0.66666666666666663</v>
      </c>
      <c r="Q54" s="7">
        <f t="shared" si="9"/>
        <v>3</v>
      </c>
      <c r="R54" s="7">
        <f t="shared" si="10"/>
        <v>2</v>
      </c>
      <c r="S54" s="7">
        <f t="shared" si="11"/>
        <v>1</v>
      </c>
      <c r="T54" s="7">
        <f t="shared" si="12"/>
        <v>1</v>
      </c>
      <c r="U54" s="7">
        <f t="shared" si="13"/>
        <v>7</v>
      </c>
      <c r="V54" s="7" t="s">
        <v>106</v>
      </c>
      <c r="Y54"/>
      <c r="AC54" s="6"/>
    </row>
    <row r="55" spans="1:29" ht="15" thickBot="1" x14ac:dyDescent="0.35">
      <c r="A55" t="str">
        <f t="shared" si="14"/>
        <v>Jordan Montgomery</v>
      </c>
      <c r="B55" s="5">
        <f>Neural!B20</f>
        <v>4.6190941105457197</v>
      </c>
      <c r="D55" s="7">
        <v>1</v>
      </c>
      <c r="E55" s="7" t="s">
        <v>68</v>
      </c>
      <c r="F55" s="7" t="s">
        <v>47</v>
      </c>
      <c r="G55" s="7">
        <v>4.5999999999999996</v>
      </c>
      <c r="H55" s="7">
        <v>4.0694558040558819</v>
      </c>
      <c r="I55" s="7">
        <v>4.7657536619393399</v>
      </c>
      <c r="J55" s="7">
        <v>3.6192575352945302</v>
      </c>
      <c r="K55" s="12">
        <v>4.5</v>
      </c>
      <c r="L55" s="12">
        <f t="shared" si="5"/>
        <v>-0.43054419594411808</v>
      </c>
      <c r="M55" s="12" t="str">
        <f t="shared" si="6"/>
        <v>Under</v>
      </c>
      <c r="N55" s="12">
        <f t="shared" si="7"/>
        <v>9.9999999999999645E-2</v>
      </c>
      <c r="O55" s="12">
        <v>0.6</v>
      </c>
      <c r="P55" s="13">
        <f t="shared" si="8"/>
        <v>0.66666666666666663</v>
      </c>
      <c r="Q55" s="12">
        <f t="shared" si="9"/>
        <v>1</v>
      </c>
      <c r="R55" s="12">
        <f t="shared" si="10"/>
        <v>2</v>
      </c>
      <c r="S55" s="12">
        <f t="shared" si="11"/>
        <v>0</v>
      </c>
      <c r="T55" s="12">
        <f t="shared" si="12"/>
        <v>0</v>
      </c>
      <c r="U55" s="12">
        <f t="shared" si="13"/>
        <v>3</v>
      </c>
      <c r="V55" s="12">
        <v>6</v>
      </c>
      <c r="Y55"/>
      <c r="AC55" s="6"/>
    </row>
    <row r="56" spans="1:29" ht="15" thickBot="1" x14ac:dyDescent="0.35">
      <c r="A56" t="str">
        <f t="shared" si="14"/>
        <v>Graham Ashcraft</v>
      </c>
      <c r="B56" s="5">
        <f>Neural!B21</f>
        <v>5.10096507159263</v>
      </c>
      <c r="D56" s="7">
        <v>16</v>
      </c>
      <c r="E56" s="7" t="s">
        <v>83</v>
      </c>
      <c r="F56" s="7" t="s">
        <v>45</v>
      </c>
      <c r="G56" s="7">
        <v>4.2857142857142856</v>
      </c>
      <c r="H56" s="7">
        <v>5.043095461317451</v>
      </c>
      <c r="I56" s="7">
        <v>5.4332151796243</v>
      </c>
      <c r="J56" s="7">
        <v>4.5688060000000004</v>
      </c>
      <c r="K56" s="10">
        <v>5.5</v>
      </c>
      <c r="L56" s="10">
        <f t="shared" si="5"/>
        <v>-0.45690453868254899</v>
      </c>
      <c r="M56" s="10" t="str">
        <f t="shared" si="6"/>
        <v>Under</v>
      </c>
      <c r="N56" s="10">
        <f t="shared" si="7"/>
        <v>-1.2142857142857144</v>
      </c>
      <c r="O56" s="10">
        <v>0.42857142857142849</v>
      </c>
      <c r="P56" s="11">
        <f t="shared" si="8"/>
        <v>1</v>
      </c>
      <c r="Q56" s="10">
        <f t="shared" si="9"/>
        <v>1</v>
      </c>
      <c r="R56" s="10">
        <f t="shared" si="10"/>
        <v>3</v>
      </c>
      <c r="S56" s="10">
        <f t="shared" si="11"/>
        <v>1</v>
      </c>
      <c r="T56" s="10">
        <f t="shared" si="12"/>
        <v>1</v>
      </c>
      <c r="U56" s="10">
        <f t="shared" si="13"/>
        <v>6</v>
      </c>
      <c r="V56" s="10">
        <v>3</v>
      </c>
      <c r="Y56"/>
      <c r="AC56" s="6"/>
    </row>
    <row r="57" spans="1:29" ht="15" thickBot="1" x14ac:dyDescent="0.35">
      <c r="A57" t="str">
        <f t="shared" si="14"/>
        <v>Kyle Bradish</v>
      </c>
      <c r="B57" s="5">
        <f>Neural!B22</f>
        <v>4.4723503880696702</v>
      </c>
      <c r="D57" s="7">
        <v>21</v>
      </c>
      <c r="E57" s="7" t="s">
        <v>88</v>
      </c>
      <c r="F57" s="7" t="s">
        <v>55</v>
      </c>
      <c r="G57" s="7">
        <v>5</v>
      </c>
      <c r="H57" s="7">
        <v>4.3698066115132708</v>
      </c>
      <c r="I57" s="7">
        <v>4.67</v>
      </c>
      <c r="J57" s="7">
        <v>3.84275811185538</v>
      </c>
      <c r="K57" s="12">
        <v>4.5</v>
      </c>
      <c r="L57" s="12">
        <f t="shared" si="5"/>
        <v>-0.13019338848672923</v>
      </c>
      <c r="M57" s="12" t="str">
        <f t="shared" si="6"/>
        <v>Under</v>
      </c>
      <c r="N57" s="12">
        <f t="shared" si="7"/>
        <v>0.5</v>
      </c>
      <c r="O57" s="12">
        <v>1</v>
      </c>
      <c r="P57" s="13">
        <f t="shared" si="8"/>
        <v>0.66666666666666663</v>
      </c>
      <c r="Q57" s="12">
        <f t="shared" si="9"/>
        <v>1</v>
      </c>
      <c r="R57" s="12">
        <f t="shared" si="10"/>
        <v>2</v>
      </c>
      <c r="S57" s="12">
        <f t="shared" si="11"/>
        <v>0</v>
      </c>
      <c r="T57" s="12">
        <f t="shared" si="12"/>
        <v>0</v>
      </c>
      <c r="U57" s="12">
        <f t="shared" si="13"/>
        <v>3</v>
      </c>
      <c r="V57" s="12">
        <v>9</v>
      </c>
      <c r="Y57"/>
      <c r="AC57" s="6"/>
    </row>
    <row r="58" spans="1:29" ht="15" thickBot="1" x14ac:dyDescent="0.35">
      <c r="A58" t="str">
        <f t="shared" si="14"/>
        <v>Mitchell Parker</v>
      </c>
      <c r="B58" s="5">
        <f>Neural!B23</f>
        <v>5.3968746093729498</v>
      </c>
      <c r="D58" s="7">
        <v>2</v>
      </c>
      <c r="E58" s="7" t="s">
        <v>69</v>
      </c>
      <c r="F58" s="7" t="s">
        <v>44</v>
      </c>
      <c r="G58" s="7">
        <v>4.4285714285714288</v>
      </c>
      <c r="H58" s="7">
        <v>4.7923222534956702</v>
      </c>
      <c r="I58" s="7">
        <v>5.3142513999999998</v>
      </c>
      <c r="J58" s="7">
        <v>4.2786885245901596</v>
      </c>
      <c r="K58" s="10">
        <v>3.5</v>
      </c>
      <c r="L58" s="10">
        <f t="shared" si="5"/>
        <v>1.2923222534956702</v>
      </c>
      <c r="M58" s="10" t="str">
        <f t="shared" si="6"/>
        <v>Over</v>
      </c>
      <c r="N58" s="10">
        <f t="shared" si="7"/>
        <v>0.92857142857142883</v>
      </c>
      <c r="O58" s="10">
        <v>0.7142857142857143</v>
      </c>
      <c r="P58" s="11">
        <f t="shared" si="8"/>
        <v>1</v>
      </c>
      <c r="Q58" s="10">
        <f t="shared" si="9"/>
        <v>4</v>
      </c>
      <c r="R58" s="10">
        <f t="shared" si="10"/>
        <v>3</v>
      </c>
      <c r="S58" s="10">
        <f t="shared" si="11"/>
        <v>1</v>
      </c>
      <c r="T58" s="10">
        <f t="shared" si="12"/>
        <v>1</v>
      </c>
      <c r="U58" s="10">
        <f t="shared" si="13"/>
        <v>9</v>
      </c>
      <c r="V58" s="10">
        <v>5</v>
      </c>
      <c r="Y58"/>
      <c r="AC58" s="6"/>
    </row>
    <row r="59" spans="1:29" ht="15" thickBot="1" x14ac:dyDescent="0.35">
      <c r="A59" t="str">
        <f t="shared" si="14"/>
        <v>Chris Flexen</v>
      </c>
      <c r="B59" s="5">
        <f>Neural!B24</f>
        <v>4.1215259992689202</v>
      </c>
      <c r="D59" s="7">
        <v>15</v>
      </c>
      <c r="E59" s="7" t="s">
        <v>82</v>
      </c>
      <c r="F59" s="7" t="s">
        <v>26</v>
      </c>
      <c r="G59" s="7">
        <v>4.25</v>
      </c>
      <c r="H59" s="7">
        <v>5.0807102816324718</v>
      </c>
      <c r="I59" s="7">
        <v>5.8861737460714103</v>
      </c>
      <c r="J59" s="7">
        <v>4.8064830034636303</v>
      </c>
      <c r="K59" s="10">
        <v>5.5</v>
      </c>
      <c r="L59" s="10">
        <f t="shared" si="5"/>
        <v>-0.41928971836752815</v>
      </c>
      <c r="M59" s="10" t="str">
        <f t="shared" si="6"/>
        <v>Under</v>
      </c>
      <c r="N59" s="10">
        <f t="shared" si="7"/>
        <v>-1.25</v>
      </c>
      <c r="O59" s="10">
        <v>0.25</v>
      </c>
      <c r="P59" s="11">
        <f t="shared" si="8"/>
        <v>0.66666666666666663</v>
      </c>
      <c r="Q59" s="10">
        <f t="shared" si="9"/>
        <v>1</v>
      </c>
      <c r="R59" s="10">
        <f t="shared" si="10"/>
        <v>2</v>
      </c>
      <c r="S59" s="10">
        <f t="shared" si="11"/>
        <v>1</v>
      </c>
      <c r="T59" s="10">
        <f t="shared" si="12"/>
        <v>1</v>
      </c>
      <c r="U59" s="10">
        <f t="shared" si="13"/>
        <v>5</v>
      </c>
      <c r="V59" s="10">
        <v>6</v>
      </c>
      <c r="Y59"/>
      <c r="AC59" s="6"/>
    </row>
    <row r="60" spans="1:29" ht="15" thickBot="1" x14ac:dyDescent="0.35">
      <c r="A60" t="str">
        <f t="shared" si="14"/>
        <v>Aaron Civale</v>
      </c>
      <c r="B60" s="5">
        <f>Neural!B25</f>
        <v>5.0084076992528797</v>
      </c>
      <c r="D60" s="7">
        <v>22</v>
      </c>
      <c r="E60" s="7" t="s">
        <v>89</v>
      </c>
      <c r="F60" s="7" t="s">
        <v>67</v>
      </c>
      <c r="G60" s="7">
        <v>4.75</v>
      </c>
      <c r="H60" s="7">
        <v>5.5392307493726776</v>
      </c>
      <c r="I60" s="7">
        <v>7.7111130000000001</v>
      </c>
      <c r="J60" s="7">
        <v>4.94510529866184</v>
      </c>
      <c r="K60" s="12">
        <v>4.5</v>
      </c>
      <c r="L60" s="12">
        <f t="shared" si="5"/>
        <v>1.0392307493726776</v>
      </c>
      <c r="M60" s="12" t="str">
        <f t="shared" si="6"/>
        <v>Over</v>
      </c>
      <c r="N60" s="12">
        <f t="shared" si="7"/>
        <v>0.25</v>
      </c>
      <c r="O60" s="12">
        <v>0.5</v>
      </c>
      <c r="P60" s="13">
        <f t="shared" si="8"/>
        <v>1</v>
      </c>
      <c r="Q60" s="12">
        <f t="shared" si="9"/>
        <v>4</v>
      </c>
      <c r="R60" s="12">
        <f t="shared" si="10"/>
        <v>3</v>
      </c>
      <c r="S60" s="12">
        <f t="shared" si="11"/>
        <v>1</v>
      </c>
      <c r="T60" s="12">
        <f t="shared" si="12"/>
        <v>0</v>
      </c>
      <c r="U60" s="12">
        <f t="shared" si="13"/>
        <v>8</v>
      </c>
      <c r="V60" s="12">
        <v>3</v>
      </c>
      <c r="Y60"/>
      <c r="AC60" s="6"/>
    </row>
    <row r="61" spans="1:29" ht="15" thickBot="1" x14ac:dyDescent="0.35">
      <c r="A61" t="str">
        <f t="shared" si="14"/>
        <v>Spencer Arrighetti</v>
      </c>
      <c r="B61" s="5">
        <f>Neural!B26</f>
        <v>3.7727017969218699</v>
      </c>
      <c r="D61" s="7">
        <v>27</v>
      </c>
      <c r="E61" s="7" t="s">
        <v>94</v>
      </c>
      <c r="F61" s="7" t="s">
        <v>56</v>
      </c>
      <c r="G61" s="7">
        <v>6.5</v>
      </c>
      <c r="H61" s="7">
        <v>5.6547719724855394</v>
      </c>
      <c r="I61" s="7">
        <v>7.52658525054043</v>
      </c>
      <c r="J61" s="7">
        <v>5.0177287059088496</v>
      </c>
      <c r="K61" s="12">
        <v>4.5</v>
      </c>
      <c r="L61" s="12">
        <f t="shared" si="5"/>
        <v>1.1547719724855394</v>
      </c>
      <c r="M61" s="12" t="str">
        <f t="shared" si="6"/>
        <v>Over</v>
      </c>
      <c r="N61" s="12">
        <f t="shared" si="7"/>
        <v>2</v>
      </c>
      <c r="O61" s="12">
        <v>0.5</v>
      </c>
      <c r="P61" s="13">
        <f t="shared" si="8"/>
        <v>1</v>
      </c>
      <c r="Q61" s="12">
        <f t="shared" si="9"/>
        <v>4</v>
      </c>
      <c r="R61" s="12">
        <f t="shared" si="10"/>
        <v>3</v>
      </c>
      <c r="S61" s="12">
        <f t="shared" si="11"/>
        <v>1</v>
      </c>
      <c r="T61" s="12">
        <f t="shared" si="12"/>
        <v>0</v>
      </c>
      <c r="U61" s="12">
        <f t="shared" si="13"/>
        <v>8</v>
      </c>
      <c r="V61" s="12">
        <v>1</v>
      </c>
      <c r="Y61"/>
      <c r="AC61" s="6"/>
    </row>
    <row r="62" spans="1:29" ht="15" thickBot="1" x14ac:dyDescent="0.35">
      <c r="A62" t="str">
        <f t="shared" si="14"/>
        <v>Carlos Rodon</v>
      </c>
      <c r="B62" s="5">
        <f>Neural!B27</f>
        <v>4.4517542165406896</v>
      </c>
      <c r="D62" s="7">
        <v>18</v>
      </c>
      <c r="E62" s="7" t="s">
        <v>85</v>
      </c>
      <c r="F62" s="7" t="s">
        <v>45</v>
      </c>
      <c r="G62" s="7">
        <v>4.0964285714285724</v>
      </c>
      <c r="H62" s="7">
        <v>4.4952109039178589</v>
      </c>
      <c r="I62" s="7">
        <v>4.8434327410788098</v>
      </c>
      <c r="J62" s="7">
        <v>4.1035812918642103</v>
      </c>
      <c r="K62" s="7" t="s">
        <v>100</v>
      </c>
      <c r="L62" s="7" t="e">
        <f t="shared" si="5"/>
        <v>#VALUE!</v>
      </c>
      <c r="M62" s="7" t="e">
        <f t="shared" si="6"/>
        <v>#VALUE!</v>
      </c>
      <c r="N62" s="7" t="e">
        <f t="shared" si="7"/>
        <v>#VALUE!</v>
      </c>
      <c r="O62" s="7" t="s">
        <v>100</v>
      </c>
      <c r="P62" s="9" t="e">
        <f t="shared" si="8"/>
        <v>#VALUE!</v>
      </c>
      <c r="Q62" s="7" t="e">
        <f t="shared" si="9"/>
        <v>#VALUE!</v>
      </c>
      <c r="R62" s="7" t="e">
        <f t="shared" si="10"/>
        <v>#VALUE!</v>
      </c>
      <c r="S62" s="7" t="e">
        <f t="shared" si="11"/>
        <v>#VALUE!</v>
      </c>
      <c r="T62" s="7" t="e">
        <f t="shared" si="12"/>
        <v>#VALUE!</v>
      </c>
      <c r="U62" s="7" t="e">
        <f t="shared" si="13"/>
        <v>#VALUE!</v>
      </c>
      <c r="V62" s="7">
        <v>4</v>
      </c>
      <c r="Y62"/>
      <c r="AC62" s="6"/>
    </row>
    <row r="63" spans="1:29" ht="15" thickBot="1" x14ac:dyDescent="0.35">
      <c r="A63" t="str">
        <f t="shared" si="14"/>
        <v>Nick Pivetta</v>
      </c>
      <c r="B63" s="5">
        <f>Neural!B28</f>
        <v>5.1983795841614802</v>
      </c>
      <c r="D63" s="7">
        <v>32</v>
      </c>
      <c r="E63" s="7" t="s">
        <v>99</v>
      </c>
      <c r="F63" s="7" t="s">
        <v>58</v>
      </c>
      <c r="G63" s="7">
        <v>4</v>
      </c>
      <c r="H63" s="7">
        <v>3.3983671341789177</v>
      </c>
      <c r="I63" s="7">
        <v>4.2986458938944301</v>
      </c>
      <c r="J63" s="7">
        <v>2.9252181927926402</v>
      </c>
      <c r="K63" s="10">
        <v>3.5</v>
      </c>
      <c r="L63" s="10">
        <f t="shared" si="5"/>
        <v>-0.10163286582108233</v>
      </c>
      <c r="M63" s="10" t="str">
        <f t="shared" si="6"/>
        <v>Under</v>
      </c>
      <c r="N63" s="10">
        <f t="shared" si="7"/>
        <v>0.5</v>
      </c>
      <c r="O63" s="10">
        <v>0.5</v>
      </c>
      <c r="P63" s="11">
        <f t="shared" si="8"/>
        <v>0.66666666666666663</v>
      </c>
      <c r="Q63" s="10">
        <f t="shared" si="9"/>
        <v>1</v>
      </c>
      <c r="R63" s="10">
        <f t="shared" si="10"/>
        <v>2</v>
      </c>
      <c r="S63" s="10">
        <f t="shared" si="11"/>
        <v>0</v>
      </c>
      <c r="T63" s="10">
        <f t="shared" si="12"/>
        <v>1</v>
      </c>
      <c r="U63" s="10">
        <f t="shared" si="13"/>
        <v>4</v>
      </c>
      <c r="V63" s="10">
        <v>2</v>
      </c>
      <c r="Y63"/>
      <c r="AC63" s="6"/>
    </row>
    <row r="64" spans="1:29" ht="15" thickBot="1" x14ac:dyDescent="0.35">
      <c r="A64" t="str">
        <f t="shared" si="14"/>
        <v>Chris Sale</v>
      </c>
      <c r="B64" s="5">
        <f>Neural!B29</f>
        <v>5.4632865810927402</v>
      </c>
      <c r="D64" s="7">
        <v>5</v>
      </c>
      <c r="E64" s="7" t="s">
        <v>72</v>
      </c>
      <c r="F64" s="7" t="s">
        <v>40</v>
      </c>
      <c r="G64" s="7">
        <v>5.166666666666667</v>
      </c>
      <c r="H64" s="7">
        <v>4.8544222906432761</v>
      </c>
      <c r="I64" s="7">
        <v>5.28</v>
      </c>
      <c r="J64" s="7">
        <v>3.8941493</v>
      </c>
      <c r="K64" s="12">
        <v>4.5</v>
      </c>
      <c r="L64" s="12">
        <f t="shared" si="5"/>
        <v>0.35442229064327613</v>
      </c>
      <c r="M64" s="12" t="str">
        <f t="shared" si="6"/>
        <v>Over</v>
      </c>
      <c r="N64" s="12">
        <f t="shared" si="7"/>
        <v>0.66666666666666696</v>
      </c>
      <c r="O64" s="12">
        <v>0.5</v>
      </c>
      <c r="P64" s="13">
        <f t="shared" si="8"/>
        <v>0.66666666666666663</v>
      </c>
      <c r="Q64" s="12">
        <f t="shared" si="9"/>
        <v>1</v>
      </c>
      <c r="R64" s="12">
        <f t="shared" si="10"/>
        <v>2</v>
      </c>
      <c r="S64" s="12">
        <f t="shared" si="11"/>
        <v>1</v>
      </c>
      <c r="T64" s="12">
        <f t="shared" si="12"/>
        <v>0</v>
      </c>
      <c r="U64" s="12">
        <f t="shared" si="13"/>
        <v>4</v>
      </c>
      <c r="V64" s="12">
        <v>4</v>
      </c>
      <c r="Y64"/>
      <c r="AC64" s="6"/>
    </row>
    <row r="65" spans="1:29" ht="15" thickBot="1" x14ac:dyDescent="0.35">
      <c r="A65" t="str">
        <f t="shared" si="14"/>
        <v>George Kirby</v>
      </c>
      <c r="B65" s="5">
        <f>Neural!B30</f>
        <v>5.3020712796749399</v>
      </c>
      <c r="D65" s="7">
        <v>13</v>
      </c>
      <c r="E65" s="7" t="s">
        <v>80</v>
      </c>
      <c r="F65" s="7" t="s">
        <v>28</v>
      </c>
      <c r="G65" s="7">
        <v>4.4285714285714288</v>
      </c>
      <c r="H65" s="7">
        <v>4.4078205609826107</v>
      </c>
      <c r="I65" s="7">
        <v>4.8583047825380197</v>
      </c>
      <c r="J65" s="7">
        <v>3.9697793123042402</v>
      </c>
      <c r="K65" s="12">
        <v>3.5</v>
      </c>
      <c r="L65" s="12">
        <f t="shared" si="5"/>
        <v>0.90782056098261066</v>
      </c>
      <c r="M65" s="12" t="str">
        <f t="shared" si="6"/>
        <v>Over</v>
      </c>
      <c r="N65" s="12">
        <f t="shared" si="7"/>
        <v>0.92857142857142883</v>
      </c>
      <c r="O65" s="12">
        <v>0.5714285714285714</v>
      </c>
      <c r="P65" s="13">
        <f t="shared" si="8"/>
        <v>1</v>
      </c>
      <c r="Q65" s="12">
        <f t="shared" si="9"/>
        <v>3</v>
      </c>
      <c r="R65" s="12">
        <f t="shared" si="10"/>
        <v>3</v>
      </c>
      <c r="S65" s="12">
        <f t="shared" si="11"/>
        <v>1</v>
      </c>
      <c r="T65" s="12">
        <f t="shared" si="12"/>
        <v>1</v>
      </c>
      <c r="U65" s="12">
        <f t="shared" si="13"/>
        <v>8</v>
      </c>
      <c r="V65" s="12">
        <v>3</v>
      </c>
      <c r="Y65"/>
      <c r="AC65" s="6"/>
    </row>
    <row r="66" spans="1:29" ht="15" thickBot="1" x14ac:dyDescent="0.35">
      <c r="A66" t="str">
        <f t="shared" si="14"/>
        <v>Chris Paddack</v>
      </c>
      <c r="B66" s="5">
        <f>Neural!B31</f>
        <v>4.7767063175967399</v>
      </c>
      <c r="D66" s="7">
        <v>8</v>
      </c>
      <c r="E66" s="7" t="s">
        <v>75</v>
      </c>
      <c r="F66" s="7" t="s">
        <v>42</v>
      </c>
      <c r="G66" s="7">
        <v>7.6</v>
      </c>
      <c r="H66" s="7">
        <v>6.0490799349469722</v>
      </c>
      <c r="I66" s="7">
        <v>6.87</v>
      </c>
      <c r="J66" s="7">
        <v>5.1586996435233896</v>
      </c>
      <c r="K66" s="7">
        <v>5.5</v>
      </c>
      <c r="L66" s="7">
        <f t="shared" si="5"/>
        <v>0.54907993494697216</v>
      </c>
      <c r="M66" s="7" t="str">
        <f t="shared" si="6"/>
        <v>Over</v>
      </c>
      <c r="N66" s="7">
        <f t="shared" si="7"/>
        <v>2.0999999999999996</v>
      </c>
      <c r="O66" s="7">
        <v>0.8</v>
      </c>
      <c r="P66" s="9">
        <f t="shared" si="8"/>
        <v>0.66666666666666663</v>
      </c>
      <c r="Q66" s="7">
        <f t="shared" si="9"/>
        <v>2</v>
      </c>
      <c r="R66" s="7">
        <f t="shared" si="10"/>
        <v>2</v>
      </c>
      <c r="S66" s="7">
        <f t="shared" si="11"/>
        <v>1</v>
      </c>
      <c r="T66" s="7">
        <f t="shared" si="12"/>
        <v>1</v>
      </c>
      <c r="U66" s="7">
        <f t="shared" si="13"/>
        <v>6</v>
      </c>
      <c r="V66" s="7" t="s">
        <v>106</v>
      </c>
      <c r="Y66"/>
      <c r="AC66" s="6"/>
    </row>
    <row r="67" spans="1:29" ht="15" thickBot="1" x14ac:dyDescent="0.35">
      <c r="A67" t="str">
        <f t="shared" si="14"/>
        <v>Jordan Hicks</v>
      </c>
      <c r="B67" s="5">
        <f>Neural!B32</f>
        <v>4.95870824211101</v>
      </c>
      <c r="D67" s="7">
        <v>25</v>
      </c>
      <c r="E67" s="7" t="s">
        <v>92</v>
      </c>
      <c r="F67" s="7" t="s">
        <v>59</v>
      </c>
      <c r="G67" s="7">
        <v>5.25</v>
      </c>
      <c r="H67" s="7">
        <v>3.9898223043646315</v>
      </c>
      <c r="I67" s="7">
        <v>4.6933866000000002</v>
      </c>
      <c r="J67" s="7">
        <v>3.6991339535384902</v>
      </c>
      <c r="K67" s="10">
        <v>4.5</v>
      </c>
      <c r="L67" s="10">
        <f t="shared" si="5"/>
        <v>-0.51017769563536852</v>
      </c>
      <c r="M67" s="10" t="str">
        <f t="shared" si="6"/>
        <v>Under</v>
      </c>
      <c r="N67" s="10">
        <f t="shared" si="7"/>
        <v>0.75</v>
      </c>
      <c r="O67" s="10">
        <v>0.75</v>
      </c>
      <c r="P67" s="11">
        <f t="shared" si="8"/>
        <v>0.66666666666666663</v>
      </c>
      <c r="Q67" s="10">
        <f t="shared" si="9"/>
        <v>2</v>
      </c>
      <c r="R67" s="10">
        <f t="shared" si="10"/>
        <v>2</v>
      </c>
      <c r="S67" s="10">
        <f t="shared" si="11"/>
        <v>0</v>
      </c>
      <c r="T67" s="10">
        <f t="shared" si="12"/>
        <v>0</v>
      </c>
      <c r="U67" s="10">
        <f t="shared" si="13"/>
        <v>4</v>
      </c>
      <c r="V67" s="10">
        <v>4</v>
      </c>
      <c r="Y67"/>
      <c r="AC67" s="6"/>
    </row>
    <row r="68" spans="1:29" ht="15" thickBot="1" x14ac:dyDescent="0.35">
      <c r="A68" t="str">
        <f t="shared" si="14"/>
        <v>Peter Lambert</v>
      </c>
      <c r="B68" s="5">
        <f>Neural!B33</f>
        <v>3.16875937838264</v>
      </c>
      <c r="D68" s="7">
        <v>6</v>
      </c>
      <c r="E68" s="7" t="s">
        <v>73</v>
      </c>
      <c r="F68" s="7" t="s">
        <v>24</v>
      </c>
      <c r="G68" s="7">
        <v>5.5714285714285712</v>
      </c>
      <c r="H68" s="7">
        <v>4.8793308483180748</v>
      </c>
      <c r="I68" s="7">
        <v>5.3846153846153797</v>
      </c>
      <c r="J68" s="7">
        <v>4.6044601512921703</v>
      </c>
      <c r="K68" s="10">
        <v>5.5</v>
      </c>
      <c r="L68" s="10">
        <f t="shared" si="5"/>
        <v>-0.62066915168192516</v>
      </c>
      <c r="M68" s="10" t="str">
        <f t="shared" si="6"/>
        <v>Under</v>
      </c>
      <c r="N68" s="10">
        <f t="shared" si="7"/>
        <v>7.1428571428571175E-2</v>
      </c>
      <c r="O68" s="10">
        <v>0.42857142857142849</v>
      </c>
      <c r="P68" s="11">
        <f t="shared" si="8"/>
        <v>1</v>
      </c>
      <c r="Q68" s="10">
        <f t="shared" si="9"/>
        <v>2</v>
      </c>
      <c r="R68" s="10">
        <f t="shared" si="10"/>
        <v>3</v>
      </c>
      <c r="S68" s="10">
        <f t="shared" si="11"/>
        <v>0</v>
      </c>
      <c r="T68" s="10">
        <f t="shared" si="12"/>
        <v>1</v>
      </c>
      <c r="U68" s="10">
        <f t="shared" si="13"/>
        <v>6</v>
      </c>
      <c r="V68" s="10">
        <v>5</v>
      </c>
      <c r="Y68"/>
      <c r="AC68" s="6"/>
    </row>
    <row r="69" spans="1:29" ht="15" thickBot="1" x14ac:dyDescent="0.35">
      <c r="A69">
        <f t="shared" si="14"/>
        <v>0</v>
      </c>
      <c r="B69" s="5">
        <f>Neural!B34</f>
        <v>0</v>
      </c>
    </row>
    <row r="70" spans="1:29" ht="15" thickBot="1" x14ac:dyDescent="0.35">
      <c r="A70">
        <f t="shared" si="14"/>
        <v>0</v>
      </c>
      <c r="B70" s="5">
        <f>Neural!B35</f>
        <v>0</v>
      </c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V74" xr:uid="{79AD9D2F-4AAF-4632-8EF4-EE536C1A00BA}"/>
  <sortState xmlns:xlrd2="http://schemas.microsoft.com/office/spreadsheetml/2017/richdata2" ref="D37:V68">
    <sortCondition ref="E37:E6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33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500</v>
      </c>
      <c r="B2" s="1">
        <v>4.6996248937495002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501</v>
      </c>
      <c r="B3" s="1">
        <v>4.9929033545735697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151</v>
      </c>
      <c r="B4" s="1">
        <v>4.8319852795465996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127</v>
      </c>
      <c r="B5" s="1">
        <v>5.15585189310735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128</v>
      </c>
      <c r="B6" s="1">
        <v>4.9692982216835899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111</v>
      </c>
      <c r="B7" s="1">
        <v>4.8694404474100104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132</v>
      </c>
      <c r="B8" s="1">
        <v>4.8390770224265696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117</v>
      </c>
      <c r="B9" s="1">
        <v>5.1586996435233896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133</v>
      </c>
      <c r="B10" s="1">
        <v>4.8287841955742001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135</v>
      </c>
      <c r="B11" s="1">
        <v>5.0708487574221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113</v>
      </c>
      <c r="B12" s="1">
        <v>5.1305667525186696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140</v>
      </c>
      <c r="B13" s="1">
        <v>4.8795736342948004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139</v>
      </c>
      <c r="B14" s="1">
        <v>4.8583047825380197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137</v>
      </c>
      <c r="B15" s="1">
        <v>4.8724818914148402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125</v>
      </c>
      <c r="B16" s="1">
        <v>5.0672965090990099</v>
      </c>
    </row>
    <row r="17" spans="1:2" ht="15" thickBot="1" x14ac:dyDescent="0.35">
      <c r="A17" s="1">
        <v>134</v>
      </c>
      <c r="B17" s="1">
        <v>4.9726794933580303</v>
      </c>
    </row>
    <row r="18" spans="1:2" ht="15" thickBot="1" x14ac:dyDescent="0.35">
      <c r="A18" s="1">
        <v>188</v>
      </c>
      <c r="B18" s="1">
        <v>4.3198764843525801</v>
      </c>
    </row>
    <row r="19" spans="1:2" ht="15" thickBot="1" x14ac:dyDescent="0.35">
      <c r="A19" s="1">
        <v>517</v>
      </c>
      <c r="B19" s="1">
        <v>4.8434327410788098</v>
      </c>
    </row>
    <row r="20" spans="1:2" ht="15" thickBot="1" x14ac:dyDescent="0.35">
      <c r="A20" s="1">
        <v>154</v>
      </c>
      <c r="B20" s="1">
        <v>4.9527706608222299</v>
      </c>
    </row>
    <row r="21" spans="1:2" ht="15" thickBot="1" x14ac:dyDescent="0.35">
      <c r="A21" s="1">
        <v>150</v>
      </c>
      <c r="B21" s="1">
        <v>5.0177039069189897</v>
      </c>
    </row>
    <row r="22" spans="1:2" ht="15" thickBot="1" x14ac:dyDescent="0.35">
      <c r="A22" s="1">
        <v>142</v>
      </c>
      <c r="B22" s="1">
        <v>4.6316155831926498</v>
      </c>
    </row>
    <row r="23" spans="1:2" ht="15" thickBot="1" x14ac:dyDescent="0.35">
      <c r="A23" s="1">
        <v>147</v>
      </c>
      <c r="B23" s="1">
        <v>4.94510529866184</v>
      </c>
    </row>
    <row r="24" spans="1:2" ht="15" thickBot="1" x14ac:dyDescent="0.35">
      <c r="A24" s="1">
        <v>152</v>
      </c>
      <c r="B24" s="1">
        <v>4.7095414302663201</v>
      </c>
    </row>
    <row r="25" spans="1:2" ht="15" thickBot="1" x14ac:dyDescent="0.35">
      <c r="A25" s="1">
        <v>115</v>
      </c>
      <c r="B25" s="1">
        <v>4.87551483290886</v>
      </c>
    </row>
    <row r="26" spans="1:2" ht="15" thickBot="1" x14ac:dyDescent="0.35">
      <c r="A26" s="1">
        <v>141</v>
      </c>
      <c r="B26" s="1">
        <v>4.5235706600306198</v>
      </c>
    </row>
    <row r="27" spans="1:2" ht="15" thickBot="1" x14ac:dyDescent="0.35">
      <c r="A27" s="1">
        <v>525</v>
      </c>
      <c r="B27" s="1">
        <v>4.9048651517665904</v>
      </c>
    </row>
    <row r="28" spans="1:2" ht="15" thickBot="1" x14ac:dyDescent="0.35">
      <c r="A28" s="1">
        <v>214</v>
      </c>
      <c r="B28" s="1">
        <v>5.0177287059088496</v>
      </c>
    </row>
    <row r="29" spans="1:2" ht="15" thickBot="1" x14ac:dyDescent="0.35">
      <c r="A29" s="1">
        <v>156</v>
      </c>
      <c r="B29" s="1">
        <v>5.15585897853303</v>
      </c>
    </row>
    <row r="30" spans="1:2" ht="15" thickBot="1" x14ac:dyDescent="0.35">
      <c r="A30" s="1">
        <v>124</v>
      </c>
      <c r="B30" s="1">
        <v>4.9615480797414397</v>
      </c>
    </row>
    <row r="31" spans="1:2" ht="15" thickBot="1" x14ac:dyDescent="0.35">
      <c r="A31" s="1">
        <v>129</v>
      </c>
      <c r="B31" s="1">
        <v>4.9114368792749197</v>
      </c>
    </row>
    <row r="32" spans="1:2" ht="15" thickBot="1" x14ac:dyDescent="0.35">
      <c r="A32" s="1">
        <v>119</v>
      </c>
      <c r="B32" s="1">
        <v>4.9838109069746102</v>
      </c>
    </row>
    <row r="33" spans="1:3" ht="15" thickBot="1" x14ac:dyDescent="0.35">
      <c r="A33" s="1">
        <v>146</v>
      </c>
      <c r="B33" s="1">
        <v>4.2986458938944301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33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500</v>
      </c>
      <c r="B2" s="1">
        <v>4.7657536619393399</v>
      </c>
    </row>
    <row r="3" spans="1:2" ht="15" thickBot="1" x14ac:dyDescent="0.35">
      <c r="A3" s="1">
        <v>501</v>
      </c>
      <c r="B3" s="1">
        <v>4.9809813829508496</v>
      </c>
    </row>
    <row r="4" spans="1:2" ht="15" thickBot="1" x14ac:dyDescent="0.35">
      <c r="A4" s="1">
        <v>151</v>
      </c>
      <c r="B4" s="1">
        <v>4.4092174246838898</v>
      </c>
    </row>
    <row r="5" spans="1:2" ht="15" thickBot="1" x14ac:dyDescent="0.35">
      <c r="A5" s="1">
        <v>127</v>
      </c>
      <c r="B5" s="1">
        <v>5.7142429234828898</v>
      </c>
    </row>
    <row r="6" spans="1:2" ht="15" thickBot="1" x14ac:dyDescent="0.35">
      <c r="A6" s="1">
        <v>128</v>
      </c>
      <c r="B6" s="1">
        <v>5.0150698524584199</v>
      </c>
    </row>
    <row r="7" spans="1:2" ht="15" thickBot="1" x14ac:dyDescent="0.35">
      <c r="A7" s="1">
        <v>111</v>
      </c>
      <c r="B7" s="1">
        <v>5.0239030541585903</v>
      </c>
    </row>
    <row r="8" spans="1:2" ht="15" thickBot="1" x14ac:dyDescent="0.35">
      <c r="A8" s="1">
        <v>132</v>
      </c>
      <c r="B8" s="1">
        <v>3.82065380997004</v>
      </c>
    </row>
    <row r="9" spans="1:2" ht="15" thickBot="1" x14ac:dyDescent="0.35">
      <c r="A9" s="1">
        <v>117</v>
      </c>
      <c r="B9" s="1">
        <v>6.6872077121690898</v>
      </c>
    </row>
    <row r="10" spans="1:2" ht="15" thickBot="1" x14ac:dyDescent="0.35">
      <c r="A10" s="1">
        <v>133</v>
      </c>
      <c r="B10" s="1">
        <v>3.4378356027025099</v>
      </c>
    </row>
    <row r="11" spans="1:2" ht="15" thickBot="1" x14ac:dyDescent="0.35">
      <c r="A11" s="1">
        <v>135</v>
      </c>
      <c r="B11" s="1">
        <v>5.9056768705462597</v>
      </c>
    </row>
    <row r="12" spans="1:2" ht="15" thickBot="1" x14ac:dyDescent="0.35">
      <c r="A12" s="1">
        <v>113</v>
      </c>
      <c r="B12" s="1">
        <v>6.0459574114120302</v>
      </c>
    </row>
    <row r="13" spans="1:2" ht="15" thickBot="1" x14ac:dyDescent="0.35">
      <c r="A13" s="1">
        <v>140</v>
      </c>
      <c r="B13" s="1">
        <v>4.4425252916407096</v>
      </c>
    </row>
    <row r="14" spans="1:2" ht="15" thickBot="1" x14ac:dyDescent="0.35">
      <c r="A14" s="1">
        <v>139</v>
      </c>
      <c r="B14" s="1">
        <v>3.9697793123042402</v>
      </c>
    </row>
    <row r="15" spans="1:2" ht="15" thickBot="1" x14ac:dyDescent="0.35">
      <c r="A15" s="1">
        <v>137</v>
      </c>
      <c r="B15" s="1">
        <v>4.4191370037195101</v>
      </c>
    </row>
    <row r="16" spans="1:2" ht="15" thickBot="1" x14ac:dyDescent="0.35">
      <c r="A16" s="1">
        <v>125</v>
      </c>
      <c r="B16" s="1">
        <v>5.8861737460714103</v>
      </c>
    </row>
    <row r="17" spans="1:2" ht="15" thickBot="1" x14ac:dyDescent="0.35">
      <c r="A17" s="1">
        <v>134</v>
      </c>
      <c r="B17" s="1">
        <v>4.8677883499998096</v>
      </c>
    </row>
    <row r="18" spans="1:2" ht="15" thickBot="1" x14ac:dyDescent="0.35">
      <c r="A18" s="1">
        <v>188</v>
      </c>
      <c r="B18" s="1">
        <v>3.32774310293498</v>
      </c>
    </row>
    <row r="19" spans="1:2" ht="15" thickBot="1" x14ac:dyDescent="0.35">
      <c r="A19" s="1">
        <v>517</v>
      </c>
      <c r="B19" s="1">
        <v>4.6761029599221899</v>
      </c>
    </row>
    <row r="20" spans="1:2" ht="15" thickBot="1" x14ac:dyDescent="0.35">
      <c r="A20" s="1">
        <v>154</v>
      </c>
      <c r="B20" s="1">
        <v>4.9163186071881704</v>
      </c>
    </row>
    <row r="21" spans="1:2" ht="15" thickBot="1" x14ac:dyDescent="0.35">
      <c r="A21" s="1">
        <v>150</v>
      </c>
      <c r="B21" s="1">
        <v>4.4786995578102298</v>
      </c>
    </row>
    <row r="22" spans="1:2" ht="15" thickBot="1" x14ac:dyDescent="0.35">
      <c r="A22" s="1">
        <v>142</v>
      </c>
      <c r="B22" s="1">
        <v>3.84275811185538</v>
      </c>
    </row>
    <row r="23" spans="1:2" ht="15" thickBot="1" x14ac:dyDescent="0.35">
      <c r="A23" s="1">
        <v>147</v>
      </c>
      <c r="B23" s="1">
        <v>5.0502952752989696</v>
      </c>
    </row>
    <row r="24" spans="1:2" ht="15" thickBot="1" x14ac:dyDescent="0.35">
      <c r="A24" s="1">
        <v>152</v>
      </c>
      <c r="B24" s="1">
        <v>4.2461831599329898</v>
      </c>
    </row>
    <row r="25" spans="1:2" ht="15" thickBot="1" x14ac:dyDescent="0.35">
      <c r="A25" s="1">
        <v>115</v>
      </c>
      <c r="B25" s="1">
        <v>5.0346332235528797</v>
      </c>
    </row>
    <row r="26" spans="1:2" ht="15" thickBot="1" x14ac:dyDescent="0.35">
      <c r="A26" s="1">
        <v>141</v>
      </c>
      <c r="B26" s="1">
        <v>3.73290645713994</v>
      </c>
    </row>
    <row r="27" spans="1:2" ht="15" thickBot="1" x14ac:dyDescent="0.35">
      <c r="A27" s="1">
        <v>525</v>
      </c>
      <c r="B27" s="1">
        <v>5.6075186390446197</v>
      </c>
    </row>
    <row r="28" spans="1:2" ht="15" thickBot="1" x14ac:dyDescent="0.35">
      <c r="A28" s="1">
        <v>214</v>
      </c>
      <c r="B28" s="1">
        <v>7.52658525054043</v>
      </c>
    </row>
    <row r="29" spans="1:2" ht="15" thickBot="1" x14ac:dyDescent="0.35">
      <c r="A29" s="1">
        <v>156</v>
      </c>
      <c r="B29" s="1">
        <v>5.8196347609220798</v>
      </c>
    </row>
    <row r="30" spans="1:2" ht="15" thickBot="1" x14ac:dyDescent="0.35">
      <c r="A30" s="1">
        <v>124</v>
      </c>
      <c r="B30" s="1">
        <v>5.1360309944347904</v>
      </c>
    </row>
    <row r="31" spans="1:2" ht="15" thickBot="1" x14ac:dyDescent="0.35">
      <c r="A31" s="1">
        <v>129</v>
      </c>
      <c r="B31" s="1">
        <v>4.8367373110579699</v>
      </c>
    </row>
    <row r="32" spans="1:2" ht="15" thickBot="1" x14ac:dyDescent="0.35">
      <c r="A32" s="1">
        <v>119</v>
      </c>
      <c r="B32" s="1">
        <v>5.3997849482988798</v>
      </c>
    </row>
    <row r="33" spans="1:3" ht="15" thickBot="1" x14ac:dyDescent="0.35">
      <c r="A33" s="1">
        <v>146</v>
      </c>
      <c r="B33" s="1">
        <v>2.9252181927926402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30" sqref="R30:R31"/>
    </sheetView>
  </sheetViews>
  <sheetFormatPr defaultRowHeight="14.4" x14ac:dyDescent="0.3"/>
  <sheetData>
    <row r="1" spans="1:18" x14ac:dyDescent="0.3">
      <c r="A1" s="8" t="s">
        <v>20</v>
      </c>
      <c r="B1" s="8" t="s">
        <v>19</v>
      </c>
      <c r="C1" t="s">
        <v>37</v>
      </c>
      <c r="D1" t="s">
        <v>22</v>
      </c>
      <c r="E1" t="s">
        <v>23</v>
      </c>
      <c r="F1" t="s">
        <v>37</v>
      </c>
      <c r="G1" t="s">
        <v>22</v>
      </c>
      <c r="H1" t="s">
        <v>23</v>
      </c>
      <c r="I1" t="s">
        <v>37</v>
      </c>
      <c r="J1" t="s">
        <v>22</v>
      </c>
      <c r="K1" t="s">
        <v>23</v>
      </c>
      <c r="L1" t="s">
        <v>37</v>
      </c>
      <c r="M1" t="s">
        <v>22</v>
      </c>
      <c r="N1" t="s">
        <v>23</v>
      </c>
      <c r="O1" t="s">
        <v>37</v>
      </c>
      <c r="P1" t="s">
        <v>22</v>
      </c>
      <c r="Q1" t="s">
        <v>23</v>
      </c>
      <c r="R1" s="8" t="s">
        <v>38</v>
      </c>
    </row>
    <row r="2" spans="1:18" x14ac:dyDescent="0.3">
      <c r="A2" t="s">
        <v>86</v>
      </c>
      <c r="B2" t="s">
        <v>53</v>
      </c>
      <c r="C2">
        <v>4.5</v>
      </c>
      <c r="D2">
        <v>-110</v>
      </c>
      <c r="E2">
        <v>-115</v>
      </c>
      <c r="F2">
        <v>4.5</v>
      </c>
      <c r="G2">
        <v>-122</v>
      </c>
      <c r="H2">
        <v>-104</v>
      </c>
      <c r="I2">
        <v>4.5</v>
      </c>
      <c r="J2">
        <v>-110</v>
      </c>
      <c r="K2">
        <v>-120</v>
      </c>
      <c r="L2" t="s">
        <v>39</v>
      </c>
      <c r="M2" t="s">
        <v>39</v>
      </c>
      <c r="N2" t="s">
        <v>39</v>
      </c>
      <c r="O2">
        <v>4.5</v>
      </c>
      <c r="P2">
        <v>-132</v>
      </c>
      <c r="Q2">
        <v>-103</v>
      </c>
      <c r="R2" s="7">
        <f t="shared" ref="R2:R33" si="0">MIN(C2,F2,I2,L2,O2)</f>
        <v>4.5</v>
      </c>
    </row>
    <row r="3" spans="1:18" x14ac:dyDescent="0.3">
      <c r="A3" t="s">
        <v>95</v>
      </c>
      <c r="B3" t="s">
        <v>54</v>
      </c>
      <c r="C3">
        <v>7.5</v>
      </c>
      <c r="D3">
        <v>-110</v>
      </c>
      <c r="E3">
        <v>-115</v>
      </c>
      <c r="F3">
        <v>7.5</v>
      </c>
      <c r="G3">
        <v>-102</v>
      </c>
      <c r="H3">
        <v>-124</v>
      </c>
      <c r="I3">
        <v>7.5</v>
      </c>
      <c r="J3">
        <v>-120</v>
      </c>
      <c r="K3">
        <v>-110</v>
      </c>
      <c r="L3" t="s">
        <v>39</v>
      </c>
      <c r="M3" t="s">
        <v>39</v>
      </c>
      <c r="N3" t="s">
        <v>39</v>
      </c>
      <c r="O3">
        <v>7.5</v>
      </c>
      <c r="P3">
        <v>-115</v>
      </c>
      <c r="Q3">
        <v>-115</v>
      </c>
      <c r="R3" s="7">
        <f t="shared" si="0"/>
        <v>7.5</v>
      </c>
    </row>
    <row r="4" spans="1:18" x14ac:dyDescent="0.3">
      <c r="A4" t="s">
        <v>88</v>
      </c>
      <c r="B4" t="s">
        <v>55</v>
      </c>
      <c r="C4">
        <v>4.5</v>
      </c>
      <c r="D4">
        <v>110</v>
      </c>
      <c r="E4">
        <v>-140</v>
      </c>
      <c r="F4">
        <v>4.5</v>
      </c>
      <c r="G4">
        <v>-108</v>
      </c>
      <c r="H4">
        <v>-118</v>
      </c>
      <c r="I4">
        <v>4.5</v>
      </c>
      <c r="J4">
        <v>100</v>
      </c>
      <c r="K4">
        <v>-130</v>
      </c>
      <c r="L4" t="s">
        <v>39</v>
      </c>
      <c r="M4" t="s">
        <v>39</v>
      </c>
      <c r="N4" t="s">
        <v>39</v>
      </c>
      <c r="O4">
        <v>4.5</v>
      </c>
      <c r="P4">
        <v>-106</v>
      </c>
      <c r="Q4">
        <v>-127</v>
      </c>
      <c r="R4" s="7">
        <f t="shared" si="0"/>
        <v>4.5</v>
      </c>
    </row>
    <row r="5" spans="1:18" x14ac:dyDescent="0.3">
      <c r="A5" t="s">
        <v>94</v>
      </c>
      <c r="B5" t="s">
        <v>56</v>
      </c>
      <c r="C5">
        <v>5.5</v>
      </c>
      <c r="D5">
        <v>-170</v>
      </c>
      <c r="E5">
        <v>130</v>
      </c>
      <c r="F5">
        <v>4.5</v>
      </c>
      <c r="G5">
        <v>120</v>
      </c>
      <c r="H5">
        <v>-154</v>
      </c>
      <c r="I5">
        <v>5.5</v>
      </c>
      <c r="J5">
        <v>-175</v>
      </c>
      <c r="K5">
        <v>135</v>
      </c>
      <c r="L5" t="s">
        <v>39</v>
      </c>
      <c r="M5" t="s">
        <v>39</v>
      </c>
      <c r="N5" t="s">
        <v>39</v>
      </c>
      <c r="O5">
        <v>5.5</v>
      </c>
      <c r="P5" t="s">
        <v>39</v>
      </c>
      <c r="Q5" t="s">
        <v>39</v>
      </c>
      <c r="R5" s="7">
        <f t="shared" si="0"/>
        <v>4.5</v>
      </c>
    </row>
    <row r="6" spans="1:18" x14ac:dyDescent="0.3">
      <c r="A6" t="s">
        <v>79</v>
      </c>
      <c r="B6" t="s">
        <v>25</v>
      </c>
      <c r="C6">
        <v>3.5</v>
      </c>
      <c r="D6">
        <v>-145</v>
      </c>
      <c r="E6">
        <v>110</v>
      </c>
      <c r="F6">
        <v>3.5</v>
      </c>
      <c r="G6">
        <v>-144</v>
      </c>
      <c r="H6">
        <v>114</v>
      </c>
      <c r="I6">
        <v>3.5</v>
      </c>
      <c r="J6">
        <v>-145</v>
      </c>
      <c r="K6">
        <v>110</v>
      </c>
      <c r="L6" t="s">
        <v>39</v>
      </c>
      <c r="M6" t="s">
        <v>39</v>
      </c>
      <c r="N6" t="s">
        <v>39</v>
      </c>
      <c r="O6">
        <v>3.5</v>
      </c>
      <c r="P6">
        <v>-137</v>
      </c>
      <c r="Q6">
        <v>104</v>
      </c>
      <c r="R6" s="7">
        <f t="shared" si="0"/>
        <v>3.5</v>
      </c>
    </row>
    <row r="7" spans="1:18" x14ac:dyDescent="0.3">
      <c r="A7" t="s">
        <v>90</v>
      </c>
      <c r="B7" t="s">
        <v>41</v>
      </c>
      <c r="C7">
        <v>3.5</v>
      </c>
      <c r="D7">
        <v>-130</v>
      </c>
      <c r="E7">
        <v>105</v>
      </c>
      <c r="F7">
        <v>3.5</v>
      </c>
      <c r="G7">
        <v>-140</v>
      </c>
      <c r="H7">
        <v>110</v>
      </c>
      <c r="I7">
        <v>3.5</v>
      </c>
      <c r="J7">
        <v>-145</v>
      </c>
      <c r="K7">
        <v>110</v>
      </c>
      <c r="L7" t="s">
        <v>39</v>
      </c>
      <c r="M7" t="s">
        <v>39</v>
      </c>
      <c r="N7" t="s">
        <v>39</v>
      </c>
      <c r="O7">
        <v>3.5</v>
      </c>
      <c r="P7">
        <v>-141</v>
      </c>
      <c r="Q7">
        <v>106</v>
      </c>
      <c r="R7" s="7">
        <f t="shared" si="0"/>
        <v>3.5</v>
      </c>
    </row>
    <row r="8" spans="1:18" x14ac:dyDescent="0.3">
      <c r="A8" t="s">
        <v>87</v>
      </c>
      <c r="B8" t="s">
        <v>57</v>
      </c>
      <c r="C8">
        <v>4.5</v>
      </c>
      <c r="D8">
        <v>-105</v>
      </c>
      <c r="E8">
        <v>-120</v>
      </c>
      <c r="F8">
        <v>4.5</v>
      </c>
      <c r="G8">
        <v>-112</v>
      </c>
      <c r="H8">
        <v>-112</v>
      </c>
      <c r="I8">
        <v>4.5</v>
      </c>
      <c r="J8">
        <v>-110</v>
      </c>
      <c r="K8">
        <v>-120</v>
      </c>
      <c r="L8" t="s">
        <v>39</v>
      </c>
      <c r="M8" t="s">
        <v>39</v>
      </c>
      <c r="N8" t="s">
        <v>39</v>
      </c>
      <c r="O8">
        <v>4.5</v>
      </c>
      <c r="P8">
        <v>-110</v>
      </c>
      <c r="Q8">
        <v>-121</v>
      </c>
      <c r="R8" s="7">
        <f t="shared" si="0"/>
        <v>4.5</v>
      </c>
    </row>
    <row r="9" spans="1:18" x14ac:dyDescent="0.3">
      <c r="A9" t="s">
        <v>73</v>
      </c>
      <c r="B9" t="s">
        <v>24</v>
      </c>
      <c r="C9">
        <v>6.5</v>
      </c>
      <c r="D9">
        <v>-170</v>
      </c>
      <c r="E9">
        <v>130</v>
      </c>
      <c r="F9">
        <v>5.5</v>
      </c>
      <c r="G9">
        <v>114</v>
      </c>
      <c r="H9">
        <v>-146</v>
      </c>
      <c r="I9">
        <v>6.5</v>
      </c>
      <c r="J9">
        <v>-175</v>
      </c>
      <c r="K9">
        <v>135</v>
      </c>
      <c r="L9" t="s">
        <v>39</v>
      </c>
      <c r="M9" t="s">
        <v>39</v>
      </c>
      <c r="N9" t="s">
        <v>39</v>
      </c>
      <c r="O9">
        <v>6.5</v>
      </c>
      <c r="P9">
        <v>110</v>
      </c>
      <c r="Q9">
        <v>138</v>
      </c>
      <c r="R9" s="7">
        <f t="shared" si="0"/>
        <v>5.5</v>
      </c>
    </row>
    <row r="10" spans="1:18" x14ac:dyDescent="0.3">
      <c r="A10" t="s">
        <v>99</v>
      </c>
      <c r="B10" t="s">
        <v>58</v>
      </c>
      <c r="C10">
        <v>3.5</v>
      </c>
      <c r="D10">
        <v>-170</v>
      </c>
      <c r="E10">
        <v>135</v>
      </c>
      <c r="F10">
        <v>3.5</v>
      </c>
      <c r="G10">
        <v>-164</v>
      </c>
      <c r="H10">
        <v>128</v>
      </c>
      <c r="I10">
        <v>3.5</v>
      </c>
      <c r="J10">
        <v>-190</v>
      </c>
      <c r="K10">
        <v>140</v>
      </c>
      <c r="L10" t="s">
        <v>39</v>
      </c>
      <c r="M10" t="s">
        <v>39</v>
      </c>
      <c r="N10" t="s">
        <v>39</v>
      </c>
      <c r="O10">
        <v>3.5</v>
      </c>
      <c r="P10">
        <v>-167</v>
      </c>
      <c r="Q10">
        <v>125</v>
      </c>
      <c r="R10" s="7">
        <f t="shared" si="0"/>
        <v>3.5</v>
      </c>
    </row>
    <row r="11" spans="1:18" x14ac:dyDescent="0.3">
      <c r="A11" t="s">
        <v>72</v>
      </c>
      <c r="B11" t="s">
        <v>40</v>
      </c>
      <c r="C11">
        <v>4.5</v>
      </c>
      <c r="D11">
        <v>-115</v>
      </c>
      <c r="E11">
        <v>-110</v>
      </c>
      <c r="F11">
        <v>4.5</v>
      </c>
      <c r="G11">
        <v>100</v>
      </c>
      <c r="H11">
        <v>-128</v>
      </c>
      <c r="I11">
        <v>4.5</v>
      </c>
      <c r="J11">
        <v>-120</v>
      </c>
      <c r="K11">
        <v>-110</v>
      </c>
      <c r="L11" t="s">
        <v>39</v>
      </c>
      <c r="M11" t="s">
        <v>39</v>
      </c>
      <c r="N11" t="s">
        <v>39</v>
      </c>
      <c r="O11">
        <v>4.5</v>
      </c>
      <c r="P11">
        <v>-120</v>
      </c>
      <c r="Q11">
        <v>-110</v>
      </c>
      <c r="R11" s="7">
        <f t="shared" si="0"/>
        <v>4.5</v>
      </c>
    </row>
    <row r="12" spans="1:18" x14ac:dyDescent="0.3">
      <c r="A12" t="s">
        <v>92</v>
      </c>
      <c r="B12" t="s">
        <v>59</v>
      </c>
      <c r="C12">
        <v>5.5</v>
      </c>
      <c r="D12">
        <v>-190</v>
      </c>
      <c r="E12">
        <v>145</v>
      </c>
      <c r="F12">
        <v>4.5</v>
      </c>
      <c r="G12">
        <v>-111</v>
      </c>
      <c r="H12">
        <v>-115</v>
      </c>
      <c r="I12">
        <v>4.5</v>
      </c>
      <c r="J12" t="s">
        <v>39</v>
      </c>
      <c r="K12" t="s">
        <v>39</v>
      </c>
      <c r="L12" t="s">
        <v>39</v>
      </c>
      <c r="M12" t="s">
        <v>39</v>
      </c>
      <c r="N12" t="s">
        <v>39</v>
      </c>
      <c r="O12">
        <v>4.5</v>
      </c>
      <c r="P12">
        <v>-118</v>
      </c>
      <c r="Q12">
        <v>-113</v>
      </c>
      <c r="R12" s="7">
        <f t="shared" si="0"/>
        <v>4.5</v>
      </c>
    </row>
    <row r="13" spans="1:18" x14ac:dyDescent="0.3">
      <c r="A13" t="s">
        <v>77</v>
      </c>
      <c r="B13" t="s">
        <v>60</v>
      </c>
      <c r="C13">
        <v>5.5</v>
      </c>
      <c r="D13">
        <v>-150</v>
      </c>
      <c r="E13">
        <v>115</v>
      </c>
      <c r="F13">
        <v>5.5</v>
      </c>
      <c r="G13">
        <v>-154</v>
      </c>
      <c r="H13">
        <v>120</v>
      </c>
      <c r="I13">
        <v>5.5</v>
      </c>
      <c r="J13">
        <v>-150</v>
      </c>
      <c r="K13">
        <v>115</v>
      </c>
      <c r="L13" t="s">
        <v>39</v>
      </c>
      <c r="M13" t="s">
        <v>39</v>
      </c>
      <c r="N13" t="s">
        <v>39</v>
      </c>
      <c r="O13">
        <v>5.5</v>
      </c>
      <c r="P13">
        <v>133</v>
      </c>
      <c r="Q13">
        <v>120</v>
      </c>
      <c r="R13" s="7">
        <f t="shared" si="0"/>
        <v>5.5</v>
      </c>
    </row>
    <row r="14" spans="1:18" x14ac:dyDescent="0.3">
      <c r="A14" t="s">
        <v>68</v>
      </c>
      <c r="B14" t="s">
        <v>47</v>
      </c>
      <c r="C14">
        <v>4.5</v>
      </c>
      <c r="D14" t="s">
        <v>39</v>
      </c>
      <c r="E14" t="s">
        <v>39</v>
      </c>
      <c r="F14">
        <v>4.5</v>
      </c>
      <c r="G14" t="s">
        <v>39</v>
      </c>
      <c r="H14" t="s">
        <v>39</v>
      </c>
      <c r="I14">
        <v>4.5</v>
      </c>
      <c r="J14" t="s">
        <v>39</v>
      </c>
      <c r="K14" t="s">
        <v>39</v>
      </c>
      <c r="L14" t="s">
        <v>39</v>
      </c>
      <c r="M14" t="s">
        <v>39</v>
      </c>
      <c r="N14" t="s">
        <v>39</v>
      </c>
      <c r="O14">
        <v>4.5</v>
      </c>
      <c r="P14" t="s">
        <v>39</v>
      </c>
      <c r="Q14" t="s">
        <v>39</v>
      </c>
      <c r="R14" s="7">
        <f t="shared" si="0"/>
        <v>4.5</v>
      </c>
    </row>
    <row r="15" spans="1:18" x14ac:dyDescent="0.3">
      <c r="A15" t="s">
        <v>81</v>
      </c>
      <c r="B15" t="s">
        <v>52</v>
      </c>
      <c r="C15">
        <v>4.5</v>
      </c>
      <c r="D15">
        <v>105</v>
      </c>
      <c r="E15">
        <v>-135</v>
      </c>
      <c r="F15">
        <v>4.5</v>
      </c>
      <c r="G15">
        <v>106</v>
      </c>
      <c r="H15">
        <v>-134</v>
      </c>
      <c r="I15">
        <v>4.5</v>
      </c>
      <c r="J15">
        <v>105</v>
      </c>
      <c r="K15">
        <v>-135</v>
      </c>
      <c r="L15" t="s">
        <v>39</v>
      </c>
      <c r="M15" t="s">
        <v>39</v>
      </c>
      <c r="N15" t="s">
        <v>39</v>
      </c>
      <c r="O15">
        <v>4.5</v>
      </c>
      <c r="P15">
        <v>100</v>
      </c>
      <c r="Q15">
        <v>-132</v>
      </c>
      <c r="R15" s="7">
        <f t="shared" si="0"/>
        <v>4.5</v>
      </c>
    </row>
    <row r="16" spans="1:18" x14ac:dyDescent="0.3">
      <c r="A16" t="s">
        <v>80</v>
      </c>
      <c r="B16" t="s">
        <v>28</v>
      </c>
      <c r="C16">
        <v>4.5</v>
      </c>
      <c r="D16">
        <v>-165</v>
      </c>
      <c r="E16">
        <v>130</v>
      </c>
      <c r="F16">
        <v>3.5</v>
      </c>
      <c r="G16">
        <v>136</v>
      </c>
      <c r="H16">
        <v>-174</v>
      </c>
      <c r="I16">
        <v>4.5</v>
      </c>
      <c r="J16">
        <v>-175</v>
      </c>
      <c r="K16">
        <v>135</v>
      </c>
      <c r="L16" t="s">
        <v>39</v>
      </c>
      <c r="M16" t="s">
        <v>39</v>
      </c>
      <c r="N16" t="s">
        <v>39</v>
      </c>
      <c r="O16">
        <v>4.5</v>
      </c>
      <c r="P16">
        <v>128</v>
      </c>
      <c r="Q16">
        <v>130</v>
      </c>
      <c r="R16" s="7">
        <f t="shared" si="0"/>
        <v>3.5</v>
      </c>
    </row>
    <row r="17" spans="1:18" x14ac:dyDescent="0.3">
      <c r="A17" t="s">
        <v>76</v>
      </c>
      <c r="B17" t="s">
        <v>43</v>
      </c>
      <c r="C17">
        <v>3.5</v>
      </c>
      <c r="D17">
        <v>-115</v>
      </c>
      <c r="E17">
        <v>-105</v>
      </c>
      <c r="F17">
        <v>3.5</v>
      </c>
      <c r="G17">
        <v>-113</v>
      </c>
      <c r="H17">
        <v>-113</v>
      </c>
      <c r="I17">
        <v>3.5</v>
      </c>
      <c r="J17">
        <v>-130</v>
      </c>
      <c r="K17">
        <v>100</v>
      </c>
      <c r="L17" t="s">
        <v>39</v>
      </c>
      <c r="M17" t="s">
        <v>39</v>
      </c>
      <c r="N17" t="s">
        <v>39</v>
      </c>
      <c r="O17">
        <v>3.5</v>
      </c>
      <c r="P17">
        <v>-113</v>
      </c>
      <c r="Q17">
        <v>-118</v>
      </c>
      <c r="R17" s="7">
        <f t="shared" si="0"/>
        <v>3.5</v>
      </c>
    </row>
    <row r="18" spans="1:18" x14ac:dyDescent="0.3">
      <c r="A18" t="s">
        <v>97</v>
      </c>
      <c r="B18" t="s">
        <v>14</v>
      </c>
      <c r="C18">
        <v>5.5</v>
      </c>
      <c r="D18">
        <v>100</v>
      </c>
      <c r="E18">
        <v>-125</v>
      </c>
      <c r="F18">
        <v>5.5</v>
      </c>
      <c r="G18">
        <v>-110</v>
      </c>
      <c r="H18">
        <v>-116</v>
      </c>
      <c r="I18">
        <v>5.5</v>
      </c>
      <c r="J18">
        <v>110</v>
      </c>
      <c r="K18">
        <v>-145</v>
      </c>
      <c r="L18" t="s">
        <v>39</v>
      </c>
      <c r="M18" t="s">
        <v>39</v>
      </c>
      <c r="N18" t="s">
        <v>39</v>
      </c>
      <c r="O18">
        <v>5.5</v>
      </c>
      <c r="P18">
        <v>-104</v>
      </c>
      <c r="Q18">
        <v>-129</v>
      </c>
      <c r="R18" s="7">
        <f t="shared" si="0"/>
        <v>5.5</v>
      </c>
    </row>
    <row r="19" spans="1:18" x14ac:dyDescent="0.3">
      <c r="A19" t="s">
        <v>74</v>
      </c>
      <c r="B19" t="s">
        <v>27</v>
      </c>
      <c r="C19">
        <v>3.5</v>
      </c>
      <c r="D19">
        <v>-115</v>
      </c>
      <c r="E19">
        <v>-110</v>
      </c>
      <c r="F19">
        <v>3.5</v>
      </c>
      <c r="G19">
        <v>-111</v>
      </c>
      <c r="H19">
        <v>-115</v>
      </c>
      <c r="I19">
        <v>3.5</v>
      </c>
      <c r="J19">
        <v>-120</v>
      </c>
      <c r="K19">
        <v>-105</v>
      </c>
      <c r="L19" t="s">
        <v>39</v>
      </c>
      <c r="M19" t="s">
        <v>39</v>
      </c>
      <c r="N19" t="s">
        <v>39</v>
      </c>
      <c r="O19">
        <v>3.5</v>
      </c>
      <c r="P19">
        <v>-120</v>
      </c>
      <c r="Q19">
        <v>-110</v>
      </c>
      <c r="R19" s="7">
        <f t="shared" si="0"/>
        <v>3.5</v>
      </c>
    </row>
    <row r="20" spans="1:18" x14ac:dyDescent="0.3">
      <c r="A20" t="s">
        <v>93</v>
      </c>
      <c r="B20" t="s">
        <v>61</v>
      </c>
      <c r="C20">
        <v>4.5</v>
      </c>
      <c r="D20">
        <v>130</v>
      </c>
      <c r="E20">
        <v>-165</v>
      </c>
      <c r="F20">
        <v>4.5</v>
      </c>
      <c r="G20">
        <v>118</v>
      </c>
      <c r="H20">
        <v>-150</v>
      </c>
      <c r="I20">
        <v>4.5</v>
      </c>
      <c r="J20">
        <v>125</v>
      </c>
      <c r="K20">
        <v>-165</v>
      </c>
      <c r="L20" t="s">
        <v>39</v>
      </c>
      <c r="M20" t="s">
        <v>39</v>
      </c>
      <c r="N20" t="s">
        <v>39</v>
      </c>
      <c r="O20">
        <v>5.5</v>
      </c>
      <c r="P20">
        <v>120</v>
      </c>
      <c r="Q20">
        <v>135</v>
      </c>
      <c r="R20" s="7">
        <f t="shared" si="0"/>
        <v>4.5</v>
      </c>
    </row>
    <row r="21" spans="1:18" x14ac:dyDescent="0.3">
      <c r="A21" t="s">
        <v>83</v>
      </c>
      <c r="B21" t="s">
        <v>45</v>
      </c>
      <c r="C21">
        <v>5.5</v>
      </c>
      <c r="D21">
        <v>-160</v>
      </c>
      <c r="E21">
        <v>125</v>
      </c>
      <c r="F21" t="s">
        <v>39</v>
      </c>
      <c r="G21" t="s">
        <v>39</v>
      </c>
      <c r="H21" t="s">
        <v>39</v>
      </c>
      <c r="I21">
        <v>5.5</v>
      </c>
      <c r="J21">
        <v>-155</v>
      </c>
      <c r="K21">
        <v>120</v>
      </c>
      <c r="L21" t="s">
        <v>39</v>
      </c>
      <c r="M21" t="s">
        <v>39</v>
      </c>
      <c r="N21" t="s">
        <v>39</v>
      </c>
      <c r="O21">
        <v>5.5</v>
      </c>
      <c r="P21">
        <v>125</v>
      </c>
      <c r="Q21">
        <v>132</v>
      </c>
      <c r="R21" s="7">
        <f t="shared" si="0"/>
        <v>5.5</v>
      </c>
    </row>
    <row r="22" spans="1:18" x14ac:dyDescent="0.3">
      <c r="A22" t="s">
        <v>71</v>
      </c>
      <c r="B22" t="s">
        <v>46</v>
      </c>
      <c r="C22">
        <v>5.5</v>
      </c>
      <c r="D22">
        <v>-115</v>
      </c>
      <c r="E22">
        <v>-110</v>
      </c>
      <c r="F22">
        <v>5.5</v>
      </c>
      <c r="G22">
        <v>-134</v>
      </c>
      <c r="H22">
        <v>106</v>
      </c>
      <c r="I22">
        <v>5.5</v>
      </c>
      <c r="J22">
        <v>-110</v>
      </c>
      <c r="K22">
        <v>-120</v>
      </c>
      <c r="L22" t="s">
        <v>39</v>
      </c>
      <c r="M22" t="s">
        <v>39</v>
      </c>
      <c r="N22" t="s">
        <v>39</v>
      </c>
      <c r="O22">
        <v>5.5</v>
      </c>
      <c r="P22">
        <v>-106</v>
      </c>
      <c r="Q22">
        <v>-125</v>
      </c>
      <c r="R22" s="7">
        <f t="shared" si="0"/>
        <v>5.5</v>
      </c>
    </row>
    <row r="23" spans="1:18" x14ac:dyDescent="0.3">
      <c r="A23" t="s">
        <v>69</v>
      </c>
      <c r="B23" t="s">
        <v>44</v>
      </c>
      <c r="C23">
        <v>4.5</v>
      </c>
      <c r="D23" t="s">
        <v>39</v>
      </c>
      <c r="E23" t="s">
        <v>39</v>
      </c>
      <c r="F23">
        <v>4.5</v>
      </c>
      <c r="G23" t="s">
        <v>39</v>
      </c>
      <c r="H23" t="s">
        <v>39</v>
      </c>
      <c r="I23">
        <v>4.5</v>
      </c>
      <c r="J23" t="s">
        <v>39</v>
      </c>
      <c r="K23" t="s">
        <v>39</v>
      </c>
      <c r="L23" t="s">
        <v>39</v>
      </c>
      <c r="M23" t="s">
        <v>39</v>
      </c>
      <c r="N23" t="s">
        <v>39</v>
      </c>
      <c r="O23">
        <v>3.5</v>
      </c>
      <c r="P23" t="s">
        <v>39</v>
      </c>
      <c r="Q23" t="s">
        <v>39</v>
      </c>
      <c r="R23" s="7">
        <f t="shared" si="0"/>
        <v>3.5</v>
      </c>
    </row>
    <row r="24" spans="1:18" x14ac:dyDescent="0.3">
      <c r="A24" t="s">
        <v>78</v>
      </c>
      <c r="B24" t="s">
        <v>62</v>
      </c>
      <c r="C24">
        <v>6.5</v>
      </c>
      <c r="D24">
        <v>110</v>
      </c>
      <c r="E24">
        <v>-140</v>
      </c>
      <c r="F24">
        <v>6.5</v>
      </c>
      <c r="G24">
        <v>116</v>
      </c>
      <c r="H24">
        <v>-148</v>
      </c>
      <c r="I24">
        <v>6.5</v>
      </c>
      <c r="J24">
        <v>120</v>
      </c>
      <c r="K24">
        <v>-155</v>
      </c>
      <c r="L24" t="s">
        <v>39</v>
      </c>
      <c r="M24" t="s">
        <v>39</v>
      </c>
      <c r="N24" t="s">
        <v>39</v>
      </c>
      <c r="O24">
        <v>7.5</v>
      </c>
      <c r="P24">
        <v>117</v>
      </c>
      <c r="Q24">
        <v>123</v>
      </c>
      <c r="R24" s="7">
        <f t="shared" si="0"/>
        <v>6.5</v>
      </c>
    </row>
    <row r="25" spans="1:18" x14ac:dyDescent="0.3">
      <c r="A25" t="s">
        <v>96</v>
      </c>
      <c r="B25" t="s">
        <v>50</v>
      </c>
      <c r="C25">
        <v>6.5</v>
      </c>
      <c r="D25">
        <v>-140</v>
      </c>
      <c r="E25">
        <v>105</v>
      </c>
      <c r="F25">
        <v>5.5</v>
      </c>
      <c r="G25">
        <v>126</v>
      </c>
      <c r="H25">
        <v>-162</v>
      </c>
      <c r="I25">
        <v>6.5</v>
      </c>
      <c r="J25">
        <v>-155</v>
      </c>
      <c r="K25">
        <v>120</v>
      </c>
      <c r="L25" t="s">
        <v>39</v>
      </c>
      <c r="M25" t="s">
        <v>39</v>
      </c>
      <c r="N25" t="s">
        <v>39</v>
      </c>
      <c r="O25">
        <v>6.5</v>
      </c>
      <c r="P25">
        <v>135</v>
      </c>
      <c r="Q25">
        <v>110</v>
      </c>
      <c r="R25" s="7">
        <f t="shared" si="0"/>
        <v>5.5</v>
      </c>
    </row>
    <row r="26" spans="1:18" x14ac:dyDescent="0.3">
      <c r="A26" t="s">
        <v>98</v>
      </c>
      <c r="B26" t="s">
        <v>63</v>
      </c>
      <c r="C26">
        <v>3.5</v>
      </c>
      <c r="D26">
        <v>170</v>
      </c>
      <c r="E26">
        <v>-220</v>
      </c>
      <c r="F26">
        <v>4.5</v>
      </c>
      <c r="G26">
        <v>-122</v>
      </c>
      <c r="H26">
        <v>-104</v>
      </c>
      <c r="I26">
        <v>3.5</v>
      </c>
      <c r="J26">
        <v>165</v>
      </c>
      <c r="K26">
        <v>-225</v>
      </c>
      <c r="L26" t="s">
        <v>39</v>
      </c>
      <c r="M26" t="s">
        <v>39</v>
      </c>
      <c r="N26" t="s">
        <v>39</v>
      </c>
      <c r="O26">
        <v>4.5</v>
      </c>
      <c r="P26">
        <v>-121</v>
      </c>
      <c r="Q26">
        <v>-110</v>
      </c>
      <c r="R26" s="7">
        <f t="shared" si="0"/>
        <v>3.5</v>
      </c>
    </row>
    <row r="27" spans="1:18" x14ac:dyDescent="0.3">
      <c r="A27" t="s">
        <v>75</v>
      </c>
      <c r="B27" t="s">
        <v>42</v>
      </c>
      <c r="C27">
        <v>5.5</v>
      </c>
      <c r="D27">
        <v>-105</v>
      </c>
      <c r="E27">
        <v>-120</v>
      </c>
      <c r="F27">
        <v>5.5</v>
      </c>
      <c r="G27">
        <v>-116</v>
      </c>
      <c r="H27">
        <v>-110</v>
      </c>
      <c r="I27">
        <v>5.5</v>
      </c>
      <c r="J27">
        <v>-110</v>
      </c>
      <c r="K27">
        <v>-120</v>
      </c>
      <c r="L27" t="s">
        <v>39</v>
      </c>
      <c r="M27" t="s">
        <v>39</v>
      </c>
      <c r="N27" t="s">
        <v>39</v>
      </c>
      <c r="O27">
        <v>5.5</v>
      </c>
      <c r="P27">
        <v>-134</v>
      </c>
      <c r="Q27">
        <v>100</v>
      </c>
      <c r="R27" s="7">
        <f t="shared" si="0"/>
        <v>5.5</v>
      </c>
    </row>
    <row r="28" spans="1:18" x14ac:dyDescent="0.3">
      <c r="A28" t="s">
        <v>91</v>
      </c>
      <c r="B28" t="s">
        <v>64</v>
      </c>
      <c r="C28">
        <v>5.5</v>
      </c>
      <c r="D28">
        <v>-115</v>
      </c>
      <c r="E28">
        <v>-110</v>
      </c>
      <c r="F28">
        <v>5.5</v>
      </c>
      <c r="G28">
        <v>-116</v>
      </c>
      <c r="H28">
        <v>-110</v>
      </c>
      <c r="I28">
        <v>5.5</v>
      </c>
      <c r="J28">
        <v>-115</v>
      </c>
      <c r="K28">
        <v>-115</v>
      </c>
      <c r="L28" t="s">
        <v>39</v>
      </c>
      <c r="M28" t="s">
        <v>39</v>
      </c>
      <c r="N28" t="s">
        <v>39</v>
      </c>
      <c r="O28">
        <v>5.5</v>
      </c>
      <c r="P28">
        <v>-118</v>
      </c>
      <c r="Q28">
        <v>-113</v>
      </c>
      <c r="R28" s="7">
        <f t="shared" si="0"/>
        <v>5.5</v>
      </c>
    </row>
    <row r="29" spans="1:18" x14ac:dyDescent="0.3">
      <c r="A29" t="s">
        <v>82</v>
      </c>
      <c r="B29" t="s">
        <v>26</v>
      </c>
      <c r="C29">
        <v>5.5</v>
      </c>
      <c r="D29">
        <v>-160</v>
      </c>
      <c r="E29">
        <v>125</v>
      </c>
      <c r="F29" t="s">
        <v>39</v>
      </c>
      <c r="G29" t="s">
        <v>39</v>
      </c>
      <c r="H29" t="s">
        <v>39</v>
      </c>
      <c r="I29">
        <v>5.5</v>
      </c>
      <c r="J29">
        <v>-160</v>
      </c>
      <c r="K29">
        <v>125</v>
      </c>
      <c r="L29" t="s">
        <v>39</v>
      </c>
      <c r="M29" t="s">
        <v>39</v>
      </c>
      <c r="N29" t="s">
        <v>39</v>
      </c>
      <c r="O29">
        <v>5.5</v>
      </c>
      <c r="P29">
        <v>123</v>
      </c>
      <c r="Q29">
        <v>132</v>
      </c>
      <c r="R29" s="7">
        <f t="shared" si="0"/>
        <v>5.5</v>
      </c>
    </row>
    <row r="30" spans="1:18" x14ac:dyDescent="0.3">
      <c r="A30" t="s">
        <v>70</v>
      </c>
      <c r="B30" t="s">
        <v>65</v>
      </c>
      <c r="C30">
        <v>5.5</v>
      </c>
      <c r="D30">
        <v>-140</v>
      </c>
      <c r="E30">
        <v>110</v>
      </c>
      <c r="F30">
        <v>5.5</v>
      </c>
      <c r="G30">
        <v>-138</v>
      </c>
      <c r="H30">
        <v>108</v>
      </c>
      <c r="I30">
        <v>5.5</v>
      </c>
      <c r="J30">
        <v>-160</v>
      </c>
      <c r="K30">
        <v>125</v>
      </c>
      <c r="L30" t="s">
        <v>39</v>
      </c>
      <c r="M30" t="s">
        <v>39</v>
      </c>
      <c r="N30" t="s">
        <v>39</v>
      </c>
      <c r="O30">
        <v>5.5</v>
      </c>
      <c r="P30">
        <v>145</v>
      </c>
      <c r="Q30">
        <v>112</v>
      </c>
      <c r="R30" s="7">
        <f t="shared" si="0"/>
        <v>5.5</v>
      </c>
    </row>
    <row r="31" spans="1:18" x14ac:dyDescent="0.3">
      <c r="A31" t="s">
        <v>89</v>
      </c>
      <c r="B31" t="s">
        <v>66</v>
      </c>
      <c r="C31">
        <v>4.5</v>
      </c>
      <c r="D31">
        <v>-160</v>
      </c>
      <c r="E31">
        <v>130</v>
      </c>
      <c r="F31">
        <v>4.5</v>
      </c>
      <c r="G31">
        <v>-134</v>
      </c>
      <c r="H31">
        <v>106</v>
      </c>
      <c r="I31">
        <v>4.5</v>
      </c>
      <c r="J31">
        <v>-160</v>
      </c>
      <c r="K31">
        <v>125</v>
      </c>
      <c r="L31" t="s">
        <v>39</v>
      </c>
      <c r="M31" t="s">
        <v>39</v>
      </c>
      <c r="N31" t="s">
        <v>39</v>
      </c>
      <c r="O31">
        <v>4.5</v>
      </c>
      <c r="P31">
        <v>138</v>
      </c>
      <c r="Q31">
        <v>118</v>
      </c>
      <c r="R31" s="7">
        <f t="shared" si="0"/>
        <v>4.5</v>
      </c>
    </row>
    <row r="32" spans="1:18" x14ac:dyDescent="0.3">
      <c r="R32" s="7">
        <f t="shared" si="0"/>
        <v>0</v>
      </c>
    </row>
    <row r="33" spans="18:18" x14ac:dyDescent="0.3">
      <c r="R33" s="7">
        <f t="shared" si="0"/>
        <v>0</v>
      </c>
    </row>
  </sheetData>
  <sortState xmlns:xlrd2="http://schemas.microsoft.com/office/spreadsheetml/2017/richdata2" ref="A2:R33">
    <sortCondition ref="B2:B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33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500</v>
      </c>
      <c r="B2" s="1">
        <v>3.86</v>
      </c>
      <c r="F2" s="1"/>
      <c r="G2" s="1"/>
      <c r="H2" s="1"/>
    </row>
    <row r="3" spans="1:8" ht="15" thickBot="1" x14ac:dyDescent="0.35">
      <c r="A3" s="1">
        <v>501</v>
      </c>
      <c r="B3" s="1">
        <v>4.57</v>
      </c>
      <c r="F3" s="1"/>
      <c r="G3" s="1"/>
      <c r="H3" s="1"/>
    </row>
    <row r="4" spans="1:8" ht="15" thickBot="1" x14ac:dyDescent="0.35">
      <c r="A4" s="1">
        <v>151</v>
      </c>
      <c r="B4" s="1">
        <v>4.5999999999999996</v>
      </c>
      <c r="F4" s="1"/>
      <c r="G4" s="1"/>
      <c r="H4" s="1"/>
    </row>
    <row r="5" spans="1:8" ht="15" thickBot="1" x14ac:dyDescent="0.35">
      <c r="A5" s="1">
        <v>127</v>
      </c>
      <c r="B5" s="1">
        <v>5.5</v>
      </c>
      <c r="F5" s="1"/>
      <c r="G5" s="1"/>
      <c r="H5" s="1"/>
    </row>
    <row r="6" spans="1:8" ht="15" thickBot="1" x14ac:dyDescent="0.35">
      <c r="A6" s="1">
        <v>128</v>
      </c>
      <c r="B6" s="1">
        <v>5.28</v>
      </c>
      <c r="F6" s="1"/>
      <c r="G6" s="1"/>
      <c r="H6" s="1"/>
    </row>
    <row r="7" spans="1:8" ht="15" thickBot="1" x14ac:dyDescent="0.35">
      <c r="A7" s="1">
        <v>111</v>
      </c>
      <c r="B7" s="1">
        <v>4.83</v>
      </c>
      <c r="F7" s="1"/>
      <c r="G7" s="1"/>
      <c r="H7" s="1"/>
    </row>
    <row r="8" spans="1:8" ht="15" thickBot="1" x14ac:dyDescent="0.35">
      <c r="A8" s="1">
        <v>132</v>
      </c>
      <c r="B8" s="1">
        <v>4.3899999999999997</v>
      </c>
      <c r="F8" s="1"/>
      <c r="G8" s="1"/>
      <c r="H8" s="1"/>
    </row>
    <row r="9" spans="1:8" ht="15" thickBot="1" x14ac:dyDescent="0.35">
      <c r="A9" s="1">
        <v>117</v>
      </c>
      <c r="B9" s="1">
        <v>6.87</v>
      </c>
      <c r="F9" s="1"/>
      <c r="G9" s="1"/>
      <c r="H9" s="1"/>
    </row>
    <row r="10" spans="1:8" ht="15" thickBot="1" x14ac:dyDescent="0.35">
      <c r="A10" s="1">
        <v>133</v>
      </c>
      <c r="B10" s="1">
        <v>3.66</v>
      </c>
      <c r="F10" s="1"/>
      <c r="G10" s="1"/>
      <c r="H10" s="1"/>
    </row>
    <row r="11" spans="1:8" ht="15" thickBot="1" x14ac:dyDescent="0.35">
      <c r="A11" s="1">
        <v>135</v>
      </c>
      <c r="B11" s="1">
        <v>6.32</v>
      </c>
      <c r="F11" s="1"/>
      <c r="G11" s="1"/>
      <c r="H11" s="1"/>
    </row>
    <row r="12" spans="1:8" ht="15" thickBot="1" x14ac:dyDescent="0.35">
      <c r="A12" s="1">
        <v>113</v>
      </c>
      <c r="B12" s="1">
        <v>6.24</v>
      </c>
      <c r="F12" s="1"/>
      <c r="G12" s="1"/>
      <c r="H12" s="1"/>
    </row>
    <row r="13" spans="1:8" ht="15" thickBot="1" x14ac:dyDescent="0.35">
      <c r="A13" s="1">
        <v>140</v>
      </c>
      <c r="B13" s="1">
        <v>4.3899999999999997</v>
      </c>
      <c r="F13" s="1"/>
      <c r="G13" s="1"/>
      <c r="H13" s="1"/>
    </row>
    <row r="14" spans="1:8" ht="15" thickBot="1" x14ac:dyDescent="0.35">
      <c r="A14" s="1">
        <v>139</v>
      </c>
      <c r="B14" s="1">
        <v>3.98</v>
      </c>
      <c r="F14" s="1"/>
      <c r="G14" s="1"/>
      <c r="H14" s="1"/>
    </row>
    <row r="15" spans="1:8" ht="15" thickBot="1" x14ac:dyDescent="0.35">
      <c r="A15" s="1">
        <v>137</v>
      </c>
      <c r="B15" s="1">
        <v>5.09</v>
      </c>
      <c r="F15" s="1"/>
      <c r="G15" s="1"/>
      <c r="H15" s="1"/>
    </row>
    <row r="16" spans="1:8" ht="15" thickBot="1" x14ac:dyDescent="0.35">
      <c r="A16" s="1">
        <v>125</v>
      </c>
      <c r="B16" s="1">
        <v>4.91</v>
      </c>
    </row>
    <row r="17" spans="1:2" ht="15" thickBot="1" x14ac:dyDescent="0.35">
      <c r="A17" s="1">
        <v>134</v>
      </c>
      <c r="B17" s="1">
        <v>4.9400000000000004</v>
      </c>
    </row>
    <row r="18" spans="1:2" ht="15" thickBot="1" x14ac:dyDescent="0.35">
      <c r="A18" s="1">
        <v>188</v>
      </c>
      <c r="B18" s="1">
        <v>3.1</v>
      </c>
    </row>
    <row r="19" spans="1:2" ht="15" thickBot="1" x14ac:dyDescent="0.35">
      <c r="A19" s="1">
        <v>517</v>
      </c>
      <c r="B19" s="1">
        <v>4.53</v>
      </c>
    </row>
    <row r="20" spans="1:2" ht="15" thickBot="1" x14ac:dyDescent="0.35">
      <c r="A20" s="1">
        <v>154</v>
      </c>
      <c r="B20" s="1">
        <v>5.77</v>
      </c>
    </row>
    <row r="21" spans="1:2" ht="15" thickBot="1" x14ac:dyDescent="0.35">
      <c r="A21" s="1">
        <v>150</v>
      </c>
      <c r="B21" s="1">
        <v>4.5</v>
      </c>
    </row>
    <row r="22" spans="1:2" ht="15" thickBot="1" x14ac:dyDescent="0.35">
      <c r="A22" s="1">
        <v>142</v>
      </c>
      <c r="B22" s="1">
        <v>4.67</v>
      </c>
    </row>
    <row r="23" spans="1:2" ht="15" thickBot="1" x14ac:dyDescent="0.35">
      <c r="A23" s="1">
        <v>147</v>
      </c>
      <c r="B23" s="1">
        <v>5.0199999999999996</v>
      </c>
    </row>
    <row r="24" spans="1:2" ht="15" thickBot="1" x14ac:dyDescent="0.35">
      <c r="A24" s="1">
        <v>152</v>
      </c>
      <c r="B24" s="1">
        <v>4.79</v>
      </c>
    </row>
    <row r="25" spans="1:2" ht="15" thickBot="1" x14ac:dyDescent="0.35">
      <c r="A25" s="1">
        <v>115</v>
      </c>
      <c r="B25" s="1">
        <v>4.4800000000000004</v>
      </c>
    </row>
    <row r="26" spans="1:2" ht="15" thickBot="1" x14ac:dyDescent="0.35">
      <c r="A26" s="1">
        <v>141</v>
      </c>
      <c r="B26" s="1">
        <v>3.83</v>
      </c>
    </row>
    <row r="27" spans="1:2" ht="15" thickBot="1" x14ac:dyDescent="0.35">
      <c r="A27" s="1">
        <v>525</v>
      </c>
      <c r="B27" s="1">
        <v>5.93</v>
      </c>
    </row>
    <row r="28" spans="1:2" ht="15" thickBot="1" x14ac:dyDescent="0.35">
      <c r="A28" s="1">
        <v>214</v>
      </c>
      <c r="B28" s="1">
        <v>6.32</v>
      </c>
    </row>
    <row r="29" spans="1:2" ht="15" thickBot="1" x14ac:dyDescent="0.35">
      <c r="A29" s="1">
        <v>156</v>
      </c>
      <c r="B29" s="1">
        <v>5.54</v>
      </c>
    </row>
    <row r="30" spans="1:2" ht="15" thickBot="1" x14ac:dyDescent="0.35">
      <c r="A30" s="1">
        <v>124</v>
      </c>
      <c r="B30" s="1">
        <v>5.22</v>
      </c>
    </row>
    <row r="31" spans="1:2" ht="15" thickBot="1" x14ac:dyDescent="0.35">
      <c r="A31" s="1">
        <v>129</v>
      </c>
      <c r="B31" s="1">
        <v>4.9000000000000004</v>
      </c>
    </row>
    <row r="32" spans="1:2" ht="15" thickBot="1" x14ac:dyDescent="0.35">
      <c r="A32" s="1">
        <v>119</v>
      </c>
      <c r="B32" s="1">
        <v>5.32</v>
      </c>
    </row>
    <row r="33" spans="1:3" ht="15" thickBot="1" x14ac:dyDescent="0.35">
      <c r="A33" s="1">
        <v>146</v>
      </c>
      <c r="B33" s="1">
        <v>3.42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33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500</v>
      </c>
      <c r="B2" s="1">
        <v>3.6192575352945302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501</v>
      </c>
      <c r="B3" s="1">
        <v>4.4545146258557802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151</v>
      </c>
      <c r="B4" s="1">
        <v>4.3700954959179796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127</v>
      </c>
      <c r="B5" s="1">
        <v>5.4385383863781502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128</v>
      </c>
      <c r="B6" s="1">
        <v>4.9751302672824798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111</v>
      </c>
      <c r="B7" s="1">
        <v>4.5266376760145501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132</v>
      </c>
      <c r="B8" s="1">
        <v>4.6959635156708304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117</v>
      </c>
      <c r="B9" s="1">
        <v>5.7015082141375402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133</v>
      </c>
      <c r="B10" s="1">
        <v>4.6357060249769901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135</v>
      </c>
      <c r="B11" s="1">
        <v>5.3161156672223404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113</v>
      </c>
      <c r="B12" s="1">
        <v>5.8411709878664499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140</v>
      </c>
      <c r="B13" s="1">
        <v>4.9683695088309303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139</v>
      </c>
      <c r="B14" s="1">
        <v>4.6311230176431204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137</v>
      </c>
      <c r="B15" s="1">
        <v>4.7635235178477204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125</v>
      </c>
      <c r="B16" s="1">
        <v>4.8214915101571103</v>
      </c>
    </row>
    <row r="17" spans="1:2" ht="15" thickBot="1" x14ac:dyDescent="0.35">
      <c r="A17" s="1">
        <v>134</v>
      </c>
      <c r="B17" s="1">
        <v>5.2659836672677898</v>
      </c>
    </row>
    <row r="18" spans="1:2" ht="15" thickBot="1" x14ac:dyDescent="0.35">
      <c r="A18" s="1">
        <v>188</v>
      </c>
      <c r="B18" s="1">
        <v>3.3019565644377198</v>
      </c>
    </row>
    <row r="19" spans="1:2" ht="15" thickBot="1" x14ac:dyDescent="0.35">
      <c r="A19" s="1">
        <v>517</v>
      </c>
      <c r="B19" s="1">
        <v>4.1035812918642103</v>
      </c>
    </row>
    <row r="20" spans="1:2" ht="15" thickBot="1" x14ac:dyDescent="0.35">
      <c r="A20" s="1">
        <v>154</v>
      </c>
      <c r="B20" s="1">
        <v>4.6190941105457197</v>
      </c>
    </row>
    <row r="21" spans="1:2" ht="15" thickBot="1" x14ac:dyDescent="0.35">
      <c r="A21" s="1">
        <v>150</v>
      </c>
      <c r="B21" s="1">
        <v>5.10096507159263</v>
      </c>
    </row>
    <row r="22" spans="1:2" ht="15" thickBot="1" x14ac:dyDescent="0.35">
      <c r="A22" s="1">
        <v>142</v>
      </c>
      <c r="B22" s="1">
        <v>4.4723503880696702</v>
      </c>
    </row>
    <row r="23" spans="1:2" ht="15" thickBot="1" x14ac:dyDescent="0.35">
      <c r="A23" s="1">
        <v>147</v>
      </c>
      <c r="B23" s="1">
        <v>5.3968746093729498</v>
      </c>
    </row>
    <row r="24" spans="1:2" ht="15" thickBot="1" x14ac:dyDescent="0.35">
      <c r="A24" s="1">
        <v>152</v>
      </c>
      <c r="B24" s="1">
        <v>4.1215259992689202</v>
      </c>
    </row>
    <row r="25" spans="1:2" ht="15" thickBot="1" x14ac:dyDescent="0.35">
      <c r="A25" s="1">
        <v>115</v>
      </c>
      <c r="B25" s="1">
        <v>5.0084076992528797</v>
      </c>
    </row>
    <row r="26" spans="1:2" ht="15" thickBot="1" x14ac:dyDescent="0.35">
      <c r="A26" s="1">
        <v>141</v>
      </c>
      <c r="B26" s="1">
        <v>3.7727017969218699</v>
      </c>
    </row>
    <row r="27" spans="1:2" ht="15" thickBot="1" x14ac:dyDescent="0.35">
      <c r="A27" s="1">
        <v>525</v>
      </c>
      <c r="B27" s="1">
        <v>4.4517542165406896</v>
      </c>
    </row>
    <row r="28" spans="1:2" ht="15" thickBot="1" x14ac:dyDescent="0.35">
      <c r="A28" s="1">
        <v>214</v>
      </c>
      <c r="B28" s="1">
        <v>5.1983795841614802</v>
      </c>
    </row>
    <row r="29" spans="1:2" ht="15" thickBot="1" x14ac:dyDescent="0.35">
      <c r="A29" s="1">
        <v>156</v>
      </c>
      <c r="B29" s="1">
        <v>5.4632865810927402</v>
      </c>
    </row>
    <row r="30" spans="1:2" ht="15" thickBot="1" x14ac:dyDescent="0.35">
      <c r="A30" s="1">
        <v>124</v>
      </c>
      <c r="B30" s="1">
        <v>5.3020712796749399</v>
      </c>
    </row>
    <row r="31" spans="1:2" ht="15" thickBot="1" x14ac:dyDescent="0.35">
      <c r="A31" s="1">
        <v>129</v>
      </c>
      <c r="B31" s="1">
        <v>4.7767063175967399</v>
      </c>
    </row>
    <row r="32" spans="1:2" ht="15" thickBot="1" x14ac:dyDescent="0.35">
      <c r="A32" s="1">
        <v>119</v>
      </c>
      <c r="B32" s="1">
        <v>4.95870824211101</v>
      </c>
    </row>
    <row r="33" spans="1:3" ht="15" thickBot="1" x14ac:dyDescent="0.35">
      <c r="A33" s="1">
        <v>146</v>
      </c>
      <c r="B33" s="1">
        <v>3.16875937838264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33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500</v>
      </c>
      <c r="B2" s="1">
        <v>3.85739483625626</v>
      </c>
    </row>
    <row r="3" spans="1:2" ht="15" thickBot="1" x14ac:dyDescent="0.35">
      <c r="A3" s="1">
        <v>501</v>
      </c>
      <c r="B3" s="1">
        <v>4.8281423098288503</v>
      </c>
    </row>
    <row r="4" spans="1:2" ht="15" thickBot="1" x14ac:dyDescent="0.35">
      <c r="A4" s="1">
        <v>151</v>
      </c>
      <c r="B4" s="1">
        <v>4.3685663783592501</v>
      </c>
    </row>
    <row r="5" spans="1:2" ht="15" thickBot="1" x14ac:dyDescent="0.35">
      <c r="A5" s="1">
        <v>127</v>
      </c>
      <c r="B5" s="1">
        <v>5.64142756302937</v>
      </c>
    </row>
    <row r="6" spans="1:2" ht="15" thickBot="1" x14ac:dyDescent="0.35">
      <c r="A6" s="1">
        <v>128</v>
      </c>
      <c r="B6" s="1">
        <v>5.00598541163661</v>
      </c>
    </row>
    <row r="7" spans="1:2" ht="15" thickBot="1" x14ac:dyDescent="0.35">
      <c r="A7" s="1">
        <v>111</v>
      </c>
      <c r="B7" s="1">
        <v>4.6648531180107904</v>
      </c>
    </row>
    <row r="8" spans="1:2" ht="15" thickBot="1" x14ac:dyDescent="0.35">
      <c r="A8" s="1">
        <v>132</v>
      </c>
      <c r="B8" s="1">
        <v>4.7520710296725603</v>
      </c>
    </row>
    <row r="9" spans="1:2" ht="15" thickBot="1" x14ac:dyDescent="0.35">
      <c r="A9" s="1">
        <v>117</v>
      </c>
      <c r="B9" s="1">
        <v>5.7648723691718402</v>
      </c>
    </row>
    <row r="10" spans="1:2" ht="15" thickBot="1" x14ac:dyDescent="0.35">
      <c r="A10" s="1">
        <v>133</v>
      </c>
      <c r="B10" s="1">
        <v>4.6566046889488799</v>
      </c>
    </row>
    <row r="11" spans="1:2" ht="15" thickBot="1" x14ac:dyDescent="0.35">
      <c r="A11" s="1">
        <v>135</v>
      </c>
      <c r="B11" s="1">
        <v>5.4902182227449003</v>
      </c>
    </row>
    <row r="12" spans="1:2" ht="15" thickBot="1" x14ac:dyDescent="0.35">
      <c r="A12" s="1">
        <v>113</v>
      </c>
      <c r="B12" s="1">
        <v>5.8142783109355802</v>
      </c>
    </row>
    <row r="13" spans="1:2" ht="15" thickBot="1" x14ac:dyDescent="0.35">
      <c r="A13" s="1">
        <v>140</v>
      </c>
      <c r="B13" s="1">
        <v>5.1386948991005097</v>
      </c>
    </row>
    <row r="14" spans="1:2" ht="15" thickBot="1" x14ac:dyDescent="0.35">
      <c r="A14" s="1">
        <v>139</v>
      </c>
      <c r="B14" s="1">
        <v>4.6755463284957903</v>
      </c>
    </row>
    <row r="15" spans="1:2" ht="15" thickBot="1" x14ac:dyDescent="0.35">
      <c r="A15" s="1">
        <v>137</v>
      </c>
      <c r="B15" s="1">
        <v>4.89624877127945</v>
      </c>
    </row>
    <row r="16" spans="1:2" ht="15" thickBot="1" x14ac:dyDescent="0.35">
      <c r="A16" s="1">
        <v>125</v>
      </c>
      <c r="B16" s="1">
        <v>4.8119104880692198</v>
      </c>
    </row>
    <row r="17" spans="1:2" ht="15" thickBot="1" x14ac:dyDescent="0.35">
      <c r="A17" s="1">
        <v>134</v>
      </c>
      <c r="B17" s="1">
        <v>5.4332151796243</v>
      </c>
    </row>
    <row r="18" spans="1:2" ht="15" thickBot="1" x14ac:dyDescent="0.35">
      <c r="A18" s="1">
        <v>188</v>
      </c>
      <c r="B18" s="1">
        <v>3.2863863273480498</v>
      </c>
    </row>
    <row r="19" spans="1:2" ht="15" thickBot="1" x14ac:dyDescent="0.35">
      <c r="A19" s="1">
        <v>517</v>
      </c>
      <c r="B19" s="1">
        <v>4.5031015341441698</v>
      </c>
    </row>
    <row r="20" spans="1:2" ht="15" thickBot="1" x14ac:dyDescent="0.35">
      <c r="A20" s="1">
        <v>154</v>
      </c>
      <c r="B20" s="1">
        <v>4.7096881457937796</v>
      </c>
    </row>
    <row r="21" spans="1:2" ht="15" thickBot="1" x14ac:dyDescent="0.35">
      <c r="A21" s="1">
        <v>150</v>
      </c>
      <c r="B21" s="1">
        <v>5.2826398660695597</v>
      </c>
    </row>
    <row r="22" spans="1:2" ht="15" thickBot="1" x14ac:dyDescent="0.35">
      <c r="A22" s="1">
        <v>142</v>
      </c>
      <c r="B22" s="1">
        <v>4.5747029334245299</v>
      </c>
    </row>
    <row r="23" spans="1:2" ht="15" thickBot="1" x14ac:dyDescent="0.35">
      <c r="A23" s="1">
        <v>147</v>
      </c>
      <c r="B23" s="1">
        <v>5.4159509443391904</v>
      </c>
    </row>
    <row r="24" spans="1:2" ht="15" thickBot="1" x14ac:dyDescent="0.35">
      <c r="A24" s="1">
        <v>152</v>
      </c>
      <c r="B24" s="1">
        <v>4.2082893261949197</v>
      </c>
    </row>
    <row r="25" spans="1:2" ht="15" thickBot="1" x14ac:dyDescent="0.35">
      <c r="A25" s="1">
        <v>115</v>
      </c>
      <c r="B25" s="1">
        <v>5.0704699296739202</v>
      </c>
    </row>
    <row r="26" spans="1:2" ht="15" thickBot="1" x14ac:dyDescent="0.35">
      <c r="A26" s="1">
        <v>141</v>
      </c>
      <c r="B26" s="1">
        <v>3.7840670796895601</v>
      </c>
    </row>
    <row r="27" spans="1:2" ht="15" thickBot="1" x14ac:dyDescent="0.35">
      <c r="A27" s="1">
        <v>525</v>
      </c>
      <c r="B27" s="1">
        <v>4.8556163531052796</v>
      </c>
    </row>
    <row r="28" spans="1:2" ht="15" thickBot="1" x14ac:dyDescent="0.35">
      <c r="A28" s="1">
        <v>214</v>
      </c>
      <c r="B28" s="1">
        <v>5.2727275831768399</v>
      </c>
    </row>
    <row r="29" spans="1:2" ht="15" thickBot="1" x14ac:dyDescent="0.35">
      <c r="A29" s="1">
        <v>156</v>
      </c>
      <c r="B29" s="1">
        <v>5.68753455112744</v>
      </c>
    </row>
    <row r="30" spans="1:2" ht="15" thickBot="1" x14ac:dyDescent="0.35">
      <c r="A30" s="1">
        <v>124</v>
      </c>
      <c r="B30" s="1">
        <v>5.2739476925284299</v>
      </c>
    </row>
    <row r="31" spans="1:2" ht="15" thickBot="1" x14ac:dyDescent="0.35">
      <c r="A31" s="1">
        <v>129</v>
      </c>
      <c r="B31" s="1">
        <v>4.9379462508438197</v>
      </c>
    </row>
    <row r="32" spans="1:2" ht="15" thickBot="1" x14ac:dyDescent="0.35">
      <c r="A32" s="1">
        <v>119</v>
      </c>
      <c r="B32" s="1">
        <v>4.8780408304617504</v>
      </c>
    </row>
    <row r="33" spans="1:3" ht="15" thickBot="1" x14ac:dyDescent="0.35">
      <c r="A33" s="1">
        <v>146</v>
      </c>
      <c r="B33" s="1">
        <v>3.2544588840864002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33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500</v>
      </c>
      <c r="B2" s="1">
        <v>4.2786885245901596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501</v>
      </c>
      <c r="B3" s="1">
        <v>4.2786885245901596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151</v>
      </c>
      <c r="B4" s="1">
        <v>4.1033057851239603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127</v>
      </c>
      <c r="B5" s="1">
        <v>5.3846153846153797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128</v>
      </c>
      <c r="B6" s="1">
        <v>4.5972540045766497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111</v>
      </c>
      <c r="B7" s="1">
        <v>5.3846153846153797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132</v>
      </c>
      <c r="B8" s="1">
        <v>4.0803571428571397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117</v>
      </c>
      <c r="B9" s="1">
        <v>6.3194444444444402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133</v>
      </c>
      <c r="B10" s="1">
        <v>4.1033057851239603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135</v>
      </c>
      <c r="B11" s="1">
        <v>5.4811320754716899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113</v>
      </c>
      <c r="B12" s="1">
        <v>6.0425531914893602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140</v>
      </c>
      <c r="B13" s="1">
        <v>4.9581005586592104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139</v>
      </c>
      <c r="B14" s="1">
        <v>4.2534562211981504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137</v>
      </c>
      <c r="B15" s="1">
        <v>4.4802784222737797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125</v>
      </c>
      <c r="B16" s="1">
        <v>5.5313531353135303</v>
      </c>
    </row>
    <row r="17" spans="1:2" ht="15" thickBot="1" x14ac:dyDescent="0.35">
      <c r="A17" s="1">
        <v>134</v>
      </c>
      <c r="B17" s="1">
        <v>4.5972540045766497</v>
      </c>
    </row>
    <row r="18" spans="1:2" ht="15" thickBot="1" x14ac:dyDescent="0.35">
      <c r="A18" s="1">
        <v>188</v>
      </c>
      <c r="B18" s="1">
        <v>3.88</v>
      </c>
    </row>
    <row r="19" spans="1:2" ht="15" thickBot="1" x14ac:dyDescent="0.35">
      <c r="A19" s="1">
        <v>517</v>
      </c>
      <c r="B19" s="1">
        <v>4.4802784222737797</v>
      </c>
    </row>
    <row r="20" spans="1:2" ht="15" thickBot="1" x14ac:dyDescent="0.35">
      <c r="A20" s="1">
        <v>154</v>
      </c>
      <c r="B20" s="1">
        <v>5.3846153846153797</v>
      </c>
    </row>
    <row r="21" spans="1:2" ht="15" thickBot="1" x14ac:dyDescent="0.35">
      <c r="A21" s="1">
        <v>150</v>
      </c>
      <c r="B21" s="1">
        <v>5.5306122448979496</v>
      </c>
    </row>
    <row r="22" spans="1:2" ht="15" thickBot="1" x14ac:dyDescent="0.35">
      <c r="A22" s="1">
        <v>142</v>
      </c>
      <c r="B22" s="1">
        <v>4.0803571428571397</v>
      </c>
    </row>
    <row r="23" spans="1:2" ht="15" thickBot="1" x14ac:dyDescent="0.35">
      <c r="A23" s="1">
        <v>147</v>
      </c>
      <c r="B23" s="1">
        <v>5.5313531353135303</v>
      </c>
    </row>
    <row r="24" spans="1:2" ht="15" thickBot="1" x14ac:dyDescent="0.35">
      <c r="A24" s="1">
        <v>152</v>
      </c>
      <c r="B24" s="1">
        <v>4.2786885245901596</v>
      </c>
    </row>
    <row r="25" spans="1:2" ht="15" thickBot="1" x14ac:dyDescent="0.35">
      <c r="A25" s="1">
        <v>115</v>
      </c>
      <c r="B25" s="1">
        <v>5.3846153846153797</v>
      </c>
    </row>
    <row r="26" spans="1:2" ht="15" thickBot="1" x14ac:dyDescent="0.35">
      <c r="A26" s="1">
        <v>141</v>
      </c>
      <c r="B26" s="1">
        <v>4.1033057851239603</v>
      </c>
    </row>
    <row r="27" spans="1:2" ht="15" thickBot="1" x14ac:dyDescent="0.35">
      <c r="A27" s="1">
        <v>525</v>
      </c>
      <c r="B27" s="1">
        <v>4.5972540045766497</v>
      </c>
    </row>
    <row r="28" spans="1:2" ht="15" thickBot="1" x14ac:dyDescent="0.35">
      <c r="A28" s="1">
        <v>214</v>
      </c>
      <c r="B28" s="1">
        <v>5.7801418439716299</v>
      </c>
    </row>
    <row r="29" spans="1:2" ht="15" thickBot="1" x14ac:dyDescent="0.35">
      <c r="A29" s="1">
        <v>156</v>
      </c>
      <c r="B29" s="1">
        <v>5.9896373056994801</v>
      </c>
    </row>
    <row r="30" spans="1:2" ht="15" thickBot="1" x14ac:dyDescent="0.35">
      <c r="A30" s="1">
        <v>124</v>
      </c>
      <c r="B30" s="1">
        <v>5.7801418439716299</v>
      </c>
    </row>
    <row r="31" spans="1:2" ht="15" thickBot="1" x14ac:dyDescent="0.35">
      <c r="A31" s="1">
        <v>129</v>
      </c>
      <c r="B31" s="1">
        <v>5.3846153846153797</v>
      </c>
    </row>
    <row r="32" spans="1:2" ht="15" thickBot="1" x14ac:dyDescent="0.35">
      <c r="A32" s="1">
        <v>119</v>
      </c>
      <c r="B32" s="1">
        <v>4.9581005586592104</v>
      </c>
    </row>
    <row r="33" spans="1:3" ht="15" thickBot="1" x14ac:dyDescent="0.35">
      <c r="A33" s="1">
        <v>146</v>
      </c>
      <c r="B33" s="1">
        <v>3.4923076923076901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33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500</v>
      </c>
      <c r="B2" s="1">
        <v>3.8155893999999999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501</v>
      </c>
      <c r="B3" s="1">
        <v>5.3142513999999998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151</v>
      </c>
      <c r="B4" s="1">
        <v>4.7653394000000002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127</v>
      </c>
      <c r="B5" s="1">
        <v>5.5770106000000004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128</v>
      </c>
      <c r="B6" s="1">
        <v>3.8941493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111</v>
      </c>
      <c r="B7" s="1">
        <v>5.1623406000000003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132</v>
      </c>
      <c r="B8" s="1">
        <v>2.7700263999999999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117</v>
      </c>
      <c r="B9" s="1">
        <v>6.4556129999999996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133</v>
      </c>
      <c r="B10" s="1">
        <v>2.5230267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135</v>
      </c>
      <c r="B11" s="1">
        <v>6.6996307000000002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113</v>
      </c>
      <c r="B12" s="1">
        <v>7.0793303999999999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140</v>
      </c>
      <c r="B13" s="1">
        <v>3.6631870000000002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139</v>
      </c>
      <c r="B14" s="1">
        <v>3.9741411000000002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137</v>
      </c>
      <c r="B15" s="1">
        <v>4.43276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125</v>
      </c>
      <c r="B16" s="1">
        <v>4.9413650000000002</v>
      </c>
    </row>
    <row r="17" spans="1:2" ht="15" thickBot="1" x14ac:dyDescent="0.35">
      <c r="A17" s="1">
        <v>134</v>
      </c>
      <c r="B17" s="1">
        <v>4.5688060000000004</v>
      </c>
    </row>
    <row r="18" spans="1:2" ht="15" thickBot="1" x14ac:dyDescent="0.35">
      <c r="A18" s="1">
        <v>188</v>
      </c>
      <c r="B18" s="1">
        <v>4.2096014000000004</v>
      </c>
    </row>
    <row r="19" spans="1:2" ht="15" thickBot="1" x14ac:dyDescent="0.35">
      <c r="A19" s="1">
        <v>517</v>
      </c>
      <c r="B19" s="1">
        <v>4.3247942999999998</v>
      </c>
    </row>
    <row r="20" spans="1:2" ht="15" thickBot="1" x14ac:dyDescent="0.35">
      <c r="A20" s="1">
        <v>154</v>
      </c>
      <c r="B20" s="1">
        <v>5.5176907000000002</v>
      </c>
    </row>
    <row r="21" spans="1:2" ht="15" thickBot="1" x14ac:dyDescent="0.35">
      <c r="A21" s="1">
        <v>150</v>
      </c>
      <c r="B21" s="1">
        <v>5.5803989999999999</v>
      </c>
    </row>
    <row r="22" spans="1:2" ht="15" thickBot="1" x14ac:dyDescent="0.35">
      <c r="A22" s="1">
        <v>142</v>
      </c>
      <c r="B22" s="1">
        <v>4.1308517</v>
      </c>
    </row>
    <row r="23" spans="1:2" ht="15" thickBot="1" x14ac:dyDescent="0.35">
      <c r="A23" s="1">
        <v>147</v>
      </c>
      <c r="B23" s="1">
        <v>7.7111130000000001</v>
      </c>
    </row>
    <row r="24" spans="1:2" ht="15" thickBot="1" x14ac:dyDescent="0.35">
      <c r="A24" s="1">
        <v>152</v>
      </c>
      <c r="B24" s="1">
        <v>4.3890576000000001</v>
      </c>
    </row>
    <row r="25" spans="1:2" ht="15" thickBot="1" x14ac:dyDescent="0.35">
      <c r="A25" s="1">
        <v>115</v>
      </c>
      <c r="B25" s="1">
        <v>3.6160412000000002</v>
      </c>
    </row>
    <row r="26" spans="1:2" ht="15" thickBot="1" x14ac:dyDescent="0.35">
      <c r="A26" s="1">
        <v>141</v>
      </c>
      <c r="B26" s="1">
        <v>4.6933866000000002</v>
      </c>
    </row>
    <row r="27" spans="1:2" ht="15" thickBot="1" x14ac:dyDescent="0.35">
      <c r="A27" s="1">
        <v>525</v>
      </c>
      <c r="B27" s="1">
        <v>5.1625290000000001</v>
      </c>
    </row>
    <row r="28" spans="1:2" ht="15" thickBot="1" x14ac:dyDescent="0.35">
      <c r="A28" s="1">
        <v>214</v>
      </c>
      <c r="B28" s="1">
        <v>5.3137945999999996</v>
      </c>
    </row>
    <row r="29" spans="1:2" ht="15" thickBot="1" x14ac:dyDescent="0.35">
      <c r="A29" s="1">
        <v>156</v>
      </c>
      <c r="B29" s="1">
        <v>5.8288035000000002</v>
      </c>
    </row>
    <row r="30" spans="1:2" ht="15" thickBot="1" x14ac:dyDescent="0.35">
      <c r="A30" s="1">
        <v>124</v>
      </c>
      <c r="B30" s="1">
        <v>5.5098200000000004</v>
      </c>
    </row>
    <row r="31" spans="1:2" ht="15" thickBot="1" x14ac:dyDescent="0.35">
      <c r="A31" s="1">
        <v>129</v>
      </c>
      <c r="B31" s="1">
        <v>4.1862110000000001</v>
      </c>
    </row>
    <row r="32" spans="1:2" ht="15" thickBot="1" x14ac:dyDescent="0.35">
      <c r="A32" s="1">
        <v>119</v>
      </c>
      <c r="B32" s="1">
        <v>5.9151077000000001</v>
      </c>
    </row>
    <row r="33" spans="1:3" ht="15" thickBot="1" x14ac:dyDescent="0.35">
      <c r="A33" s="1">
        <v>146</v>
      </c>
      <c r="B33" s="1">
        <v>3.6951290000000001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33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500</v>
      </c>
      <c r="B2" s="1">
        <v>3.78735381724875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501</v>
      </c>
      <c r="B3" s="1">
        <v>4.8948072265165097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151</v>
      </c>
      <c r="B4" s="1">
        <v>4.3916056087335003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127</v>
      </c>
      <c r="B5" s="1">
        <v>5.6568039098543101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128</v>
      </c>
      <c r="B6" s="1">
        <v>4.9284981240141796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111</v>
      </c>
      <c r="B7" s="1">
        <v>4.6044601512921703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132</v>
      </c>
      <c r="B8" s="1">
        <v>4.7216784451714497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117</v>
      </c>
      <c r="B9" s="1">
        <v>5.7133412678505602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133</v>
      </c>
      <c r="B10" s="1">
        <v>4.6227858700979798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135</v>
      </c>
      <c r="B11" s="1">
        <v>5.4475406646852598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113</v>
      </c>
      <c r="B12" s="1">
        <v>5.7917393110942497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140</v>
      </c>
      <c r="B13" s="1">
        <v>5.0285968458270096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139</v>
      </c>
      <c r="B14" s="1">
        <v>4.6477340577907897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137</v>
      </c>
      <c r="B15" s="1">
        <v>4.8565463902417099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125</v>
      </c>
      <c r="B16" s="1">
        <v>4.8064830034636303</v>
      </c>
    </row>
    <row r="17" spans="1:2" ht="15" thickBot="1" x14ac:dyDescent="0.35">
      <c r="A17" s="1">
        <v>134</v>
      </c>
      <c r="B17" s="1">
        <v>5.4213118668164304</v>
      </c>
    </row>
    <row r="18" spans="1:2" ht="15" thickBot="1" x14ac:dyDescent="0.35">
      <c r="A18" s="1">
        <v>188</v>
      </c>
      <c r="B18" s="1">
        <v>3.3067704248274499</v>
      </c>
    </row>
    <row r="19" spans="1:2" ht="15" thickBot="1" x14ac:dyDescent="0.35">
      <c r="A19" s="1">
        <v>517</v>
      </c>
      <c r="B19" s="1">
        <v>4.5228281587324801</v>
      </c>
    </row>
    <row r="20" spans="1:2" ht="15" thickBot="1" x14ac:dyDescent="0.35">
      <c r="A20" s="1">
        <v>154</v>
      </c>
      <c r="B20" s="1">
        <v>4.5645910391492901</v>
      </c>
    </row>
    <row r="21" spans="1:2" ht="15" thickBot="1" x14ac:dyDescent="0.35">
      <c r="A21" s="1">
        <v>150</v>
      </c>
      <c r="B21" s="1">
        <v>5.2449175510271804</v>
      </c>
    </row>
    <row r="22" spans="1:2" ht="15" thickBot="1" x14ac:dyDescent="0.35">
      <c r="A22" s="1">
        <v>142</v>
      </c>
      <c r="B22" s="1">
        <v>4.4917210467830602</v>
      </c>
    </row>
    <row r="23" spans="1:2" ht="15" thickBot="1" x14ac:dyDescent="0.35">
      <c r="A23" s="1">
        <v>147</v>
      </c>
      <c r="B23" s="1">
        <v>5.4315064386216498</v>
      </c>
    </row>
    <row r="24" spans="1:2" ht="15" thickBot="1" x14ac:dyDescent="0.35">
      <c r="A24" s="1">
        <v>152</v>
      </c>
      <c r="B24" s="1">
        <v>4.0927972851842602</v>
      </c>
    </row>
    <row r="25" spans="1:2" ht="15" thickBot="1" x14ac:dyDescent="0.35">
      <c r="A25" s="1">
        <v>115</v>
      </c>
      <c r="B25" s="1">
        <v>5.1113037682169402</v>
      </c>
    </row>
    <row r="26" spans="1:2" ht="15" thickBot="1" x14ac:dyDescent="0.35">
      <c r="A26" s="1">
        <v>141</v>
      </c>
      <c r="B26" s="1">
        <v>3.6991339535384902</v>
      </c>
    </row>
    <row r="27" spans="1:2" ht="15" thickBot="1" x14ac:dyDescent="0.35">
      <c r="A27" s="1">
        <v>525</v>
      </c>
      <c r="B27" s="1">
        <v>4.94298150263384</v>
      </c>
    </row>
    <row r="28" spans="1:2" ht="15" thickBot="1" x14ac:dyDescent="0.35">
      <c r="A28" s="1">
        <v>214</v>
      </c>
      <c r="B28" s="1">
        <v>5.1379859328344297</v>
      </c>
    </row>
    <row r="29" spans="1:2" ht="15" thickBot="1" x14ac:dyDescent="0.35">
      <c r="A29" s="1">
        <v>156</v>
      </c>
      <c r="B29" s="1">
        <v>5.6001783834588501</v>
      </c>
    </row>
    <row r="30" spans="1:2" ht="15" thickBot="1" x14ac:dyDescent="0.35">
      <c r="A30" s="1">
        <v>124</v>
      </c>
      <c r="B30" s="1">
        <v>5.20661751599902</v>
      </c>
    </row>
    <row r="31" spans="1:2" ht="15" thickBot="1" x14ac:dyDescent="0.35">
      <c r="A31" s="1">
        <v>129</v>
      </c>
      <c r="B31" s="1">
        <v>4.9066059745833703</v>
      </c>
    </row>
    <row r="32" spans="1:2" ht="15" thickBot="1" x14ac:dyDescent="0.35">
      <c r="A32" s="1">
        <v>119</v>
      </c>
      <c r="B32" s="1">
        <v>4.820532328324</v>
      </c>
    </row>
    <row r="33" spans="1:3" ht="15" thickBot="1" x14ac:dyDescent="0.35">
      <c r="A33" s="1">
        <v>146</v>
      </c>
      <c r="B33" s="1">
        <v>3.1131977953812302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33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500</v>
      </c>
      <c r="B2" s="1">
        <v>3.9414395674243998</v>
      </c>
    </row>
    <row r="3" spans="1:5" ht="15" thickBot="1" x14ac:dyDescent="0.35">
      <c r="A3" s="1">
        <v>501</v>
      </c>
      <c r="B3" s="1">
        <v>4.81661145714531</v>
      </c>
    </row>
    <row r="4" spans="1:5" ht="15" thickBot="1" x14ac:dyDescent="0.35">
      <c r="A4" s="1">
        <v>151</v>
      </c>
      <c r="B4" s="1">
        <v>4.4260082344843701</v>
      </c>
    </row>
    <row r="5" spans="1:5" ht="15" thickBot="1" x14ac:dyDescent="0.35">
      <c r="A5" s="1">
        <v>127</v>
      </c>
      <c r="B5" s="1">
        <v>5.5841018029585001</v>
      </c>
    </row>
    <row r="6" spans="1:5" ht="15" thickBot="1" x14ac:dyDescent="0.35">
      <c r="A6" s="1">
        <v>128</v>
      </c>
      <c r="B6" s="1">
        <v>5.02441543413756</v>
      </c>
    </row>
    <row r="7" spans="1:5" ht="15" thickBot="1" x14ac:dyDescent="0.35">
      <c r="A7" s="1">
        <v>111</v>
      </c>
      <c r="B7" s="1">
        <v>4.6784013637049</v>
      </c>
    </row>
    <row r="8" spans="1:5" ht="15" thickBot="1" x14ac:dyDescent="0.35">
      <c r="A8" s="1">
        <v>132</v>
      </c>
      <c r="B8" s="1">
        <v>4.7068470712014898</v>
      </c>
    </row>
    <row r="9" spans="1:5" ht="15" thickBot="1" x14ac:dyDescent="0.35">
      <c r="A9" s="1">
        <v>117</v>
      </c>
      <c r="B9" s="1">
        <v>5.7710327632258904</v>
      </c>
    </row>
    <row r="10" spans="1:5" ht="15" thickBot="1" x14ac:dyDescent="0.35">
      <c r="A10" s="1">
        <v>133</v>
      </c>
      <c r="B10" s="1">
        <v>4.6477384464987699</v>
      </c>
    </row>
    <row r="11" spans="1:5" ht="15" thickBot="1" x14ac:dyDescent="0.35">
      <c r="A11" s="1">
        <v>135</v>
      </c>
      <c r="B11" s="1">
        <v>5.44563423847731</v>
      </c>
    </row>
    <row r="12" spans="1:5" ht="15" thickBot="1" x14ac:dyDescent="0.35">
      <c r="A12" s="1">
        <v>113</v>
      </c>
      <c r="B12" s="1">
        <v>5.7854183930565597</v>
      </c>
    </row>
    <row r="13" spans="1:5" ht="15" thickBot="1" x14ac:dyDescent="0.35">
      <c r="A13" s="1">
        <v>140</v>
      </c>
      <c r="B13" s="1">
        <v>5.0580117089312902</v>
      </c>
    </row>
    <row r="14" spans="1:5" ht="15" thickBot="1" x14ac:dyDescent="0.35">
      <c r="A14" s="1">
        <v>139</v>
      </c>
      <c r="B14" s="1">
        <v>4.6803002288733797</v>
      </c>
    </row>
    <row r="15" spans="1:5" ht="15" thickBot="1" x14ac:dyDescent="0.35">
      <c r="A15" s="1">
        <v>137</v>
      </c>
      <c r="B15" s="1">
        <v>4.85089755368179</v>
      </c>
    </row>
    <row r="16" spans="1:5" ht="15" thickBot="1" x14ac:dyDescent="0.35">
      <c r="A16" s="1">
        <v>125</v>
      </c>
      <c r="B16" s="1">
        <v>4.9503191425183299</v>
      </c>
    </row>
    <row r="17" spans="1:2" ht="15" thickBot="1" x14ac:dyDescent="0.35">
      <c r="A17" s="1">
        <v>134</v>
      </c>
      <c r="B17" s="1">
        <v>5.3208205902140504</v>
      </c>
    </row>
    <row r="18" spans="1:2" ht="15" thickBot="1" x14ac:dyDescent="0.35">
      <c r="A18" s="1">
        <v>188</v>
      </c>
      <c r="B18" s="1">
        <v>3.1849130490221</v>
      </c>
    </row>
    <row r="19" spans="1:2" ht="15" thickBot="1" x14ac:dyDescent="0.35">
      <c r="A19" s="1">
        <v>517</v>
      </c>
      <c r="B19" s="1">
        <v>4.4727787272450898</v>
      </c>
    </row>
    <row r="20" spans="1:2" ht="15" thickBot="1" x14ac:dyDescent="0.35">
      <c r="A20" s="1">
        <v>154</v>
      </c>
      <c r="B20" s="1">
        <v>4.8005539270203998</v>
      </c>
    </row>
    <row r="21" spans="1:2" ht="15" thickBot="1" x14ac:dyDescent="0.35">
      <c r="A21" s="1">
        <v>150</v>
      </c>
      <c r="B21" s="1">
        <v>5.24030916030335</v>
      </c>
    </row>
    <row r="22" spans="1:2" ht="15" thickBot="1" x14ac:dyDescent="0.35">
      <c r="A22" s="1">
        <v>142</v>
      </c>
      <c r="B22" s="1">
        <v>4.4339025974370001</v>
      </c>
    </row>
    <row r="23" spans="1:2" ht="15" thickBot="1" x14ac:dyDescent="0.35">
      <c r="A23" s="1">
        <v>147</v>
      </c>
      <c r="B23" s="1">
        <v>5.3508780427459701</v>
      </c>
    </row>
    <row r="24" spans="1:2" ht="15" thickBot="1" x14ac:dyDescent="0.35">
      <c r="A24" s="1">
        <v>152</v>
      </c>
      <c r="B24" s="1">
        <v>4.2280579933085196</v>
      </c>
    </row>
    <row r="25" spans="1:2" ht="15" thickBot="1" x14ac:dyDescent="0.35">
      <c r="A25" s="1">
        <v>115</v>
      </c>
      <c r="B25" s="1">
        <v>4.9991675304366003</v>
      </c>
    </row>
    <row r="26" spans="1:2" ht="15" thickBot="1" x14ac:dyDescent="0.35">
      <c r="A26" s="1">
        <v>141</v>
      </c>
      <c r="B26" s="1">
        <v>3.7693284068372401</v>
      </c>
    </row>
    <row r="27" spans="1:2" ht="15" thickBot="1" x14ac:dyDescent="0.35">
      <c r="A27" s="1">
        <v>525</v>
      </c>
      <c r="B27" s="1">
        <v>4.7826711298676399</v>
      </c>
    </row>
    <row r="28" spans="1:2" ht="15" thickBot="1" x14ac:dyDescent="0.35">
      <c r="A28" s="1">
        <v>214</v>
      </c>
      <c r="B28" s="1">
        <v>5.3256042517762001</v>
      </c>
    </row>
    <row r="29" spans="1:2" ht="15" thickBot="1" x14ac:dyDescent="0.35">
      <c r="A29" s="1">
        <v>156</v>
      </c>
      <c r="B29" s="1">
        <v>5.6505428667039803</v>
      </c>
    </row>
    <row r="30" spans="1:2" ht="15" thickBot="1" x14ac:dyDescent="0.35">
      <c r="A30" s="1">
        <v>124</v>
      </c>
      <c r="B30" s="1">
        <v>5.2609853926679602</v>
      </c>
    </row>
    <row r="31" spans="1:2" ht="15" thickBot="1" x14ac:dyDescent="0.35">
      <c r="A31" s="1">
        <v>129</v>
      </c>
      <c r="B31" s="1">
        <v>4.8965018307323396</v>
      </c>
    </row>
    <row r="32" spans="1:2" ht="15" thickBot="1" x14ac:dyDescent="0.35">
      <c r="A32" s="1">
        <v>119</v>
      </c>
      <c r="B32" s="1">
        <v>4.9931883154901602</v>
      </c>
    </row>
    <row r="33" spans="1:3" ht="15" thickBot="1" x14ac:dyDescent="0.35">
      <c r="A33" s="1">
        <v>146</v>
      </c>
      <c r="B33" s="1">
        <v>3.21758737076523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2024-05-09T18:22:18Z</dcterms:modified>
</cp:coreProperties>
</file>