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5E5645BE-057D-4497-85C3-EB4984373020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R39" i="1"/>
  <c r="S39" i="1"/>
  <c r="T39" i="1"/>
  <c r="Q46" i="1"/>
  <c r="R46" i="1"/>
  <c r="S46" i="1"/>
  <c r="T46" i="1"/>
  <c r="Q37" i="1"/>
  <c r="T37" i="1"/>
  <c r="S37" i="1"/>
  <c r="N39" i="1" l="1"/>
  <c r="N48" i="1"/>
  <c r="N46" i="1"/>
  <c r="N49" i="1"/>
  <c r="N41" i="1"/>
  <c r="N42" i="1"/>
  <c r="N47" i="1"/>
  <c r="N40" i="1"/>
  <c r="N38" i="1"/>
  <c r="N50" i="1"/>
  <c r="N45" i="1"/>
  <c r="N43" i="1"/>
  <c r="N44" i="1"/>
  <c r="N37" i="1"/>
  <c r="L44" i="1"/>
  <c r="L43" i="1"/>
  <c r="Q43" i="1" s="1"/>
  <c r="L45" i="1"/>
  <c r="Q45" i="1" s="1"/>
  <c r="L50" i="1"/>
  <c r="Q50" i="1" s="1"/>
  <c r="L38" i="1"/>
  <c r="L40" i="1"/>
  <c r="Q40" i="1" s="1"/>
  <c r="L47" i="1"/>
  <c r="Q47" i="1" s="1"/>
  <c r="L42" i="1"/>
  <c r="Q42" i="1" s="1"/>
  <c r="L41" i="1"/>
  <c r="L49" i="1"/>
  <c r="Q49" i="1" s="1"/>
  <c r="L46" i="1"/>
  <c r="L48" i="1"/>
  <c r="Q48" i="1" s="1"/>
  <c r="L39" i="1"/>
  <c r="M39" i="1" s="1"/>
  <c r="L37" i="1"/>
  <c r="M41" i="1" l="1"/>
  <c r="Q41" i="1"/>
  <c r="M44" i="1"/>
  <c r="P44" i="1" s="1"/>
  <c r="R44" i="1" s="1"/>
  <c r="Q44" i="1"/>
  <c r="M38" i="1"/>
  <c r="P38" i="1" s="1"/>
  <c r="R38" i="1" s="1"/>
  <c r="Q38" i="1"/>
  <c r="P39" i="1"/>
  <c r="P41" i="1"/>
  <c r="R41" i="1" s="1"/>
  <c r="M48" i="1"/>
  <c r="M42" i="1"/>
  <c r="M50" i="1"/>
  <c r="M46" i="1"/>
  <c r="M47" i="1"/>
  <c r="M45" i="1"/>
  <c r="M37" i="1"/>
  <c r="M49" i="1"/>
  <c r="M40" i="1"/>
  <c r="M43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2" i="17"/>
  <c r="S50" i="1" l="1"/>
  <c r="T50" i="1"/>
  <c r="T48" i="1"/>
  <c r="S48" i="1"/>
  <c r="S47" i="1"/>
  <c r="T47" i="1"/>
  <c r="S45" i="1"/>
  <c r="T45" i="1"/>
  <c r="S43" i="1"/>
  <c r="T43" i="1"/>
  <c r="T42" i="1"/>
  <c r="S42" i="1"/>
  <c r="S41" i="1"/>
  <c r="T41" i="1"/>
  <c r="U41" i="1" s="1"/>
  <c r="T49" i="1"/>
  <c r="S49" i="1"/>
  <c r="T44" i="1"/>
  <c r="S44" i="1"/>
  <c r="U44" i="1" s="1"/>
  <c r="S40" i="1"/>
  <c r="T40" i="1"/>
  <c r="S38" i="1"/>
  <c r="T38" i="1"/>
  <c r="U38" i="1"/>
  <c r="U39" i="1"/>
  <c r="P48" i="1"/>
  <c r="R48" i="1" s="1"/>
  <c r="P45" i="1"/>
  <c r="R45" i="1" s="1"/>
  <c r="P47" i="1"/>
  <c r="R47" i="1" s="1"/>
  <c r="P40" i="1"/>
  <c r="R40" i="1" s="1"/>
  <c r="P49" i="1"/>
  <c r="R49" i="1" s="1"/>
  <c r="P46" i="1"/>
  <c r="P43" i="1"/>
  <c r="R43" i="1" s="1"/>
  <c r="P37" i="1"/>
  <c r="R37" i="1" s="1"/>
  <c r="P50" i="1"/>
  <c r="R50" i="1" s="1"/>
  <c r="P42" i="1"/>
  <c r="R42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50" i="1" l="1"/>
  <c r="U37" i="1"/>
  <c r="U40" i="1"/>
  <c r="U42" i="1"/>
  <c r="U47" i="1"/>
  <c r="U43" i="1"/>
  <c r="U45" i="1"/>
  <c r="U48" i="1"/>
  <c r="U49" i="1"/>
  <c r="U46" i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<sst xmlns="http://schemas.openxmlformats.org/spreadsheetml/2006/main" count="206" uniqueCount="68">
  <si>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</si>
  <si>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</si>
  <si>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</si>
  <si>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</si>
  <si>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</si>
  <si>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</si>
  <si>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</si>
  <si>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</si>
  <si>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</si>
  <si>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</si>
  <si>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</si>
  <si>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</si>
  <si>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</si>
  <si>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</si>
  <si>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</si>
  <si>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</si>
  <si>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</si>
  <si>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</si>
  <si>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</si>
  <si>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</si>
  <si>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</si>
  <si>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</si>
  <si>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</si>
  <si>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</si>
  <si>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CLE</t>
  </si>
  <si>
    <t>SFG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</si>
  <si>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</si>
  <si>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</si>
  <si>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</si>
  <si>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</si>
  <si>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</si>
  <si>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</si>
  <si>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</si>
  <si>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</si>
  <si>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</si>
  <si>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</si>
  <si>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CHW</t>
  </si>
  <si>
    <t>STL</t>
  </si>
  <si>
    <t>MIL</t>
  </si>
  <si>
    <t>LAA</t>
  </si>
  <si>
    <t>KCR</t>
  </si>
  <si>
    <t>SEA</t>
  </si>
  <si>
    <t>ARI</t>
  </si>
  <si>
    <t>CIN</t>
  </si>
  <si>
    <t>COL</t>
  </si>
  <si>
    <t>HOU</t>
  </si>
  <si>
    <t>KC</t>
  </si>
  <si>
    <t>NYY</t>
  </si>
  <si>
    <t>SF</t>
  </si>
  <si>
    <t>Sonny Gray</t>
  </si>
  <si>
    <t>Seasonal K's</t>
  </si>
  <si>
    <t>Difference Season</t>
  </si>
  <si>
    <t>Exceed Stars</t>
  </si>
  <si>
    <t>Percent Exceed O/U Last 10</t>
  </si>
  <si>
    <t>Slade Cecconi</t>
  </si>
  <si>
    <t>Hunter Greene</t>
  </si>
  <si>
    <t>Logan Gilbert</t>
  </si>
  <si>
    <t>Pablo Lopez</t>
  </si>
  <si>
    <t>Keaton Winn</t>
  </si>
  <si>
    <t>Cal Quantrill</t>
  </si>
  <si>
    <t>Ronel Blanco</t>
  </si>
  <si>
    <t>Marcus Stroman</t>
  </si>
  <si>
    <t>Ben Lively</t>
  </si>
  <si>
    <t>Erick Fedde</t>
  </si>
  <si>
    <t>Tobias Myers</t>
  </si>
  <si>
    <t>Michael Wacha</t>
  </si>
  <si>
    <t>Reid Detmers</t>
  </si>
  <si>
    <t>Last 10 Starts Avg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</si>
</sst>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E29" zoomScale="80" zoomScaleNormal="80" workbookViewId="0">
      <selection activeCell="O54" sqref="O54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54</v>
      </c>
      <c r="B2" s="5">
        <f>RF!B2</f>
        <v>6.35</v>
      </c>
      <c r="C2" s="5">
        <f>LR!B2</f>
        <v>5.3969772707885504</v>
      </c>
      <c r="D2" s="5">
        <f>Adaboost!B2</f>
        <v>5.7136075949366996</v>
      </c>
      <c r="E2" s="5">
        <f>XGBR!B2</f>
        <v>5.5432399999999999</v>
      </c>
      <c r="F2" s="5">
        <f>Huber!B2</f>
        <v>5.2920553342468599</v>
      </c>
      <c r="G2" s="5">
        <f>BayesRidge!B2</f>
        <v>5.3564937163916699</v>
      </c>
      <c r="H2" s="5">
        <f>Elastic!B2</f>
        <v>4.9781648925508</v>
      </c>
      <c r="I2" s="5">
        <f>GBR!B2</f>
        <v>5.6485844401115797</v>
      </c>
      <c r="J2" s="6">
        <f t="shared" ref="J2:J35" si="0">AVERAGE(B2:I2,B37)</f>
        <v>5.5180016868513118</v>
      </c>
      <c r="K2">
        <f t="shared" ref="K2:K31" si="1">MAX(B2:I2,B37)</f>
        <v>6.35</v>
      </c>
      <c r="L2">
        <f t="shared" ref="L2:L31" si="2">MIN(B2:I2,B37)</f>
        <v>4.9781648925508</v>
      </c>
      <c r="AC2" s="6"/>
    </row>
    <row r="3" spans="1:29" ht="15" thickBot="1" x14ac:dyDescent="0.35">
      <c r="A3" t="s">
        <v>55</v>
      </c>
      <c r="B3" s="5">
        <f>RF!B3</f>
        <v>5.98</v>
      </c>
      <c r="C3" s="5">
        <f>LR!B3</f>
        <v>5.34918775459961</v>
      </c>
      <c r="D3" s="5">
        <f>Adaboost!B3</f>
        <v>5.4280230326295502</v>
      </c>
      <c r="E3" s="5">
        <f>XGBR!B3</f>
        <v>7.0081562999999996</v>
      </c>
      <c r="F3" s="5">
        <f>Huber!B3</f>
        <v>5.3309005777927396</v>
      </c>
      <c r="G3" s="5">
        <f>BayesRidge!B3</f>
        <v>5.2973971843978997</v>
      </c>
      <c r="H3" s="5">
        <f>Elastic!B3</f>
        <v>5.0337275866007296</v>
      </c>
      <c r="I3" s="5">
        <f>GBR!B3</f>
        <v>6.8714353853019698</v>
      </c>
      <c r="J3" s="6">
        <f t="shared" si="0"/>
        <v>5.7413032913455808</v>
      </c>
      <c r="K3">
        <f t="shared" si="1"/>
        <v>7.0081562999999996</v>
      </c>
      <c r="L3">
        <f t="shared" si="2"/>
        <v>5.0337275866007296</v>
      </c>
      <c r="AC3" s="6"/>
    </row>
    <row r="4" spans="1:29" ht="15" thickBot="1" x14ac:dyDescent="0.35">
      <c r="A4" t="s">
        <v>56</v>
      </c>
      <c r="B4" s="5">
        <f>RF!B4</f>
        <v>6.88</v>
      </c>
      <c r="C4" s="5">
        <f>LR!B4</f>
        <v>6.4259441913749997</v>
      </c>
      <c r="D4" s="5">
        <f>Adaboost!B4</f>
        <v>6.50285714285714</v>
      </c>
      <c r="E4" s="5">
        <f>XGBR!B4</f>
        <v>7.1062760000000003</v>
      </c>
      <c r="F4" s="5">
        <f>Huber!B4</f>
        <v>6.4033183378650698</v>
      </c>
      <c r="G4" s="5">
        <f>BayesRidge!B4</f>
        <v>6.3581158291895896</v>
      </c>
      <c r="H4" s="5">
        <f>Elastic!B4</f>
        <v>5.3092410199646896</v>
      </c>
      <c r="I4" s="5">
        <f>GBR!B4</f>
        <v>6.7378282418094804</v>
      </c>
      <c r="J4" s="6">
        <f t="shared" si="0"/>
        <v>6.4654275900545883</v>
      </c>
      <c r="K4">
        <f t="shared" si="1"/>
        <v>7.1062760000000003</v>
      </c>
      <c r="L4">
        <f t="shared" si="2"/>
        <v>5.3092410199646896</v>
      </c>
      <c r="AC4" s="6"/>
    </row>
    <row r="5" spans="1:29" ht="15" thickBot="1" x14ac:dyDescent="0.35">
      <c r="A5" t="s">
        <v>57</v>
      </c>
      <c r="B5" s="5">
        <f>RF!B5</f>
        <v>6.38</v>
      </c>
      <c r="C5" s="5">
        <f>LR!B5</f>
        <v>5.3831105464432003</v>
      </c>
      <c r="D5" s="5">
        <f>Adaboost!B5</f>
        <v>5.7136075949366996</v>
      </c>
      <c r="E5" s="5">
        <f>XGBR!B5</f>
        <v>7.5700726999999999</v>
      </c>
      <c r="F5" s="5">
        <f>Huber!B5</f>
        <v>5.38451687144285</v>
      </c>
      <c r="G5" s="5">
        <f>BayesRidge!B5</f>
        <v>5.3496310059788001</v>
      </c>
      <c r="H5" s="5">
        <f>Elastic!B5</f>
        <v>4.9563987521665602</v>
      </c>
      <c r="I5" s="5">
        <f>GBR!B5</f>
        <v>6.9752024069273801</v>
      </c>
      <c r="J5" s="6">
        <f t="shared" si="0"/>
        <v>5.884199650719264</v>
      </c>
      <c r="K5">
        <f t="shared" si="1"/>
        <v>7.5700726999999999</v>
      </c>
      <c r="L5">
        <f t="shared" si="2"/>
        <v>4.9563987521665602</v>
      </c>
      <c r="AC5" s="6"/>
    </row>
    <row r="6" spans="1:29" ht="15" thickBot="1" x14ac:dyDescent="0.35">
      <c r="A6" t="s">
        <v>58</v>
      </c>
      <c r="B6" s="5">
        <f>RF!B6</f>
        <v>5.27</v>
      </c>
      <c r="C6" s="5">
        <f>LR!B6</f>
        <v>4.3591807851822502</v>
      </c>
      <c r="D6" s="5">
        <f>Adaboost!B6</f>
        <v>4.6685714285714202</v>
      </c>
      <c r="E6" s="5">
        <f>XGBR!B6</f>
        <v>5.4996524000000004</v>
      </c>
      <c r="F6" s="5">
        <f>Huber!B6</f>
        <v>4.2183345897134998</v>
      </c>
      <c r="G6" s="5">
        <f>BayesRidge!B6</f>
        <v>4.46738281732042</v>
      </c>
      <c r="H6" s="5">
        <f>Elastic!B6</f>
        <v>4.8334825857465704</v>
      </c>
      <c r="I6" s="5">
        <f>GBR!B6</f>
        <v>4.9459940246859899</v>
      </c>
      <c r="J6" s="6">
        <f t="shared" si="0"/>
        <v>4.7283264295133405</v>
      </c>
      <c r="K6">
        <f t="shared" si="1"/>
        <v>5.4996524000000004</v>
      </c>
      <c r="L6">
        <f t="shared" si="2"/>
        <v>4.2183345897134998</v>
      </c>
      <c r="AC6" s="6"/>
    </row>
    <row r="7" spans="1:29" ht="15" thickBot="1" x14ac:dyDescent="0.35">
      <c r="A7" t="s">
        <v>59</v>
      </c>
      <c r="B7" s="5">
        <f>RF!B7</f>
        <v>4.2300000000000004</v>
      </c>
      <c r="C7" s="5">
        <f>LR!B7</f>
        <v>5.0907591373778001</v>
      </c>
      <c r="D7" s="5">
        <f>Adaboost!B7</f>
        <v>5.1111111111111098</v>
      </c>
      <c r="E7" s="5">
        <f>XGBR!B7</f>
        <v>3.5875328</v>
      </c>
      <c r="F7" s="5">
        <f>Huber!B7</f>
        <v>5.0182509420493302</v>
      </c>
      <c r="G7" s="5">
        <f>BayesRidge!B7</f>
        <v>5.0507573013269598</v>
      </c>
      <c r="H7" s="5">
        <f>Elastic!B7</f>
        <v>5.02470878966996</v>
      </c>
      <c r="I7" s="5">
        <f>GBR!B7</f>
        <v>4.39557888393505</v>
      </c>
      <c r="J7" s="6">
        <f t="shared" si="0"/>
        <v>4.817651633719354</v>
      </c>
      <c r="K7">
        <f t="shared" si="1"/>
        <v>5.8501657380039704</v>
      </c>
      <c r="L7">
        <f t="shared" si="2"/>
        <v>3.5875328</v>
      </c>
      <c r="AC7" s="6"/>
    </row>
    <row r="8" spans="1:29" ht="15" thickBot="1" x14ac:dyDescent="0.35">
      <c r="A8" t="s">
        <v>60</v>
      </c>
      <c r="B8" s="5">
        <f>RF!B8</f>
        <v>5.62</v>
      </c>
      <c r="C8" s="5">
        <f>LR!B8</f>
        <v>5.8588985219029297</v>
      </c>
      <c r="D8" s="5">
        <f>Adaboost!B8</f>
        <v>5.7136075949366996</v>
      </c>
      <c r="E8" s="5">
        <f>XGBR!B8</f>
        <v>6.4872065000000001</v>
      </c>
      <c r="F8" s="5">
        <f>Huber!B8</f>
        <v>5.7706644353503496</v>
      </c>
      <c r="G8" s="5">
        <f>BayesRidge!B8</f>
        <v>5.8141678221642996</v>
      </c>
      <c r="H8" s="5">
        <f>Elastic!B8</f>
        <v>5.2494327785683099</v>
      </c>
      <c r="I8" s="5">
        <f>GBR!B8</f>
        <v>5.4081911712448196</v>
      </c>
      <c r="J8" s="6">
        <f t="shared" si="0"/>
        <v>5.6733400537102918</v>
      </c>
      <c r="K8">
        <f t="shared" si="1"/>
        <v>6.4872065000000001</v>
      </c>
      <c r="L8">
        <f t="shared" si="2"/>
        <v>5.1378916592252102</v>
      </c>
      <c r="AC8" s="6"/>
    </row>
    <row r="9" spans="1:29" ht="15" thickBot="1" x14ac:dyDescent="0.35">
      <c r="A9" t="s">
        <v>61</v>
      </c>
      <c r="B9" s="5">
        <f>RF!B9</f>
        <v>4.78</v>
      </c>
      <c r="C9" s="5">
        <f>LR!B9</f>
        <v>4.7328402085511199</v>
      </c>
      <c r="D9" s="5">
        <f>Adaboost!B9</f>
        <v>4.5663430420711899</v>
      </c>
      <c r="E9" s="5">
        <f>XGBR!B9</f>
        <v>4.024146</v>
      </c>
      <c r="F9" s="5">
        <f>Huber!B9</f>
        <v>4.7585978169173604</v>
      </c>
      <c r="G9" s="5">
        <f>BayesRidge!B9</f>
        <v>4.7619391356838996</v>
      </c>
      <c r="H9" s="5">
        <f>Elastic!B9</f>
        <v>4.9039239856496701</v>
      </c>
      <c r="I9" s="5">
        <f>GBR!B9</f>
        <v>4.5022554080397397</v>
      </c>
      <c r="J9" s="6">
        <f t="shared" si="0"/>
        <v>4.6436891996548688</v>
      </c>
      <c r="K9">
        <f t="shared" si="1"/>
        <v>4.9039239856496701</v>
      </c>
      <c r="L9">
        <f t="shared" si="2"/>
        <v>4.024146</v>
      </c>
      <c r="AC9" s="6"/>
    </row>
    <row r="10" spans="1:29" ht="15" thickBot="1" x14ac:dyDescent="0.35">
      <c r="A10" t="s">
        <v>62</v>
      </c>
      <c r="B10" s="5">
        <f>RF!B10</f>
        <v>6.46</v>
      </c>
      <c r="C10" s="5">
        <f>LR!B10</f>
        <v>4.9813942526436499</v>
      </c>
      <c r="D10" s="5">
        <f>Adaboost!B10</f>
        <v>5.3538461538461499</v>
      </c>
      <c r="E10" s="5">
        <f>XGBR!B10</f>
        <v>5.5596595000000004</v>
      </c>
      <c r="F10" s="5">
        <f>Huber!B10</f>
        <v>4.8144471598569503</v>
      </c>
      <c r="G10" s="5">
        <f>BayesRidge!B10</f>
        <v>5.0029969840464901</v>
      </c>
      <c r="H10" s="5">
        <f>Elastic!B10</f>
        <v>4.9537917825537203</v>
      </c>
      <c r="I10" s="5">
        <f>GBR!B10</f>
        <v>4.6863799551794001</v>
      </c>
      <c r="J10" s="6">
        <f t="shared" si="0"/>
        <v>5.192508306793739</v>
      </c>
      <c r="K10">
        <f t="shared" si="1"/>
        <v>6.46</v>
      </c>
      <c r="L10">
        <f t="shared" si="2"/>
        <v>4.6863799551794001</v>
      </c>
      <c r="AC10" s="6"/>
    </row>
    <row r="11" spans="1:29" ht="15" thickBot="1" x14ac:dyDescent="0.35">
      <c r="A11" t="s">
        <v>63</v>
      </c>
      <c r="B11" s="5">
        <f>RF!B11</f>
        <v>4.43</v>
      </c>
      <c r="C11" s="5">
        <f>LR!B11</f>
        <v>5.4489764998935302</v>
      </c>
      <c r="D11" s="5">
        <f>Adaboost!B11</f>
        <v>4.87254901960784</v>
      </c>
      <c r="E11" s="5">
        <f>XGBR!B11</f>
        <v>4.9555879999999997</v>
      </c>
      <c r="F11" s="5">
        <f>Huber!B11</f>
        <v>5.4895875775435297</v>
      </c>
      <c r="G11" s="5">
        <f>BayesRidge!B11</f>
        <v>5.3267975934607303</v>
      </c>
      <c r="H11" s="5">
        <f>Elastic!B11</f>
        <v>4.9649242017653599</v>
      </c>
      <c r="I11" s="5">
        <f>GBR!B11</f>
        <v>5.2049332389095202</v>
      </c>
      <c r="J11" s="6">
        <f t="shared" si="0"/>
        <v>5.132907525475602</v>
      </c>
      <c r="K11">
        <f t="shared" si="1"/>
        <v>5.5028115980999104</v>
      </c>
      <c r="L11">
        <f t="shared" si="2"/>
        <v>4.43</v>
      </c>
      <c r="AC11" s="6"/>
    </row>
    <row r="12" spans="1:29" ht="15" thickBot="1" x14ac:dyDescent="0.35">
      <c r="A12" t="s">
        <v>49</v>
      </c>
      <c r="B12" s="5">
        <f>RF!B12</f>
        <v>7.23</v>
      </c>
      <c r="C12" s="5">
        <f>LR!B12</f>
        <v>5.34586053394343</v>
      </c>
      <c r="D12" s="5">
        <f>Adaboost!B12</f>
        <v>6.9702970297029703</v>
      </c>
      <c r="E12" s="5">
        <f>XGBR!B12</f>
        <v>7.1779200000000003</v>
      </c>
      <c r="F12" s="5">
        <f>Huber!B12</f>
        <v>5.1181858681671297</v>
      </c>
      <c r="G12" s="5">
        <f>BayesRidge!B12</f>
        <v>5.4115672422289496</v>
      </c>
      <c r="H12" s="5">
        <f>Elastic!B12</f>
        <v>5.1577607117654098</v>
      </c>
      <c r="I12" s="5">
        <f>GBR!B12</f>
        <v>7.2872022531737501</v>
      </c>
      <c r="J12" s="6">
        <f t="shared" si="0"/>
        <v>6.1111267945488192</v>
      </c>
      <c r="K12">
        <f t="shared" si="1"/>
        <v>7.2872022531737501</v>
      </c>
      <c r="L12">
        <f t="shared" si="2"/>
        <v>5.1181858681671297</v>
      </c>
      <c r="AC12" s="6"/>
    </row>
    <row r="13" spans="1:29" ht="15" thickBot="1" x14ac:dyDescent="0.35">
      <c r="A13" t="s">
        <v>64</v>
      </c>
      <c r="B13" s="5">
        <f>RF!B13</f>
        <v>4.28</v>
      </c>
      <c r="C13" s="5">
        <f>LR!B13</f>
        <v>4.2853751695348201</v>
      </c>
      <c r="D13" s="5">
        <f>Adaboost!B13</f>
        <v>4.5325779036827196</v>
      </c>
      <c r="E13" s="5">
        <f>XGBR!B13</f>
        <v>4.5787630000000004</v>
      </c>
      <c r="F13" s="5">
        <f>Huber!B13</f>
        <v>4.2261188403788204</v>
      </c>
      <c r="G13" s="5">
        <f>BayesRidge!B13</f>
        <v>4.263025122727</v>
      </c>
      <c r="H13" s="5">
        <f>Elastic!B13</f>
        <v>4.6797288243209403</v>
      </c>
      <c r="I13" s="5">
        <f>GBR!B13</f>
        <v>4.4500757457374904</v>
      </c>
      <c r="J13" s="6">
        <f t="shared" si="0"/>
        <v>4.4003091540694506</v>
      </c>
      <c r="K13">
        <f t="shared" si="1"/>
        <v>4.6797288243209403</v>
      </c>
      <c r="L13">
        <f t="shared" si="2"/>
        <v>4.2261188403788204</v>
      </c>
      <c r="AC13" s="6"/>
    </row>
    <row r="14" spans="1:29" ht="15" thickBot="1" x14ac:dyDescent="0.35">
      <c r="A14" t="s">
        <v>65</v>
      </c>
      <c r="B14" s="5">
        <f>RF!B14</f>
        <v>5.09</v>
      </c>
      <c r="C14" s="5">
        <f>LR!B14</f>
        <v>4.8489735403575098</v>
      </c>
      <c r="D14" s="5">
        <f>Adaboost!B14</f>
        <v>5.4280230326295502</v>
      </c>
      <c r="E14" s="5">
        <f>XGBR!B14</f>
        <v>4.9725675999999996</v>
      </c>
      <c r="F14" s="5">
        <f>Huber!B14</f>
        <v>4.8366563475889404</v>
      </c>
      <c r="G14" s="5">
        <f>BayesRidge!B14</f>
        <v>4.9028894083651098</v>
      </c>
      <c r="H14" s="5">
        <f>Elastic!B14</f>
        <v>4.9119915681541704</v>
      </c>
      <c r="I14" s="5">
        <f>GBR!B14</f>
        <v>5.0721750593569999</v>
      </c>
      <c r="J14" s="6">
        <f t="shared" si="0"/>
        <v>4.9912535204471613</v>
      </c>
      <c r="K14">
        <f t="shared" si="1"/>
        <v>5.4280230326295502</v>
      </c>
      <c r="L14">
        <f t="shared" si="2"/>
        <v>4.8366563475889404</v>
      </c>
      <c r="AC14" s="6"/>
    </row>
    <row r="15" spans="1:29" ht="15" thickBot="1" x14ac:dyDescent="0.35">
      <c r="A15" t="s">
        <v>66</v>
      </c>
      <c r="B15" s="5">
        <f>RF!B15</f>
        <v>5.52</v>
      </c>
      <c r="C15" s="5">
        <f>LR!B15</f>
        <v>5.2175299512117697</v>
      </c>
      <c r="D15" s="5">
        <f>Adaboost!B15</f>
        <v>5.4226190476190403</v>
      </c>
      <c r="E15" s="5">
        <f>XGBR!B15</f>
        <v>4.9004139999999996</v>
      </c>
      <c r="F15" s="5">
        <f>Huber!B15</f>
        <v>5.1569679117235099</v>
      </c>
      <c r="G15" s="5">
        <f>BayesRidge!B15</f>
        <v>5.2183388257935803</v>
      </c>
      <c r="H15" s="5">
        <f>Elastic!B15</f>
        <v>5.0346788010269998</v>
      </c>
      <c r="I15" s="5">
        <f>GBR!B15</f>
        <v>4.9279879472281598</v>
      </c>
      <c r="J15" s="6">
        <f t="shared" si="0"/>
        <v>5.1892263976188469</v>
      </c>
      <c r="K15">
        <f t="shared" si="1"/>
        <v>5.52</v>
      </c>
      <c r="L15">
        <f t="shared" si="2"/>
        <v>4.9004139999999996</v>
      </c>
      <c r="AC15" s="6"/>
    </row>
    <row r="16" spans="1:29" ht="15" thickBot="1" x14ac:dyDescent="0.35">
      <c r="A16"/>
      <c r="B16" s="5">
        <f>RF!B16</f>
        <v>0</v>
      </c>
      <c r="C16" s="5">
        <f>LR!B16</f>
        <v>0</v>
      </c>
      <c r="D16" s="5">
        <f>Adaboost!B16</f>
        <v>0</v>
      </c>
      <c r="E16" s="5">
        <f>XGBR!B16</f>
        <v>0</v>
      </c>
      <c r="F16" s="5">
        <f>Huber!B16</f>
        <v>0</v>
      </c>
      <c r="G16" s="5">
        <f>BayesRidge!B16</f>
        <v>0</v>
      </c>
      <c r="H16" s="5">
        <f>Elastic!B16</f>
        <v>0</v>
      </c>
      <c r="I16" s="5">
        <f>GBR!B16</f>
        <v>0</v>
      </c>
      <c r="J16" s="6">
        <f t="shared" si="0"/>
        <v>0</v>
      </c>
      <c r="K16">
        <f t="shared" si="1"/>
        <v>0</v>
      </c>
      <c r="L16">
        <f t="shared" si="2"/>
        <v>0</v>
      </c>
      <c r="AC16" s="6"/>
    </row>
    <row r="17" spans="1:29" ht="15" thickBot="1" x14ac:dyDescent="0.35">
      <c r="A17"/>
      <c r="B17" s="5">
        <f>RF!B17</f>
        <v>0</v>
      </c>
      <c r="C17" s="5">
        <f>LR!B17</f>
        <v>0</v>
      </c>
      <c r="D17" s="5">
        <f>Adaboost!B17</f>
        <v>0</v>
      </c>
      <c r="E17" s="5">
        <f>XGBR!B17</f>
        <v>0</v>
      </c>
      <c r="F17" s="5">
        <f>Huber!B17</f>
        <v>0</v>
      </c>
      <c r="G17" s="5">
        <f>BayesRidge!B17</f>
        <v>0</v>
      </c>
      <c r="H17" s="5">
        <f>Elastic!B17</f>
        <v>0</v>
      </c>
      <c r="I17" s="5">
        <f>GBR!B17</f>
        <v>0</v>
      </c>
      <c r="J17" s="6">
        <f t="shared" si="0"/>
        <v>0</v>
      </c>
      <c r="K17">
        <f t="shared" si="1"/>
        <v>0</v>
      </c>
      <c r="L17">
        <f t="shared" si="2"/>
        <v>0</v>
      </c>
      <c r="AC17" s="6"/>
    </row>
    <row r="18" spans="1:29" ht="15" thickBot="1" x14ac:dyDescent="0.35">
      <c r="A18"/>
      <c r="B18" s="5">
        <f>RF!B18</f>
        <v>0</v>
      </c>
      <c r="C18" s="5">
        <f>LR!B18</f>
        <v>0</v>
      </c>
      <c r="D18" s="5">
        <f>Adaboost!B18</f>
        <v>0</v>
      </c>
      <c r="E18" s="5">
        <f>XGBR!B18</f>
        <v>0</v>
      </c>
      <c r="F18" s="5">
        <f>Huber!B18</f>
        <v>0</v>
      </c>
      <c r="G18" s="5">
        <f>BayesRidge!B18</f>
        <v>0</v>
      </c>
      <c r="H18" s="5">
        <f>Elastic!B18</f>
        <v>0</v>
      </c>
      <c r="I18" s="5">
        <f>GBR!B18</f>
        <v>0</v>
      </c>
      <c r="J18" s="6">
        <f t="shared" si="0"/>
        <v>0</v>
      </c>
      <c r="K18">
        <f t="shared" si="1"/>
        <v>0</v>
      </c>
      <c r="L18">
        <f t="shared" si="2"/>
        <v>0</v>
      </c>
      <c r="AC18" s="6"/>
    </row>
    <row r="19" spans="1:29" ht="15" thickBot="1" x14ac:dyDescent="0.35">
      <c r="A19"/>
      <c r="B19" s="5">
        <f>RF!B19</f>
        <v>0</v>
      </c>
      <c r="C19" s="5">
        <f>LR!B19</f>
        <v>0</v>
      </c>
      <c r="D19" s="5">
        <f>Adaboost!B19</f>
        <v>0</v>
      </c>
      <c r="E19" s="5">
        <f>XGBR!B19</f>
        <v>0</v>
      </c>
      <c r="F19" s="5">
        <f>Huber!B19</f>
        <v>0</v>
      </c>
      <c r="G19" s="5">
        <f>BayesRidge!B19</f>
        <v>0</v>
      </c>
      <c r="H19" s="5">
        <f>Elastic!B19</f>
        <v>0</v>
      </c>
      <c r="I19" s="5">
        <f>GBR!B19</f>
        <v>0</v>
      </c>
      <c r="J19" s="6">
        <f t="shared" si="0"/>
        <v>0</v>
      </c>
      <c r="K19">
        <f t="shared" si="1"/>
        <v>0</v>
      </c>
      <c r="L19">
        <f t="shared" si="2"/>
        <v>0</v>
      </c>
      <c r="AC19" s="6"/>
    </row>
    <row r="20" spans="1:29" ht="15" thickBot="1" x14ac:dyDescent="0.35">
      <c r="A20"/>
      <c r="B20" s="5">
        <f>RF!B20</f>
        <v>0</v>
      </c>
      <c r="C20" s="5">
        <f>LR!B20</f>
        <v>0</v>
      </c>
      <c r="D20" s="5">
        <f>Adaboost!B20</f>
        <v>0</v>
      </c>
      <c r="E20" s="5">
        <f>XGBR!B20</f>
        <v>0</v>
      </c>
      <c r="F20" s="5">
        <f>Huber!B20</f>
        <v>0</v>
      </c>
      <c r="G20" s="5">
        <f>BayesRidge!B20</f>
        <v>0</v>
      </c>
      <c r="H20" s="5">
        <f>Elastic!B20</f>
        <v>0</v>
      </c>
      <c r="I20" s="5">
        <f>GBR!B20</f>
        <v>0</v>
      </c>
      <c r="J20" s="6">
        <f t="shared" si="0"/>
        <v>0</v>
      </c>
      <c r="K20">
        <f t="shared" si="1"/>
        <v>0</v>
      </c>
      <c r="L20">
        <f t="shared" si="2"/>
        <v>0</v>
      </c>
      <c r="AC20" s="6"/>
    </row>
    <row r="21" spans="1:29" ht="15" thickBot="1" x14ac:dyDescent="0.35">
      <c r="A21"/>
      <c r="B21" s="5">
        <f>RF!B21</f>
        <v>0</v>
      </c>
      <c r="C21" s="5">
        <f>LR!B21</f>
        <v>0</v>
      </c>
      <c r="D21" s="5">
        <f>Adaboost!B21</f>
        <v>0</v>
      </c>
      <c r="E21" s="5">
        <f>XGBR!B21</f>
        <v>0</v>
      </c>
      <c r="F21" s="5">
        <f>Huber!B21</f>
        <v>0</v>
      </c>
      <c r="G21" s="5">
        <f>BayesRidge!B21</f>
        <v>0</v>
      </c>
      <c r="H21" s="5">
        <f>Elastic!B21</f>
        <v>0</v>
      </c>
      <c r="I21" s="5">
        <f>GBR!B21</f>
        <v>0</v>
      </c>
      <c r="J21" s="6">
        <f t="shared" si="0"/>
        <v>0</v>
      </c>
      <c r="K21">
        <f t="shared" si="1"/>
        <v>0</v>
      </c>
      <c r="L21">
        <f t="shared" si="2"/>
        <v>0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32</v>
      </c>
      <c r="E36" s="7" t="s">
        <v>20</v>
      </c>
      <c r="F36" s="7" t="s">
        <v>19</v>
      </c>
      <c r="G36" s="7" t="s">
        <v>50</v>
      </c>
      <c r="H36" s="7" t="s">
        <v>31</v>
      </c>
      <c r="I36" s="7" t="s">
        <v>15</v>
      </c>
      <c r="J36" s="7" t="s">
        <v>14</v>
      </c>
      <c r="K36" s="7" t="s">
        <v>30</v>
      </c>
      <c r="L36" s="7" t="s">
        <v>29</v>
      </c>
      <c r="M36" s="7" t="s">
        <v>17</v>
      </c>
      <c r="N36" s="7" t="s">
        <v>51</v>
      </c>
      <c r="O36" s="7" t="s">
        <v>53</v>
      </c>
      <c r="P36" s="7" t="s">
        <v>18</v>
      </c>
      <c r="Q36" s="7" t="s">
        <v>28</v>
      </c>
      <c r="R36" s="7" t="s">
        <v>27</v>
      </c>
      <c r="S36" s="7" t="s">
        <v>67</v>
      </c>
      <c r="T36" s="7" t="s">
        <v>52</v>
      </c>
      <c r="U36" s="7" t="s">
        <v>26</v>
      </c>
      <c r="V36" s="7" t="s">
        <v>6</v>
      </c>
      <c r="Y36"/>
      <c r="AC36" s="6"/>
    </row>
    <row r="37" spans="1:29" ht="15" thickBot="1" x14ac:dyDescent="0.35">
      <c r="A37" t="str">
        <f>A2</f>
        <v>Slade Cecconi</v>
      </c>
      <c r="B37" s="5">
        <f>Neural!B2</f>
        <v>5.3828919326356504</v>
      </c>
      <c r="D37" s="7">
        <v>1</v>
      </c>
      <c r="E37" s="7" t="s">
        <v>54</v>
      </c>
      <c r="F37" s="7" t="s">
        <v>42</v>
      </c>
      <c r="G37" s="7">
        <v>5</v>
      </c>
      <c r="H37" s="7">
        <v>5.5180016868513118</v>
      </c>
      <c r="I37" s="7">
        <v>6.35</v>
      </c>
      <c r="J37" s="7">
        <v>4.9781648925508</v>
      </c>
      <c r="K37" s="10">
        <v>4.5</v>
      </c>
      <c r="L37" s="10">
        <f t="shared" ref="L37:L50" si="5">H37-K37</f>
        <v>1.0180016868513118</v>
      </c>
      <c r="M37" s="10" t="str">
        <f t="shared" ref="M37:M50" si="6">IF(L37 &lt; 0, "Under", "Over")</f>
        <v>Over</v>
      </c>
      <c r="N37" s="10">
        <f t="shared" ref="N37:N50" si="7">G37-K37</f>
        <v>0.5</v>
      </c>
      <c r="O37" s="10">
        <v>0.33333333333333331</v>
      </c>
      <c r="P37" s="11">
        <f t="shared" ref="P37:P50" si="8"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0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2.5</v>
      </c>
      <c r="R37" s="10">
        <f>IF(P37=1,3,IF(P37=2/3,2,IF(P37=1/3,1,0)))</f>
        <v>3</v>
      </c>
      <c r="S37" s="10">
        <f>IF(AND(M37="Over", G37&gt;K37), 2, IF(AND(M37="Under", G37&lt;=K37), 2, 0))</f>
        <v>2</v>
      </c>
      <c r="T37" s="10">
        <f>IF(AND(M37="Over", O37&gt;0.5), 2, IF(AND(M37="Under", O37&lt;=0.5), 2, 0))</f>
        <v>0</v>
      </c>
      <c r="U37" s="10">
        <f t="shared" ref="U37:U50" si="9">SUM(Q37:T37)</f>
        <v>7.5</v>
      </c>
      <c r="V37" s="10">
        <v>2</v>
      </c>
      <c r="Y37"/>
      <c r="AC37" s="6"/>
    </row>
    <row r="38" spans="1:29" ht="15" thickBot="1" x14ac:dyDescent="0.35">
      <c r="A38" t="str">
        <f>A3</f>
        <v>Hunter Greene</v>
      </c>
      <c r="B38" s="5">
        <f>Neural!B3</f>
        <v>5.3729018007877301</v>
      </c>
      <c r="D38" s="7">
        <v>10</v>
      </c>
      <c r="E38" s="7" t="s">
        <v>63</v>
      </c>
      <c r="F38" s="7" t="s">
        <v>36</v>
      </c>
      <c r="G38" s="7">
        <v>5.8571428571428568</v>
      </c>
      <c r="H38" s="7">
        <v>5.132907525475602</v>
      </c>
      <c r="I38" s="7">
        <v>5.5028115980999104</v>
      </c>
      <c r="J38" s="7">
        <v>4.43</v>
      </c>
      <c r="K38" s="10">
        <v>4.5</v>
      </c>
      <c r="L38" s="10">
        <f t="shared" si="5"/>
        <v>0.63290752547560203</v>
      </c>
      <c r="M38" s="10" t="str">
        <f t="shared" si="6"/>
        <v>Over</v>
      </c>
      <c r="N38" s="10">
        <f t="shared" si="7"/>
        <v>1.3571428571428568</v>
      </c>
      <c r="O38" s="10">
        <v>0.5714285714285714</v>
      </c>
      <c r="P38" s="11">
        <f t="shared" si="8"/>
        <v>0.66666666666666663</v>
      </c>
      <c r="Q38" s="10">
        <f t="shared" ref="Q38:Q50" si="10"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1.5</v>
      </c>
      <c r="R38" s="10">
        <f t="shared" ref="R38:R50" si="11">IF(P38=1,3,IF(P38=2/3,2,IF(P38=1/3,1,0)))</f>
        <v>2</v>
      </c>
      <c r="S38" s="10">
        <f t="shared" ref="S38:S50" si="12">IF(AND(M38="Over", G38&gt;K38), 2, IF(AND(M38="Under", G38&lt;=K38), 2, 0))</f>
        <v>2</v>
      </c>
      <c r="T38" s="10">
        <f t="shared" ref="T38:T50" si="13">IF(AND(M38="Over", O38&gt;0.5), 2, IF(AND(M38="Under", O38&lt;=0.5), 2, 0))</f>
        <v>2</v>
      </c>
      <c r="U38" s="10">
        <f t="shared" si="9"/>
        <v>7.5</v>
      </c>
      <c r="V38" s="10">
        <v>3</v>
      </c>
      <c r="Y38"/>
      <c r="AC38" s="6"/>
    </row>
    <row r="39" spans="1:29" ht="15" thickBot="1" x14ac:dyDescent="0.35">
      <c r="A39" t="str">
        <f>A4</f>
        <v>Logan Gilbert</v>
      </c>
      <c r="B39" s="5">
        <f>Neural!B4</f>
        <v>6.4652675474303303</v>
      </c>
      <c r="D39" s="7">
        <v>2</v>
      </c>
      <c r="E39" s="7" t="s">
        <v>55</v>
      </c>
      <c r="F39" s="7" t="s">
        <v>43</v>
      </c>
      <c r="G39" s="7">
        <v>6.7142857142857144</v>
      </c>
      <c r="H39" s="7">
        <v>5.7413032913455808</v>
      </c>
      <c r="I39" s="7">
        <v>7.0081562999999996</v>
      </c>
      <c r="J39" s="7">
        <v>5.0337275866007296</v>
      </c>
      <c r="K39" s="12">
        <v>6.5</v>
      </c>
      <c r="L39" s="12">
        <f t="shared" si="5"/>
        <v>-0.75869670865441918</v>
      </c>
      <c r="M39" s="12" t="str">
        <f t="shared" si="6"/>
        <v>Under</v>
      </c>
      <c r="N39" s="12">
        <f t="shared" si="7"/>
        <v>0.21428571428571441</v>
      </c>
      <c r="O39" s="12">
        <v>0.42857142857142849</v>
      </c>
      <c r="P39" s="13">
        <f t="shared" si="8"/>
        <v>0.66666666666666663</v>
      </c>
      <c r="Q39" s="12">
        <f t="shared" si="10"/>
        <v>2</v>
      </c>
      <c r="R39" s="12">
        <f t="shared" si="11"/>
        <v>2</v>
      </c>
      <c r="S39" s="12">
        <f t="shared" si="12"/>
        <v>0</v>
      </c>
      <c r="T39" s="12">
        <f t="shared" si="13"/>
        <v>2</v>
      </c>
      <c r="U39" s="12">
        <f t="shared" si="9"/>
        <v>6</v>
      </c>
      <c r="V39" s="12">
        <v>6</v>
      </c>
      <c r="Y39"/>
      <c r="AC39" s="6"/>
    </row>
    <row r="40" spans="1:29" ht="15" thickBot="1" x14ac:dyDescent="0.35">
      <c r="A40" t="str">
        <f>A5</f>
        <v>Pablo Lopez</v>
      </c>
      <c r="B40" s="5">
        <f>Neural!B5</f>
        <v>5.2452569785778804</v>
      </c>
      <c r="D40" s="7">
        <v>9</v>
      </c>
      <c r="E40" s="7" t="s">
        <v>62</v>
      </c>
      <c r="F40" s="7" t="s">
        <v>24</v>
      </c>
      <c r="G40" s="7">
        <v>6</v>
      </c>
      <c r="H40" s="7">
        <v>5.192508306793739</v>
      </c>
      <c r="I40" s="7">
        <v>6.46</v>
      </c>
      <c r="J40" s="7">
        <v>4.6863799551794001</v>
      </c>
      <c r="K40" s="10">
        <v>4.5</v>
      </c>
      <c r="L40" s="10">
        <f t="shared" si="5"/>
        <v>0.69250830679373898</v>
      </c>
      <c r="M40" s="10" t="str">
        <f t="shared" si="6"/>
        <v>Over</v>
      </c>
      <c r="N40" s="10">
        <f t="shared" si="7"/>
        <v>1.5</v>
      </c>
      <c r="O40" s="10">
        <v>1</v>
      </c>
      <c r="P40" s="11">
        <f t="shared" si="8"/>
        <v>1</v>
      </c>
      <c r="Q40" s="10">
        <f t="shared" si="10"/>
        <v>1.5</v>
      </c>
      <c r="R40" s="10">
        <f t="shared" si="11"/>
        <v>3</v>
      </c>
      <c r="S40" s="10">
        <f t="shared" si="12"/>
        <v>2</v>
      </c>
      <c r="T40" s="10">
        <f t="shared" si="13"/>
        <v>2</v>
      </c>
      <c r="U40" s="10">
        <f t="shared" si="9"/>
        <v>8.5</v>
      </c>
      <c r="V40" s="10">
        <v>2</v>
      </c>
      <c r="Y40"/>
      <c r="AC40" s="6"/>
    </row>
    <row r="41" spans="1:29" ht="15" thickBot="1" x14ac:dyDescent="0.35">
      <c r="A41" t="str">
        <f>A6</f>
        <v>Keaton Winn</v>
      </c>
      <c r="B41" s="5">
        <f>Neural!B6</f>
        <v>4.2923392343999103</v>
      </c>
      <c r="D41" s="7">
        <v>6</v>
      </c>
      <c r="E41" s="7" t="s">
        <v>59</v>
      </c>
      <c r="F41" s="7" t="s">
        <v>44</v>
      </c>
      <c r="G41" s="7">
        <v>3.714285714285714</v>
      </c>
      <c r="H41" s="7">
        <v>4.817651633719354</v>
      </c>
      <c r="I41" s="7">
        <v>5.8501657380039704</v>
      </c>
      <c r="J41" s="7">
        <v>3.5875328</v>
      </c>
      <c r="K41" s="12">
        <v>3.5</v>
      </c>
      <c r="L41" s="12">
        <f t="shared" si="5"/>
        <v>1.317651633719354</v>
      </c>
      <c r="M41" s="12" t="str">
        <f t="shared" si="6"/>
        <v>Over</v>
      </c>
      <c r="N41" s="12">
        <f t="shared" si="7"/>
        <v>0.21428571428571397</v>
      </c>
      <c r="O41" s="12">
        <v>0.42857142857142849</v>
      </c>
      <c r="P41" s="13">
        <f t="shared" si="8"/>
        <v>1</v>
      </c>
      <c r="Q41" s="12">
        <f t="shared" si="10"/>
        <v>2.5</v>
      </c>
      <c r="R41" s="12">
        <f t="shared" si="11"/>
        <v>3</v>
      </c>
      <c r="S41" s="12">
        <f t="shared" si="12"/>
        <v>2</v>
      </c>
      <c r="T41" s="12">
        <f t="shared" si="13"/>
        <v>0</v>
      </c>
      <c r="U41" s="12">
        <f t="shared" si="9"/>
        <v>7.5</v>
      </c>
      <c r="V41" s="12">
        <v>5</v>
      </c>
      <c r="Y41"/>
      <c r="AC41" s="6"/>
    </row>
    <row r="42" spans="1:29" ht="15" thickBot="1" x14ac:dyDescent="0.35">
      <c r="A42" t="str">
        <f>A8</f>
        <v>Ronel Blanco</v>
      </c>
      <c r="B42" s="5">
        <f>Neural!B8</f>
        <v>5.8501657380039704</v>
      </c>
      <c r="D42" s="7">
        <v>7</v>
      </c>
      <c r="E42" s="7" t="s">
        <v>60</v>
      </c>
      <c r="F42" s="7" t="s">
        <v>45</v>
      </c>
      <c r="G42" s="7">
        <v>6</v>
      </c>
      <c r="H42" s="7">
        <v>5.6733400537102918</v>
      </c>
      <c r="I42" s="7">
        <v>6.4872065000000001</v>
      </c>
      <c r="J42" s="7">
        <v>5.1378916592252102</v>
      </c>
      <c r="K42" s="12">
        <v>4.5</v>
      </c>
      <c r="L42" s="12">
        <f t="shared" si="5"/>
        <v>1.1733400537102918</v>
      </c>
      <c r="M42" s="12" t="str">
        <f t="shared" si="6"/>
        <v>Over</v>
      </c>
      <c r="N42" s="12">
        <f t="shared" si="7"/>
        <v>1.5</v>
      </c>
      <c r="O42" s="12">
        <v>0.83333333333333337</v>
      </c>
      <c r="P42" s="13">
        <f t="shared" si="8"/>
        <v>1</v>
      </c>
      <c r="Q42" s="12">
        <f t="shared" si="10"/>
        <v>2.5</v>
      </c>
      <c r="R42" s="12">
        <f t="shared" si="11"/>
        <v>3</v>
      </c>
      <c r="S42" s="12">
        <f t="shared" si="12"/>
        <v>2</v>
      </c>
      <c r="T42" s="12">
        <f t="shared" si="13"/>
        <v>2</v>
      </c>
      <c r="U42" s="12">
        <f t="shared" si="9"/>
        <v>9.5</v>
      </c>
      <c r="V42" s="12">
        <v>5</v>
      </c>
      <c r="Y42"/>
      <c r="AC42" s="6"/>
    </row>
    <row r="43" spans="1:29" ht="15" thickBot="1" x14ac:dyDescent="0.35">
      <c r="A43" t="str">
        <f>A7</f>
        <v>Cal Quantrill</v>
      </c>
      <c r="B43" s="5">
        <f>Neural!B7</f>
        <v>5.1378916592252102</v>
      </c>
      <c r="D43" s="7">
        <v>13</v>
      </c>
      <c r="E43" s="7" t="s">
        <v>65</v>
      </c>
      <c r="F43" s="7" t="s">
        <v>40</v>
      </c>
      <c r="G43" s="7">
        <v>4.4285714285714288</v>
      </c>
      <c r="H43" s="7">
        <v>4.9912535204471613</v>
      </c>
      <c r="I43" s="7">
        <v>5.4280230326295502</v>
      </c>
      <c r="J43" s="7">
        <v>4.8366563475889404</v>
      </c>
      <c r="K43" s="12">
        <v>4.5</v>
      </c>
      <c r="L43" s="12">
        <f t="shared" si="5"/>
        <v>0.49125352044716131</v>
      </c>
      <c r="M43" s="12" t="str">
        <f t="shared" si="6"/>
        <v>Over</v>
      </c>
      <c r="N43" s="12">
        <f t="shared" si="7"/>
        <v>-7.1428571428571175E-2</v>
      </c>
      <c r="O43" s="12">
        <v>0.2857142857142857</v>
      </c>
      <c r="P43" s="13">
        <f t="shared" si="8"/>
        <v>1</v>
      </c>
      <c r="Q43" s="12">
        <f t="shared" si="10"/>
        <v>1</v>
      </c>
      <c r="R43" s="12">
        <f t="shared" si="11"/>
        <v>3</v>
      </c>
      <c r="S43" s="12">
        <f t="shared" si="12"/>
        <v>0</v>
      </c>
      <c r="T43" s="12">
        <f t="shared" si="13"/>
        <v>0</v>
      </c>
      <c r="U43" s="12">
        <f t="shared" si="9"/>
        <v>4</v>
      </c>
      <c r="V43" s="12">
        <v>6</v>
      </c>
      <c r="Y43"/>
      <c r="AC43" s="6"/>
    </row>
    <row r="44" spans="1:29" ht="15" thickBot="1" x14ac:dyDescent="0.35">
      <c r="A44" t="str">
        <f t="shared" ref="A44:A70" si="14">A9</f>
        <v>Marcus Stroman</v>
      </c>
      <c r="B44" s="5">
        <f>Neural!B9</f>
        <v>4.7631571999808404</v>
      </c>
      <c r="D44" s="7">
        <v>14</v>
      </c>
      <c r="E44" s="7" t="s">
        <v>66</v>
      </c>
      <c r="F44" s="7" t="s">
        <v>39</v>
      </c>
      <c r="G44" s="7">
        <v>6.2857142857142856</v>
      </c>
      <c r="H44" s="7">
        <v>5.1892263976188469</v>
      </c>
      <c r="I44" s="7">
        <v>5.52</v>
      </c>
      <c r="J44" s="7">
        <v>4.9004139999999996</v>
      </c>
      <c r="K44" s="12">
        <v>5.5</v>
      </c>
      <c r="L44" s="12">
        <f t="shared" si="5"/>
        <v>-0.31077360238115315</v>
      </c>
      <c r="M44" s="12" t="str">
        <f t="shared" si="6"/>
        <v>Under</v>
      </c>
      <c r="N44" s="12">
        <f t="shared" si="7"/>
        <v>0.78571428571428559</v>
      </c>
      <c r="O44" s="12">
        <v>0.5714285714285714</v>
      </c>
      <c r="P44" s="13">
        <f t="shared" si="8"/>
        <v>0.66666666666666663</v>
      </c>
      <c r="Q44" s="12">
        <f t="shared" si="10"/>
        <v>1</v>
      </c>
      <c r="R44" s="12">
        <f t="shared" si="11"/>
        <v>2</v>
      </c>
      <c r="S44" s="12">
        <f t="shared" si="12"/>
        <v>0</v>
      </c>
      <c r="T44" s="12">
        <f t="shared" si="13"/>
        <v>0</v>
      </c>
      <c r="U44" s="12">
        <f t="shared" si="9"/>
        <v>3</v>
      </c>
      <c r="V44" s="12">
        <v>5</v>
      </c>
      <c r="Y44"/>
      <c r="AC44" s="6"/>
    </row>
    <row r="45" spans="1:29" ht="15" thickBot="1" x14ac:dyDescent="0.35">
      <c r="A45" t="str">
        <f t="shared" si="14"/>
        <v>Ben Lively</v>
      </c>
      <c r="B45" s="5">
        <f>Neural!B10</f>
        <v>4.9200589730172997</v>
      </c>
      <c r="D45" s="7">
        <v>12</v>
      </c>
      <c r="E45" s="7" t="s">
        <v>64</v>
      </c>
      <c r="F45" s="7" t="s">
        <v>38</v>
      </c>
      <c r="G45" s="7">
        <v>3.666666666666667</v>
      </c>
      <c r="H45" s="7">
        <v>4.4003091540694506</v>
      </c>
      <c r="I45" s="7">
        <v>4.6797288243209403</v>
      </c>
      <c r="J45" s="7">
        <v>4.2261188403788204</v>
      </c>
      <c r="K45" s="12">
        <v>3.5</v>
      </c>
      <c r="L45" s="12">
        <f t="shared" si="5"/>
        <v>0.90030915406945056</v>
      </c>
      <c r="M45" s="12" t="str">
        <f t="shared" si="6"/>
        <v>Over</v>
      </c>
      <c r="N45" s="12">
        <f t="shared" si="7"/>
        <v>0.16666666666666696</v>
      </c>
      <c r="O45" s="12">
        <v>0.66666666666666663</v>
      </c>
      <c r="P45" s="13">
        <f t="shared" si="8"/>
        <v>1</v>
      </c>
      <c r="Q45" s="12">
        <f t="shared" si="10"/>
        <v>2</v>
      </c>
      <c r="R45" s="12">
        <f t="shared" si="11"/>
        <v>3</v>
      </c>
      <c r="S45" s="12">
        <f t="shared" si="12"/>
        <v>2</v>
      </c>
      <c r="T45" s="12">
        <f t="shared" si="13"/>
        <v>2</v>
      </c>
      <c r="U45" s="12">
        <f t="shared" si="9"/>
        <v>9</v>
      </c>
      <c r="V45" s="12">
        <v>6</v>
      </c>
      <c r="Y45"/>
      <c r="AC45" s="6"/>
    </row>
    <row r="46" spans="1:29" ht="15" thickBot="1" x14ac:dyDescent="0.35">
      <c r="A46" t="str">
        <f t="shared" si="14"/>
        <v>Erick Fedde</v>
      </c>
      <c r="B46" s="5">
        <f>Neural!B11</f>
        <v>5.5028115980999104</v>
      </c>
      <c r="D46" s="7">
        <v>4</v>
      </c>
      <c r="E46" s="7" t="s">
        <v>57</v>
      </c>
      <c r="F46" s="7" t="s">
        <v>14</v>
      </c>
      <c r="G46" s="7">
        <v>6.4285714285714288</v>
      </c>
      <c r="H46" s="7">
        <v>5.884199650719264</v>
      </c>
      <c r="I46" s="7">
        <v>7.5700726999999999</v>
      </c>
      <c r="J46" s="7">
        <v>4.9563987521665602</v>
      </c>
      <c r="K46" s="10">
        <v>7.5</v>
      </c>
      <c r="L46" s="10">
        <f t="shared" si="5"/>
        <v>-1.615800349280736</v>
      </c>
      <c r="M46" s="10" t="str">
        <f t="shared" si="6"/>
        <v>Under</v>
      </c>
      <c r="N46" s="10">
        <f t="shared" si="7"/>
        <v>-1.0714285714285712</v>
      </c>
      <c r="O46" s="10">
        <v>0.2857142857142857</v>
      </c>
      <c r="P46" s="11">
        <f t="shared" si="8"/>
        <v>0.66666666666666663</v>
      </c>
      <c r="Q46" s="10">
        <f t="shared" si="10"/>
        <v>3</v>
      </c>
      <c r="R46" s="10">
        <f t="shared" si="11"/>
        <v>2</v>
      </c>
      <c r="S46" s="10">
        <f t="shared" si="12"/>
        <v>2</v>
      </c>
      <c r="T46" s="10">
        <f t="shared" si="13"/>
        <v>2</v>
      </c>
      <c r="U46" s="10">
        <f t="shared" si="9"/>
        <v>9</v>
      </c>
      <c r="V46" s="10">
        <v>10</v>
      </c>
      <c r="Y46"/>
      <c r="AC46" s="6"/>
    </row>
    <row r="47" spans="1:29" ht="15" thickBot="1" x14ac:dyDescent="0.35">
      <c r="A47" t="str">
        <f t="shared" si="14"/>
        <v>Sonny Gray</v>
      </c>
      <c r="B47" s="5">
        <f>Neural!B12</f>
        <v>5.3013475119577302</v>
      </c>
      <c r="D47" s="7">
        <v>8</v>
      </c>
      <c r="E47" s="7" t="s">
        <v>61</v>
      </c>
      <c r="F47" s="7" t="s">
        <v>47</v>
      </c>
      <c r="G47" s="7">
        <v>5</v>
      </c>
      <c r="H47" s="7">
        <v>4.6436891996548688</v>
      </c>
      <c r="I47" s="7">
        <v>4.9039239856496701</v>
      </c>
      <c r="J47" s="7">
        <v>4.024146</v>
      </c>
      <c r="K47" s="12">
        <v>4.5</v>
      </c>
      <c r="L47" s="12">
        <f t="shared" si="5"/>
        <v>0.14368919965486882</v>
      </c>
      <c r="M47" s="12" t="str">
        <f t="shared" si="6"/>
        <v>Over</v>
      </c>
      <c r="N47" s="12">
        <f t="shared" si="7"/>
        <v>0.5</v>
      </c>
      <c r="O47" s="12">
        <v>0.42857142857142849</v>
      </c>
      <c r="P47" s="13">
        <f t="shared" si="8"/>
        <v>0.66666666666666663</v>
      </c>
      <c r="Q47" s="12">
        <f t="shared" si="10"/>
        <v>1</v>
      </c>
      <c r="R47" s="12">
        <f t="shared" si="11"/>
        <v>2</v>
      </c>
      <c r="S47" s="12">
        <f t="shared" si="12"/>
        <v>2</v>
      </c>
      <c r="T47" s="12">
        <f t="shared" si="13"/>
        <v>0</v>
      </c>
      <c r="U47" s="12">
        <f t="shared" si="9"/>
        <v>5</v>
      </c>
      <c r="V47" s="12">
        <v>5</v>
      </c>
      <c r="Y47"/>
      <c r="AC47" s="6"/>
    </row>
    <row r="48" spans="1:29" ht="15" thickBot="1" x14ac:dyDescent="0.35">
      <c r="A48" t="str">
        <f t="shared" si="14"/>
        <v>Tobias Myers</v>
      </c>
      <c r="B48" s="5">
        <f>Neural!B13</f>
        <v>4.3071177802432699</v>
      </c>
      <c r="D48" s="7">
        <v>3</v>
      </c>
      <c r="E48" s="7" t="s">
        <v>56</v>
      </c>
      <c r="F48" s="7" t="s">
        <v>41</v>
      </c>
      <c r="G48" s="7">
        <v>7.1428571428571432</v>
      </c>
      <c r="H48" s="7">
        <v>6.4654275900545883</v>
      </c>
      <c r="I48" s="7">
        <v>7.1062760000000003</v>
      </c>
      <c r="J48" s="7">
        <v>5.3092410199646896</v>
      </c>
      <c r="K48" s="12">
        <v>6.5</v>
      </c>
      <c r="L48" s="12">
        <f t="shared" si="5"/>
        <v>-3.4572409945411664E-2</v>
      </c>
      <c r="M48" s="12" t="str">
        <f t="shared" si="6"/>
        <v>Under</v>
      </c>
      <c r="N48" s="12">
        <f t="shared" si="7"/>
        <v>0.64285714285714324</v>
      </c>
      <c r="O48" s="12">
        <v>0.5714285714285714</v>
      </c>
      <c r="P48" s="13">
        <f t="shared" si="8"/>
        <v>0.66666666666666663</v>
      </c>
      <c r="Q48" s="12">
        <f t="shared" si="10"/>
        <v>1</v>
      </c>
      <c r="R48" s="12">
        <f t="shared" si="11"/>
        <v>2</v>
      </c>
      <c r="S48" s="12">
        <f t="shared" si="12"/>
        <v>0</v>
      </c>
      <c r="T48" s="12">
        <f t="shared" si="13"/>
        <v>0</v>
      </c>
      <c r="U48" s="12">
        <f t="shared" si="9"/>
        <v>3</v>
      </c>
      <c r="V48" s="12">
        <v>4</v>
      </c>
      <c r="Y48"/>
      <c r="AC48" s="6"/>
    </row>
    <row r="49" spans="1:29" ht="15" thickBot="1" x14ac:dyDescent="0.35">
      <c r="A49" t="str">
        <f t="shared" si="14"/>
        <v>Michael Wacha</v>
      </c>
      <c r="B49" s="5">
        <f>Neural!B14</f>
        <v>4.8580051275721701</v>
      </c>
      <c r="D49" s="7">
        <v>5</v>
      </c>
      <c r="E49" s="7" t="s">
        <v>58</v>
      </c>
      <c r="F49" s="7" t="s">
        <v>25</v>
      </c>
      <c r="G49" s="7">
        <v>4</v>
      </c>
      <c r="H49" s="7">
        <v>4.7283264295133405</v>
      </c>
      <c r="I49" s="7">
        <v>5.4996524000000004</v>
      </c>
      <c r="J49" s="7">
        <v>4.2183345897134998</v>
      </c>
      <c r="K49" s="10">
        <v>4.5</v>
      </c>
      <c r="L49" s="10">
        <f t="shared" si="5"/>
        <v>0.22832642951334048</v>
      </c>
      <c r="M49" s="10" t="str">
        <f t="shared" si="6"/>
        <v>Over</v>
      </c>
      <c r="N49" s="10">
        <f t="shared" si="7"/>
        <v>-0.5</v>
      </c>
      <c r="O49" s="10">
        <v>0.5714285714285714</v>
      </c>
      <c r="P49" s="11">
        <f t="shared" si="8"/>
        <v>0.66666666666666663</v>
      </c>
      <c r="Q49" s="10">
        <f t="shared" si="10"/>
        <v>1</v>
      </c>
      <c r="R49" s="10">
        <f t="shared" si="11"/>
        <v>2</v>
      </c>
      <c r="S49" s="10">
        <f t="shared" si="12"/>
        <v>0</v>
      </c>
      <c r="T49" s="10">
        <f t="shared" si="13"/>
        <v>2</v>
      </c>
      <c r="U49" s="10">
        <f t="shared" si="9"/>
        <v>5</v>
      </c>
      <c r="V49" s="10">
        <v>1</v>
      </c>
      <c r="Y49"/>
      <c r="AC49" s="6"/>
    </row>
    <row r="50" spans="1:29" ht="15" thickBot="1" x14ac:dyDescent="0.35">
      <c r="A50" t="str">
        <f t="shared" si="14"/>
        <v>Reid Detmers</v>
      </c>
      <c r="B50" s="5">
        <f>Neural!B15</f>
        <v>5.30450109396656</v>
      </c>
      <c r="D50" s="7">
        <v>11</v>
      </c>
      <c r="E50" s="7" t="s">
        <v>49</v>
      </c>
      <c r="F50" s="7" t="s">
        <v>37</v>
      </c>
      <c r="G50" s="7">
        <v>7.6</v>
      </c>
      <c r="H50" s="7">
        <v>6.1111267945488192</v>
      </c>
      <c r="I50" s="7">
        <v>7.2872022531737501</v>
      </c>
      <c r="J50" s="7">
        <v>5.1181858681671297</v>
      </c>
      <c r="K50" s="12">
        <v>6.5</v>
      </c>
      <c r="L50" s="12">
        <f t="shared" si="5"/>
        <v>-0.38887320545118076</v>
      </c>
      <c r="M50" s="12" t="str">
        <f t="shared" si="6"/>
        <v>Under</v>
      </c>
      <c r="N50" s="12">
        <f t="shared" si="7"/>
        <v>1.0999999999999996</v>
      </c>
      <c r="O50" s="12">
        <v>0.4</v>
      </c>
      <c r="P50" s="13">
        <f t="shared" si="8"/>
        <v>0.66666666666666663</v>
      </c>
      <c r="Q50" s="12">
        <f t="shared" si="10"/>
        <v>1</v>
      </c>
      <c r="R50" s="12">
        <f t="shared" si="11"/>
        <v>2</v>
      </c>
      <c r="S50" s="12">
        <f t="shared" si="12"/>
        <v>0</v>
      </c>
      <c r="T50" s="12">
        <f t="shared" si="13"/>
        <v>2</v>
      </c>
      <c r="U50" s="12">
        <f t="shared" si="9"/>
        <v>5</v>
      </c>
      <c r="V50" s="12">
        <v>6</v>
      </c>
      <c r="Y50"/>
      <c r="AC50" s="6"/>
    </row>
    <row r="51" spans="1:29" ht="15" thickBot="1" x14ac:dyDescent="0.35">
      <c r="A51">
        <f t="shared" si="14"/>
        <v>0</v>
      </c>
      <c r="B51" s="5">
        <f>Neural!B16</f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9"/>
      <c r="Q51" s="7"/>
      <c r="R51" s="7"/>
      <c r="S51" s="7"/>
      <c r="T51" s="7"/>
      <c r="U51" s="7"/>
      <c r="V51" s="7"/>
      <c r="Y51"/>
      <c r="AC51" s="6"/>
    </row>
    <row r="52" spans="1:29" ht="15" thickBot="1" x14ac:dyDescent="0.35">
      <c r="A52">
        <f t="shared" si="14"/>
        <v>0</v>
      </c>
      <c r="B52" s="5">
        <f>Neural!B17</f>
        <v>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/>
      <c r="Q52" s="7"/>
      <c r="R52" s="7"/>
      <c r="S52" s="7"/>
      <c r="T52" s="7"/>
      <c r="U52" s="7"/>
      <c r="V52" s="7"/>
      <c r="Y52"/>
      <c r="AC52" s="6"/>
    </row>
    <row r="53" spans="1:29" ht="15" thickBot="1" x14ac:dyDescent="0.35">
      <c r="A53">
        <f t="shared" si="14"/>
        <v>0</v>
      </c>
      <c r="B53" s="5">
        <f>Neural!B18</f>
        <v>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/>
      <c r="Q53" s="7"/>
      <c r="R53" s="7"/>
      <c r="S53" s="7"/>
      <c r="T53" s="7"/>
      <c r="U53" s="7"/>
      <c r="V53" s="7"/>
      <c r="Y53"/>
      <c r="AC53" s="6"/>
    </row>
    <row r="54" spans="1:29" ht="15" thickBot="1" x14ac:dyDescent="0.35">
      <c r="A54">
        <f t="shared" si="14"/>
        <v>0</v>
      </c>
      <c r="B54" s="5">
        <f>Neural!B19</f>
        <v>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9"/>
      <c r="Q54" s="7"/>
      <c r="R54" s="7"/>
      <c r="S54" s="7"/>
      <c r="T54" s="7"/>
      <c r="U54" s="7"/>
      <c r="V54" s="7"/>
      <c r="Y54"/>
      <c r="AC54" s="6"/>
    </row>
    <row r="55" spans="1:29" ht="15" thickBot="1" x14ac:dyDescent="0.35">
      <c r="A55">
        <f t="shared" si="14"/>
        <v>0</v>
      </c>
      <c r="B55" s="5">
        <f>Neural!B20</f>
        <v>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9"/>
      <c r="Q55" s="7"/>
      <c r="R55" s="7"/>
      <c r="S55" s="7"/>
      <c r="T55" s="7"/>
      <c r="U55" s="7"/>
      <c r="V55" s="7"/>
      <c r="Y55"/>
      <c r="AC55" s="6"/>
    </row>
    <row r="56" spans="1:29" ht="15" thickBot="1" x14ac:dyDescent="0.35">
      <c r="A56">
        <f t="shared" si="14"/>
        <v>0</v>
      </c>
      <c r="B56" s="5">
        <f>Neural!B21</f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/>
      <c r="Q56" s="7"/>
      <c r="R56" s="7"/>
      <c r="S56" s="7"/>
      <c r="T56" s="7"/>
      <c r="U56" s="7"/>
      <c r="V56" s="7"/>
      <c r="Y56"/>
      <c r="AC56" s="6"/>
    </row>
    <row r="57" spans="1:29" ht="15" thickBot="1" x14ac:dyDescent="0.35">
      <c r="A57">
        <f t="shared" si="14"/>
        <v>0</v>
      </c>
      <c r="B57" s="5">
        <f>Neural!B22</f>
        <v>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/>
      <c r="Q57" s="7"/>
      <c r="R57" s="7"/>
      <c r="S57" s="7"/>
      <c r="T57" s="7"/>
      <c r="U57" s="7"/>
      <c r="V57" s="7"/>
      <c r="Y57"/>
      <c r="AC57" s="6"/>
    </row>
    <row r="58" spans="1:29" ht="15" thickBot="1" x14ac:dyDescent="0.35">
      <c r="A58">
        <f t="shared" si="14"/>
        <v>0</v>
      </c>
      <c r="B58" s="5">
        <f>Neural!B23</f>
        <v>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/>
      <c r="Q58" s="7"/>
      <c r="R58" s="7"/>
      <c r="S58" s="7"/>
      <c r="T58" s="7"/>
      <c r="U58" s="7"/>
      <c r="V58" s="7"/>
      <c r="Y58"/>
      <c r="AC58" s="6"/>
    </row>
    <row r="59" spans="1:29" ht="15" thickBot="1" x14ac:dyDescent="0.35">
      <c r="A59">
        <f t="shared" si="14"/>
        <v>0</v>
      </c>
      <c r="B59" s="5">
        <f>Neural!B24</f>
        <v>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9"/>
      <c r="Q59" s="7"/>
      <c r="R59" s="7"/>
      <c r="S59" s="7"/>
      <c r="T59" s="7"/>
      <c r="U59" s="7"/>
      <c r="V59" s="7"/>
      <c r="Y59"/>
      <c r="AC59" s="6"/>
    </row>
    <row r="60" spans="1:29" ht="15" thickBot="1" x14ac:dyDescent="0.35">
      <c r="A60">
        <f t="shared" si="14"/>
        <v>0</v>
      </c>
      <c r="B60" s="5">
        <f>Neural!B25</f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/>
      <c r="Q60" s="7"/>
      <c r="R60" s="7"/>
      <c r="S60" s="7"/>
      <c r="T60" s="7"/>
      <c r="U60" s="7"/>
      <c r="V60" s="7"/>
      <c r="Y60"/>
      <c r="AC60" s="6"/>
    </row>
    <row r="61" spans="1:29" ht="15" thickBot="1" x14ac:dyDescent="0.35">
      <c r="A61">
        <f t="shared" si="14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9"/>
      <c r="Q61" s="7"/>
      <c r="R61" s="7"/>
      <c r="S61" s="7"/>
      <c r="T61" s="7"/>
      <c r="U61" s="7"/>
      <c r="V61" s="7"/>
      <c r="Y61"/>
      <c r="AC61" s="6"/>
    </row>
    <row r="62" spans="1:29" ht="15" thickBot="1" x14ac:dyDescent="0.35">
      <c r="A62">
        <f t="shared" si="14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9"/>
      <c r="Q62" s="7"/>
      <c r="R62" s="7"/>
      <c r="S62" s="7"/>
      <c r="T62" s="7"/>
      <c r="U62" s="7"/>
      <c r="V62" s="7"/>
      <c r="Y62"/>
      <c r="AC62" s="6"/>
    </row>
    <row r="63" spans="1:29" ht="15" thickBot="1" x14ac:dyDescent="0.35">
      <c r="A63">
        <f t="shared" si="14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9"/>
      <c r="Q63" s="7"/>
      <c r="R63" s="7"/>
      <c r="S63" s="7"/>
      <c r="T63" s="7"/>
      <c r="U63" s="7"/>
      <c r="V63" s="7"/>
      <c r="Y63"/>
      <c r="AC63" s="6"/>
    </row>
    <row r="64" spans="1:29" ht="15" thickBot="1" x14ac:dyDescent="0.35">
      <c r="A64">
        <f t="shared" si="14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9"/>
      <c r="Q64" s="7"/>
      <c r="R64" s="7"/>
      <c r="S64" s="7"/>
      <c r="T64" s="7"/>
      <c r="U64" s="7"/>
      <c r="V64" s="7"/>
      <c r="Y64"/>
      <c r="AC64" s="6"/>
    </row>
    <row r="65" spans="1:29" ht="15" thickBot="1" x14ac:dyDescent="0.35">
      <c r="A65">
        <f t="shared" si="14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9"/>
      <c r="Q65" s="7"/>
      <c r="R65" s="7"/>
      <c r="S65" s="7"/>
      <c r="T65" s="7"/>
      <c r="U65" s="7"/>
      <c r="V65" s="7"/>
      <c r="Y65"/>
      <c r="AC65" s="6"/>
    </row>
    <row r="66" spans="1:29" ht="15" thickBot="1" x14ac:dyDescent="0.35">
      <c r="A66">
        <f t="shared" si="14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9"/>
      <c r="Q66" s="7"/>
      <c r="R66" s="7"/>
      <c r="S66" s="7"/>
      <c r="T66" s="7"/>
      <c r="U66" s="7"/>
      <c r="V66" s="7"/>
      <c r="Y66"/>
      <c r="AC66" s="6"/>
    </row>
    <row r="67" spans="1:29" ht="15" thickBot="1" x14ac:dyDescent="0.35">
      <c r="A67">
        <f t="shared" si="14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14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14"/>
        <v>0</v>
      </c>
      <c r="B69" s="5">
        <f>Neural!B34</f>
        <v>0</v>
      </c>
    </row>
    <row r="70" spans="1:29" ht="15" thickBot="1" x14ac:dyDescent="0.35">
      <c r="A70">
        <f t="shared" si="14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50">
    <sortCondition ref="F37:F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142</v>
      </c>
      <c r="B2" s="1">
        <v>4.9781648925508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145</v>
      </c>
      <c r="B3" s="1">
        <v>5.0337275866007296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119</v>
      </c>
      <c r="B4" s="1">
        <v>5.3092410199646896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503</v>
      </c>
      <c r="B5" s="1">
        <v>4.9563987521665602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140</v>
      </c>
      <c r="B6" s="1">
        <v>4.8334825857465704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151</v>
      </c>
      <c r="B7" s="1">
        <v>5.02470878966996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141</v>
      </c>
      <c r="B8" s="1">
        <v>5.2494327785683099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153</v>
      </c>
      <c r="B9" s="1">
        <v>4.9039239856496701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126</v>
      </c>
      <c r="B10" s="1">
        <v>4.9537917825537203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117</v>
      </c>
      <c r="B11" s="1">
        <v>4.9649242017653599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144</v>
      </c>
      <c r="B12" s="1">
        <v>5.1577607117654098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131</v>
      </c>
      <c r="B13" s="1">
        <v>4.6797288243209403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139</v>
      </c>
      <c r="B14" s="1">
        <v>4.9119915681541704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114</v>
      </c>
      <c r="B15" s="1">
        <v>5.0346788010269998</v>
      </c>
      <c r="F15" s="1">
        <v>14</v>
      </c>
      <c r="G15" s="1">
        <v>115.862926536484</v>
      </c>
      <c r="H15" s="1">
        <v>113.24196046228499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142</v>
      </c>
      <c r="B2" s="1">
        <v>5.6485844401115797</v>
      </c>
    </row>
    <row r="3" spans="1:2" ht="15" thickBot="1" x14ac:dyDescent="0.35">
      <c r="A3" s="1">
        <v>145</v>
      </c>
      <c r="B3" s="1">
        <v>6.8714353853019698</v>
      </c>
    </row>
    <row r="4" spans="1:2" ht="15" thickBot="1" x14ac:dyDescent="0.35">
      <c r="A4" s="1">
        <v>119</v>
      </c>
      <c r="B4" s="1">
        <v>6.7378282418094804</v>
      </c>
    </row>
    <row r="5" spans="1:2" ht="15" thickBot="1" x14ac:dyDescent="0.35">
      <c r="A5" s="1">
        <v>503</v>
      </c>
      <c r="B5" s="1">
        <v>6.9752024069273801</v>
      </c>
    </row>
    <row r="6" spans="1:2" ht="15" thickBot="1" x14ac:dyDescent="0.35">
      <c r="A6" s="1">
        <v>140</v>
      </c>
      <c r="B6" s="1">
        <v>4.9459940246859899</v>
      </c>
    </row>
    <row r="7" spans="1:2" ht="15" thickBot="1" x14ac:dyDescent="0.35">
      <c r="A7" s="1">
        <v>151</v>
      </c>
      <c r="B7" s="1">
        <v>4.39557888393505</v>
      </c>
    </row>
    <row r="8" spans="1:2" ht="15" thickBot="1" x14ac:dyDescent="0.35">
      <c r="A8" s="1">
        <v>141</v>
      </c>
      <c r="B8" s="1">
        <v>5.4081911712448196</v>
      </c>
    </row>
    <row r="9" spans="1:2" ht="15" thickBot="1" x14ac:dyDescent="0.35">
      <c r="A9" s="1">
        <v>153</v>
      </c>
      <c r="B9" s="1">
        <v>4.5022554080397397</v>
      </c>
    </row>
    <row r="10" spans="1:2" ht="15" thickBot="1" x14ac:dyDescent="0.35">
      <c r="A10" s="1">
        <v>126</v>
      </c>
      <c r="B10" s="1">
        <v>4.6863799551794001</v>
      </c>
    </row>
    <row r="11" spans="1:2" ht="15" thickBot="1" x14ac:dyDescent="0.35">
      <c r="A11" s="1">
        <v>117</v>
      </c>
      <c r="B11" s="1">
        <v>5.2049332389095202</v>
      </c>
    </row>
    <row r="12" spans="1:2" ht="15" thickBot="1" x14ac:dyDescent="0.35">
      <c r="A12" s="1">
        <v>144</v>
      </c>
      <c r="B12" s="1">
        <v>7.2872022531737501</v>
      </c>
    </row>
    <row r="13" spans="1:2" ht="15" thickBot="1" x14ac:dyDescent="0.35">
      <c r="A13" s="1">
        <v>131</v>
      </c>
      <c r="B13" s="1">
        <v>4.4500757457374904</v>
      </c>
    </row>
    <row r="14" spans="1:2" ht="15" thickBot="1" x14ac:dyDescent="0.35">
      <c r="A14" s="1">
        <v>139</v>
      </c>
      <c r="B14" s="1">
        <v>5.0721750593569999</v>
      </c>
    </row>
    <row r="15" spans="1:2" ht="15" thickBot="1" x14ac:dyDescent="0.35">
      <c r="A15" s="1">
        <v>114</v>
      </c>
      <c r="B15" s="1">
        <v>4.9279879472281598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15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33</v>
      </c>
      <c r="D1" t="s">
        <v>22</v>
      </c>
      <c r="E1" t="s">
        <v>23</v>
      </c>
      <c r="F1" t="s">
        <v>33</v>
      </c>
      <c r="G1" t="s">
        <v>22</v>
      </c>
      <c r="H1" t="s">
        <v>23</v>
      </c>
      <c r="I1" t="s">
        <v>33</v>
      </c>
      <c r="J1" t="s">
        <v>22</v>
      </c>
      <c r="K1" t="s">
        <v>23</v>
      </c>
      <c r="L1" t="s">
        <v>33</v>
      </c>
      <c r="M1" t="s">
        <v>22</v>
      </c>
      <c r="N1" t="s">
        <v>23</v>
      </c>
      <c r="O1" t="s">
        <v>33</v>
      </c>
      <c r="P1" t="s">
        <v>22</v>
      </c>
      <c r="Q1" t="s">
        <v>23</v>
      </c>
      <c r="R1" s="8" t="s">
        <v>34</v>
      </c>
    </row>
    <row r="2" spans="1:18" x14ac:dyDescent="0.3">
      <c r="A2" t="s">
        <v>54</v>
      </c>
      <c r="B2" t="s">
        <v>42</v>
      </c>
      <c r="C2">
        <v>4.5</v>
      </c>
      <c r="D2">
        <v>-115</v>
      </c>
      <c r="E2">
        <v>-105</v>
      </c>
      <c r="F2">
        <v>4.5</v>
      </c>
      <c r="G2">
        <v>-113</v>
      </c>
      <c r="H2">
        <v>-113</v>
      </c>
      <c r="I2">
        <v>4.5</v>
      </c>
      <c r="J2">
        <v>-125</v>
      </c>
      <c r="K2">
        <v>-105</v>
      </c>
      <c r="L2" t="s">
        <v>35</v>
      </c>
      <c r="M2" t="s">
        <v>35</v>
      </c>
      <c r="N2" t="s">
        <v>35</v>
      </c>
      <c r="O2">
        <v>4.5</v>
      </c>
      <c r="P2">
        <v>-130</v>
      </c>
      <c r="Q2">
        <v>-103</v>
      </c>
      <c r="R2" s="7">
        <f t="shared" ref="R2:R33" si="0">MIN(C2,F2,I2,L2,O2)</f>
        <v>4.5</v>
      </c>
    </row>
    <row r="3" spans="1:18" x14ac:dyDescent="0.3">
      <c r="A3" t="s">
        <v>63</v>
      </c>
      <c r="B3" t="s">
        <v>36</v>
      </c>
      <c r="C3">
        <v>4.5</v>
      </c>
      <c r="D3">
        <v>-105</v>
      </c>
      <c r="E3">
        <v>-120</v>
      </c>
      <c r="F3">
        <v>4.5</v>
      </c>
      <c r="G3">
        <v>-110</v>
      </c>
      <c r="H3">
        <v>-116</v>
      </c>
      <c r="I3">
        <v>4.5</v>
      </c>
      <c r="J3">
        <v>-110</v>
      </c>
      <c r="K3">
        <v>-120</v>
      </c>
      <c r="L3" t="s">
        <v>35</v>
      </c>
      <c r="M3" t="s">
        <v>35</v>
      </c>
      <c r="N3" t="s">
        <v>35</v>
      </c>
      <c r="O3">
        <v>4.5</v>
      </c>
      <c r="P3">
        <v>-113</v>
      </c>
      <c r="Q3">
        <v>-118</v>
      </c>
      <c r="R3" s="7">
        <f t="shared" si="0"/>
        <v>4.5</v>
      </c>
    </row>
    <row r="4" spans="1:18" x14ac:dyDescent="0.3">
      <c r="A4" t="s">
        <v>55</v>
      </c>
      <c r="B4" t="s">
        <v>43</v>
      </c>
      <c r="C4">
        <v>6.5</v>
      </c>
      <c r="D4">
        <v>-105</v>
      </c>
      <c r="E4">
        <v>-120</v>
      </c>
      <c r="F4">
        <v>6.5</v>
      </c>
      <c r="G4">
        <v>-116</v>
      </c>
      <c r="H4">
        <v>-110</v>
      </c>
      <c r="I4">
        <v>6.5</v>
      </c>
      <c r="J4">
        <v>-120</v>
      </c>
      <c r="K4">
        <v>-110</v>
      </c>
      <c r="L4" t="s">
        <v>35</v>
      </c>
      <c r="M4" t="s">
        <v>35</v>
      </c>
      <c r="N4" t="s">
        <v>35</v>
      </c>
      <c r="O4">
        <v>6.5</v>
      </c>
      <c r="P4">
        <v>-121</v>
      </c>
      <c r="Q4">
        <v>-110</v>
      </c>
      <c r="R4" s="7">
        <f t="shared" si="0"/>
        <v>6.5</v>
      </c>
    </row>
    <row r="5" spans="1:18" x14ac:dyDescent="0.3">
      <c r="A5" t="s">
        <v>62</v>
      </c>
      <c r="B5" t="s">
        <v>24</v>
      </c>
      <c r="C5">
        <v>4.5</v>
      </c>
      <c r="D5">
        <v>110</v>
      </c>
      <c r="E5">
        <v>-140</v>
      </c>
      <c r="F5">
        <v>4.5</v>
      </c>
      <c r="G5">
        <v>102</v>
      </c>
      <c r="H5">
        <v>-130</v>
      </c>
      <c r="I5">
        <v>4.5</v>
      </c>
      <c r="J5">
        <v>-105</v>
      </c>
      <c r="K5">
        <v>-120</v>
      </c>
      <c r="L5" t="s">
        <v>35</v>
      </c>
      <c r="M5" t="s">
        <v>35</v>
      </c>
      <c r="N5" t="s">
        <v>35</v>
      </c>
      <c r="O5">
        <v>4.5</v>
      </c>
      <c r="P5">
        <v>-113</v>
      </c>
      <c r="Q5">
        <v>-118</v>
      </c>
      <c r="R5" s="7">
        <f t="shared" si="0"/>
        <v>4.5</v>
      </c>
    </row>
    <row r="6" spans="1:18" x14ac:dyDescent="0.3">
      <c r="A6" t="s">
        <v>59</v>
      </c>
      <c r="B6" t="s">
        <v>44</v>
      </c>
      <c r="C6">
        <v>3.5</v>
      </c>
      <c r="D6" t="s">
        <v>35</v>
      </c>
      <c r="E6" t="s">
        <v>35</v>
      </c>
      <c r="F6">
        <v>3.5</v>
      </c>
      <c r="G6">
        <v>106</v>
      </c>
      <c r="H6">
        <v>-134</v>
      </c>
      <c r="I6">
        <v>3.5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>
        <v>3.5</v>
      </c>
      <c r="P6">
        <v>100</v>
      </c>
      <c r="Q6">
        <v>-132</v>
      </c>
      <c r="R6" s="7">
        <f t="shared" si="0"/>
        <v>3.5</v>
      </c>
    </row>
    <row r="7" spans="1:18" x14ac:dyDescent="0.3">
      <c r="A7" t="s">
        <v>60</v>
      </c>
      <c r="B7" t="s">
        <v>45</v>
      </c>
      <c r="C7">
        <v>4.5</v>
      </c>
      <c r="D7">
        <v>115</v>
      </c>
      <c r="E7">
        <v>-145</v>
      </c>
      <c r="F7">
        <v>4.5</v>
      </c>
      <c r="G7">
        <v>112</v>
      </c>
      <c r="H7">
        <v>-142</v>
      </c>
      <c r="I7">
        <v>4.5</v>
      </c>
      <c r="J7">
        <v>110</v>
      </c>
      <c r="K7">
        <v>-145</v>
      </c>
      <c r="L7" t="s">
        <v>35</v>
      </c>
      <c r="M7" t="s">
        <v>35</v>
      </c>
      <c r="N7" t="s">
        <v>35</v>
      </c>
      <c r="O7">
        <v>5.5</v>
      </c>
      <c r="P7">
        <v>117</v>
      </c>
      <c r="Q7">
        <v>138</v>
      </c>
      <c r="R7" s="7">
        <f t="shared" si="0"/>
        <v>4.5</v>
      </c>
    </row>
    <row r="8" spans="1:18" x14ac:dyDescent="0.3">
      <c r="A8" t="s">
        <v>65</v>
      </c>
      <c r="B8" t="s">
        <v>46</v>
      </c>
      <c r="C8">
        <v>4.5</v>
      </c>
      <c r="D8">
        <v>105</v>
      </c>
      <c r="E8">
        <v>-135</v>
      </c>
      <c r="F8">
        <v>4.5</v>
      </c>
      <c r="G8">
        <v>114</v>
      </c>
      <c r="H8">
        <v>-146</v>
      </c>
      <c r="I8">
        <v>4.5</v>
      </c>
      <c r="J8">
        <v>105</v>
      </c>
      <c r="K8">
        <v>-135</v>
      </c>
      <c r="L8" t="s">
        <v>35</v>
      </c>
      <c r="M8" t="s">
        <v>35</v>
      </c>
      <c r="N8" t="s">
        <v>35</v>
      </c>
      <c r="O8">
        <v>4.5</v>
      </c>
      <c r="P8">
        <v>108</v>
      </c>
      <c r="Q8">
        <v>-143</v>
      </c>
      <c r="R8" s="7">
        <f t="shared" si="0"/>
        <v>4.5</v>
      </c>
    </row>
    <row r="9" spans="1:18" x14ac:dyDescent="0.3">
      <c r="A9" t="s">
        <v>66</v>
      </c>
      <c r="B9" t="s">
        <v>39</v>
      </c>
      <c r="C9">
        <v>5.5</v>
      </c>
      <c r="D9">
        <v>-145</v>
      </c>
      <c r="E9">
        <v>115</v>
      </c>
      <c r="F9">
        <v>5.5</v>
      </c>
      <c r="G9">
        <v>-160</v>
      </c>
      <c r="H9">
        <v>126</v>
      </c>
      <c r="I9">
        <v>5.5</v>
      </c>
      <c r="J9">
        <v>-150</v>
      </c>
      <c r="K9">
        <v>110</v>
      </c>
      <c r="L9" t="s">
        <v>35</v>
      </c>
      <c r="M9" t="s">
        <v>35</v>
      </c>
      <c r="N9" t="s">
        <v>35</v>
      </c>
      <c r="O9">
        <v>5.5</v>
      </c>
      <c r="P9">
        <v>143</v>
      </c>
      <c r="Q9">
        <v>112</v>
      </c>
      <c r="R9" s="7">
        <f t="shared" si="0"/>
        <v>5.5</v>
      </c>
    </row>
    <row r="10" spans="1:18" x14ac:dyDescent="0.3">
      <c r="A10" t="s">
        <v>64</v>
      </c>
      <c r="B10" t="s">
        <v>38</v>
      </c>
      <c r="C10">
        <v>3.5</v>
      </c>
      <c r="D10">
        <v>110</v>
      </c>
      <c r="E10">
        <v>-135</v>
      </c>
      <c r="F10">
        <v>3.5</v>
      </c>
      <c r="G10">
        <v>100</v>
      </c>
      <c r="H10">
        <v>-128</v>
      </c>
      <c r="I10">
        <v>3.5</v>
      </c>
      <c r="J10">
        <v>100</v>
      </c>
      <c r="K10">
        <v>-130</v>
      </c>
      <c r="L10" t="s">
        <v>35</v>
      </c>
      <c r="M10" t="s">
        <v>35</v>
      </c>
      <c r="N10" t="s">
        <v>35</v>
      </c>
      <c r="O10">
        <v>3.5</v>
      </c>
      <c r="P10">
        <v>102</v>
      </c>
      <c r="Q10">
        <v>-134</v>
      </c>
      <c r="R10" s="7">
        <f t="shared" si="0"/>
        <v>3.5</v>
      </c>
    </row>
    <row r="11" spans="1:18" x14ac:dyDescent="0.3">
      <c r="A11" t="s">
        <v>57</v>
      </c>
      <c r="B11" t="s">
        <v>14</v>
      </c>
      <c r="C11">
        <v>8.5</v>
      </c>
      <c r="D11">
        <v>-170</v>
      </c>
      <c r="E11">
        <v>135</v>
      </c>
      <c r="F11">
        <v>7.5</v>
      </c>
      <c r="G11">
        <v>102</v>
      </c>
      <c r="H11">
        <v>-130</v>
      </c>
      <c r="I11">
        <v>8.5</v>
      </c>
      <c r="J11">
        <v>-175</v>
      </c>
      <c r="K11">
        <v>135</v>
      </c>
      <c r="L11" t="s">
        <v>35</v>
      </c>
      <c r="M11" t="s">
        <v>35</v>
      </c>
      <c r="N11" t="s">
        <v>35</v>
      </c>
      <c r="O11">
        <v>7.5</v>
      </c>
      <c r="P11">
        <v>102</v>
      </c>
      <c r="Q11">
        <v>-134</v>
      </c>
      <c r="R11" s="7">
        <f t="shared" si="0"/>
        <v>7.5</v>
      </c>
    </row>
    <row r="12" spans="1:18" x14ac:dyDescent="0.3">
      <c r="A12" t="s">
        <v>61</v>
      </c>
      <c r="B12" t="s">
        <v>47</v>
      </c>
      <c r="C12">
        <v>4.5</v>
      </c>
      <c r="D12">
        <v>-145</v>
      </c>
      <c r="E12">
        <v>115</v>
      </c>
      <c r="F12">
        <v>4.5</v>
      </c>
      <c r="G12">
        <v>-148</v>
      </c>
      <c r="H12">
        <v>116</v>
      </c>
      <c r="I12">
        <v>4.5</v>
      </c>
      <c r="J12">
        <v>-160</v>
      </c>
      <c r="K12">
        <v>125</v>
      </c>
      <c r="L12" t="s">
        <v>35</v>
      </c>
      <c r="M12" t="s">
        <v>35</v>
      </c>
      <c r="N12" t="s">
        <v>35</v>
      </c>
      <c r="O12">
        <v>4.5</v>
      </c>
      <c r="P12">
        <v>148</v>
      </c>
      <c r="Q12">
        <v>116</v>
      </c>
      <c r="R12" s="7">
        <f t="shared" si="0"/>
        <v>4.5</v>
      </c>
    </row>
    <row r="13" spans="1:18" x14ac:dyDescent="0.3">
      <c r="A13" t="s">
        <v>56</v>
      </c>
      <c r="B13" t="s">
        <v>41</v>
      </c>
      <c r="C13">
        <v>6.5</v>
      </c>
      <c r="D13">
        <v>-135</v>
      </c>
      <c r="E13">
        <v>105</v>
      </c>
      <c r="F13">
        <v>6.5</v>
      </c>
      <c r="G13">
        <v>-138</v>
      </c>
      <c r="H13">
        <v>108</v>
      </c>
      <c r="I13">
        <v>6.5</v>
      </c>
      <c r="J13">
        <v>-130</v>
      </c>
      <c r="K13">
        <v>100</v>
      </c>
      <c r="L13" t="s">
        <v>35</v>
      </c>
      <c r="M13" t="s">
        <v>35</v>
      </c>
      <c r="N13" t="s">
        <v>35</v>
      </c>
      <c r="O13">
        <v>6.5</v>
      </c>
      <c r="P13">
        <v>-122</v>
      </c>
      <c r="Q13">
        <v>-109</v>
      </c>
      <c r="R13" s="7">
        <f t="shared" si="0"/>
        <v>6.5</v>
      </c>
    </row>
    <row r="14" spans="1:18" x14ac:dyDescent="0.3">
      <c r="A14" t="s">
        <v>58</v>
      </c>
      <c r="B14" t="s">
        <v>48</v>
      </c>
      <c r="C14">
        <v>4.5</v>
      </c>
      <c r="D14">
        <v>105</v>
      </c>
      <c r="E14">
        <v>-130</v>
      </c>
      <c r="F14">
        <v>4.5</v>
      </c>
      <c r="G14">
        <v>-113</v>
      </c>
      <c r="H14">
        <v>-113</v>
      </c>
      <c r="I14">
        <v>4.5</v>
      </c>
      <c r="J14">
        <v>-105</v>
      </c>
      <c r="K14">
        <v>-125</v>
      </c>
      <c r="L14" t="s">
        <v>35</v>
      </c>
      <c r="M14" t="s">
        <v>35</v>
      </c>
      <c r="N14" t="s">
        <v>35</v>
      </c>
      <c r="O14">
        <v>4.5</v>
      </c>
      <c r="P14">
        <v>-127</v>
      </c>
      <c r="Q14">
        <v>-105</v>
      </c>
      <c r="R14" s="7">
        <f t="shared" si="0"/>
        <v>4.5</v>
      </c>
    </row>
    <row r="15" spans="1:18" x14ac:dyDescent="0.3">
      <c r="A15" t="s">
        <v>49</v>
      </c>
      <c r="B15" t="s">
        <v>37</v>
      </c>
      <c r="C15">
        <v>6.5</v>
      </c>
      <c r="D15">
        <v>-140</v>
      </c>
      <c r="E15">
        <v>105</v>
      </c>
      <c r="F15">
        <v>6.5</v>
      </c>
      <c r="G15">
        <v>-115</v>
      </c>
      <c r="H15">
        <v>-111</v>
      </c>
      <c r="I15">
        <v>6.5</v>
      </c>
      <c r="J15">
        <v>-130</v>
      </c>
      <c r="K15">
        <v>100</v>
      </c>
      <c r="L15" t="s">
        <v>35</v>
      </c>
      <c r="M15" t="s">
        <v>35</v>
      </c>
      <c r="N15" t="s">
        <v>35</v>
      </c>
      <c r="O15">
        <v>6.5</v>
      </c>
      <c r="P15">
        <v>-122</v>
      </c>
      <c r="Q15">
        <v>-109</v>
      </c>
      <c r="R15" s="7">
        <f t="shared" si="0"/>
        <v>6.5</v>
      </c>
    </row>
    <row r="16" spans="1:18" x14ac:dyDescent="0.3">
      <c r="R16" s="7">
        <f t="shared" si="0"/>
        <v>0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 t="shared" si="0"/>
        <v>0</v>
      </c>
    </row>
    <row r="30" spans="18:18" x14ac:dyDescent="0.3">
      <c r="R30" s="7">
        <f t="shared" si="0"/>
        <v>0</v>
      </c>
    </row>
    <row r="31" spans="18:18" x14ac:dyDescent="0.3">
      <c r="R31" s="7">
        <f t="shared" si="0"/>
        <v>0</v>
      </c>
    </row>
    <row r="32" spans="18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1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142</v>
      </c>
      <c r="B2" s="1">
        <v>6.35</v>
      </c>
      <c r="F2" s="1"/>
      <c r="G2" s="1"/>
      <c r="H2" s="1"/>
    </row>
    <row r="3" spans="1:8" ht="15" thickBot="1" x14ac:dyDescent="0.35">
      <c r="A3" s="1">
        <v>145</v>
      </c>
      <c r="B3" s="1">
        <v>5.98</v>
      </c>
      <c r="F3" s="1"/>
      <c r="G3" s="1"/>
      <c r="H3" s="1"/>
    </row>
    <row r="4" spans="1:8" ht="15" thickBot="1" x14ac:dyDescent="0.35">
      <c r="A4" s="1">
        <v>119</v>
      </c>
      <c r="B4" s="1">
        <v>6.88</v>
      </c>
      <c r="F4" s="1"/>
      <c r="G4" s="1"/>
      <c r="H4" s="1"/>
    </row>
    <row r="5" spans="1:8" ht="15" thickBot="1" x14ac:dyDescent="0.35">
      <c r="A5" s="1">
        <v>503</v>
      </c>
      <c r="B5" s="1">
        <v>6.38</v>
      </c>
      <c r="F5" s="1"/>
      <c r="G5" s="1"/>
      <c r="H5" s="1"/>
    </row>
    <row r="6" spans="1:8" ht="15" thickBot="1" x14ac:dyDescent="0.35">
      <c r="A6" s="1">
        <v>140</v>
      </c>
      <c r="B6" s="1">
        <v>5.27</v>
      </c>
      <c r="F6" s="1"/>
      <c r="G6" s="1"/>
      <c r="H6" s="1"/>
    </row>
    <row r="7" spans="1:8" ht="15" thickBot="1" x14ac:dyDescent="0.35">
      <c r="A7" s="1">
        <v>151</v>
      </c>
      <c r="B7" s="1">
        <v>4.2300000000000004</v>
      </c>
      <c r="F7" s="1"/>
      <c r="G7" s="1"/>
      <c r="H7" s="1"/>
    </row>
    <row r="8" spans="1:8" ht="15" thickBot="1" x14ac:dyDescent="0.35">
      <c r="A8" s="1">
        <v>141</v>
      </c>
      <c r="B8" s="1">
        <v>5.62</v>
      </c>
      <c r="F8" s="1"/>
      <c r="G8" s="1"/>
      <c r="H8" s="1"/>
    </row>
    <row r="9" spans="1:8" ht="15" thickBot="1" x14ac:dyDescent="0.35">
      <c r="A9" s="1">
        <v>153</v>
      </c>
      <c r="B9" s="1">
        <v>4.78</v>
      </c>
      <c r="F9" s="1"/>
      <c r="G9" s="1"/>
      <c r="H9" s="1"/>
    </row>
    <row r="10" spans="1:8" ht="15" thickBot="1" x14ac:dyDescent="0.35">
      <c r="A10" s="1">
        <v>126</v>
      </c>
      <c r="B10" s="1">
        <v>6.46</v>
      </c>
      <c r="F10" s="1"/>
      <c r="G10" s="1"/>
      <c r="H10" s="1"/>
    </row>
    <row r="11" spans="1:8" ht="15" thickBot="1" x14ac:dyDescent="0.35">
      <c r="A11" s="1">
        <v>117</v>
      </c>
      <c r="B11" s="1">
        <v>4.43</v>
      </c>
      <c r="F11" s="1"/>
      <c r="G11" s="1"/>
      <c r="H11" s="1"/>
    </row>
    <row r="12" spans="1:8" ht="15" thickBot="1" x14ac:dyDescent="0.35">
      <c r="A12" s="1">
        <v>144</v>
      </c>
      <c r="B12" s="1">
        <v>7.23</v>
      </c>
      <c r="F12" s="1"/>
      <c r="G12" s="1"/>
      <c r="H12" s="1"/>
    </row>
    <row r="13" spans="1:8" ht="15" thickBot="1" x14ac:dyDescent="0.35">
      <c r="A13" s="1">
        <v>131</v>
      </c>
      <c r="B13" s="1">
        <v>4.28</v>
      </c>
      <c r="F13" s="1"/>
      <c r="G13" s="1"/>
      <c r="H13" s="1"/>
    </row>
    <row r="14" spans="1:8" ht="15" thickBot="1" x14ac:dyDescent="0.35">
      <c r="A14" s="1">
        <v>139</v>
      </c>
      <c r="B14" s="1">
        <v>5.09</v>
      </c>
      <c r="F14" s="1"/>
      <c r="G14" s="1"/>
      <c r="H14" s="1"/>
    </row>
    <row r="15" spans="1:8" ht="15" thickBot="1" x14ac:dyDescent="0.35">
      <c r="A15" s="1">
        <v>114</v>
      </c>
      <c r="B15" s="1">
        <v>5.52</v>
      </c>
      <c r="F15" s="1"/>
      <c r="G15" s="1"/>
      <c r="H15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1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142</v>
      </c>
      <c r="B2" s="1">
        <v>5.3828919326356504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145</v>
      </c>
      <c r="B3" s="1">
        <v>5.3729018007877301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119</v>
      </c>
      <c r="B4" s="1">
        <v>6.4652675474303303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503</v>
      </c>
      <c r="B5" s="1">
        <v>5.2452569785778804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140</v>
      </c>
      <c r="B6" s="1">
        <v>4.2923392343999103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151</v>
      </c>
      <c r="B7" s="1">
        <v>5.1378916592252102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141</v>
      </c>
      <c r="B8" s="1">
        <v>5.8501657380039704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153</v>
      </c>
      <c r="B9" s="1">
        <v>4.7631571999808404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126</v>
      </c>
      <c r="B10" s="1">
        <v>4.9200589730172997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117</v>
      </c>
      <c r="B11" s="1">
        <v>5.5028115980999104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144</v>
      </c>
      <c r="B12" s="1">
        <v>5.3013475119577302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131</v>
      </c>
      <c r="B13" s="1">
        <v>4.3071177802432699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139</v>
      </c>
      <c r="B14" s="1">
        <v>4.8580051275721701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114</v>
      </c>
      <c r="B15" s="1">
        <v>5.30450109396656</v>
      </c>
      <c r="G15" s="1">
        <v>14</v>
      </c>
      <c r="H15" s="1">
        <v>116.885004066398</v>
      </c>
      <c r="I15" s="1">
        <v>114.290766828491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142</v>
      </c>
      <c r="B2" s="1">
        <v>5.3969772707885504</v>
      </c>
    </row>
    <row r="3" spans="1:2" ht="15" thickBot="1" x14ac:dyDescent="0.35">
      <c r="A3" s="1">
        <v>145</v>
      </c>
      <c r="B3" s="1">
        <v>5.34918775459961</v>
      </c>
    </row>
    <row r="4" spans="1:2" ht="15" thickBot="1" x14ac:dyDescent="0.35">
      <c r="A4" s="1">
        <v>119</v>
      </c>
      <c r="B4" s="1">
        <v>6.4259441913749997</v>
      </c>
    </row>
    <row r="5" spans="1:2" ht="15" thickBot="1" x14ac:dyDescent="0.35">
      <c r="A5" s="1">
        <v>503</v>
      </c>
      <c r="B5" s="1">
        <v>5.3831105464432003</v>
      </c>
    </row>
    <row r="6" spans="1:2" ht="15" thickBot="1" x14ac:dyDescent="0.35">
      <c r="A6" s="1">
        <v>140</v>
      </c>
      <c r="B6" s="1">
        <v>4.3591807851822502</v>
      </c>
    </row>
    <row r="7" spans="1:2" ht="15" thickBot="1" x14ac:dyDescent="0.35">
      <c r="A7" s="1">
        <v>151</v>
      </c>
      <c r="B7" s="1">
        <v>5.0907591373778001</v>
      </c>
    </row>
    <row r="8" spans="1:2" ht="15" thickBot="1" x14ac:dyDescent="0.35">
      <c r="A8" s="1">
        <v>141</v>
      </c>
      <c r="B8" s="1">
        <v>5.8588985219029297</v>
      </c>
    </row>
    <row r="9" spans="1:2" ht="15" thickBot="1" x14ac:dyDescent="0.35">
      <c r="A9" s="1">
        <v>153</v>
      </c>
      <c r="B9" s="1">
        <v>4.7328402085511199</v>
      </c>
    </row>
    <row r="10" spans="1:2" ht="15" thickBot="1" x14ac:dyDescent="0.35">
      <c r="A10" s="1">
        <v>126</v>
      </c>
      <c r="B10" s="1">
        <v>4.9813942526436499</v>
      </c>
    </row>
    <row r="11" spans="1:2" ht="15" thickBot="1" x14ac:dyDescent="0.35">
      <c r="A11" s="1">
        <v>117</v>
      </c>
      <c r="B11" s="1">
        <v>5.4489764998935302</v>
      </c>
    </row>
    <row r="12" spans="1:2" ht="15" thickBot="1" x14ac:dyDescent="0.35">
      <c r="A12" s="1">
        <v>144</v>
      </c>
      <c r="B12" s="1">
        <v>5.34586053394343</v>
      </c>
    </row>
    <row r="13" spans="1:2" ht="15" thickBot="1" x14ac:dyDescent="0.35">
      <c r="A13" s="1">
        <v>131</v>
      </c>
      <c r="B13" s="1">
        <v>4.2853751695348201</v>
      </c>
    </row>
    <row r="14" spans="1:2" ht="15" thickBot="1" x14ac:dyDescent="0.35">
      <c r="A14" s="1">
        <v>139</v>
      </c>
      <c r="B14" s="1">
        <v>4.8489735403575098</v>
      </c>
    </row>
    <row r="15" spans="1:2" ht="15" thickBot="1" x14ac:dyDescent="0.35">
      <c r="A15" s="1">
        <v>114</v>
      </c>
      <c r="B15" s="1">
        <v>5.2175299512117697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1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142</v>
      </c>
      <c r="B2" s="1">
        <v>5.7136075949366996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145</v>
      </c>
      <c r="B3" s="1">
        <v>5.4280230326295502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119</v>
      </c>
      <c r="B4" s="1">
        <v>6.50285714285714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503</v>
      </c>
      <c r="B5" s="1">
        <v>5.7136075949366996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140</v>
      </c>
      <c r="B6" s="1">
        <v>4.6685714285714202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151</v>
      </c>
      <c r="B7" s="1">
        <v>5.1111111111111098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141</v>
      </c>
      <c r="B8" s="1">
        <v>5.7136075949366996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153</v>
      </c>
      <c r="B9" s="1">
        <v>4.5663430420711899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126</v>
      </c>
      <c r="B10" s="1">
        <v>5.3538461538461499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117</v>
      </c>
      <c r="B11" s="1">
        <v>4.87254901960784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144</v>
      </c>
      <c r="B12" s="1">
        <v>6.9702970297029703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131</v>
      </c>
      <c r="B13" s="1">
        <v>4.5325779036827196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139</v>
      </c>
      <c r="B14" s="1">
        <v>5.4280230326295502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114</v>
      </c>
      <c r="B15" s="1">
        <v>5.4226190476190403</v>
      </c>
      <c r="F15" s="1">
        <v>14</v>
      </c>
      <c r="G15" s="1">
        <v>121.169014084507</v>
      </c>
      <c r="H15" s="1">
        <v>112.259259259259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1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142</v>
      </c>
      <c r="B2" s="1">
        <v>5.5432399999999999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145</v>
      </c>
      <c r="B3" s="1">
        <v>7.0081562999999996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119</v>
      </c>
      <c r="B4" s="1">
        <v>7.1062760000000003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503</v>
      </c>
      <c r="B5" s="1">
        <v>7.5700726999999999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140</v>
      </c>
      <c r="B6" s="1">
        <v>5.4996524000000004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151</v>
      </c>
      <c r="B7" s="1">
        <v>3.5875328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141</v>
      </c>
      <c r="B8" s="1">
        <v>6.4872065000000001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153</v>
      </c>
      <c r="B9" s="1">
        <v>4.024146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126</v>
      </c>
      <c r="B10" s="1">
        <v>5.5596595000000004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117</v>
      </c>
      <c r="B11" s="1">
        <v>4.9555879999999997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144</v>
      </c>
      <c r="B12" s="1">
        <v>7.1779200000000003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131</v>
      </c>
      <c r="B13" s="1">
        <v>4.5787630000000004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139</v>
      </c>
      <c r="B14" s="1">
        <v>4.9725675999999996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114</v>
      </c>
      <c r="B15" s="1">
        <v>4.9004139999999996</v>
      </c>
      <c r="F15" s="1">
        <v>14</v>
      </c>
      <c r="G15" s="1">
        <v>115.990685</v>
      </c>
      <c r="H15" s="1">
        <v>112.705986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1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142</v>
      </c>
      <c r="B2" s="1">
        <v>5.2920553342468599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145</v>
      </c>
      <c r="B3" s="1">
        <v>5.3309005777927396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119</v>
      </c>
      <c r="B4" s="1">
        <v>6.4033183378650698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503</v>
      </c>
      <c r="B5" s="1">
        <v>5.38451687144285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140</v>
      </c>
      <c r="B6" s="1">
        <v>4.2183345897134998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151</v>
      </c>
      <c r="B7" s="1">
        <v>5.0182509420493302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141</v>
      </c>
      <c r="B8" s="1">
        <v>5.7706644353503496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153</v>
      </c>
      <c r="B9" s="1">
        <v>4.7585978169173604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126</v>
      </c>
      <c r="B10" s="1">
        <v>4.8144471598569503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117</v>
      </c>
      <c r="B11" s="1">
        <v>5.4895875775435297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144</v>
      </c>
      <c r="B12" s="1">
        <v>5.1181858681671297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131</v>
      </c>
      <c r="B13" s="1">
        <v>4.2261188403788204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139</v>
      </c>
      <c r="B14" s="1">
        <v>4.8366563475889404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114</v>
      </c>
      <c r="B15" s="1">
        <v>5.1569679117235099</v>
      </c>
      <c r="F15" s="1">
        <v>14</v>
      </c>
      <c r="G15" s="1">
        <v>116.91304273717699</v>
      </c>
      <c r="H15" s="1">
        <v>114.391305450952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1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142</v>
      </c>
      <c r="B2" s="1">
        <v>5.3564937163916699</v>
      </c>
    </row>
    <row r="3" spans="1:5" ht="15" thickBot="1" x14ac:dyDescent="0.35">
      <c r="A3" s="1">
        <v>145</v>
      </c>
      <c r="B3" s="1">
        <v>5.2973971843978997</v>
      </c>
    </row>
    <row r="4" spans="1:5" ht="15" thickBot="1" x14ac:dyDescent="0.35">
      <c r="A4" s="1">
        <v>119</v>
      </c>
      <c r="B4" s="1">
        <v>6.3581158291895896</v>
      </c>
    </row>
    <row r="5" spans="1:5" ht="15" thickBot="1" x14ac:dyDescent="0.35">
      <c r="A5" s="1">
        <v>503</v>
      </c>
      <c r="B5" s="1">
        <v>5.3496310059788001</v>
      </c>
    </row>
    <row r="6" spans="1:5" ht="15" thickBot="1" x14ac:dyDescent="0.35">
      <c r="A6" s="1">
        <v>140</v>
      </c>
      <c r="B6" s="1">
        <v>4.46738281732042</v>
      </c>
    </row>
    <row r="7" spans="1:5" ht="15" thickBot="1" x14ac:dyDescent="0.35">
      <c r="A7" s="1">
        <v>151</v>
      </c>
      <c r="B7" s="1">
        <v>5.0507573013269598</v>
      </c>
    </row>
    <row r="8" spans="1:5" ht="15" thickBot="1" x14ac:dyDescent="0.35">
      <c r="A8" s="1">
        <v>141</v>
      </c>
      <c r="B8" s="1">
        <v>5.8141678221642996</v>
      </c>
    </row>
    <row r="9" spans="1:5" ht="15" thickBot="1" x14ac:dyDescent="0.35">
      <c r="A9" s="1">
        <v>153</v>
      </c>
      <c r="B9" s="1">
        <v>4.7619391356838996</v>
      </c>
    </row>
    <row r="10" spans="1:5" ht="15" thickBot="1" x14ac:dyDescent="0.35">
      <c r="A10" s="1">
        <v>126</v>
      </c>
      <c r="B10" s="1">
        <v>5.0029969840464901</v>
      </c>
    </row>
    <row r="11" spans="1:5" ht="15" thickBot="1" x14ac:dyDescent="0.35">
      <c r="A11" s="1">
        <v>117</v>
      </c>
      <c r="B11" s="1">
        <v>5.3267975934607303</v>
      </c>
    </row>
    <row r="12" spans="1:5" ht="15" thickBot="1" x14ac:dyDescent="0.35">
      <c r="A12" s="1">
        <v>144</v>
      </c>
      <c r="B12" s="1">
        <v>5.4115672422289496</v>
      </c>
    </row>
    <row r="13" spans="1:5" ht="15" thickBot="1" x14ac:dyDescent="0.35">
      <c r="A13" s="1">
        <v>131</v>
      </c>
      <c r="B13" s="1">
        <v>4.263025122727</v>
      </c>
    </row>
    <row r="14" spans="1:5" ht="15" thickBot="1" x14ac:dyDescent="0.35">
      <c r="A14" s="1">
        <v>139</v>
      </c>
      <c r="B14" s="1">
        <v>4.9028894083651098</v>
      </c>
    </row>
    <row r="15" spans="1:5" ht="15" thickBot="1" x14ac:dyDescent="0.35">
      <c r="A15" s="1">
        <v>114</v>
      </c>
      <c r="B15" s="1">
        <v>5.2183388257935803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2024-05-10T15:27:22Z</dcterms:modified>
</cp:coreProperties>
</file>