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D2FC548-9D83-47D5-865F-CD2661ABE2A7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M59" i="1" s="1"/>
  <c r="P59" i="1" s="1"/>
  <c r="R59" i="1" s="1"/>
  <c r="N59" i="1"/>
  <c r="L44" i="1"/>
  <c r="Q44" i="1" s="1"/>
  <c r="U44" i="1" s="1"/>
  <c r="N44" i="1"/>
  <c r="L38" i="1"/>
  <c r="M38" i="1" s="1"/>
  <c r="N38" i="1"/>
  <c r="L55" i="1"/>
  <c r="Q55" i="1" s="1"/>
  <c r="N55" i="1"/>
  <c r="L49" i="1"/>
  <c r="M49" i="1" s="1"/>
  <c r="P49" i="1" s="1"/>
  <c r="R49" i="1" s="1"/>
  <c r="N49" i="1"/>
  <c r="L42" i="1"/>
  <c r="Q42" i="1" s="1"/>
  <c r="N42" i="1"/>
  <c r="L39" i="1"/>
  <c r="M39" i="1" s="1"/>
  <c r="N39" i="1"/>
  <c r="L53" i="1"/>
  <c r="M53" i="1" s="1"/>
  <c r="N53" i="1"/>
  <c r="L58" i="1"/>
  <c r="M58" i="1" s="1"/>
  <c r="P58" i="1" s="1"/>
  <c r="R58" i="1" s="1"/>
  <c r="N58" i="1"/>
  <c r="L54" i="1"/>
  <c r="Q54" i="1" s="1"/>
  <c r="N54" i="1"/>
  <c r="L57" i="1"/>
  <c r="Q57" i="1" s="1"/>
  <c r="N57" i="1"/>
  <c r="L60" i="1"/>
  <c r="M60" i="1" s="1"/>
  <c r="N60" i="1"/>
  <c r="L46" i="1"/>
  <c r="M46" i="1" s="1"/>
  <c r="P46" i="1" s="1"/>
  <c r="R46" i="1" s="1"/>
  <c r="N46" i="1"/>
  <c r="Q46" i="1"/>
  <c r="L45" i="1"/>
  <c r="Q45" i="1" s="1"/>
  <c r="N45" i="1"/>
  <c r="L47" i="1"/>
  <c r="M47" i="1" s="1"/>
  <c r="N47" i="1"/>
  <c r="L41" i="1"/>
  <c r="Q41" i="1" s="1"/>
  <c r="N41" i="1"/>
  <c r="L52" i="1"/>
  <c r="M52" i="1" s="1"/>
  <c r="N52" i="1"/>
  <c r="L37" i="1"/>
  <c r="Q37" i="1" s="1"/>
  <c r="N37" i="1"/>
  <c r="L43" i="1"/>
  <c r="M43" i="1" s="1"/>
  <c r="N43" i="1"/>
  <c r="L51" i="1"/>
  <c r="M51" i="1" s="1"/>
  <c r="N51" i="1"/>
  <c r="L56" i="1"/>
  <c r="Q56" i="1" s="1"/>
  <c r="N56" i="1"/>
  <c r="L50" i="1"/>
  <c r="Q50" i="1" s="1"/>
  <c r="N50" i="1"/>
  <c r="M56" i="1" l="1"/>
  <c r="P56" i="1" s="1"/>
  <c r="R56" i="1" s="1"/>
  <c r="M50" i="1"/>
  <c r="T50" i="1" s="1"/>
  <c r="Q49" i="1"/>
  <c r="Q39" i="1"/>
  <c r="Q58" i="1"/>
  <c r="M37" i="1"/>
  <c r="P37" i="1" s="1"/>
  <c r="R37" i="1" s="1"/>
  <c r="Q52" i="1"/>
  <c r="Q51" i="1"/>
  <c r="M57" i="1"/>
  <c r="S57" i="1" s="1"/>
  <c r="P52" i="1"/>
  <c r="R52" i="1" s="1"/>
  <c r="T52" i="1"/>
  <c r="Q47" i="1"/>
  <c r="M55" i="1"/>
  <c r="S55" i="1" s="1"/>
  <c r="Q38" i="1"/>
  <c r="M45" i="1"/>
  <c r="P45" i="1" s="1"/>
  <c r="R45" i="1" s="1"/>
  <c r="M54" i="1"/>
  <c r="P54" i="1" s="1"/>
  <c r="R54" i="1" s="1"/>
  <c r="Q59" i="1"/>
  <c r="M41" i="1"/>
  <c r="P41" i="1" s="1"/>
  <c r="R41" i="1" s="1"/>
  <c r="Q53" i="1"/>
  <c r="P51" i="1"/>
  <c r="R51" i="1" s="1"/>
  <c r="S51" i="1"/>
  <c r="T51" i="1"/>
  <c r="S47" i="1"/>
  <c r="P47" i="1"/>
  <c r="R47" i="1" s="1"/>
  <c r="T43" i="1"/>
  <c r="P43" i="1"/>
  <c r="R43" i="1" s="1"/>
  <c r="P53" i="1"/>
  <c r="R53" i="1" s="1"/>
  <c r="T53" i="1"/>
  <c r="S53" i="1"/>
  <c r="S39" i="1"/>
  <c r="P39" i="1"/>
  <c r="R39" i="1" s="1"/>
  <c r="P60" i="1"/>
  <c r="R60" i="1" s="1"/>
  <c r="S60" i="1"/>
  <c r="T60" i="1"/>
  <c r="S38" i="1"/>
  <c r="T38" i="1"/>
  <c r="P38" i="1"/>
  <c r="R38" i="1" s="1"/>
  <c r="Q60" i="1"/>
  <c r="T58" i="1"/>
  <c r="M44" i="1"/>
  <c r="P44" i="1" s="1"/>
  <c r="R44" i="1" s="1"/>
  <c r="Q43" i="1"/>
  <c r="U43" i="1" s="1"/>
  <c r="S41" i="1"/>
  <c r="T46" i="1"/>
  <c r="M42" i="1"/>
  <c r="P42" i="1" s="1"/>
  <c r="R42" i="1" s="1"/>
  <c r="T39" i="1"/>
  <c r="P50" i="1"/>
  <c r="R50" i="1" s="1"/>
  <c r="S43" i="1"/>
  <c r="T59" i="1"/>
  <c r="U59" i="1" s="1"/>
  <c r="T49" i="1"/>
  <c r="S52" i="1"/>
  <c r="S46" i="1"/>
  <c r="S58" i="1"/>
  <c r="S49" i="1"/>
  <c r="S59" i="1"/>
  <c r="T47" i="1"/>
  <c r="L48" i="1"/>
  <c r="Q48" i="1" s="1"/>
  <c r="N48" i="1"/>
  <c r="T56" i="1" l="1"/>
  <c r="U56" i="1" s="1"/>
  <c r="S56" i="1"/>
  <c r="S50" i="1"/>
  <c r="U50" i="1" s="1"/>
  <c r="S42" i="1"/>
  <c r="S54" i="1"/>
  <c r="S45" i="1"/>
  <c r="T57" i="1"/>
  <c r="U57" i="1" s="1"/>
  <c r="U38" i="1"/>
  <c r="T37" i="1"/>
  <c r="T54" i="1"/>
  <c r="U54" i="1" s="1"/>
  <c r="U58" i="1"/>
  <c r="P57" i="1"/>
  <c r="R57" i="1" s="1"/>
  <c r="S37" i="1"/>
  <c r="U37" i="1" s="1"/>
  <c r="T45" i="1"/>
  <c r="U45" i="1" s="1"/>
  <c r="T41" i="1"/>
  <c r="U41" i="1" s="1"/>
  <c r="U60" i="1"/>
  <c r="U51" i="1"/>
  <c r="U53" i="1"/>
  <c r="U47" i="1"/>
  <c r="U46" i="1"/>
  <c r="U52" i="1"/>
  <c r="P55" i="1"/>
  <c r="R55" i="1" s="1"/>
  <c r="T55" i="1"/>
  <c r="T44" i="1"/>
  <c r="U39" i="1"/>
  <c r="S44" i="1"/>
  <c r="T42" i="1"/>
  <c r="U42" i="1" s="1"/>
  <c r="U49" i="1"/>
  <c r="M48" i="1"/>
  <c r="P48" i="1" s="1"/>
  <c r="R48" i="1" s="1"/>
  <c r="N40" i="1"/>
  <c r="L40" i="1"/>
  <c r="Q40" i="1" s="1"/>
  <c r="U55" i="1" l="1"/>
  <c r="T48" i="1"/>
  <c r="S48" i="1"/>
  <c r="M40" i="1"/>
  <c r="R3" i="17"/>
  <c r="R4" i="17"/>
  <c r="R5" i="17"/>
  <c r="R6" i="17"/>
  <c r="R8" i="17"/>
  <c r="R7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3" i="17"/>
  <c r="R32" i="17"/>
  <c r="R2" i="17"/>
  <c r="U48" i="1" l="1"/>
  <c r="S40" i="1"/>
  <c r="T40" i="1"/>
  <c r="P40" i="1"/>
  <c r="R40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<sst xmlns="http://schemas.openxmlformats.org/spreadsheetml/2006/main" count="234" uniqueCount="90">
  <si>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</si>
  <si>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</si>
  <si>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</si>
  <si>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</si>
  <si>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</si>
  <si>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</si>
  <si>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</si>
  <si>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</si>
  <si>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</si>
  <si>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</si>
  <si>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</si>
  <si>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</si>
  <si>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</si>
  <si>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</si>
  <si>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</si>
  <si>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</si>
  <si>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</si>
  <si>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</si>
  <si>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</si>
  <si>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</si>
  <si>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</si>
  <si>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</si>
  <si>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</si>
  <si>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</si>
  <si>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</si>
  <si>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</si>
  <si>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</si>
  <si>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</si>
  <si>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</si>
  <si>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</si>
  <si>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</si>
  <si>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</si>
  <si>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</si>
  <si>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</si>
  <si>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HOU</t>
  </si>
  <si>
    <t>Seasonal K's</t>
  </si>
  <si>
    <t>Difference Season</t>
  </si>
  <si>
    <t>Exceed Stars</t>
  </si>
  <si>
    <t>Percent Exceed O/U Last 10</t>
  </si>
  <si>
    <t>Last 10 Starts Avg Stars</t>
  </si>
  <si>
    <t>NYM</t>
  </si>
  <si>
    <t>TBR</t>
  </si>
  <si>
    <t>BOS</t>
  </si>
  <si>
    <t>LAD</t>
  </si>
  <si>
    <t>TB</t>
  </si>
  <si>
    <t>NYY</t>
  </si>
  <si>
    <t>Unlisted</t>
  </si>
  <si>
    <t>Dylan Cease</t>
  </si>
  <si>
    <t>Reynaldo Lopez</t>
  </si>
  <si>
    <t>Ben Lively</t>
  </si>
  <si>
    <t>Jose Berrios</t>
  </si>
  <si>
    <t>Tylor Megill</t>
  </si>
  <si>
    <t>Erick Fedde</t>
  </si>
  <si>
    <t>Randy Vasquez</t>
  </si>
  <si>
    <t>Chris Sale</t>
  </si>
  <si>
    <t>Joe Ross</t>
  </si>
  <si>
    <t>Ryan Weathers</t>
  </si>
  <si>
    <t>Pablo Lopez</t>
  </si>
  <si>
    <t>Mitchell Parker</t>
  </si>
  <si>
    <t>Tanner Houck</t>
  </si>
  <si>
    <t>Taj Bradley</t>
  </si>
  <si>
    <t>Logan Gilbert</t>
  </si>
  <si>
    <t>Marcus Stroman</t>
  </si>
  <si>
    <t>Reese Olson</t>
  </si>
  <si>
    <t>Michael Wacha</t>
  </si>
  <si>
    <t>Dean Kremer</t>
  </si>
  <si>
    <t>Sonny Gray</t>
  </si>
  <si>
    <t>Reid Detmers</t>
  </si>
  <si>
    <t>Framber Valdez</t>
  </si>
  <si>
    <t>Slade Cecconi</t>
  </si>
  <si>
    <t>Yoshinobu Yamamoto</t>
  </si>
  <si>
    <t>SDP</t>
  </si>
  <si>
    <t>ATL</t>
  </si>
  <si>
    <t>CHW</t>
  </si>
  <si>
    <t>TOR</t>
  </si>
  <si>
    <t>CLE</t>
  </si>
  <si>
    <t>MIL</t>
  </si>
  <si>
    <t>MIA</t>
  </si>
  <si>
    <t>WSN</t>
  </si>
  <si>
    <t>SEA</t>
  </si>
  <si>
    <t>DET</t>
  </si>
  <si>
    <t>KCR</t>
  </si>
  <si>
    <t>BAL</t>
  </si>
  <si>
    <t>STL</t>
  </si>
  <si>
    <t>LAA</t>
  </si>
  <si>
    <t>ARI</t>
  </si>
  <si>
    <t>CWS</t>
  </si>
  <si>
    <t>KC</t>
  </si>
  <si>
    <t>SD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</si>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</sst>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0" fontId="0" fillId="5" borderId="2" xfId="0" applyFill="1" applyBorder="1"/>
    <xf numFmtId="2" fontId="0" fillId="5" borderId="2" xfId="0" applyNumberFormat="1" applyFill="1" applyBorder="1"/>
    <xf numFmtId="0" fontId="0" fillId="6" borderId="2" xfId="0" applyFill="1" applyBorder="1"/>
    <xf numFmtId="2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3" zoomScale="80" zoomScaleNormal="80" workbookViewId="0">
      <selection activeCell="K60" sqref="K60:V60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47</v>
      </c>
      <c r="B2" s="5">
        <f>RF!B2</f>
        <v>6.75</v>
      </c>
      <c r="C2" s="5">
        <f>LR!B2</f>
        <v>5.6204040665272403</v>
      </c>
      <c r="D2" s="5">
        <f>Adaboost!B2</f>
        <v>6.5845070422535201</v>
      </c>
      <c r="E2" s="5">
        <f>XGBR!B2</f>
        <v>8.8753189999999993</v>
      </c>
      <c r="F2" s="5">
        <f>Huber!B2</f>
        <v>5.5547909766219501</v>
      </c>
      <c r="G2" s="5">
        <f>BayesRidge!B2</f>
        <v>5.6231949740825602</v>
      </c>
      <c r="H2" s="5">
        <f>Elastic!B2</f>
        <v>5.1248655891738597</v>
      </c>
      <c r="I2" s="5">
        <f>GBR!B2</f>
        <v>6.5174319050662302</v>
      </c>
      <c r="J2" s="6">
        <f t="shared" ref="J2:J35" si="0">AVERAGE(B2:I2,B37)</f>
        <v>6.2670503499278105</v>
      </c>
      <c r="K2">
        <f t="shared" ref="K2:K31" si="1">MAX(B2:I2,B37)</f>
        <v>8.8753189999999993</v>
      </c>
      <c r="L2">
        <f t="shared" ref="L2:L31" si="2">MIN(B2:I2,B37)</f>
        <v>5.1248655891738597</v>
      </c>
      <c r="AC2" s="6"/>
    </row>
    <row r="3" spans="1:29" ht="15" thickBot="1" x14ac:dyDescent="0.35">
      <c r="A3" t="s">
        <v>48</v>
      </c>
      <c r="B3" s="5">
        <f>RF!B3</f>
        <v>6.57</v>
      </c>
      <c r="C3" s="5">
        <f>LR!B3</f>
        <v>5.2282552585670201</v>
      </c>
      <c r="D3" s="5">
        <f>Adaboost!B3</f>
        <v>5.5562500000000004</v>
      </c>
      <c r="E3" s="5">
        <f>XGBR!B3</f>
        <v>6.2118880000000001</v>
      </c>
      <c r="F3" s="5">
        <f>Huber!B3</f>
        <v>5.2558529606650701</v>
      </c>
      <c r="G3" s="5">
        <f>BayesRidge!B3</f>
        <v>5.2144681274989697</v>
      </c>
      <c r="H3" s="5">
        <f>Elastic!B3</f>
        <v>5.0535514706740097</v>
      </c>
      <c r="I3" s="5">
        <f>GBR!B3</f>
        <v>8.1062015576474593</v>
      </c>
      <c r="J3" s="6">
        <f t="shared" si="0"/>
        <v>5.8235192112463405</v>
      </c>
      <c r="K3">
        <f t="shared" si="1"/>
        <v>8.1062015576474593</v>
      </c>
      <c r="L3">
        <f t="shared" si="2"/>
        <v>5.0535514706740097</v>
      </c>
      <c r="AC3" s="6"/>
    </row>
    <row r="4" spans="1:29" ht="15" thickBot="1" x14ac:dyDescent="0.35">
      <c r="A4" t="s">
        <v>49</v>
      </c>
      <c r="B4" s="5">
        <f>RF!B4</f>
        <v>3.65</v>
      </c>
      <c r="C4" s="5">
        <f>LR!B4</f>
        <v>4.1859215834186196</v>
      </c>
      <c r="D4" s="5">
        <f>Adaboost!B4</f>
        <v>4.5038961038960998</v>
      </c>
      <c r="E4" s="5">
        <f>XGBR!B4</f>
        <v>4.5580753999999999</v>
      </c>
      <c r="F4" s="5">
        <f>Huber!B4</f>
        <v>4.0869626959323302</v>
      </c>
      <c r="G4" s="5">
        <f>BayesRidge!B4</f>
        <v>4.1954610354220101</v>
      </c>
      <c r="H4" s="5">
        <f>Elastic!B4</f>
        <v>4.6214975833272396</v>
      </c>
      <c r="I4" s="5">
        <f>GBR!B4</f>
        <v>4.2974997212976103</v>
      </c>
      <c r="J4" s="6">
        <f t="shared" si="0"/>
        <v>4.284693114428098</v>
      </c>
      <c r="K4">
        <f t="shared" si="1"/>
        <v>4.6214975833272396</v>
      </c>
      <c r="L4">
        <f t="shared" si="2"/>
        <v>3.65</v>
      </c>
      <c r="AC4" s="6"/>
    </row>
    <row r="5" spans="1:29" ht="15" thickBot="1" x14ac:dyDescent="0.35">
      <c r="A5" t="s">
        <v>50</v>
      </c>
      <c r="B5" s="5">
        <f>RF!B5</f>
        <v>6.15</v>
      </c>
      <c r="C5" s="5">
        <f>LR!B5</f>
        <v>5.3670406051527104</v>
      </c>
      <c r="D5" s="5">
        <f>Adaboost!B5</f>
        <v>5.1274509803921502</v>
      </c>
      <c r="E5" s="5">
        <f>XGBR!B5</f>
        <v>7.5424369999999996</v>
      </c>
      <c r="F5" s="5">
        <f>Huber!B5</f>
        <v>5.4328990153116896</v>
      </c>
      <c r="G5" s="5">
        <f>BayesRidge!B5</f>
        <v>5.3385268063486597</v>
      </c>
      <c r="H5" s="5">
        <f>Elastic!B5</f>
        <v>5.1099392348002102</v>
      </c>
      <c r="I5" s="5">
        <f>GBR!B5</f>
        <v>7.1718942082255701</v>
      </c>
      <c r="J5" s="6">
        <f t="shared" si="0"/>
        <v>5.8400280606683843</v>
      </c>
      <c r="K5">
        <f t="shared" si="1"/>
        <v>7.5424369999999996</v>
      </c>
      <c r="L5">
        <f t="shared" si="2"/>
        <v>5.1099392348002102</v>
      </c>
      <c r="AC5" s="6"/>
    </row>
    <row r="6" spans="1:29" ht="15" thickBot="1" x14ac:dyDescent="0.35">
      <c r="A6" t="s">
        <v>51</v>
      </c>
      <c r="B6" s="5">
        <f>RF!B6</f>
        <v>4.46</v>
      </c>
      <c r="C6" s="5">
        <f>LR!B6</f>
        <v>3.3758241961532001</v>
      </c>
      <c r="D6" s="5">
        <f>Adaboost!B6</f>
        <v>3.7175572519083899</v>
      </c>
      <c r="E6" s="5">
        <f>XGBR!B6</f>
        <v>3.502399</v>
      </c>
      <c r="F6" s="5">
        <f>Huber!B6</f>
        <v>3.29965597657388</v>
      </c>
      <c r="G6" s="5">
        <f>BayesRidge!B6</f>
        <v>3.5280954802690601</v>
      </c>
      <c r="H6" s="5">
        <f>Elastic!B6</f>
        <v>4.5560564815121998</v>
      </c>
      <c r="I6" s="5">
        <f>GBR!B6</f>
        <v>4.16689777337481</v>
      </c>
      <c r="J6" s="6">
        <f t="shared" si="0"/>
        <v>3.8297914429649347</v>
      </c>
      <c r="K6">
        <f t="shared" si="1"/>
        <v>4.5560564815121998</v>
      </c>
      <c r="L6">
        <f t="shared" si="2"/>
        <v>3.29965597657388</v>
      </c>
      <c r="AC6" s="6"/>
    </row>
    <row r="7" spans="1:29" ht="15" thickBot="1" x14ac:dyDescent="0.35">
      <c r="A7" t="s">
        <v>52</v>
      </c>
      <c r="B7" s="5">
        <f>RF!B7</f>
        <v>4.97</v>
      </c>
      <c r="C7" s="5">
        <f>LR!B7</f>
        <v>5.03182853097739</v>
      </c>
      <c r="D7" s="5">
        <f>Adaboost!B7</f>
        <v>5.5562500000000004</v>
      </c>
      <c r="E7" s="5">
        <f>XGBR!B7</f>
        <v>6.715916</v>
      </c>
      <c r="F7" s="5">
        <f>Huber!B7</f>
        <v>4.9280097540189702</v>
      </c>
      <c r="G7" s="5">
        <f>BayesRidge!B7</f>
        <v>5.0072886680156303</v>
      </c>
      <c r="H7" s="5">
        <f>Elastic!B7</f>
        <v>4.8974384827578197</v>
      </c>
      <c r="I7" s="5">
        <f>GBR!B7</f>
        <v>5.2003508067161199</v>
      </c>
      <c r="J7" s="6">
        <f t="shared" si="0"/>
        <v>5.1602100010945797</v>
      </c>
      <c r="K7">
        <f t="shared" si="1"/>
        <v>6.715916</v>
      </c>
      <c r="L7">
        <f t="shared" si="2"/>
        <v>4.1348077673652899</v>
      </c>
      <c r="AC7" s="6"/>
    </row>
    <row r="8" spans="1:29" ht="15" thickBot="1" x14ac:dyDescent="0.35">
      <c r="A8" t="s">
        <v>53</v>
      </c>
      <c r="B8" s="5">
        <f>RF!B8</f>
        <v>4.46</v>
      </c>
      <c r="C8" s="5">
        <f>LR!B8</f>
        <v>3.4652473359020801</v>
      </c>
      <c r="D8" s="5">
        <f>Adaboost!B8</f>
        <v>4.4119658119658096</v>
      </c>
      <c r="E8" s="5">
        <f>XGBR!B8</f>
        <v>3.3063642999999998</v>
      </c>
      <c r="F8" s="5">
        <f>Huber!B8</f>
        <v>3.4295639646162202</v>
      </c>
      <c r="G8" s="5">
        <f>BayesRidge!B8</f>
        <v>3.5075681662379998</v>
      </c>
      <c r="H8" s="5">
        <f>Elastic!B8</f>
        <v>4.4463169728815704</v>
      </c>
      <c r="I8" s="5">
        <f>GBR!B8</f>
        <v>4.7164444546952504</v>
      </c>
      <c r="J8" s="6">
        <f t="shared" si="0"/>
        <v>4.0736596112763035</v>
      </c>
      <c r="K8">
        <f t="shared" si="1"/>
        <v>4.9194654951878096</v>
      </c>
      <c r="L8">
        <f t="shared" si="2"/>
        <v>3.3063642999999998</v>
      </c>
      <c r="AC8" s="6"/>
    </row>
    <row r="9" spans="1:29" ht="15" thickBot="1" x14ac:dyDescent="0.35">
      <c r="A9" t="s">
        <v>54</v>
      </c>
      <c r="B9" s="5">
        <f>RF!B9</f>
        <v>5.56</v>
      </c>
      <c r="C9" s="5">
        <f>LR!B9</f>
        <v>5.8963225328340299</v>
      </c>
      <c r="D9" s="5">
        <f>Adaboost!B9</f>
        <v>6.5330812854442302</v>
      </c>
      <c r="E9" s="5">
        <f>XGBR!B9</f>
        <v>6.9955635000000003</v>
      </c>
      <c r="F9" s="5">
        <f>Huber!B9</f>
        <v>5.8464945940153203</v>
      </c>
      <c r="G9" s="5">
        <f>BayesRidge!B9</f>
        <v>5.8307345793078103</v>
      </c>
      <c r="H9" s="5">
        <f>Elastic!B9</f>
        <v>5.1756330229660401</v>
      </c>
      <c r="I9" s="5">
        <f>GBR!B9</f>
        <v>6.1998360504441798</v>
      </c>
      <c r="J9" s="6">
        <f t="shared" si="0"/>
        <v>5.9822052296493409</v>
      </c>
      <c r="K9">
        <f t="shared" si="1"/>
        <v>6.9955635000000003</v>
      </c>
      <c r="L9">
        <f t="shared" si="2"/>
        <v>5.1756330229660401</v>
      </c>
      <c r="AC9" s="6"/>
    </row>
    <row r="10" spans="1:29" ht="15" thickBot="1" x14ac:dyDescent="0.35">
      <c r="A10" t="s">
        <v>55</v>
      </c>
      <c r="B10" s="5">
        <f>RF!B10</f>
        <v>3.77</v>
      </c>
      <c r="C10" s="5">
        <f>LR!B10</f>
        <v>4.7262214044451598</v>
      </c>
      <c r="D10" s="5">
        <f>Adaboost!B10</f>
        <v>4.5038961038960998</v>
      </c>
      <c r="E10" s="5">
        <f>XGBR!B10</f>
        <v>2.9683847000000001</v>
      </c>
      <c r="F10" s="5">
        <f>Huber!B10</f>
        <v>4.6311923729945503</v>
      </c>
      <c r="G10" s="5">
        <f>BayesRidge!B10</f>
        <v>4.7348396122812701</v>
      </c>
      <c r="H10" s="5">
        <f>Elastic!B10</f>
        <v>4.8255507347487496</v>
      </c>
      <c r="I10" s="5">
        <f>GBR!B10</f>
        <v>4.1907423076775903</v>
      </c>
      <c r="J10" s="6">
        <f t="shared" si="0"/>
        <v>4.3686603735177059</v>
      </c>
      <c r="K10">
        <f t="shared" si="1"/>
        <v>4.96711612561593</v>
      </c>
      <c r="L10">
        <f t="shared" si="2"/>
        <v>2.9683847000000001</v>
      </c>
      <c r="AC10" s="6"/>
    </row>
    <row r="11" spans="1:29" ht="15" thickBot="1" x14ac:dyDescent="0.35">
      <c r="A11" t="s">
        <v>56</v>
      </c>
      <c r="B11" s="5">
        <f>RF!B11</f>
        <v>5.7</v>
      </c>
      <c r="C11" s="5">
        <f>LR!B11</f>
        <v>5.2819976007582001</v>
      </c>
      <c r="D11" s="5">
        <f>Adaboost!B11</f>
        <v>5.1274509803921502</v>
      </c>
      <c r="E11" s="5">
        <f>XGBR!B11</f>
        <v>7.6283859999999999</v>
      </c>
      <c r="F11" s="5">
        <f>Huber!B11</f>
        <v>5.2230182449174896</v>
      </c>
      <c r="G11" s="5">
        <f>BayesRidge!B11</f>
        <v>5.2270696584809002</v>
      </c>
      <c r="H11" s="5">
        <f>Elastic!B11</f>
        <v>4.9742311169196904</v>
      </c>
      <c r="I11" s="5">
        <f>GBR!B11</f>
        <v>5.1630584335373904</v>
      </c>
      <c r="J11" s="6">
        <f t="shared" si="0"/>
        <v>5.4958188119082729</v>
      </c>
      <c r="K11">
        <f t="shared" si="1"/>
        <v>7.6283859999999999</v>
      </c>
      <c r="L11">
        <f t="shared" si="2"/>
        <v>4.9742311169196904</v>
      </c>
      <c r="AC11" s="6"/>
    </row>
    <row r="12" spans="1:29" ht="15" thickBot="1" x14ac:dyDescent="0.35">
      <c r="A12" t="s">
        <v>57</v>
      </c>
      <c r="B12" s="5">
        <f>RF!B12</f>
        <v>7.02</v>
      </c>
      <c r="C12" s="5">
        <f>LR!B12</f>
        <v>5.1927380604876001</v>
      </c>
      <c r="D12" s="5">
        <f>Adaboost!B12</f>
        <v>5.5562500000000004</v>
      </c>
      <c r="E12" s="5">
        <f>XGBR!B12</f>
        <v>7.8588459999999998</v>
      </c>
      <c r="F12" s="5">
        <f>Huber!B12</f>
        <v>5.1324197865701597</v>
      </c>
      <c r="G12" s="5">
        <f>BayesRidge!B12</f>
        <v>5.2103625821678801</v>
      </c>
      <c r="H12" s="5">
        <f>Elastic!B12</f>
        <v>4.9864805838842097</v>
      </c>
      <c r="I12" s="5">
        <f>GBR!B12</f>
        <v>7.1554931373356503</v>
      </c>
      <c r="J12" s="6">
        <f t="shared" si="0"/>
        <v>5.9615119606233931</v>
      </c>
      <c r="K12">
        <f t="shared" si="1"/>
        <v>7.8588459999999998</v>
      </c>
      <c r="L12">
        <f t="shared" si="2"/>
        <v>4.9864805838842097</v>
      </c>
      <c r="AC12" s="6"/>
    </row>
    <row r="13" spans="1:29" ht="15" thickBot="1" x14ac:dyDescent="0.35">
      <c r="A13" t="s">
        <v>58</v>
      </c>
      <c r="B13" s="5">
        <f>RF!B13</f>
        <v>5.39</v>
      </c>
      <c r="C13" s="5">
        <f>LR!B13</f>
        <v>5.1957513973407199</v>
      </c>
      <c r="D13" s="5">
        <f>Adaboost!B13</f>
        <v>5.6982543640897703</v>
      </c>
      <c r="E13" s="5">
        <f>XGBR!B13</f>
        <v>6.5410933</v>
      </c>
      <c r="F13" s="5">
        <f>Huber!B13</f>
        <v>5.10803348843978</v>
      </c>
      <c r="G13" s="5">
        <f>BayesRidge!B13</f>
        <v>5.15324735746358</v>
      </c>
      <c r="H13" s="5">
        <f>Elastic!B13</f>
        <v>4.9091021067266603</v>
      </c>
      <c r="I13" s="5">
        <f>GBR!B13</f>
        <v>4.7534739545658304</v>
      </c>
      <c r="J13" s="6">
        <f t="shared" si="0"/>
        <v>5.3278457119967904</v>
      </c>
      <c r="K13">
        <f t="shared" si="1"/>
        <v>6.5410933</v>
      </c>
      <c r="L13">
        <f t="shared" si="2"/>
        <v>4.7534739545658304</v>
      </c>
      <c r="AC13" s="6"/>
    </row>
    <row r="14" spans="1:29" ht="15" thickBot="1" x14ac:dyDescent="0.35">
      <c r="A14" t="s">
        <v>59</v>
      </c>
      <c r="B14" s="5">
        <f>RF!B14</f>
        <v>5.39</v>
      </c>
      <c r="C14" s="5">
        <f>LR!B14</f>
        <v>5.6631524447185502</v>
      </c>
      <c r="D14" s="5">
        <f>Adaboost!B14</f>
        <v>5.5562500000000004</v>
      </c>
      <c r="E14" s="5">
        <f>XGBR!B14</f>
        <v>6.8442299999999996</v>
      </c>
      <c r="F14" s="5">
        <f>Huber!B14</f>
        <v>5.6087731247862704</v>
      </c>
      <c r="G14" s="5">
        <f>BayesRidge!B14</f>
        <v>5.6827901544890098</v>
      </c>
      <c r="H14" s="5">
        <f>Elastic!B14</f>
        <v>5.21009813698576</v>
      </c>
      <c r="I14" s="5">
        <f>GBR!B14</f>
        <v>5.8932250378158404</v>
      </c>
      <c r="J14" s="6">
        <f t="shared" si="0"/>
        <v>5.7589019623972009</v>
      </c>
      <c r="K14">
        <f t="shared" si="1"/>
        <v>6.8442299999999996</v>
      </c>
      <c r="L14">
        <f t="shared" si="2"/>
        <v>5.21009813698576</v>
      </c>
      <c r="AC14" s="6"/>
    </row>
    <row r="15" spans="1:29" ht="15" thickBot="1" x14ac:dyDescent="0.35">
      <c r="A15" t="s">
        <v>60</v>
      </c>
      <c r="B15" s="5">
        <f>RF!B15</f>
        <v>6</v>
      </c>
      <c r="C15" s="5">
        <f>LR!B15</f>
        <v>5.3910883838922903</v>
      </c>
      <c r="D15" s="5">
        <f>Adaboost!B15</f>
        <v>5.6982543640897703</v>
      </c>
      <c r="E15" s="5">
        <f>XGBR!B15</f>
        <v>8.1016300000000001</v>
      </c>
      <c r="F15" s="5">
        <f>Huber!B15</f>
        <v>5.2580483642546998</v>
      </c>
      <c r="G15" s="5">
        <f>BayesRidge!B15</f>
        <v>5.3619199841149703</v>
      </c>
      <c r="H15" s="5">
        <f>Elastic!B15</f>
        <v>4.9901961186982504</v>
      </c>
      <c r="I15" s="5">
        <f>GBR!B15</f>
        <v>5.4958563172400696</v>
      </c>
      <c r="J15" s="6">
        <f t="shared" si="0"/>
        <v>5.7257193900215135</v>
      </c>
      <c r="K15">
        <f t="shared" si="1"/>
        <v>8.1016300000000001</v>
      </c>
      <c r="L15">
        <f t="shared" si="2"/>
        <v>4.9901961186982504</v>
      </c>
      <c r="AC15" s="6"/>
    </row>
    <row r="16" spans="1:29" ht="15" thickBot="1" x14ac:dyDescent="0.35">
      <c r="A16" t="s">
        <v>61</v>
      </c>
      <c r="B16" s="5">
        <f>RF!B16</f>
        <v>6.04</v>
      </c>
      <c r="C16" s="5">
        <f>LR!B16</f>
        <v>5.7637949705894904</v>
      </c>
      <c r="D16" s="5">
        <f>Adaboost!B16</f>
        <v>5.7534246575342403</v>
      </c>
      <c r="E16" s="5">
        <f>XGBR!B16</f>
        <v>7.230213</v>
      </c>
      <c r="F16" s="5">
        <f>Huber!B16</f>
        <v>5.6837860365258202</v>
      </c>
      <c r="G16" s="5">
        <f>BayesRidge!B16</f>
        <v>5.7729538066762203</v>
      </c>
      <c r="H16" s="5">
        <f>Elastic!B16</f>
        <v>5.1990157476610896</v>
      </c>
      <c r="I16" s="5">
        <f>GBR!B16</f>
        <v>5.87462339787582</v>
      </c>
      <c r="J16" s="6">
        <f t="shared" si="0"/>
        <v>5.8948847431380704</v>
      </c>
      <c r="K16">
        <f t="shared" si="1"/>
        <v>7.230213</v>
      </c>
      <c r="L16">
        <f t="shared" si="2"/>
        <v>5.1990157476610896</v>
      </c>
      <c r="AC16" s="6"/>
    </row>
    <row r="17" spans="1:29" ht="15" thickBot="1" x14ac:dyDescent="0.35">
      <c r="A17" t="s">
        <v>62</v>
      </c>
      <c r="B17" s="5">
        <f>RF!B17</f>
        <v>4.72</v>
      </c>
      <c r="C17" s="5">
        <f>LR!B17</f>
        <v>4.8045252208750702</v>
      </c>
      <c r="D17" s="5">
        <f>Adaboost!B17</f>
        <v>5.1798245614034997</v>
      </c>
      <c r="E17" s="5">
        <f>XGBR!B17</f>
        <v>4.9275219999999997</v>
      </c>
      <c r="F17" s="5">
        <f>Huber!B17</f>
        <v>4.8012937231702697</v>
      </c>
      <c r="G17" s="5">
        <f>BayesRidge!B17</f>
        <v>4.7863383463307301</v>
      </c>
      <c r="H17" s="5">
        <f>Elastic!B17</f>
        <v>4.91588542241736</v>
      </c>
      <c r="I17" s="5">
        <f>GBR!B17</f>
        <v>5.7395811761524103</v>
      </c>
      <c r="J17" s="6">
        <f t="shared" si="0"/>
        <v>4.9432170305764558</v>
      </c>
      <c r="K17">
        <f t="shared" si="1"/>
        <v>5.7395811761524103</v>
      </c>
      <c r="L17">
        <f t="shared" si="2"/>
        <v>4.61398282483876</v>
      </c>
      <c r="AC17" s="6"/>
    </row>
    <row r="18" spans="1:29" ht="15" thickBot="1" x14ac:dyDescent="0.35">
      <c r="A18" t="s">
        <v>63</v>
      </c>
      <c r="B18" s="5">
        <f>RF!B18</f>
        <v>5.19</v>
      </c>
      <c r="C18" s="5">
        <f>LR!B18</f>
        <v>5.4951897861539498</v>
      </c>
      <c r="D18" s="5">
        <f>Adaboost!B18</f>
        <v>5.5562500000000004</v>
      </c>
      <c r="E18" s="5">
        <f>XGBR!B18</f>
        <v>4.4672980000000004</v>
      </c>
      <c r="F18" s="5">
        <f>Huber!B18</f>
        <v>5.3595318474181601</v>
      </c>
      <c r="G18" s="5">
        <f>BayesRidge!B18</f>
        <v>5.5155445142020696</v>
      </c>
      <c r="H18" s="5">
        <f>Elastic!B18</f>
        <v>5.0748557673340704</v>
      </c>
      <c r="I18" s="5">
        <f>GBR!B18</f>
        <v>4.7640631042268096</v>
      </c>
      <c r="J18" s="6">
        <f t="shared" si="0"/>
        <v>5.2334651625536379</v>
      </c>
      <c r="K18">
        <f t="shared" si="1"/>
        <v>5.6784534436476797</v>
      </c>
      <c r="L18">
        <f t="shared" si="2"/>
        <v>4.4672980000000004</v>
      </c>
      <c r="AC18" s="6"/>
    </row>
    <row r="19" spans="1:29" ht="15" thickBot="1" x14ac:dyDescent="0.35">
      <c r="A19" t="s">
        <v>64</v>
      </c>
      <c r="B19" s="5">
        <f>RF!B19</f>
        <v>4.74</v>
      </c>
      <c r="C19" s="5">
        <f>LR!B19</f>
        <v>5.1179229769386003</v>
      </c>
      <c r="D19" s="5">
        <f>Adaboost!B19</f>
        <v>5.1274509803921502</v>
      </c>
      <c r="E19" s="5">
        <f>XGBR!B19</f>
        <v>5.7209295999999998</v>
      </c>
      <c r="F19" s="5">
        <f>Huber!B19</f>
        <v>5.0906808342560703</v>
      </c>
      <c r="G19" s="5">
        <f>BayesRidge!B19</f>
        <v>5.0632956224761996</v>
      </c>
      <c r="H19" s="5">
        <f>Elastic!B19</f>
        <v>4.9498285056668498</v>
      </c>
      <c r="I19" s="5">
        <f>GBR!B19</f>
        <v>4.9159120834754004</v>
      </c>
      <c r="J19" s="6">
        <f t="shared" si="0"/>
        <v>5.0813435556439446</v>
      </c>
      <c r="K19">
        <f t="shared" si="1"/>
        <v>5.7209295999999998</v>
      </c>
      <c r="L19">
        <f t="shared" si="2"/>
        <v>4.74</v>
      </c>
      <c r="AC19" s="6"/>
    </row>
    <row r="20" spans="1:29" ht="15" thickBot="1" x14ac:dyDescent="0.35">
      <c r="A20" t="s">
        <v>65</v>
      </c>
      <c r="B20" s="5">
        <f>RF!B20</f>
        <v>5.4</v>
      </c>
      <c r="C20" s="5">
        <f>LR!B20</f>
        <v>5.3091149828930098</v>
      </c>
      <c r="D20" s="5">
        <f>Adaboost!B20</f>
        <v>5.5562500000000004</v>
      </c>
      <c r="E20" s="5">
        <f>XGBR!B20</f>
        <v>6.4231189999999998</v>
      </c>
      <c r="F20" s="5">
        <f>Huber!B20</f>
        <v>5.2427837398684698</v>
      </c>
      <c r="G20" s="5">
        <f>BayesRidge!B20</f>
        <v>5.3020991038575396</v>
      </c>
      <c r="H20" s="5">
        <f>Elastic!B20</f>
        <v>5.0110598810236802</v>
      </c>
      <c r="I20" s="5">
        <f>GBR!B20</f>
        <v>4.8954031626713403</v>
      </c>
      <c r="J20" s="6">
        <f t="shared" si="0"/>
        <v>5.388030382971726</v>
      </c>
      <c r="K20">
        <f t="shared" si="1"/>
        <v>6.4231189999999998</v>
      </c>
      <c r="L20">
        <f t="shared" si="2"/>
        <v>4.8954031626713403</v>
      </c>
      <c r="AC20" s="6"/>
    </row>
    <row r="21" spans="1:29" ht="15" thickBot="1" x14ac:dyDescent="0.35">
      <c r="A21" t="s">
        <v>66</v>
      </c>
      <c r="B21" s="5">
        <f>RF!B21</f>
        <v>4.96</v>
      </c>
      <c r="C21" s="5">
        <f>LR!B21</f>
        <v>5.45079189766206</v>
      </c>
      <c r="D21" s="5">
        <f>Adaboost!B21</f>
        <v>5.5562500000000004</v>
      </c>
      <c r="E21" s="5">
        <f>XGBR!B21</f>
        <v>4.9769810000000003</v>
      </c>
      <c r="F21" s="5">
        <f>Huber!B21</f>
        <v>5.4053578557857103</v>
      </c>
      <c r="G21" s="5">
        <f>BayesRidge!B21</f>
        <v>5.4332974381844803</v>
      </c>
      <c r="H21" s="5">
        <f>Elastic!B21</f>
        <v>5.0937508653259203</v>
      </c>
      <c r="I21" s="5">
        <f>GBR!B21</f>
        <v>5.6362198609521501</v>
      </c>
      <c r="J21" s="6">
        <f t="shared" si="0"/>
        <v>5.3235561562211746</v>
      </c>
      <c r="K21">
        <f t="shared" si="1"/>
        <v>5.6362198609521501</v>
      </c>
      <c r="L21">
        <f t="shared" si="2"/>
        <v>4.96</v>
      </c>
      <c r="AC21" s="6"/>
    </row>
    <row r="22" spans="1:29" ht="15" thickBot="1" x14ac:dyDescent="0.35">
      <c r="A22" t="s">
        <v>67</v>
      </c>
      <c r="B22" s="5">
        <f>RF!B22</f>
        <v>3.58</v>
      </c>
      <c r="C22" s="5">
        <f>LR!B22</f>
        <v>4.6319132369427098</v>
      </c>
      <c r="D22" s="5">
        <f>Adaboost!B22</f>
        <v>4.5656934306569301</v>
      </c>
      <c r="E22" s="5">
        <f>XGBR!B22</f>
        <v>2.1321888000000002</v>
      </c>
      <c r="F22" s="5">
        <f>Huber!B22</f>
        <v>4.6376349261811596</v>
      </c>
      <c r="G22" s="5">
        <f>BayesRidge!B22</f>
        <v>4.7091736285971102</v>
      </c>
      <c r="H22" s="5">
        <f>Elastic!B22</f>
        <v>4.9784499216568303</v>
      </c>
      <c r="I22" s="5">
        <f>GBR!B22</f>
        <v>3.96047676639887</v>
      </c>
      <c r="J22" s="6">
        <f t="shared" si="0"/>
        <v>4.2310928933190812</v>
      </c>
      <c r="K22">
        <f t="shared" si="1"/>
        <v>4.9784499216568303</v>
      </c>
      <c r="L22">
        <f t="shared" si="2"/>
        <v>2.1321888000000002</v>
      </c>
      <c r="AC22" s="6"/>
    </row>
    <row r="23" spans="1:29" ht="15" thickBot="1" x14ac:dyDescent="0.35">
      <c r="A23" t="s">
        <v>68</v>
      </c>
      <c r="B23" s="5">
        <f>RF!B23</f>
        <v>4.79</v>
      </c>
      <c r="C23" s="5">
        <f>LR!B23</f>
        <v>5.2137200417020697</v>
      </c>
      <c r="D23" s="5">
        <f>Adaboost!B23</f>
        <v>5.5810810810810798</v>
      </c>
      <c r="E23" s="5">
        <f>XGBR!B23</f>
        <v>5.8452109999999999</v>
      </c>
      <c r="F23" s="5">
        <f>Huber!B23</f>
        <v>5.0523598552406499</v>
      </c>
      <c r="G23" s="5">
        <f>BayesRidge!B23</f>
        <v>5.27394253199129</v>
      </c>
      <c r="H23" s="5">
        <f>Elastic!B23</f>
        <v>5.0998152239836303</v>
      </c>
      <c r="I23" s="5">
        <f>GBR!B23</f>
        <v>5.6470371948094504</v>
      </c>
      <c r="J23" s="6">
        <f t="shared" si="0"/>
        <v>5.2794276087280405</v>
      </c>
      <c r="K23">
        <f t="shared" si="1"/>
        <v>5.8452109999999999</v>
      </c>
      <c r="L23">
        <f t="shared" si="2"/>
        <v>4.79</v>
      </c>
      <c r="AC23" s="6"/>
    </row>
    <row r="24" spans="1:29" ht="15" thickBot="1" x14ac:dyDescent="0.35">
      <c r="A24" t="s">
        <v>69</v>
      </c>
      <c r="B24" s="5">
        <f>RF!B24</f>
        <v>4.24</v>
      </c>
      <c r="C24" s="5">
        <f>LR!B24</f>
        <v>5.0317534605004699</v>
      </c>
      <c r="D24" s="5">
        <f>Adaboost!B24</f>
        <v>5.5196078431372504</v>
      </c>
      <c r="E24" s="5">
        <f>XGBR!B24</f>
        <v>5.3042239999999996</v>
      </c>
      <c r="F24" s="5">
        <f>Huber!B24</f>
        <v>4.9825419948587504</v>
      </c>
      <c r="G24" s="5">
        <f>BayesRidge!B24</f>
        <v>5.0343608205444301</v>
      </c>
      <c r="H24" s="5">
        <f>Elastic!B24</f>
        <v>4.9281926829875902</v>
      </c>
      <c r="I24" s="5">
        <f>GBR!B24</f>
        <v>5.1249559175980597</v>
      </c>
      <c r="J24" s="6">
        <f t="shared" si="0"/>
        <v>5.0419468857488443</v>
      </c>
      <c r="K24">
        <f t="shared" si="1"/>
        <v>5.5196078431372504</v>
      </c>
      <c r="L24">
        <f t="shared" si="2"/>
        <v>4.24</v>
      </c>
      <c r="AC24" s="6"/>
    </row>
    <row r="25" spans="1:29" ht="15" thickBot="1" x14ac:dyDescent="0.35">
      <c r="A25" t="s">
        <v>70</v>
      </c>
      <c r="B25" s="5">
        <f>RF!B25</f>
        <v>4.88</v>
      </c>
      <c r="C25" s="5">
        <f>LR!B25</f>
        <v>5.3655590544561598</v>
      </c>
      <c r="D25" s="5">
        <f>Adaboost!B25</f>
        <v>5.7832369942196502</v>
      </c>
      <c r="E25" s="5">
        <f>XGBR!B25</f>
        <v>5.8239745999999997</v>
      </c>
      <c r="F25" s="5">
        <f>Huber!B25</f>
        <v>5.2726517686860603</v>
      </c>
      <c r="G25" s="5">
        <f>BayesRidge!B25</f>
        <v>5.2911507033676202</v>
      </c>
      <c r="H25" s="5">
        <f>Elastic!B25</f>
        <v>4.9186586325026802</v>
      </c>
      <c r="I25" s="5">
        <f>GBR!B25</f>
        <v>5.0227468064273797</v>
      </c>
      <c r="J25" s="6">
        <f t="shared" si="0"/>
        <v>5.2948608726342847</v>
      </c>
      <c r="K25">
        <f t="shared" si="1"/>
        <v>5.8239745999999997</v>
      </c>
      <c r="L25">
        <f t="shared" si="2"/>
        <v>4.88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35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36</v>
      </c>
      <c r="O36" s="7" t="s">
        <v>38</v>
      </c>
      <c r="P36" s="7" t="s">
        <v>18</v>
      </c>
      <c r="Q36" s="7" t="s">
        <v>26</v>
      </c>
      <c r="R36" s="7" t="s">
        <v>25</v>
      </c>
      <c r="S36" s="7" t="s">
        <v>39</v>
      </c>
      <c r="T36" s="7" t="s">
        <v>37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Dylan Cease</v>
      </c>
      <c r="B37" s="5">
        <f>Neural!B2</f>
        <v>5.7529395956249401</v>
      </c>
      <c r="D37" s="7">
        <v>1</v>
      </c>
      <c r="E37" s="7" t="s">
        <v>47</v>
      </c>
      <c r="F37" s="7" t="s">
        <v>71</v>
      </c>
      <c r="G37" s="7">
        <v>7.5555555555555554</v>
      </c>
      <c r="H37" s="7">
        <v>6.2670503499278105</v>
      </c>
      <c r="I37" s="7">
        <v>8.8753189999999993</v>
      </c>
      <c r="J37" s="7">
        <v>5.1248655891738597</v>
      </c>
      <c r="K37" s="11">
        <v>6.5</v>
      </c>
      <c r="L37" s="11">
        <f>H37-K37</f>
        <v>-0.23294965007218948</v>
      </c>
      <c r="M37" s="11" t="str">
        <f>IF(L37 &lt; 0, "Under", "Over")</f>
        <v>Under</v>
      </c>
      <c r="N37" s="11">
        <f>G37-K37</f>
        <v>1.0555555555555554</v>
      </c>
      <c r="O37" s="11">
        <v>0.77777777777777779</v>
      </c>
      <c r="P37" s="12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0.66666666666666663</v>
      </c>
      <c r="Q37" s="11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1</v>
      </c>
      <c r="R37" s="11">
        <f>IF(P37=1,3,IF(P37=2/3,2,IF(P37=1/3,1,0)))</f>
        <v>2</v>
      </c>
      <c r="S37" s="11">
        <f>IF(AND(M37="Over", G37&gt;K37), 2, IF(AND(M37="Under", G37&lt;=K37), 2, 0))</f>
        <v>0</v>
      </c>
      <c r="T37" s="11">
        <f>IF(AND(M37="Over", O37&gt;0.5), 2, IF(AND(M37="Under", O37&lt;=0.5), 2, 0))</f>
        <v>0</v>
      </c>
      <c r="U37" s="11">
        <f>SUM(Q37:T37)</f>
        <v>3</v>
      </c>
      <c r="V37" s="11">
        <v>5</v>
      </c>
      <c r="Y37"/>
      <c r="AC37" s="6"/>
    </row>
    <row r="38" spans="1:29" ht="15" thickBot="1" x14ac:dyDescent="0.35">
      <c r="A38" t="str">
        <f>A3</f>
        <v>Reynaldo Lopez</v>
      </c>
      <c r="B38" s="5">
        <f>Neural!B3</f>
        <v>5.2152055261645298</v>
      </c>
      <c r="D38" s="7">
        <v>2</v>
      </c>
      <c r="E38" s="7" t="s">
        <v>48</v>
      </c>
      <c r="F38" s="7" t="s">
        <v>72</v>
      </c>
      <c r="G38" s="10">
        <v>5.7142857142857144</v>
      </c>
      <c r="H38" s="10">
        <v>5.8235192112463405</v>
      </c>
      <c r="I38" s="10">
        <v>8.1062015576474593</v>
      </c>
      <c r="J38" s="10">
        <v>5.0535514706740097</v>
      </c>
      <c r="K38" s="13">
        <v>4.5</v>
      </c>
      <c r="L38" s="13">
        <f>H38-K38</f>
        <v>1.3235192112463405</v>
      </c>
      <c r="M38" s="13" t="str">
        <f>IF(L38 &lt; 0, "Under", "Over")</f>
        <v>Over</v>
      </c>
      <c r="N38" s="13">
        <f>G38-K38</f>
        <v>1.2142857142857144</v>
      </c>
      <c r="O38" s="13">
        <v>0.8571428571428571</v>
      </c>
      <c r="P38" s="14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1</v>
      </c>
      <c r="Q38" s="13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2.5</v>
      </c>
      <c r="R38" s="13">
        <f>IF(P38=1,3,IF(P38=2/3,2,IF(P38=1/3,1,0)))</f>
        <v>3</v>
      </c>
      <c r="S38" s="13">
        <f>IF(AND(M38="Over", G38&gt;K38), 2, IF(AND(M38="Under", G38&lt;=K38), 2, 0))</f>
        <v>2</v>
      </c>
      <c r="T38" s="13">
        <f>IF(AND(M38="Over", O38&gt;0.5), 2, IF(AND(M38="Under", O38&lt;=0.5), 2, 0))</f>
        <v>2</v>
      </c>
      <c r="U38" s="13">
        <f>SUM(Q38:T38)</f>
        <v>9.5</v>
      </c>
      <c r="V38" s="13">
        <v>3</v>
      </c>
      <c r="Y38"/>
      <c r="AC38" s="6"/>
    </row>
    <row r="39" spans="1:29" ht="15" thickBot="1" x14ac:dyDescent="0.35">
      <c r="A39" t="str">
        <f>A4</f>
        <v>Ben Lively</v>
      </c>
      <c r="B39" s="5">
        <f>Neural!B4</f>
        <v>4.4629239065589799</v>
      </c>
      <c r="D39" s="7">
        <v>3</v>
      </c>
      <c r="E39" s="7" t="s">
        <v>49</v>
      </c>
      <c r="F39" s="7" t="s">
        <v>75</v>
      </c>
      <c r="G39" s="7">
        <v>4.4598765432098766</v>
      </c>
      <c r="H39" s="7">
        <v>4.284693114428098</v>
      </c>
      <c r="I39" s="7">
        <v>4.6214975833272396</v>
      </c>
      <c r="J39" s="7">
        <v>3.65</v>
      </c>
      <c r="K39" s="13">
        <v>4.5</v>
      </c>
      <c r="L39" s="13">
        <f>H39-K39</f>
        <v>-0.21530688557190203</v>
      </c>
      <c r="M39" s="13" t="str">
        <f>IF(L39 &lt; 0, "Under", "Over")</f>
        <v>Under</v>
      </c>
      <c r="N39" s="13">
        <f>G39-K39</f>
        <v>-4.0123456790123413E-2</v>
      </c>
      <c r="O39" s="13">
        <v>0.83333333333333337</v>
      </c>
      <c r="P39" s="14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3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1</v>
      </c>
      <c r="R39" s="13">
        <f>IF(P39=1,3,IF(P39=2/3,2,IF(P39=1/3,1,0)))</f>
        <v>2</v>
      </c>
      <c r="S39" s="13">
        <f>IF(AND(M39="Over", G39&gt;K39), 2, IF(AND(M39="Under", G39&lt;=K39), 2, 0))</f>
        <v>2</v>
      </c>
      <c r="T39" s="13">
        <f>IF(AND(M39="Over", O39&gt;0.5), 2, IF(AND(M39="Under", O39&lt;=0.5), 2, 0))</f>
        <v>0</v>
      </c>
      <c r="U39" s="13">
        <f>SUM(Q39:T39)</f>
        <v>5</v>
      </c>
      <c r="V39" s="13">
        <v>7</v>
      </c>
      <c r="Y39"/>
      <c r="AC39" s="6"/>
    </row>
    <row r="40" spans="1:29" ht="15" thickBot="1" x14ac:dyDescent="0.35">
      <c r="A40" t="str">
        <f>A5</f>
        <v>Jose Berrios</v>
      </c>
      <c r="B40" s="5">
        <f>Neural!B5</f>
        <v>5.3200646957844704</v>
      </c>
      <c r="D40" s="7">
        <v>4</v>
      </c>
      <c r="E40" s="7" t="s">
        <v>50</v>
      </c>
      <c r="F40" s="7" t="s">
        <v>74</v>
      </c>
      <c r="G40" s="10">
        <v>4.666666666666667</v>
      </c>
      <c r="H40" s="10">
        <v>5.8400280606683843</v>
      </c>
      <c r="I40" s="10">
        <v>7.5424369999999996</v>
      </c>
      <c r="J40" s="10">
        <v>5.1099392348002102</v>
      </c>
      <c r="K40" s="13">
        <v>4.5</v>
      </c>
      <c r="L40" s="13">
        <f>H40-K40</f>
        <v>1.3400280606683843</v>
      </c>
      <c r="M40" s="13" t="str">
        <f>IF(L40 &lt; 0, "Under", "Over")</f>
        <v>Over</v>
      </c>
      <c r="N40" s="13">
        <f>G40-K40</f>
        <v>0.16666666666666696</v>
      </c>
      <c r="O40" s="13">
        <v>0.55555555555555558</v>
      </c>
      <c r="P40" s="14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1</v>
      </c>
      <c r="Q40" s="13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2.5</v>
      </c>
      <c r="R40" s="13">
        <f>IF(P40=1,3,IF(P40=2/3,2,IF(P40=1/3,1,0)))</f>
        <v>3</v>
      </c>
      <c r="S40" s="13">
        <f>IF(AND(M40="Over", G40&gt;K40), 2, IF(AND(M40="Under", G40&lt;=K40), 2, 0))</f>
        <v>2</v>
      </c>
      <c r="T40" s="13">
        <f>IF(AND(M40="Over", O40&gt;0.5), 2, IF(AND(M40="Under", O40&lt;=0.5), 2, 0))</f>
        <v>2</v>
      </c>
      <c r="U40" s="13">
        <f>SUM(Q40:T40)</f>
        <v>9.5</v>
      </c>
      <c r="V40" s="13">
        <v>0</v>
      </c>
      <c r="Y40"/>
      <c r="AC40" s="6"/>
    </row>
    <row r="41" spans="1:29" ht="15" thickBot="1" x14ac:dyDescent="0.35">
      <c r="A41" t="str">
        <f>A6</f>
        <v>Tylor Megill</v>
      </c>
      <c r="B41" s="5">
        <f>Neural!B6</f>
        <v>3.86163682689287</v>
      </c>
      <c r="D41" s="7">
        <v>5</v>
      </c>
      <c r="E41" s="7" t="s">
        <v>51</v>
      </c>
      <c r="F41" s="7" t="s">
        <v>40</v>
      </c>
      <c r="G41" s="7">
        <v>4</v>
      </c>
      <c r="H41" s="7">
        <v>3.8297914429649347</v>
      </c>
      <c r="I41" s="7">
        <v>4.5560564815121998</v>
      </c>
      <c r="J41" s="7">
        <v>3.29965597657388</v>
      </c>
      <c r="K41" s="11">
        <v>3.5</v>
      </c>
      <c r="L41" s="11">
        <f>H41-K41</f>
        <v>0.32979144296493468</v>
      </c>
      <c r="M41" s="11" t="str">
        <f>IF(L41 &lt; 0, "Under", "Over")</f>
        <v>Over</v>
      </c>
      <c r="N41" s="11">
        <f>G41-K41</f>
        <v>0.5</v>
      </c>
      <c r="O41" s="11">
        <v>1</v>
      </c>
      <c r="P41" s="12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0.66666666666666663</v>
      </c>
      <c r="Q41" s="11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1</v>
      </c>
      <c r="R41" s="11">
        <f>IF(P41=1,3,IF(P41=2/3,2,IF(P41=1/3,1,0)))</f>
        <v>2</v>
      </c>
      <c r="S41" s="11">
        <f>IF(AND(M41="Over", G41&gt;K41), 2, IF(AND(M41="Under", G41&lt;=K41), 2, 0))</f>
        <v>2</v>
      </c>
      <c r="T41" s="11">
        <f>IF(AND(M41="Over", O41&gt;0.5), 2, IF(AND(M41="Under", O41&lt;=0.5), 2, 0))</f>
        <v>2</v>
      </c>
      <c r="U41" s="11">
        <f>SUM(Q41:T41)</f>
        <v>7</v>
      </c>
      <c r="V41" s="11">
        <v>7</v>
      </c>
      <c r="Y41"/>
      <c r="AC41" s="6"/>
    </row>
    <row r="42" spans="1:29" ht="15" thickBot="1" x14ac:dyDescent="0.35">
      <c r="A42" t="str">
        <f>A8</f>
        <v>Randy Vasquez</v>
      </c>
      <c r="B42" s="5">
        <f>Neural!B8</f>
        <v>4.1348077673652899</v>
      </c>
      <c r="D42" s="7">
        <v>6</v>
      </c>
      <c r="E42" s="7" t="s">
        <v>52</v>
      </c>
      <c r="F42" s="7" t="s">
        <v>73</v>
      </c>
      <c r="G42" s="7">
        <v>5.1841269841269844</v>
      </c>
      <c r="H42" s="7">
        <v>5.1602100010945797</v>
      </c>
      <c r="I42" s="7">
        <v>6.715916</v>
      </c>
      <c r="J42" s="7">
        <v>4.1348077673652899</v>
      </c>
      <c r="K42" s="13">
        <v>4.5</v>
      </c>
      <c r="L42" s="13">
        <f>H42-K42</f>
        <v>0.66021000109457972</v>
      </c>
      <c r="M42" s="13" t="str">
        <f>IF(L42 &lt; 0, "Under", "Over")</f>
        <v>Over</v>
      </c>
      <c r="N42" s="13">
        <f>G42-K42</f>
        <v>0.68412698412698436</v>
      </c>
      <c r="O42" s="13">
        <v>0.55555555555555558</v>
      </c>
      <c r="P42" s="14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0.66666666666666663</v>
      </c>
      <c r="Q42" s="13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1.5</v>
      </c>
      <c r="R42" s="13">
        <f>IF(P42=1,3,IF(P42=2/3,2,IF(P42=1/3,1,0)))</f>
        <v>2</v>
      </c>
      <c r="S42" s="13">
        <f>IF(AND(M42="Over", G42&gt;K42), 2, IF(AND(M42="Under", G42&lt;=K42), 2, 0))</f>
        <v>2</v>
      </c>
      <c r="T42" s="13">
        <f>IF(AND(M42="Over", O42&gt;0.5), 2, IF(AND(M42="Under", O42&lt;=0.5), 2, 0))</f>
        <v>2</v>
      </c>
      <c r="U42" s="13">
        <f>SUM(Q42:T42)</f>
        <v>7.5</v>
      </c>
      <c r="V42" s="13">
        <v>2</v>
      </c>
      <c r="Y42"/>
      <c r="AC42" s="6"/>
    </row>
    <row r="43" spans="1:29" ht="15" thickBot="1" x14ac:dyDescent="0.35">
      <c r="A43" t="str">
        <f>A7</f>
        <v>Erick Fedde</v>
      </c>
      <c r="B43" s="5">
        <f>Neural!B7</f>
        <v>4.9194654951878096</v>
      </c>
      <c r="D43" s="7">
        <v>7</v>
      </c>
      <c r="E43" s="7" t="s">
        <v>53</v>
      </c>
      <c r="F43" s="7" t="s">
        <v>71</v>
      </c>
      <c r="G43" s="7">
        <v>2.75</v>
      </c>
      <c r="H43" s="7">
        <v>4.0736596112763035</v>
      </c>
      <c r="I43" s="7">
        <v>4.9194654951878096</v>
      </c>
      <c r="J43" s="7">
        <v>3.3063642999999998</v>
      </c>
      <c r="K43" s="7" t="s">
        <v>46</v>
      </c>
      <c r="L43" s="7" t="e">
        <f>H43-K43</f>
        <v>#VALUE!</v>
      </c>
      <c r="M43" s="7" t="e">
        <f>IF(L43 &lt; 0, "Under", "Over")</f>
        <v>#VALUE!</v>
      </c>
      <c r="N43" s="7" t="e">
        <f>G43-K43</f>
        <v>#VALUE!</v>
      </c>
      <c r="O43" s="7">
        <v>0.25</v>
      </c>
      <c r="P43" s="9" t="e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#VALUE!</v>
      </c>
      <c r="Q43" s="7" t="e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#VALUE!</v>
      </c>
      <c r="R43" s="7" t="e">
        <f>IF(P43=1,3,IF(P43=2/3,2,IF(P43=1/3,1,0)))</f>
        <v>#VALUE!</v>
      </c>
      <c r="S43" s="7" t="e">
        <f>IF(AND(M43="Over", G43&gt;K43), 2, IF(AND(M43="Under", G43&lt;=K43), 2, 0))</f>
        <v>#VALUE!</v>
      </c>
      <c r="T43" s="7" t="e">
        <f>IF(AND(M43="Over", O43&gt;0.5), 2, IF(AND(M43="Under", O43&lt;=0.5), 2, 0))</f>
        <v>#VALUE!</v>
      </c>
      <c r="U43" s="7" t="e">
        <f>SUM(Q43:T43)</f>
        <v>#VALUE!</v>
      </c>
      <c r="V43" s="7">
        <v>5</v>
      </c>
      <c r="Y43"/>
      <c r="AC43" s="6"/>
    </row>
    <row r="44" spans="1:29" ht="15" thickBot="1" x14ac:dyDescent="0.35">
      <c r="A44" t="str">
        <f t="shared" ref="A44:A70" si="5">A9</f>
        <v>Chris Sale</v>
      </c>
      <c r="B44" s="5">
        <f>Neural!B9</f>
        <v>5.8021815018324601</v>
      </c>
      <c r="D44" s="7">
        <v>8</v>
      </c>
      <c r="E44" s="7" t="s">
        <v>54</v>
      </c>
      <c r="F44" s="7" t="s">
        <v>72</v>
      </c>
      <c r="G44" s="7">
        <v>7.625</v>
      </c>
      <c r="H44" s="7">
        <v>5.9822052296493409</v>
      </c>
      <c r="I44" s="7">
        <v>6.9955635000000003</v>
      </c>
      <c r="J44" s="7">
        <v>5.1756330229660401</v>
      </c>
      <c r="K44" s="7" t="s">
        <v>46</v>
      </c>
      <c r="L44" s="7" t="e">
        <f>H44-K44</f>
        <v>#VALUE!</v>
      </c>
      <c r="M44" s="7" t="e">
        <f>IF(L44 &lt; 0, "Under", "Over")</f>
        <v>#VALUE!</v>
      </c>
      <c r="N44" s="7" t="e">
        <f>G44-K44</f>
        <v>#VALUE!</v>
      </c>
      <c r="O44" s="7">
        <v>0.375</v>
      </c>
      <c r="P44" s="9" t="e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#VALUE!</v>
      </c>
      <c r="Q44" s="7" t="e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#VALUE!</v>
      </c>
      <c r="R44" s="7" t="e">
        <f>IF(P44=1,3,IF(P44=2/3,2,IF(P44=1/3,1,0)))</f>
        <v>#VALUE!</v>
      </c>
      <c r="S44" s="7" t="e">
        <f>IF(AND(M44="Over", G44&gt;K44), 2, IF(AND(M44="Under", G44&lt;=K44), 2, 0))</f>
        <v>#VALUE!</v>
      </c>
      <c r="T44" s="7" t="e">
        <f>IF(AND(M44="Over", O44&gt;0.5), 2, IF(AND(M44="Under", O44&lt;=0.5), 2, 0))</f>
        <v>#VALUE!</v>
      </c>
      <c r="U44" s="7" t="e">
        <f>SUM(Q44:T44)</f>
        <v>#VALUE!</v>
      </c>
      <c r="V44" s="7">
        <v>9</v>
      </c>
      <c r="Y44"/>
      <c r="AC44" s="6"/>
    </row>
    <row r="45" spans="1:29" ht="15" thickBot="1" x14ac:dyDescent="0.35">
      <c r="A45" t="str">
        <f t="shared" si="5"/>
        <v>Joe Ross</v>
      </c>
      <c r="B45" s="5">
        <f>Neural!B10</f>
        <v>4.96711612561593</v>
      </c>
      <c r="D45" s="7">
        <v>9</v>
      </c>
      <c r="E45" s="7" t="s">
        <v>55</v>
      </c>
      <c r="F45" s="7" t="s">
        <v>76</v>
      </c>
      <c r="G45" s="7">
        <v>4.375</v>
      </c>
      <c r="H45" s="7">
        <v>4.3686603735177059</v>
      </c>
      <c r="I45" s="7">
        <v>4.96711612561593</v>
      </c>
      <c r="J45" s="7">
        <v>2.9683847000000001</v>
      </c>
      <c r="K45" s="11">
        <v>4.5</v>
      </c>
      <c r="L45" s="11">
        <f>H45-K45</f>
        <v>-0.13133962648229414</v>
      </c>
      <c r="M45" s="11" t="str">
        <f>IF(L45 &lt; 0, "Under", "Over")</f>
        <v>Under</v>
      </c>
      <c r="N45" s="11">
        <f>G45-K45</f>
        <v>-0.125</v>
      </c>
      <c r="O45" s="11">
        <v>0.375</v>
      </c>
      <c r="P45" s="12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0.66666666666666663</v>
      </c>
      <c r="Q45" s="11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1</v>
      </c>
      <c r="R45" s="11">
        <f>IF(P45=1,3,IF(P45=2/3,2,IF(P45=1/3,1,0)))</f>
        <v>2</v>
      </c>
      <c r="S45" s="11">
        <f>IF(AND(M45="Over", G45&gt;K45), 2, IF(AND(M45="Under", G45&lt;=K45), 2, 0))</f>
        <v>2</v>
      </c>
      <c r="T45" s="11">
        <f>IF(AND(M45="Over", O45&gt;0.5), 2, IF(AND(M45="Under", O45&lt;=0.5), 2, 0))</f>
        <v>2</v>
      </c>
      <c r="U45" s="11">
        <f>SUM(Q45:T45)</f>
        <v>7</v>
      </c>
      <c r="V45" s="11">
        <v>0</v>
      </c>
      <c r="Y45"/>
      <c r="AC45" s="6"/>
    </row>
    <row r="46" spans="1:29" ht="15" thickBot="1" x14ac:dyDescent="0.35">
      <c r="A46" t="str">
        <f t="shared" si="5"/>
        <v>Ryan Weathers</v>
      </c>
      <c r="B46" s="5">
        <f>Neural!B11</f>
        <v>5.1371572721686398</v>
      </c>
      <c r="D46" s="7">
        <v>10</v>
      </c>
      <c r="E46" s="7" t="s">
        <v>56</v>
      </c>
      <c r="F46" s="7" t="s">
        <v>77</v>
      </c>
      <c r="G46" s="7">
        <v>4.2222222222222223</v>
      </c>
      <c r="H46" s="7">
        <v>5.4958188119082729</v>
      </c>
      <c r="I46" s="7">
        <v>7.6283859999999999</v>
      </c>
      <c r="J46" s="7">
        <v>4.9742311169196904</v>
      </c>
      <c r="K46" s="13">
        <v>4.5</v>
      </c>
      <c r="L46" s="13">
        <f>H46-K46</f>
        <v>0.99581881190827293</v>
      </c>
      <c r="M46" s="13" t="str">
        <f>IF(L46 &lt; 0, "Under", "Over")</f>
        <v>Over</v>
      </c>
      <c r="N46" s="13">
        <f>G46-K46</f>
        <v>-0.27777777777777768</v>
      </c>
      <c r="O46" s="13">
        <v>0.44444444444444442</v>
      </c>
      <c r="P46" s="14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1</v>
      </c>
      <c r="Q46" s="13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2</v>
      </c>
      <c r="R46" s="13">
        <f>IF(P46=1,3,IF(P46=2/3,2,IF(P46=1/3,1,0)))</f>
        <v>3</v>
      </c>
      <c r="S46" s="13">
        <f>IF(AND(M46="Over", G46&gt;K46), 2, IF(AND(M46="Under", G46&lt;=K46), 2, 0))</f>
        <v>0</v>
      </c>
      <c r="T46" s="13">
        <f>IF(AND(M46="Over", O46&gt;0.5), 2, IF(AND(M46="Under", O46&lt;=0.5), 2, 0))</f>
        <v>0</v>
      </c>
      <c r="U46" s="13">
        <f>SUM(Q46:T46)</f>
        <v>5</v>
      </c>
      <c r="V46" s="13">
        <v>4</v>
      </c>
      <c r="Y46"/>
      <c r="AC46" s="6"/>
    </row>
    <row r="47" spans="1:29" ht="15" thickBot="1" x14ac:dyDescent="0.35">
      <c r="A47" t="str">
        <f t="shared" si="5"/>
        <v>Pablo Lopez</v>
      </c>
      <c r="B47" s="5">
        <f>Neural!B12</f>
        <v>5.5410174951650397</v>
      </c>
      <c r="D47" s="7">
        <v>11</v>
      </c>
      <c r="E47" s="7" t="s">
        <v>57</v>
      </c>
      <c r="F47" s="7" t="s">
        <v>14</v>
      </c>
      <c r="G47" s="7">
        <v>6.4444444444444446</v>
      </c>
      <c r="H47" s="7">
        <v>5.9615119606233931</v>
      </c>
      <c r="I47" s="7">
        <v>7.8588459999999998</v>
      </c>
      <c r="J47" s="7">
        <v>4.9864805838842097</v>
      </c>
      <c r="K47" s="13">
        <v>6.5</v>
      </c>
      <c r="L47" s="13">
        <f>H47-K47</f>
        <v>-0.53848803937660694</v>
      </c>
      <c r="M47" s="13" t="str">
        <f>IF(L47 &lt; 0, "Under", "Over")</f>
        <v>Under</v>
      </c>
      <c r="N47" s="13">
        <f>G47-K47</f>
        <v>-5.5555555555555358E-2</v>
      </c>
      <c r="O47" s="13">
        <v>0.66666666666666663</v>
      </c>
      <c r="P47" s="14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0.66666666666666663</v>
      </c>
      <c r="Q47" s="13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1.5</v>
      </c>
      <c r="R47" s="13">
        <f>IF(P47=1,3,IF(P47=2/3,2,IF(P47=1/3,1,0)))</f>
        <v>2</v>
      </c>
      <c r="S47" s="13">
        <f>IF(AND(M47="Over", G47&gt;K47), 2, IF(AND(M47="Under", G47&lt;=K47), 2, 0))</f>
        <v>2</v>
      </c>
      <c r="T47" s="13">
        <f>IF(AND(M47="Over", O47&gt;0.5), 2, IF(AND(M47="Under", O47&lt;=0.5), 2, 0))</f>
        <v>0</v>
      </c>
      <c r="U47" s="13">
        <f>SUM(Q47:T47)</f>
        <v>5.5</v>
      </c>
      <c r="V47" s="13">
        <v>7</v>
      </c>
      <c r="Y47"/>
      <c r="AC47" s="6"/>
    </row>
    <row r="48" spans="1:29" ht="15" thickBot="1" x14ac:dyDescent="0.35">
      <c r="A48" t="str">
        <f t="shared" si="5"/>
        <v>Mitchell Parker</v>
      </c>
      <c r="B48" s="5">
        <f>Neural!B13</f>
        <v>5.2016554393447603</v>
      </c>
      <c r="D48" s="7">
        <v>12</v>
      </c>
      <c r="E48" s="7" t="s">
        <v>58</v>
      </c>
      <c r="F48" s="7" t="s">
        <v>78</v>
      </c>
      <c r="G48" s="7">
        <v>4.166666666666667</v>
      </c>
      <c r="H48" s="7">
        <v>5.3278457119967904</v>
      </c>
      <c r="I48" s="7">
        <v>6.5410933</v>
      </c>
      <c r="J48" s="7">
        <v>4.7534739545658304</v>
      </c>
      <c r="K48" s="13">
        <v>3.5</v>
      </c>
      <c r="L48" s="13">
        <f>H48-K48</f>
        <v>1.8278457119967904</v>
      </c>
      <c r="M48" s="13" t="str">
        <f>IF(L48 &lt; 0, "Under", "Over")</f>
        <v>Over</v>
      </c>
      <c r="N48" s="13">
        <f>G48-K48</f>
        <v>0.66666666666666696</v>
      </c>
      <c r="O48" s="13">
        <v>0.5</v>
      </c>
      <c r="P48" s="14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1</v>
      </c>
      <c r="Q48" s="13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3</v>
      </c>
      <c r="R48" s="13">
        <f>IF(P48=1,3,IF(P48=2/3,2,IF(P48=1/3,1,0)))</f>
        <v>3</v>
      </c>
      <c r="S48" s="13">
        <f>IF(AND(M48="Over", G48&gt;K48), 2, IF(AND(M48="Under", G48&lt;=K48), 2, 0))</f>
        <v>2</v>
      </c>
      <c r="T48" s="13">
        <f>IF(AND(M48="Over", O48&gt;0.5), 2, IF(AND(M48="Under", O48&lt;=0.5), 2, 0))</f>
        <v>0</v>
      </c>
      <c r="U48" s="13">
        <f>SUM(Q48:T48)</f>
        <v>8</v>
      </c>
      <c r="V48" s="13">
        <v>3</v>
      </c>
      <c r="Y48"/>
      <c r="AC48" s="6"/>
    </row>
    <row r="49" spans="1:29" ht="15" thickBot="1" x14ac:dyDescent="0.35">
      <c r="A49" t="str">
        <f t="shared" si="5"/>
        <v>Tanner Houck</v>
      </c>
      <c r="B49" s="5">
        <f>Neural!B14</f>
        <v>5.9815987627793801</v>
      </c>
      <c r="D49" s="7">
        <v>13</v>
      </c>
      <c r="E49" s="7" t="s">
        <v>59</v>
      </c>
      <c r="F49" s="7" t="s">
        <v>42</v>
      </c>
      <c r="G49" s="7">
        <v>6.333333333333333</v>
      </c>
      <c r="H49" s="7">
        <v>5.7589019623972009</v>
      </c>
      <c r="I49" s="7">
        <v>6.8442299999999996</v>
      </c>
      <c r="J49" s="7">
        <v>5.21009813698576</v>
      </c>
      <c r="K49" s="13">
        <v>5.5</v>
      </c>
      <c r="L49" s="13">
        <f>H49-K49</f>
        <v>0.25890196239720087</v>
      </c>
      <c r="M49" s="13" t="str">
        <f>IF(L49 &lt; 0, "Under", "Over")</f>
        <v>Over</v>
      </c>
      <c r="N49" s="13">
        <f>G49-K49</f>
        <v>0.83333333333333304</v>
      </c>
      <c r="O49" s="13">
        <v>0.55555555555555558</v>
      </c>
      <c r="P49" s="14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0.66666666666666663</v>
      </c>
      <c r="Q49" s="13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1</v>
      </c>
      <c r="R49" s="13">
        <f>IF(P49=1,3,IF(P49=2/3,2,IF(P49=1/3,1,0)))</f>
        <v>2</v>
      </c>
      <c r="S49" s="13">
        <f>IF(AND(M49="Over", G49&gt;K49), 2, IF(AND(M49="Under", G49&lt;=K49), 2, 0))</f>
        <v>2</v>
      </c>
      <c r="T49" s="13">
        <f>IF(AND(M49="Over", O49&gt;0.5), 2, IF(AND(M49="Under", O49&lt;=0.5), 2, 0))</f>
        <v>2</v>
      </c>
      <c r="U49" s="13">
        <f>SUM(Q49:T49)</f>
        <v>7</v>
      </c>
      <c r="V49" s="13">
        <v>5</v>
      </c>
      <c r="Y49"/>
      <c r="AC49" s="6"/>
    </row>
    <row r="50" spans="1:29" ht="15" thickBot="1" x14ac:dyDescent="0.35">
      <c r="A50" t="str">
        <f t="shared" si="5"/>
        <v>Taj Bradley</v>
      </c>
      <c r="B50" s="5">
        <f>Neural!B15</f>
        <v>5.2344809779035701</v>
      </c>
      <c r="D50" s="7">
        <v>14</v>
      </c>
      <c r="E50" s="7" t="s">
        <v>60</v>
      </c>
      <c r="F50" s="7" t="s">
        <v>41</v>
      </c>
      <c r="G50" s="7">
        <v>6.5</v>
      </c>
      <c r="H50" s="7">
        <v>5.7257193900215135</v>
      </c>
      <c r="I50" s="7">
        <v>8.1016300000000001</v>
      </c>
      <c r="J50" s="7">
        <v>4.9901961186982504</v>
      </c>
      <c r="K50" s="13">
        <v>6.5</v>
      </c>
      <c r="L50" s="13">
        <f>H50-K50</f>
        <v>-0.77428060997848647</v>
      </c>
      <c r="M50" s="13" t="str">
        <f>IF(L50 &lt; 0, "Under", "Over")</f>
        <v>Under</v>
      </c>
      <c r="N50" s="13">
        <f>G50-K50</f>
        <v>0</v>
      </c>
      <c r="O50" s="13">
        <v>0.5</v>
      </c>
      <c r="P50" s="14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0.66666666666666663</v>
      </c>
      <c r="Q50" s="13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2</v>
      </c>
      <c r="R50" s="13">
        <f>IF(P50=1,3,IF(P50=2/3,2,IF(P50=1/3,1,0)))</f>
        <v>2</v>
      </c>
      <c r="S50" s="13">
        <f>IF(AND(M50="Over", G50&gt;K50), 2, IF(AND(M50="Under", G50&lt;=K50), 2, 0))</f>
        <v>2</v>
      </c>
      <c r="T50" s="13">
        <f>IF(AND(M50="Over", O50&gt;0.5), 2, IF(AND(M50="Under", O50&lt;=0.5), 2, 0))</f>
        <v>2</v>
      </c>
      <c r="U50" s="13">
        <f>SUM(Q50:T50)</f>
        <v>8</v>
      </c>
      <c r="V50" s="13">
        <v>10</v>
      </c>
      <c r="Y50"/>
      <c r="AC50" s="6"/>
    </row>
    <row r="51" spans="1:29" ht="15" thickBot="1" x14ac:dyDescent="0.35">
      <c r="A51" t="str">
        <f t="shared" si="5"/>
        <v>Logan Gilbert</v>
      </c>
      <c r="B51" s="5">
        <f>Neural!B16</f>
        <v>5.7361510713799504</v>
      </c>
      <c r="D51" s="7">
        <v>15</v>
      </c>
      <c r="E51" s="7" t="s">
        <v>61</v>
      </c>
      <c r="F51" s="7" t="s">
        <v>79</v>
      </c>
      <c r="G51" s="7">
        <v>6.7777777777777777</v>
      </c>
      <c r="H51" s="7">
        <v>5.8948847431380704</v>
      </c>
      <c r="I51" s="7">
        <v>7.230213</v>
      </c>
      <c r="J51" s="7">
        <v>5.1990157476610896</v>
      </c>
      <c r="K51" s="11">
        <v>5.5</v>
      </c>
      <c r="L51" s="11">
        <f>H51-K51</f>
        <v>0.39488474313807043</v>
      </c>
      <c r="M51" s="11" t="str">
        <f>IF(L51 &lt; 0, "Under", "Over")</f>
        <v>Over</v>
      </c>
      <c r="N51" s="11">
        <f>G51-K51</f>
        <v>1.2777777777777777</v>
      </c>
      <c r="O51" s="11">
        <v>0.88888888888888884</v>
      </c>
      <c r="P51" s="12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0.66666666666666663</v>
      </c>
      <c r="Q51" s="11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1</v>
      </c>
      <c r="R51" s="11">
        <f>IF(P51=1,3,IF(P51=2/3,2,IF(P51=1/3,1,0)))</f>
        <v>2</v>
      </c>
      <c r="S51" s="11">
        <f>IF(AND(M51="Over", G51&gt;K51), 2, IF(AND(M51="Under", G51&lt;=K51), 2, 0))</f>
        <v>2</v>
      </c>
      <c r="T51" s="11">
        <f>IF(AND(M51="Over", O51&gt;0.5), 2, IF(AND(M51="Under", O51&lt;=0.5), 2, 0))</f>
        <v>2</v>
      </c>
      <c r="U51" s="11">
        <f>SUM(Q51:T51)</f>
        <v>7</v>
      </c>
      <c r="V51" s="11">
        <v>6</v>
      </c>
      <c r="Y51"/>
      <c r="AC51" s="6"/>
    </row>
    <row r="52" spans="1:29" ht="15" thickBot="1" x14ac:dyDescent="0.35">
      <c r="A52" t="str">
        <f t="shared" si="5"/>
        <v>Marcus Stroman</v>
      </c>
      <c r="B52" s="5">
        <f>Neural!B17</f>
        <v>4.61398282483876</v>
      </c>
      <c r="D52" s="7">
        <v>16</v>
      </c>
      <c r="E52" s="7" t="s">
        <v>62</v>
      </c>
      <c r="F52" s="7" t="s">
        <v>45</v>
      </c>
      <c r="G52" s="7">
        <v>4.666666666666667</v>
      </c>
      <c r="H52" s="7">
        <v>4.9432170305764558</v>
      </c>
      <c r="I52" s="7">
        <v>5.7395811761524103</v>
      </c>
      <c r="J52" s="7">
        <v>4.61398282483876</v>
      </c>
      <c r="K52" s="11">
        <v>5.5</v>
      </c>
      <c r="L52" s="11">
        <f>H52-K52</f>
        <v>-0.55678296942354422</v>
      </c>
      <c r="M52" s="11" t="str">
        <f>IF(L52 &lt; 0, "Under", "Over")</f>
        <v>Under</v>
      </c>
      <c r="N52" s="11">
        <f>G52-K52</f>
        <v>-0.83333333333333304</v>
      </c>
      <c r="O52" s="11">
        <v>0.33333333333333331</v>
      </c>
      <c r="P52" s="12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0.66666666666666663</v>
      </c>
      <c r="Q52" s="11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1.5</v>
      </c>
      <c r="R52" s="11">
        <f>IF(P52=1,3,IF(P52=2/3,2,IF(P52=1/3,1,0)))</f>
        <v>2</v>
      </c>
      <c r="S52" s="11">
        <f>IF(AND(M52="Over", G52&gt;K52), 2, IF(AND(M52="Under", G52&lt;=K52), 2, 0))</f>
        <v>2</v>
      </c>
      <c r="T52" s="11">
        <f>IF(AND(M52="Over", O52&gt;0.5), 2, IF(AND(M52="Under", O52&lt;=0.5), 2, 0))</f>
        <v>2</v>
      </c>
      <c r="U52" s="11">
        <f>SUM(Q52:T52)</f>
        <v>7.5</v>
      </c>
      <c r="V52" s="11">
        <v>1</v>
      </c>
      <c r="Y52"/>
      <c r="AC52" s="6"/>
    </row>
    <row r="53" spans="1:29" ht="15" thickBot="1" x14ac:dyDescent="0.35">
      <c r="A53" t="str">
        <f t="shared" si="5"/>
        <v>Reese Olson</v>
      </c>
      <c r="B53" s="5">
        <f>Neural!B18</f>
        <v>5.6784534436476797</v>
      </c>
      <c r="D53" s="7">
        <v>17</v>
      </c>
      <c r="E53" s="7" t="s">
        <v>63</v>
      </c>
      <c r="F53" s="7" t="s">
        <v>80</v>
      </c>
      <c r="G53" s="10">
        <v>5.125</v>
      </c>
      <c r="H53" s="10">
        <v>5.2334651625536379</v>
      </c>
      <c r="I53" s="10">
        <v>5.6784534436476797</v>
      </c>
      <c r="J53" s="10">
        <v>4.4672980000000004</v>
      </c>
      <c r="K53" s="13">
        <v>3.5</v>
      </c>
      <c r="L53" s="13">
        <f>H53-K53</f>
        <v>1.7334651625536379</v>
      </c>
      <c r="M53" s="13" t="str">
        <f>IF(L53 &lt; 0, "Under", "Over")</f>
        <v>Over</v>
      </c>
      <c r="N53" s="13">
        <f>G53-K53</f>
        <v>1.625</v>
      </c>
      <c r="O53" s="13">
        <v>0.75</v>
      </c>
      <c r="P53" s="14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1</v>
      </c>
      <c r="Q53" s="13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3</v>
      </c>
      <c r="R53" s="13">
        <f>IF(P53=1,3,IF(P53=2/3,2,IF(P53=1/3,1,0)))</f>
        <v>3</v>
      </c>
      <c r="S53" s="13">
        <f>IF(AND(M53="Over", G53&gt;K53), 2, IF(AND(M53="Under", G53&lt;=K53), 2, 0))</f>
        <v>2</v>
      </c>
      <c r="T53" s="13">
        <f>IF(AND(M53="Over", O53&gt;0.5), 2, IF(AND(M53="Under", O53&lt;=0.5), 2, 0))</f>
        <v>2</v>
      </c>
      <c r="U53" s="13">
        <f>SUM(Q53:T53)</f>
        <v>10</v>
      </c>
      <c r="V53" s="13">
        <v>2</v>
      </c>
      <c r="Y53"/>
      <c r="AC53" s="6"/>
    </row>
    <row r="54" spans="1:29" ht="15" thickBot="1" x14ac:dyDescent="0.35">
      <c r="A54" t="str">
        <f t="shared" si="5"/>
        <v>Michael Wacha</v>
      </c>
      <c r="B54" s="5">
        <f>Neural!B19</f>
        <v>5.0060713975902402</v>
      </c>
      <c r="D54" s="7">
        <v>18</v>
      </c>
      <c r="E54" s="7" t="s">
        <v>64</v>
      </c>
      <c r="F54" s="7" t="s">
        <v>81</v>
      </c>
      <c r="G54" s="7">
        <v>4.8888888888888893</v>
      </c>
      <c r="H54" s="7">
        <v>5.0813435556439446</v>
      </c>
      <c r="I54" s="7">
        <v>5.7209295999999998</v>
      </c>
      <c r="J54" s="7">
        <v>4.74</v>
      </c>
      <c r="K54" s="11">
        <v>4.5</v>
      </c>
      <c r="L54" s="11">
        <f>H54-K54</f>
        <v>0.58134355564394458</v>
      </c>
      <c r="M54" s="11" t="str">
        <f>IF(L54 &lt; 0, "Under", "Over")</f>
        <v>Over</v>
      </c>
      <c r="N54" s="11">
        <f>G54-K54</f>
        <v>0.38888888888888928</v>
      </c>
      <c r="O54" s="11">
        <v>0.44444444444444442</v>
      </c>
      <c r="P54" s="12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1</v>
      </c>
      <c r="Q54" s="11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1.5</v>
      </c>
      <c r="R54" s="11">
        <f>IF(P54=1,3,IF(P54=2/3,2,IF(P54=1/3,1,0)))</f>
        <v>3</v>
      </c>
      <c r="S54" s="11">
        <f>IF(AND(M54="Over", G54&gt;K54), 2, IF(AND(M54="Under", G54&lt;=K54), 2, 0))</f>
        <v>2</v>
      </c>
      <c r="T54" s="11">
        <f>IF(AND(M54="Over", O54&gt;0.5), 2, IF(AND(M54="Under", O54&lt;=0.5), 2, 0))</f>
        <v>0</v>
      </c>
      <c r="U54" s="11">
        <f>SUM(Q54:T54)</f>
        <v>6.5</v>
      </c>
      <c r="V54" s="11">
        <v>6</v>
      </c>
      <c r="Y54"/>
      <c r="AC54" s="6"/>
    </row>
    <row r="55" spans="1:29" ht="15" thickBot="1" x14ac:dyDescent="0.35">
      <c r="A55" t="str">
        <f t="shared" si="5"/>
        <v>Dean Kremer</v>
      </c>
      <c r="B55" s="5">
        <f>Neural!B20</f>
        <v>5.3524435764314902</v>
      </c>
      <c r="D55" s="7">
        <v>19</v>
      </c>
      <c r="E55" s="7" t="s">
        <v>65</v>
      </c>
      <c r="F55" s="7" t="s">
        <v>82</v>
      </c>
      <c r="G55" s="10">
        <v>5.875</v>
      </c>
      <c r="H55" s="10">
        <v>5.388030382971726</v>
      </c>
      <c r="I55" s="10">
        <v>6.4231189999999998</v>
      </c>
      <c r="J55" s="10">
        <v>4.8954031626713403</v>
      </c>
      <c r="K55" s="13">
        <v>4.5</v>
      </c>
      <c r="L55" s="13">
        <f>H55-K55</f>
        <v>0.88803038297172598</v>
      </c>
      <c r="M55" s="13" t="str">
        <f>IF(L55 &lt; 0, "Under", "Over")</f>
        <v>Over</v>
      </c>
      <c r="N55" s="13">
        <f>G55-K55</f>
        <v>1.375</v>
      </c>
      <c r="O55" s="13">
        <v>0.625</v>
      </c>
      <c r="P55" s="14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1</v>
      </c>
      <c r="Q55" s="13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2</v>
      </c>
      <c r="R55" s="13">
        <f>IF(P55=1,3,IF(P55=2/3,2,IF(P55=1/3,1,0)))</f>
        <v>3</v>
      </c>
      <c r="S55" s="13">
        <f>IF(AND(M55="Over", G55&gt;K55), 2, IF(AND(M55="Under", G55&lt;=K55), 2, 0))</f>
        <v>2</v>
      </c>
      <c r="T55" s="13">
        <f>IF(AND(M55="Over", O55&gt;0.5), 2, IF(AND(M55="Under", O55&lt;=0.5), 2, 0))</f>
        <v>2</v>
      </c>
      <c r="U55" s="13">
        <f>SUM(Q55:T55)</f>
        <v>9</v>
      </c>
      <c r="V55" s="13">
        <v>2</v>
      </c>
      <c r="Y55"/>
      <c r="AC55" s="6"/>
    </row>
    <row r="56" spans="1:29" ht="15" thickBot="1" x14ac:dyDescent="0.35">
      <c r="A56" t="str">
        <f t="shared" si="5"/>
        <v>Sonny Gray</v>
      </c>
      <c r="B56" s="5">
        <f>Neural!B21</f>
        <v>5.3993564880802403</v>
      </c>
      <c r="D56" s="7">
        <v>20</v>
      </c>
      <c r="E56" s="7" t="s">
        <v>66</v>
      </c>
      <c r="F56" s="7" t="s">
        <v>83</v>
      </c>
      <c r="G56" s="7">
        <v>7.5714285714285712</v>
      </c>
      <c r="H56" s="7">
        <v>5.3235561562211746</v>
      </c>
      <c r="I56" s="7">
        <v>5.6362198609521501</v>
      </c>
      <c r="J56" s="7">
        <v>4.96</v>
      </c>
      <c r="K56" s="13">
        <v>5.5</v>
      </c>
      <c r="L56" s="13">
        <f>H56-K56</f>
        <v>-0.17644384377882538</v>
      </c>
      <c r="M56" s="13" t="str">
        <f>IF(L56 &lt; 0, "Under", "Over")</f>
        <v>Under</v>
      </c>
      <c r="N56" s="13">
        <f>G56-K56</f>
        <v>2.0714285714285712</v>
      </c>
      <c r="O56" s="13">
        <v>0.8571428571428571</v>
      </c>
      <c r="P56" s="14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0.66666666666666663</v>
      </c>
      <c r="Q56" s="13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1</v>
      </c>
      <c r="R56" s="13">
        <f>IF(P56=1,3,IF(P56=2/3,2,IF(P56=1/3,1,0)))</f>
        <v>2</v>
      </c>
      <c r="S56" s="13">
        <f>IF(AND(M56="Over", G56&gt;K56), 2, IF(AND(M56="Under", G56&lt;=K56), 2, 0))</f>
        <v>0</v>
      </c>
      <c r="T56" s="13">
        <f>IF(AND(M56="Over", O56&gt;0.5), 2, IF(AND(M56="Under", O56&lt;=0.5), 2, 0))</f>
        <v>0</v>
      </c>
      <c r="U56" s="13">
        <f>SUM(Q56:T56)</f>
        <v>3</v>
      </c>
      <c r="V56" s="13">
        <v>6</v>
      </c>
      <c r="Y56"/>
      <c r="AC56" s="6"/>
    </row>
    <row r="57" spans="1:29" ht="15" thickBot="1" x14ac:dyDescent="0.35">
      <c r="A57" t="str">
        <f t="shared" si="5"/>
        <v>Reid Detmers</v>
      </c>
      <c r="B57" s="5">
        <f>Neural!B22</f>
        <v>4.8843053294381198</v>
      </c>
      <c r="D57" s="7">
        <v>21</v>
      </c>
      <c r="E57" s="7" t="s">
        <v>67</v>
      </c>
      <c r="F57" s="7" t="s">
        <v>84</v>
      </c>
      <c r="G57" s="7">
        <v>6.2222222222222223</v>
      </c>
      <c r="H57" s="7">
        <v>4.2310928933190812</v>
      </c>
      <c r="I57" s="7">
        <v>4.9784499216568303</v>
      </c>
      <c r="J57" s="7">
        <v>2.1321888000000002</v>
      </c>
      <c r="K57" s="11">
        <v>4.5</v>
      </c>
      <c r="L57" s="11">
        <f>H57-K57</f>
        <v>-0.26890710668091877</v>
      </c>
      <c r="M57" s="11" t="str">
        <f>IF(L57 &lt; 0, "Under", "Over")</f>
        <v>Under</v>
      </c>
      <c r="N57" s="11">
        <f>G57-K57</f>
        <v>1.7222222222222223</v>
      </c>
      <c r="O57" s="11">
        <v>0.66666666666666663</v>
      </c>
      <c r="P57" s="12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0.66666666666666663</v>
      </c>
      <c r="Q57" s="11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1</v>
      </c>
      <c r="R57" s="11">
        <f>IF(P57=1,3,IF(P57=2/3,2,IF(P57=1/3,1,0)))</f>
        <v>2</v>
      </c>
      <c r="S57" s="11">
        <f>IF(AND(M57="Over", G57&gt;K57), 2, IF(AND(M57="Under", G57&lt;=K57), 2, 0))</f>
        <v>0</v>
      </c>
      <c r="T57" s="11">
        <f>IF(AND(M57="Over", O57&gt;0.5), 2, IF(AND(M57="Under", O57&lt;=0.5), 2, 0))</f>
        <v>0</v>
      </c>
      <c r="U57" s="11">
        <f>SUM(Q57:T57)</f>
        <v>3</v>
      </c>
      <c r="V57" s="11">
        <v>2</v>
      </c>
      <c r="Y57"/>
      <c r="AC57" s="6"/>
    </row>
    <row r="58" spans="1:29" ht="15" thickBot="1" x14ac:dyDescent="0.35">
      <c r="A58" t="str">
        <f t="shared" si="5"/>
        <v>Framber Valdez</v>
      </c>
      <c r="B58" s="5">
        <f>Neural!B23</f>
        <v>5.0116815497441998</v>
      </c>
      <c r="D58" s="7">
        <v>22</v>
      </c>
      <c r="E58" s="7" t="s">
        <v>68</v>
      </c>
      <c r="F58" s="7" t="s">
        <v>34</v>
      </c>
      <c r="G58" s="7">
        <v>5.166666666666667</v>
      </c>
      <c r="H58" s="7">
        <v>5.2794276087280405</v>
      </c>
      <c r="I58" s="7">
        <v>5.8452109999999999</v>
      </c>
      <c r="J58" s="7">
        <v>4.79</v>
      </c>
      <c r="K58" s="11">
        <v>5.5</v>
      </c>
      <c r="L58" s="11">
        <f>H58-K58</f>
        <v>-0.22057239127195949</v>
      </c>
      <c r="M58" s="11" t="str">
        <f>IF(L58 &lt; 0, "Under", "Over")</f>
        <v>Under</v>
      </c>
      <c r="N58" s="11">
        <f>G58-K58</f>
        <v>-0.33333333333333304</v>
      </c>
      <c r="O58" s="11">
        <v>0.33333333333333331</v>
      </c>
      <c r="P58" s="12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0.66666666666666663</v>
      </c>
      <c r="Q58" s="11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1</v>
      </c>
      <c r="R58" s="11">
        <f>IF(P58=1,3,IF(P58=2/3,2,IF(P58=1/3,1,0)))</f>
        <v>2</v>
      </c>
      <c r="S58" s="11">
        <f>IF(AND(M58="Over", G58&gt;K58), 2, IF(AND(M58="Under", G58&lt;=K58), 2, 0))</f>
        <v>2</v>
      </c>
      <c r="T58" s="11">
        <f>IF(AND(M58="Over", O58&gt;0.5), 2, IF(AND(M58="Under", O58&lt;=0.5), 2, 0))</f>
        <v>2</v>
      </c>
      <c r="U58" s="11">
        <f>SUM(Q58:T58)</f>
        <v>7</v>
      </c>
      <c r="V58" s="11">
        <v>3</v>
      </c>
      <c r="Y58"/>
      <c r="AC58" s="6"/>
    </row>
    <row r="59" spans="1:29" ht="15" thickBot="1" x14ac:dyDescent="0.35">
      <c r="A59" t="str">
        <f t="shared" si="5"/>
        <v>Slade Cecconi</v>
      </c>
      <c r="B59" s="5">
        <f>Neural!B24</f>
        <v>5.2118852521130501</v>
      </c>
      <c r="D59" s="7">
        <v>23</v>
      </c>
      <c r="E59" s="7" t="s">
        <v>69</v>
      </c>
      <c r="F59" s="7" t="s">
        <v>85</v>
      </c>
      <c r="G59" s="7">
        <v>4</v>
      </c>
      <c r="H59" s="7">
        <v>5.0419468857488443</v>
      </c>
      <c r="I59" s="7">
        <v>5.5196078431372504</v>
      </c>
      <c r="J59" s="7">
        <v>4.24</v>
      </c>
      <c r="K59" s="11">
        <v>3.5</v>
      </c>
      <c r="L59" s="11">
        <f>H59-K59</f>
        <v>1.5419468857488443</v>
      </c>
      <c r="M59" s="11" t="str">
        <f>IF(L59 &lt; 0, "Under", "Over")</f>
        <v>Over</v>
      </c>
      <c r="N59" s="11">
        <f>G59-K59</f>
        <v>0.5</v>
      </c>
      <c r="O59" s="11">
        <v>0.4</v>
      </c>
      <c r="P59" s="12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1</v>
      </c>
      <c r="Q59" s="11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3</v>
      </c>
      <c r="R59" s="11">
        <f>IF(P59=1,3,IF(P59=2/3,2,IF(P59=1/3,1,0)))</f>
        <v>3</v>
      </c>
      <c r="S59" s="11">
        <f>IF(AND(M59="Over", G59&gt;K59), 2, IF(AND(M59="Under", G59&lt;=K59), 2, 0))</f>
        <v>2</v>
      </c>
      <c r="T59" s="11">
        <f>IF(AND(M59="Over", O59&gt;0.5), 2, IF(AND(M59="Under", O59&lt;=0.5), 2, 0))</f>
        <v>0</v>
      </c>
      <c r="U59" s="11">
        <f>SUM(Q59:T59)</f>
        <v>8</v>
      </c>
      <c r="V59" s="11">
        <v>8</v>
      </c>
      <c r="Y59"/>
      <c r="AC59" s="6"/>
    </row>
    <row r="60" spans="1:29" ht="15" thickBot="1" x14ac:dyDescent="0.35">
      <c r="A60" t="str">
        <f t="shared" si="5"/>
        <v>Yoshinobu Yamamoto</v>
      </c>
      <c r="B60" s="5">
        <f>Neural!B25</f>
        <v>5.2957692940490197</v>
      </c>
      <c r="D60" s="7">
        <v>24</v>
      </c>
      <c r="E60" s="7" t="s">
        <v>70</v>
      </c>
      <c r="F60" s="7" t="s">
        <v>43</v>
      </c>
      <c r="G60" s="7">
        <v>5.8888888888888893</v>
      </c>
      <c r="H60" s="7">
        <v>5.2948608726342847</v>
      </c>
      <c r="I60" s="7">
        <v>5.8239745999999997</v>
      </c>
      <c r="J60" s="7">
        <v>4.88</v>
      </c>
      <c r="K60" s="13">
        <v>5.5</v>
      </c>
      <c r="L60" s="13">
        <f>H60-K60</f>
        <v>-0.20513912736571527</v>
      </c>
      <c r="M60" s="13" t="str">
        <f>IF(L60 &lt; 0, "Under", "Over")</f>
        <v>Under</v>
      </c>
      <c r="N60" s="13">
        <f>G60-K60</f>
        <v>0.38888888888888928</v>
      </c>
      <c r="O60" s="13">
        <v>0.55555555555555558</v>
      </c>
      <c r="P60" s="14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0.66666666666666663</v>
      </c>
      <c r="Q60" s="13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1</v>
      </c>
      <c r="R60" s="13">
        <f>IF(P60=1,3,IF(P60=2/3,2,IF(P60=1/3,1,0)))</f>
        <v>2</v>
      </c>
      <c r="S60" s="13">
        <f>IF(AND(M60="Over", G60&gt;K60), 2, IF(AND(M60="Under", G60&lt;=K60), 2, 0))</f>
        <v>0</v>
      </c>
      <c r="T60" s="13">
        <f>IF(AND(M60="Over", O60&gt;0.5), 2, IF(AND(M60="Under", O60&lt;=0.5), 2, 0))</f>
        <v>0</v>
      </c>
      <c r="U60" s="13">
        <f>SUM(Q60:T60)</f>
        <v>3</v>
      </c>
      <c r="V60" s="13">
        <v>8</v>
      </c>
      <c r="Y60"/>
      <c r="AC60" s="6"/>
    </row>
    <row r="61" spans="1:29" ht="15" thickBot="1" x14ac:dyDescent="0.35">
      <c r="A61">
        <f t="shared" si="5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  <c r="Q61" s="7"/>
      <c r="R61" s="7"/>
      <c r="S61" s="7"/>
      <c r="T61" s="7"/>
      <c r="U61" s="7"/>
      <c r="V61" s="7"/>
      <c r="Y61"/>
      <c r="AC61" s="6"/>
    </row>
    <row r="62" spans="1:29" ht="15" thickBot="1" x14ac:dyDescent="0.35">
      <c r="A62">
        <f t="shared" si="5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  <c r="Q62" s="7"/>
      <c r="R62" s="7"/>
      <c r="S62" s="7"/>
      <c r="T62" s="7"/>
      <c r="U62" s="7"/>
      <c r="V62" s="7"/>
      <c r="Y62"/>
      <c r="AC62" s="6"/>
    </row>
    <row r="63" spans="1:29" ht="15" thickBot="1" x14ac:dyDescent="0.35">
      <c r="A63">
        <f t="shared" si="5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  <c r="Q63" s="7"/>
      <c r="R63" s="7"/>
      <c r="S63" s="7"/>
      <c r="T63" s="7"/>
      <c r="U63" s="7"/>
      <c r="V63" s="7"/>
      <c r="Y63"/>
      <c r="AC63" s="6"/>
    </row>
    <row r="64" spans="1:29" ht="15" thickBot="1" x14ac:dyDescent="0.35">
      <c r="A64">
        <f t="shared" si="5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  <c r="Q64" s="7"/>
      <c r="R64" s="7"/>
      <c r="S64" s="7"/>
      <c r="T64" s="7"/>
      <c r="U64" s="7"/>
      <c r="V64" s="7"/>
      <c r="Y64"/>
      <c r="AC64" s="6"/>
    </row>
    <row r="65" spans="1:29" ht="15" thickBot="1" x14ac:dyDescent="0.35">
      <c r="A65">
        <f t="shared" si="5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  <c r="T65" s="7"/>
      <c r="U65" s="7"/>
      <c r="V65" s="7"/>
      <c r="Y65"/>
      <c r="AC65" s="6"/>
    </row>
    <row r="66" spans="1:29" ht="15" thickBot="1" x14ac:dyDescent="0.35">
      <c r="A66">
        <f t="shared" si="5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  <c r="T66" s="7"/>
      <c r="U66" s="7"/>
      <c r="V66" s="7"/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0">
    <sortCondition ref="D37:D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5.1248655891738597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5.0535514706740097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141</v>
      </c>
      <c r="B4" s="1">
        <v>4.6214975833272396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503</v>
      </c>
      <c r="B5" s="1">
        <v>5.1099392348002102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232</v>
      </c>
      <c r="B6" s="1">
        <v>4.5560564815121998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131</v>
      </c>
      <c r="B7" s="1">
        <v>4.8974384827578197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506</v>
      </c>
      <c r="B8" s="1">
        <v>4.4463169728815704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146</v>
      </c>
      <c r="B9" s="1">
        <v>5.1756330229660401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145</v>
      </c>
      <c r="B10" s="1">
        <v>4.8255507347487496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149</v>
      </c>
      <c r="B11" s="1">
        <v>4.9742311169196904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4.9864805838842097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132</v>
      </c>
      <c r="B13" s="1">
        <v>4.9091021067266603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114</v>
      </c>
      <c r="B14" s="1">
        <v>5.21009813698576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104</v>
      </c>
      <c r="B15" s="1">
        <v>4.9901961186982504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138</v>
      </c>
      <c r="B16" s="1">
        <v>5.1990157476610896</v>
      </c>
    </row>
    <row r="17" spans="1:2" ht="15" thickBot="1" x14ac:dyDescent="0.35">
      <c r="A17" s="1">
        <v>126</v>
      </c>
      <c r="B17" s="1">
        <v>4.91588542241736</v>
      </c>
    </row>
    <row r="18" spans="1:2" ht="15" thickBot="1" x14ac:dyDescent="0.35">
      <c r="A18" s="1">
        <v>142</v>
      </c>
      <c r="B18" s="1">
        <v>5.0748557673340704</v>
      </c>
    </row>
    <row r="19" spans="1:2" ht="15" thickBot="1" x14ac:dyDescent="0.35">
      <c r="A19" s="1">
        <v>148</v>
      </c>
      <c r="B19" s="1">
        <v>4.9498285056668498</v>
      </c>
    </row>
    <row r="20" spans="1:2" ht="15" thickBot="1" x14ac:dyDescent="0.35">
      <c r="A20" s="1">
        <v>155</v>
      </c>
      <c r="B20" s="1">
        <v>5.0110598810236802</v>
      </c>
    </row>
    <row r="21" spans="1:2" ht="15" thickBot="1" x14ac:dyDescent="0.35">
      <c r="A21" s="1">
        <v>139</v>
      </c>
      <c r="B21" s="1">
        <v>5.0937508653259203</v>
      </c>
    </row>
    <row r="22" spans="1:2" ht="15" thickBot="1" x14ac:dyDescent="0.35">
      <c r="A22" s="1">
        <v>137</v>
      </c>
      <c r="B22" s="1">
        <v>4.9784499216568303</v>
      </c>
    </row>
    <row r="23" spans="1:2" ht="15" thickBot="1" x14ac:dyDescent="0.35">
      <c r="A23" s="1">
        <v>128</v>
      </c>
      <c r="B23" s="1">
        <v>5.0998152239836303</v>
      </c>
    </row>
    <row r="24" spans="1:2" ht="15" thickBot="1" x14ac:dyDescent="0.35">
      <c r="A24" s="1">
        <v>136</v>
      </c>
      <c r="B24" s="1">
        <v>4.9281926829875902</v>
      </c>
    </row>
    <row r="25" spans="1:2" ht="15" thickBot="1" x14ac:dyDescent="0.35">
      <c r="A25" s="1">
        <v>152</v>
      </c>
      <c r="B25" s="1">
        <v>4.9186586325026802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6.5174319050662302</v>
      </c>
    </row>
    <row r="3" spans="1:2" ht="15" thickBot="1" x14ac:dyDescent="0.35">
      <c r="A3" s="1">
        <v>501</v>
      </c>
      <c r="B3" s="1">
        <v>8.1062015576474593</v>
      </c>
    </row>
    <row r="4" spans="1:2" ht="15" thickBot="1" x14ac:dyDescent="0.35">
      <c r="A4" s="1">
        <v>141</v>
      </c>
      <c r="B4" s="1">
        <v>4.2974997212976103</v>
      </c>
    </row>
    <row r="5" spans="1:2" ht="15" thickBot="1" x14ac:dyDescent="0.35">
      <c r="A5" s="1">
        <v>503</v>
      </c>
      <c r="B5" s="1">
        <v>7.1718942082255701</v>
      </c>
    </row>
    <row r="6" spans="1:2" ht="15" thickBot="1" x14ac:dyDescent="0.35">
      <c r="A6" s="1">
        <v>232</v>
      </c>
      <c r="B6" s="1">
        <v>4.16689777337481</v>
      </c>
    </row>
    <row r="7" spans="1:2" ht="15" thickBot="1" x14ac:dyDescent="0.35">
      <c r="A7" s="1">
        <v>131</v>
      </c>
      <c r="B7" s="1">
        <v>5.2003508067161199</v>
      </c>
    </row>
    <row r="8" spans="1:2" ht="15" thickBot="1" x14ac:dyDescent="0.35">
      <c r="A8" s="1">
        <v>506</v>
      </c>
      <c r="B8" s="1">
        <v>4.7164444546952504</v>
      </c>
    </row>
    <row r="9" spans="1:2" ht="15" thickBot="1" x14ac:dyDescent="0.35">
      <c r="A9" s="1">
        <v>146</v>
      </c>
      <c r="B9" s="1">
        <v>6.1998360504441798</v>
      </c>
    </row>
    <row r="10" spans="1:2" ht="15" thickBot="1" x14ac:dyDescent="0.35">
      <c r="A10" s="1">
        <v>145</v>
      </c>
      <c r="B10" s="1">
        <v>4.1907423076775903</v>
      </c>
    </row>
    <row r="11" spans="1:2" ht="15" thickBot="1" x14ac:dyDescent="0.35">
      <c r="A11" s="1">
        <v>149</v>
      </c>
      <c r="B11" s="1">
        <v>5.1630584335373904</v>
      </c>
    </row>
    <row r="12" spans="1:2" ht="15" thickBot="1" x14ac:dyDescent="0.35">
      <c r="A12" s="1">
        <v>510</v>
      </c>
      <c r="B12" s="1">
        <v>7.1554931373356503</v>
      </c>
    </row>
    <row r="13" spans="1:2" ht="15" thickBot="1" x14ac:dyDescent="0.35">
      <c r="A13" s="1">
        <v>132</v>
      </c>
      <c r="B13" s="1">
        <v>4.7534739545658304</v>
      </c>
    </row>
    <row r="14" spans="1:2" ht="15" thickBot="1" x14ac:dyDescent="0.35">
      <c r="A14" s="1">
        <v>114</v>
      </c>
      <c r="B14" s="1">
        <v>5.8932250378158404</v>
      </c>
    </row>
    <row r="15" spans="1:2" ht="15" thickBot="1" x14ac:dyDescent="0.35">
      <c r="A15" s="1">
        <v>104</v>
      </c>
      <c r="B15" s="1">
        <v>5.4958563172400696</v>
      </c>
    </row>
    <row r="16" spans="1:2" ht="15" thickBot="1" x14ac:dyDescent="0.35">
      <c r="A16" s="1">
        <v>138</v>
      </c>
      <c r="B16" s="1">
        <v>5.87462339787582</v>
      </c>
    </row>
    <row r="17" spans="1:2" ht="15" thickBot="1" x14ac:dyDescent="0.35">
      <c r="A17" s="1">
        <v>126</v>
      </c>
      <c r="B17" s="1">
        <v>5.7395811761524103</v>
      </c>
    </row>
    <row r="18" spans="1:2" ht="15" thickBot="1" x14ac:dyDescent="0.35">
      <c r="A18" s="1">
        <v>142</v>
      </c>
      <c r="B18" s="1">
        <v>4.7640631042268096</v>
      </c>
    </row>
    <row r="19" spans="1:2" ht="15" thickBot="1" x14ac:dyDescent="0.35">
      <c r="A19" s="1">
        <v>148</v>
      </c>
      <c r="B19" s="1">
        <v>4.9159120834754004</v>
      </c>
    </row>
    <row r="20" spans="1:2" ht="15" thickBot="1" x14ac:dyDescent="0.35">
      <c r="A20" s="1">
        <v>155</v>
      </c>
      <c r="B20" s="1">
        <v>4.8954031626713403</v>
      </c>
    </row>
    <row r="21" spans="1:2" ht="15" thickBot="1" x14ac:dyDescent="0.35">
      <c r="A21" s="1">
        <v>139</v>
      </c>
      <c r="B21" s="1">
        <v>5.6362198609521501</v>
      </c>
    </row>
    <row r="22" spans="1:2" ht="15" thickBot="1" x14ac:dyDescent="0.35">
      <c r="A22" s="1">
        <v>137</v>
      </c>
      <c r="B22" s="1">
        <v>3.96047676639887</v>
      </c>
    </row>
    <row r="23" spans="1:2" ht="15" thickBot="1" x14ac:dyDescent="0.35">
      <c r="A23" s="1">
        <v>128</v>
      </c>
      <c r="B23" s="1">
        <v>5.6470371948094504</v>
      </c>
    </row>
    <row r="24" spans="1:2" ht="15" thickBot="1" x14ac:dyDescent="0.35">
      <c r="A24" s="1">
        <v>136</v>
      </c>
      <c r="B24" s="1">
        <v>5.1249559175980597</v>
      </c>
    </row>
    <row r="25" spans="1:2" ht="15" thickBot="1" x14ac:dyDescent="0.35">
      <c r="A25" s="1">
        <v>152</v>
      </c>
      <c r="B25" s="1">
        <v>5.0227468064273797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9" sqref="R19:R23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69</v>
      </c>
      <c r="B2" t="s">
        <v>85</v>
      </c>
      <c r="C2" t="s">
        <v>33</v>
      </c>
      <c r="D2" t="s">
        <v>33</v>
      </c>
      <c r="E2" t="s">
        <v>33</v>
      </c>
      <c r="F2">
        <v>3.5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R2" s="7">
        <f t="shared" ref="R2:R23" si="0">MIN(C2,F2,I2,L2,O2)</f>
        <v>3.5</v>
      </c>
    </row>
    <row r="3" spans="1:18" x14ac:dyDescent="0.3">
      <c r="A3" t="s">
        <v>48</v>
      </c>
      <c r="B3" t="s">
        <v>72</v>
      </c>
      <c r="C3">
        <v>4.5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>
        <v>4.5</v>
      </c>
      <c r="J3" t="s">
        <v>33</v>
      </c>
      <c r="K3" t="s">
        <v>33</v>
      </c>
      <c r="L3">
        <v>4.5</v>
      </c>
      <c r="M3" t="s">
        <v>33</v>
      </c>
      <c r="N3" t="s">
        <v>33</v>
      </c>
      <c r="R3" s="7">
        <f t="shared" si="0"/>
        <v>4.5</v>
      </c>
    </row>
    <row r="4" spans="1:18" x14ac:dyDescent="0.3">
      <c r="A4" t="s">
        <v>65</v>
      </c>
      <c r="B4" t="s">
        <v>82</v>
      </c>
      <c r="C4">
        <v>4.5</v>
      </c>
      <c r="D4">
        <v>110</v>
      </c>
      <c r="E4">
        <v>-140</v>
      </c>
      <c r="F4">
        <v>4.5</v>
      </c>
      <c r="G4">
        <v>108</v>
      </c>
      <c r="H4">
        <v>-138</v>
      </c>
      <c r="I4">
        <v>4.5</v>
      </c>
      <c r="J4">
        <v>105</v>
      </c>
      <c r="K4">
        <v>-140</v>
      </c>
      <c r="L4">
        <v>4.5</v>
      </c>
      <c r="M4">
        <v>-104</v>
      </c>
      <c r="N4">
        <v>-129</v>
      </c>
      <c r="R4" s="7">
        <f t="shared" si="0"/>
        <v>4.5</v>
      </c>
    </row>
    <row r="5" spans="1:18" x14ac:dyDescent="0.3">
      <c r="A5" t="s">
        <v>59</v>
      </c>
      <c r="B5" t="s">
        <v>42</v>
      </c>
      <c r="C5">
        <v>5.5</v>
      </c>
      <c r="D5">
        <v>100</v>
      </c>
      <c r="E5">
        <v>-125</v>
      </c>
      <c r="F5">
        <v>5.5</v>
      </c>
      <c r="G5">
        <v>-111</v>
      </c>
      <c r="H5">
        <v>-115</v>
      </c>
      <c r="I5">
        <v>5.5</v>
      </c>
      <c r="J5">
        <v>-105</v>
      </c>
      <c r="K5">
        <v>-120</v>
      </c>
      <c r="L5">
        <v>5.5</v>
      </c>
      <c r="M5">
        <v>102</v>
      </c>
      <c r="N5">
        <v>-137</v>
      </c>
      <c r="R5" s="7">
        <f t="shared" si="0"/>
        <v>5.5</v>
      </c>
    </row>
    <row r="6" spans="1:18" x14ac:dyDescent="0.3">
      <c r="A6" t="s">
        <v>49</v>
      </c>
      <c r="B6" t="s">
        <v>75</v>
      </c>
      <c r="C6">
        <v>4.5</v>
      </c>
      <c r="D6">
        <v>-140</v>
      </c>
      <c r="E6">
        <v>110</v>
      </c>
      <c r="F6">
        <v>4.5</v>
      </c>
      <c r="G6">
        <v>-132</v>
      </c>
      <c r="H6">
        <v>104</v>
      </c>
      <c r="I6">
        <v>4.5</v>
      </c>
      <c r="J6">
        <v>-130</v>
      </c>
      <c r="K6">
        <v>100</v>
      </c>
      <c r="L6">
        <v>4.5</v>
      </c>
      <c r="M6">
        <v>-143</v>
      </c>
      <c r="N6">
        <v>108</v>
      </c>
      <c r="R6" s="7">
        <f t="shared" si="0"/>
        <v>4.5</v>
      </c>
    </row>
    <row r="7" spans="1:18" x14ac:dyDescent="0.3">
      <c r="A7" t="s">
        <v>52</v>
      </c>
      <c r="B7" t="s">
        <v>86</v>
      </c>
      <c r="C7">
        <v>4.5</v>
      </c>
      <c r="D7">
        <v>-110</v>
      </c>
      <c r="E7">
        <v>-115</v>
      </c>
      <c r="F7">
        <v>4.5</v>
      </c>
      <c r="G7">
        <v>-111</v>
      </c>
      <c r="H7">
        <v>-115</v>
      </c>
      <c r="I7">
        <v>4.5</v>
      </c>
      <c r="J7">
        <v>-120</v>
      </c>
      <c r="K7">
        <v>-110</v>
      </c>
      <c r="L7">
        <v>4.5</v>
      </c>
      <c r="M7">
        <v>-127</v>
      </c>
      <c r="N7">
        <v>-105</v>
      </c>
      <c r="R7" s="7">
        <f t="shared" si="0"/>
        <v>4.5</v>
      </c>
    </row>
    <row r="8" spans="1:18" x14ac:dyDescent="0.3">
      <c r="A8" t="s">
        <v>63</v>
      </c>
      <c r="B8" t="s">
        <v>80</v>
      </c>
      <c r="C8">
        <v>3.5</v>
      </c>
      <c r="D8">
        <v>135</v>
      </c>
      <c r="E8">
        <v>-170</v>
      </c>
      <c r="F8">
        <v>4.5</v>
      </c>
      <c r="G8">
        <v>-150</v>
      </c>
      <c r="H8">
        <v>118</v>
      </c>
      <c r="I8">
        <v>3.5</v>
      </c>
      <c r="J8">
        <v>130</v>
      </c>
      <c r="K8">
        <v>-175</v>
      </c>
      <c r="L8">
        <v>4.5</v>
      </c>
      <c r="M8">
        <v>148</v>
      </c>
      <c r="N8">
        <v>120</v>
      </c>
      <c r="R8" s="7">
        <f t="shared" si="0"/>
        <v>3.5</v>
      </c>
    </row>
    <row r="9" spans="1:18" x14ac:dyDescent="0.3">
      <c r="A9" t="s">
        <v>68</v>
      </c>
      <c r="B9" t="s">
        <v>34</v>
      </c>
      <c r="C9">
        <v>5.5</v>
      </c>
      <c r="D9">
        <v>105</v>
      </c>
      <c r="E9">
        <v>-135</v>
      </c>
      <c r="F9">
        <v>5.5</v>
      </c>
      <c r="G9">
        <v>110</v>
      </c>
      <c r="H9">
        <v>-140</v>
      </c>
      <c r="I9">
        <v>5.5</v>
      </c>
      <c r="J9">
        <v>105</v>
      </c>
      <c r="K9">
        <v>-140</v>
      </c>
      <c r="L9">
        <v>6.5</v>
      </c>
      <c r="M9">
        <v>110</v>
      </c>
      <c r="N9">
        <v>145</v>
      </c>
      <c r="R9" s="7">
        <f t="shared" si="0"/>
        <v>5.5</v>
      </c>
    </row>
    <row r="10" spans="1:18" x14ac:dyDescent="0.3">
      <c r="A10" t="s">
        <v>64</v>
      </c>
      <c r="B10" t="s">
        <v>87</v>
      </c>
      <c r="C10">
        <v>4.5</v>
      </c>
      <c r="D10">
        <v>100</v>
      </c>
      <c r="E10">
        <v>-125</v>
      </c>
      <c r="F10">
        <v>4.5</v>
      </c>
      <c r="G10">
        <v>-104</v>
      </c>
      <c r="H10">
        <v>-122</v>
      </c>
      <c r="I10">
        <v>4.5</v>
      </c>
      <c r="J10">
        <v>100</v>
      </c>
      <c r="K10">
        <v>-130</v>
      </c>
      <c r="L10">
        <v>4.5</v>
      </c>
      <c r="M10">
        <v>104</v>
      </c>
      <c r="N10">
        <v>-137</v>
      </c>
      <c r="R10" s="7">
        <f t="shared" si="0"/>
        <v>4.5</v>
      </c>
    </row>
    <row r="11" spans="1:18" x14ac:dyDescent="0.3">
      <c r="A11" t="s">
        <v>67</v>
      </c>
      <c r="B11" t="s">
        <v>84</v>
      </c>
      <c r="C11">
        <v>4.5</v>
      </c>
      <c r="D11">
        <v>-135</v>
      </c>
      <c r="E11">
        <v>105</v>
      </c>
      <c r="F11">
        <v>4.5</v>
      </c>
      <c r="G11">
        <v>-132</v>
      </c>
      <c r="H11">
        <v>104</v>
      </c>
      <c r="I11">
        <v>4.5</v>
      </c>
      <c r="J11">
        <v>-125</v>
      </c>
      <c r="K11">
        <v>-105</v>
      </c>
      <c r="L11">
        <v>4.5</v>
      </c>
      <c r="M11">
        <v>-148</v>
      </c>
      <c r="N11">
        <v>110</v>
      </c>
      <c r="R11" s="7">
        <f t="shared" si="0"/>
        <v>4.5</v>
      </c>
    </row>
    <row r="12" spans="1:18" x14ac:dyDescent="0.3">
      <c r="A12" t="s">
        <v>70</v>
      </c>
      <c r="B12" t="s">
        <v>43</v>
      </c>
      <c r="C12">
        <v>5.5</v>
      </c>
      <c r="D12">
        <v>115</v>
      </c>
      <c r="E12">
        <v>-145</v>
      </c>
      <c r="F12">
        <v>5.5</v>
      </c>
      <c r="G12">
        <v>112</v>
      </c>
      <c r="H12">
        <v>-142</v>
      </c>
      <c r="I12">
        <v>5.5</v>
      </c>
      <c r="J12">
        <v>120</v>
      </c>
      <c r="K12">
        <v>-155</v>
      </c>
      <c r="L12">
        <v>5.5</v>
      </c>
      <c r="M12">
        <v>108</v>
      </c>
      <c r="N12">
        <v>-143</v>
      </c>
      <c r="R12" s="7">
        <f t="shared" si="0"/>
        <v>5.5</v>
      </c>
    </row>
    <row r="13" spans="1:18" x14ac:dyDescent="0.3">
      <c r="A13" t="s">
        <v>56</v>
      </c>
      <c r="B13" t="s">
        <v>77</v>
      </c>
      <c r="C13">
        <v>4.5</v>
      </c>
      <c r="D13">
        <v>-110</v>
      </c>
      <c r="E13">
        <v>-115</v>
      </c>
      <c r="F13">
        <v>4.5</v>
      </c>
      <c r="G13">
        <v>-108</v>
      </c>
      <c r="H13">
        <v>-118</v>
      </c>
      <c r="I13">
        <v>4.5</v>
      </c>
      <c r="J13">
        <v>100</v>
      </c>
      <c r="K13">
        <v>-135</v>
      </c>
      <c r="L13">
        <v>4.5</v>
      </c>
      <c r="M13">
        <v>-115</v>
      </c>
      <c r="N13">
        <v>-115</v>
      </c>
      <c r="R13" s="7">
        <f t="shared" si="0"/>
        <v>4.5</v>
      </c>
    </row>
    <row r="14" spans="1:18" x14ac:dyDescent="0.3">
      <c r="A14" t="s">
        <v>55</v>
      </c>
      <c r="B14" t="s">
        <v>76</v>
      </c>
      <c r="C14">
        <v>4.5</v>
      </c>
      <c r="D14">
        <v>-110</v>
      </c>
      <c r="E14">
        <v>-115</v>
      </c>
      <c r="F14">
        <v>4.5</v>
      </c>
      <c r="G14">
        <v>-115</v>
      </c>
      <c r="H14">
        <v>-111</v>
      </c>
      <c r="I14">
        <v>4.5</v>
      </c>
      <c r="J14">
        <v>-125</v>
      </c>
      <c r="K14">
        <v>-105</v>
      </c>
      <c r="L14">
        <v>4.5</v>
      </c>
      <c r="M14">
        <v>-121</v>
      </c>
      <c r="N14">
        <v>-110</v>
      </c>
      <c r="R14" s="7">
        <f t="shared" si="0"/>
        <v>4.5</v>
      </c>
    </row>
    <row r="15" spans="1:18" x14ac:dyDescent="0.3">
      <c r="A15" t="s">
        <v>57</v>
      </c>
      <c r="B15" t="s">
        <v>14</v>
      </c>
      <c r="C15">
        <v>6.5</v>
      </c>
      <c r="D15">
        <v>-145</v>
      </c>
      <c r="E15">
        <v>115</v>
      </c>
      <c r="F15">
        <v>6.5</v>
      </c>
      <c r="G15">
        <v>-138</v>
      </c>
      <c r="H15">
        <v>108</v>
      </c>
      <c r="I15">
        <v>6.5</v>
      </c>
      <c r="J15">
        <v>-150</v>
      </c>
      <c r="K15">
        <v>115</v>
      </c>
      <c r="L15">
        <v>6.5</v>
      </c>
      <c r="M15">
        <v>128</v>
      </c>
      <c r="N15">
        <v>123</v>
      </c>
      <c r="R15" s="7">
        <f t="shared" si="0"/>
        <v>6.5</v>
      </c>
    </row>
    <row r="16" spans="1:18" x14ac:dyDescent="0.3">
      <c r="A16" t="s">
        <v>51</v>
      </c>
      <c r="B16" t="s">
        <v>40</v>
      </c>
      <c r="C16">
        <v>3.5</v>
      </c>
      <c r="D16">
        <v>-140</v>
      </c>
      <c r="E16">
        <v>110</v>
      </c>
      <c r="F16">
        <v>3.5</v>
      </c>
      <c r="G16">
        <v>-138</v>
      </c>
      <c r="H16">
        <v>108</v>
      </c>
      <c r="I16">
        <v>3.5</v>
      </c>
      <c r="J16">
        <v>-130</v>
      </c>
      <c r="K16">
        <v>100</v>
      </c>
      <c r="L16">
        <v>3.5</v>
      </c>
      <c r="M16">
        <v>-136</v>
      </c>
      <c r="N16">
        <v>102</v>
      </c>
      <c r="R16" s="7">
        <f t="shared" si="0"/>
        <v>3.5</v>
      </c>
    </row>
    <row r="17" spans="1:18" x14ac:dyDescent="0.3">
      <c r="A17" t="s">
        <v>62</v>
      </c>
      <c r="B17" t="s">
        <v>45</v>
      </c>
      <c r="C17">
        <v>5.5</v>
      </c>
      <c r="D17">
        <v>-150</v>
      </c>
      <c r="E17">
        <v>120</v>
      </c>
      <c r="F17">
        <v>5.5</v>
      </c>
      <c r="G17">
        <v>-152</v>
      </c>
      <c r="H17">
        <v>120</v>
      </c>
      <c r="I17">
        <v>5.5</v>
      </c>
      <c r="J17">
        <v>-155</v>
      </c>
      <c r="K17">
        <v>120</v>
      </c>
      <c r="L17">
        <v>5.5</v>
      </c>
      <c r="M17">
        <v>125</v>
      </c>
      <c r="N17">
        <v>128</v>
      </c>
      <c r="R17" s="7">
        <f t="shared" si="0"/>
        <v>5.5</v>
      </c>
    </row>
    <row r="18" spans="1:18" x14ac:dyDescent="0.3">
      <c r="A18" t="s">
        <v>47</v>
      </c>
      <c r="B18" t="s">
        <v>88</v>
      </c>
      <c r="C18">
        <v>6.5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>
        <v>6.5</v>
      </c>
      <c r="J18" t="s">
        <v>33</v>
      </c>
      <c r="K18" t="s">
        <v>33</v>
      </c>
      <c r="L18">
        <v>8.5</v>
      </c>
      <c r="M18" t="s">
        <v>33</v>
      </c>
      <c r="N18" t="s">
        <v>33</v>
      </c>
      <c r="R18" s="7">
        <f t="shared" si="0"/>
        <v>6.5</v>
      </c>
    </row>
    <row r="19" spans="1:18" x14ac:dyDescent="0.3">
      <c r="A19" t="s">
        <v>61</v>
      </c>
      <c r="B19" t="s">
        <v>79</v>
      </c>
      <c r="C19">
        <v>5.5</v>
      </c>
      <c r="D19">
        <v>120</v>
      </c>
      <c r="E19">
        <v>-150</v>
      </c>
      <c r="F19">
        <v>5.5</v>
      </c>
      <c r="G19">
        <v>120</v>
      </c>
      <c r="H19">
        <v>-154</v>
      </c>
      <c r="I19">
        <v>5.5</v>
      </c>
      <c r="J19">
        <v>115</v>
      </c>
      <c r="K19">
        <v>-150</v>
      </c>
      <c r="L19">
        <v>5.5</v>
      </c>
      <c r="M19">
        <v>105</v>
      </c>
      <c r="N19">
        <v>-139</v>
      </c>
      <c r="R19" s="7">
        <f t="shared" si="0"/>
        <v>5.5</v>
      </c>
    </row>
    <row r="20" spans="1:18" x14ac:dyDescent="0.3">
      <c r="A20" t="s">
        <v>66</v>
      </c>
      <c r="B20" t="s">
        <v>83</v>
      </c>
      <c r="C20">
        <v>5.5</v>
      </c>
      <c r="D20">
        <v>110</v>
      </c>
      <c r="E20">
        <v>-140</v>
      </c>
      <c r="F20">
        <v>5.5</v>
      </c>
      <c r="G20">
        <v>108</v>
      </c>
      <c r="H20">
        <v>-136</v>
      </c>
      <c r="I20">
        <v>5.5</v>
      </c>
      <c r="J20">
        <v>110</v>
      </c>
      <c r="K20">
        <v>-145</v>
      </c>
      <c r="L20">
        <v>5.5</v>
      </c>
      <c r="M20">
        <v>102</v>
      </c>
      <c r="N20">
        <v>-136</v>
      </c>
      <c r="R20" s="7">
        <f t="shared" si="0"/>
        <v>5.5</v>
      </c>
    </row>
    <row r="21" spans="1:18" x14ac:dyDescent="0.3">
      <c r="A21" t="s">
        <v>60</v>
      </c>
      <c r="B21" t="s">
        <v>44</v>
      </c>
      <c r="C21">
        <v>6.5</v>
      </c>
      <c r="D21">
        <v>-160</v>
      </c>
      <c r="E21">
        <v>130</v>
      </c>
      <c r="F21">
        <v>6.5</v>
      </c>
      <c r="G21">
        <v>-156</v>
      </c>
      <c r="H21">
        <v>122</v>
      </c>
      <c r="I21">
        <v>6.5</v>
      </c>
      <c r="J21">
        <v>-165</v>
      </c>
      <c r="K21">
        <v>125</v>
      </c>
      <c r="L21">
        <v>6.5</v>
      </c>
      <c r="M21">
        <v>125</v>
      </c>
      <c r="N21">
        <v>120</v>
      </c>
      <c r="R21" s="7">
        <f t="shared" si="0"/>
        <v>6.5</v>
      </c>
    </row>
    <row r="22" spans="1:18" x14ac:dyDescent="0.3">
      <c r="A22" t="s">
        <v>50</v>
      </c>
      <c r="B22" t="s">
        <v>74</v>
      </c>
      <c r="C22">
        <v>4.5</v>
      </c>
      <c r="D22">
        <v>115</v>
      </c>
      <c r="E22">
        <v>-145</v>
      </c>
      <c r="F22">
        <v>4.5</v>
      </c>
      <c r="G22">
        <v>112</v>
      </c>
      <c r="H22">
        <v>-142</v>
      </c>
      <c r="I22">
        <v>4.5</v>
      </c>
      <c r="J22">
        <v>115</v>
      </c>
      <c r="K22">
        <v>-150</v>
      </c>
      <c r="L22">
        <v>5.5</v>
      </c>
      <c r="M22">
        <v>123</v>
      </c>
      <c r="N22">
        <v>133</v>
      </c>
      <c r="R22" s="7">
        <f t="shared" si="0"/>
        <v>4.5</v>
      </c>
    </row>
    <row r="23" spans="1:18" x14ac:dyDescent="0.3">
      <c r="A23" t="s">
        <v>58</v>
      </c>
      <c r="B23" t="s">
        <v>89</v>
      </c>
      <c r="C23">
        <v>3.5</v>
      </c>
      <c r="D23">
        <v>135</v>
      </c>
      <c r="E23">
        <v>-170</v>
      </c>
      <c r="F23">
        <v>4.5</v>
      </c>
      <c r="G23">
        <v>-172</v>
      </c>
      <c r="H23">
        <v>134</v>
      </c>
      <c r="I23">
        <v>3.5</v>
      </c>
      <c r="J23">
        <v>130</v>
      </c>
      <c r="K23">
        <v>-175</v>
      </c>
      <c r="L23">
        <v>4.5</v>
      </c>
      <c r="M23">
        <v>135</v>
      </c>
      <c r="N23">
        <v>123</v>
      </c>
      <c r="R23" s="7">
        <f t="shared" si="0"/>
        <v>3.5</v>
      </c>
    </row>
    <row r="24" spans="1:18" x14ac:dyDescent="0.3">
      <c r="R24" s="7">
        <f t="shared" ref="R24:R33" si="1">MIN(C24,F24,I24,L24,O24)</f>
        <v>0</v>
      </c>
    </row>
    <row r="25" spans="1:18" x14ac:dyDescent="0.3">
      <c r="R25" s="7">
        <f t="shared" si="1"/>
        <v>0</v>
      </c>
    </row>
    <row r="26" spans="1:18" x14ac:dyDescent="0.3">
      <c r="R26" s="7">
        <f t="shared" si="1"/>
        <v>0</v>
      </c>
    </row>
    <row r="27" spans="1:18" x14ac:dyDescent="0.3">
      <c r="R27" s="7">
        <f t="shared" si="1"/>
        <v>0</v>
      </c>
    </row>
    <row r="28" spans="1:18" x14ac:dyDescent="0.3">
      <c r="R28" s="7">
        <f t="shared" si="1"/>
        <v>0</v>
      </c>
    </row>
    <row r="29" spans="1:18" x14ac:dyDescent="0.3">
      <c r="R29" s="7">
        <f t="shared" si="1"/>
        <v>0</v>
      </c>
    </row>
    <row r="30" spans="1:18" x14ac:dyDescent="0.3">
      <c r="R30" s="7">
        <f t="shared" si="1"/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135</v>
      </c>
      <c r="B2" s="1">
        <v>6.75</v>
      </c>
      <c r="F2" s="1"/>
      <c r="G2" s="1"/>
      <c r="H2" s="1"/>
    </row>
    <row r="3" spans="1:8" ht="15" thickBot="1" x14ac:dyDescent="0.35">
      <c r="A3" s="1">
        <v>501</v>
      </c>
      <c r="B3" s="1">
        <v>6.57</v>
      </c>
      <c r="F3" s="1"/>
      <c r="G3" s="1"/>
      <c r="H3" s="1"/>
    </row>
    <row r="4" spans="1:8" ht="15" thickBot="1" x14ac:dyDescent="0.35">
      <c r="A4" s="1">
        <v>141</v>
      </c>
      <c r="B4" s="1">
        <v>3.65</v>
      </c>
      <c r="F4" s="1"/>
      <c r="G4" s="1"/>
      <c r="H4" s="1"/>
    </row>
    <row r="5" spans="1:8" ht="15" thickBot="1" x14ac:dyDescent="0.35">
      <c r="A5" s="1">
        <v>503</v>
      </c>
      <c r="B5" s="1">
        <v>6.15</v>
      </c>
      <c r="F5" s="1"/>
      <c r="G5" s="1"/>
      <c r="H5" s="1"/>
    </row>
    <row r="6" spans="1:8" ht="15" thickBot="1" x14ac:dyDescent="0.35">
      <c r="A6" s="1">
        <v>232</v>
      </c>
      <c r="B6" s="1">
        <v>4.46</v>
      </c>
      <c r="F6" s="1"/>
      <c r="G6" s="1"/>
      <c r="H6" s="1"/>
    </row>
    <row r="7" spans="1:8" ht="15" thickBot="1" x14ac:dyDescent="0.35">
      <c r="A7" s="1">
        <v>131</v>
      </c>
      <c r="B7" s="1">
        <v>4.97</v>
      </c>
      <c r="F7" s="1"/>
      <c r="G7" s="1"/>
      <c r="H7" s="1"/>
    </row>
    <row r="8" spans="1:8" ht="15" thickBot="1" x14ac:dyDescent="0.35">
      <c r="A8" s="1">
        <v>506</v>
      </c>
      <c r="B8" s="1">
        <v>4.46</v>
      </c>
      <c r="F8" s="1"/>
      <c r="G8" s="1"/>
      <c r="H8" s="1"/>
    </row>
    <row r="9" spans="1:8" ht="15" thickBot="1" x14ac:dyDescent="0.35">
      <c r="A9" s="1">
        <v>146</v>
      </c>
      <c r="B9" s="1">
        <v>5.56</v>
      </c>
      <c r="F9" s="1"/>
      <c r="G9" s="1"/>
      <c r="H9" s="1"/>
    </row>
    <row r="10" spans="1:8" ht="15" thickBot="1" x14ac:dyDescent="0.35">
      <c r="A10" s="1">
        <v>145</v>
      </c>
      <c r="B10" s="1">
        <v>3.77</v>
      </c>
      <c r="F10" s="1"/>
      <c r="G10" s="1"/>
      <c r="H10" s="1"/>
    </row>
    <row r="11" spans="1:8" ht="15" thickBot="1" x14ac:dyDescent="0.35">
      <c r="A11" s="1">
        <v>149</v>
      </c>
      <c r="B11" s="1">
        <v>5.7</v>
      </c>
      <c r="F11" s="1"/>
      <c r="G11" s="1"/>
      <c r="H11" s="1"/>
    </row>
    <row r="12" spans="1:8" ht="15" thickBot="1" x14ac:dyDescent="0.35">
      <c r="A12" s="1">
        <v>510</v>
      </c>
      <c r="B12" s="1">
        <v>7.02</v>
      </c>
      <c r="F12" s="1"/>
      <c r="G12" s="1"/>
      <c r="H12" s="1"/>
    </row>
    <row r="13" spans="1:8" ht="15" thickBot="1" x14ac:dyDescent="0.35">
      <c r="A13" s="1">
        <v>132</v>
      </c>
      <c r="B13" s="1">
        <v>5.39</v>
      </c>
      <c r="F13" s="1"/>
      <c r="G13" s="1"/>
      <c r="H13" s="1"/>
    </row>
    <row r="14" spans="1:8" ht="15" thickBot="1" x14ac:dyDescent="0.35">
      <c r="A14" s="1">
        <v>114</v>
      </c>
      <c r="B14" s="1">
        <v>5.39</v>
      </c>
      <c r="F14" s="1"/>
      <c r="G14" s="1"/>
      <c r="H14" s="1"/>
    </row>
    <row r="15" spans="1:8" ht="15" thickBot="1" x14ac:dyDescent="0.35">
      <c r="A15" s="1">
        <v>104</v>
      </c>
      <c r="B15" s="1">
        <v>6</v>
      </c>
      <c r="F15" s="1"/>
      <c r="G15" s="1"/>
      <c r="H15" s="1"/>
    </row>
    <row r="16" spans="1:8" ht="15" thickBot="1" x14ac:dyDescent="0.35">
      <c r="A16" s="1">
        <v>138</v>
      </c>
      <c r="B16" s="1">
        <v>6.04</v>
      </c>
    </row>
    <row r="17" spans="1:2" ht="15" thickBot="1" x14ac:dyDescent="0.35">
      <c r="A17" s="1">
        <v>126</v>
      </c>
      <c r="B17" s="1">
        <v>4.72</v>
      </c>
    </row>
    <row r="18" spans="1:2" ht="15" thickBot="1" x14ac:dyDescent="0.35">
      <c r="A18" s="1">
        <v>142</v>
      </c>
      <c r="B18" s="1">
        <v>5.19</v>
      </c>
    </row>
    <row r="19" spans="1:2" ht="15" thickBot="1" x14ac:dyDescent="0.35">
      <c r="A19" s="1">
        <v>148</v>
      </c>
      <c r="B19" s="1">
        <v>4.74</v>
      </c>
    </row>
    <row r="20" spans="1:2" ht="15" thickBot="1" x14ac:dyDescent="0.35">
      <c r="A20" s="1">
        <v>155</v>
      </c>
      <c r="B20" s="1">
        <v>5.4</v>
      </c>
    </row>
    <row r="21" spans="1:2" ht="15" thickBot="1" x14ac:dyDescent="0.35">
      <c r="A21" s="1">
        <v>139</v>
      </c>
      <c r="B21" s="1">
        <v>4.96</v>
      </c>
    </row>
    <row r="22" spans="1:2" ht="15" thickBot="1" x14ac:dyDescent="0.35">
      <c r="A22" s="1">
        <v>137</v>
      </c>
      <c r="B22" s="1">
        <v>3.58</v>
      </c>
    </row>
    <row r="23" spans="1:2" ht="15" thickBot="1" x14ac:dyDescent="0.35">
      <c r="A23" s="1">
        <v>128</v>
      </c>
      <c r="B23" s="1">
        <v>4.79</v>
      </c>
    </row>
    <row r="24" spans="1:2" ht="15" thickBot="1" x14ac:dyDescent="0.35">
      <c r="A24" s="1">
        <v>136</v>
      </c>
      <c r="B24" s="1">
        <v>4.24</v>
      </c>
    </row>
    <row r="25" spans="1:2" ht="15" thickBot="1" x14ac:dyDescent="0.35">
      <c r="A25" s="1">
        <v>152</v>
      </c>
      <c r="B25" s="1">
        <v>4.88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135</v>
      </c>
      <c r="B2" s="1">
        <v>5.7529395956249401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5.2152055261645298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141</v>
      </c>
      <c r="B4" s="1">
        <v>4.4629239065589799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503</v>
      </c>
      <c r="B5" s="1">
        <v>5.3200646957844704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232</v>
      </c>
      <c r="B6" s="1">
        <v>3.86163682689287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131</v>
      </c>
      <c r="B7" s="1">
        <v>4.9194654951878096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506</v>
      </c>
      <c r="B8" s="1">
        <v>4.1348077673652899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146</v>
      </c>
      <c r="B9" s="1">
        <v>5.8021815018324601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145</v>
      </c>
      <c r="B10" s="1">
        <v>4.96711612561593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149</v>
      </c>
      <c r="B11" s="1">
        <v>5.1371572721686398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5.5410174951650397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132</v>
      </c>
      <c r="B13" s="1">
        <v>5.2016554393447603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114</v>
      </c>
      <c r="B14" s="1">
        <v>5.9815987627793801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104</v>
      </c>
      <c r="B15" s="1">
        <v>5.2344809779035701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138</v>
      </c>
      <c r="B16" s="1">
        <v>5.7361510713799504</v>
      </c>
    </row>
    <row r="17" spans="1:2" ht="15" thickBot="1" x14ac:dyDescent="0.35">
      <c r="A17" s="1">
        <v>126</v>
      </c>
      <c r="B17" s="1">
        <v>4.61398282483876</v>
      </c>
    </row>
    <row r="18" spans="1:2" ht="15" thickBot="1" x14ac:dyDescent="0.35">
      <c r="A18" s="1">
        <v>142</v>
      </c>
      <c r="B18" s="1">
        <v>5.6784534436476797</v>
      </c>
    </row>
    <row r="19" spans="1:2" ht="15" thickBot="1" x14ac:dyDescent="0.35">
      <c r="A19" s="1">
        <v>148</v>
      </c>
      <c r="B19" s="1">
        <v>5.0060713975902402</v>
      </c>
    </row>
    <row r="20" spans="1:2" ht="15" thickBot="1" x14ac:dyDescent="0.35">
      <c r="A20" s="1">
        <v>155</v>
      </c>
      <c r="B20" s="1">
        <v>5.3524435764314902</v>
      </c>
    </row>
    <row r="21" spans="1:2" ht="15" thickBot="1" x14ac:dyDescent="0.35">
      <c r="A21" s="1">
        <v>139</v>
      </c>
      <c r="B21" s="1">
        <v>5.3993564880802403</v>
      </c>
    </row>
    <row r="22" spans="1:2" ht="15" thickBot="1" x14ac:dyDescent="0.35">
      <c r="A22" s="1">
        <v>137</v>
      </c>
      <c r="B22" s="1">
        <v>4.8843053294381198</v>
      </c>
    </row>
    <row r="23" spans="1:2" ht="15" thickBot="1" x14ac:dyDescent="0.35">
      <c r="A23" s="1">
        <v>128</v>
      </c>
      <c r="B23" s="1">
        <v>5.0116815497441998</v>
      </c>
    </row>
    <row r="24" spans="1:2" ht="15" thickBot="1" x14ac:dyDescent="0.35">
      <c r="A24" s="1">
        <v>136</v>
      </c>
      <c r="B24" s="1">
        <v>5.2118852521130501</v>
      </c>
    </row>
    <row r="25" spans="1:2" ht="15" thickBot="1" x14ac:dyDescent="0.35">
      <c r="A25" s="1">
        <v>152</v>
      </c>
      <c r="B25" s="1">
        <v>5.2957692940490197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5.6204040665272403</v>
      </c>
    </row>
    <row r="3" spans="1:2" ht="15" thickBot="1" x14ac:dyDescent="0.35">
      <c r="A3" s="1">
        <v>501</v>
      </c>
      <c r="B3" s="1">
        <v>5.2282552585670201</v>
      </c>
    </row>
    <row r="4" spans="1:2" ht="15" thickBot="1" x14ac:dyDescent="0.35">
      <c r="A4" s="1">
        <v>141</v>
      </c>
      <c r="B4" s="1">
        <v>4.1859215834186196</v>
      </c>
    </row>
    <row r="5" spans="1:2" ht="15" thickBot="1" x14ac:dyDescent="0.35">
      <c r="A5" s="1">
        <v>503</v>
      </c>
      <c r="B5" s="1">
        <v>5.3670406051527104</v>
      </c>
    </row>
    <row r="6" spans="1:2" ht="15" thickBot="1" x14ac:dyDescent="0.35">
      <c r="A6" s="1">
        <v>232</v>
      </c>
      <c r="B6" s="1">
        <v>3.3758241961532001</v>
      </c>
    </row>
    <row r="7" spans="1:2" ht="15" thickBot="1" x14ac:dyDescent="0.35">
      <c r="A7" s="1">
        <v>131</v>
      </c>
      <c r="B7" s="1">
        <v>5.03182853097739</v>
      </c>
    </row>
    <row r="8" spans="1:2" ht="15" thickBot="1" x14ac:dyDescent="0.35">
      <c r="A8" s="1">
        <v>506</v>
      </c>
      <c r="B8" s="1">
        <v>3.4652473359020801</v>
      </c>
    </row>
    <row r="9" spans="1:2" ht="15" thickBot="1" x14ac:dyDescent="0.35">
      <c r="A9" s="1">
        <v>146</v>
      </c>
      <c r="B9" s="1">
        <v>5.8963225328340299</v>
      </c>
    </row>
    <row r="10" spans="1:2" ht="15" thickBot="1" x14ac:dyDescent="0.35">
      <c r="A10" s="1">
        <v>145</v>
      </c>
      <c r="B10" s="1">
        <v>4.7262214044451598</v>
      </c>
    </row>
    <row r="11" spans="1:2" ht="15" thickBot="1" x14ac:dyDescent="0.35">
      <c r="A11" s="1">
        <v>149</v>
      </c>
      <c r="B11" s="1">
        <v>5.2819976007582001</v>
      </c>
    </row>
    <row r="12" spans="1:2" ht="15" thickBot="1" x14ac:dyDescent="0.35">
      <c r="A12" s="1">
        <v>510</v>
      </c>
      <c r="B12" s="1">
        <v>5.1927380604876001</v>
      </c>
    </row>
    <row r="13" spans="1:2" ht="15" thickBot="1" x14ac:dyDescent="0.35">
      <c r="A13" s="1">
        <v>132</v>
      </c>
      <c r="B13" s="1">
        <v>5.1957513973407199</v>
      </c>
    </row>
    <row r="14" spans="1:2" ht="15" thickBot="1" x14ac:dyDescent="0.35">
      <c r="A14" s="1">
        <v>114</v>
      </c>
      <c r="B14" s="1">
        <v>5.6631524447185502</v>
      </c>
    </row>
    <row r="15" spans="1:2" ht="15" thickBot="1" x14ac:dyDescent="0.35">
      <c r="A15" s="1">
        <v>104</v>
      </c>
      <c r="B15" s="1">
        <v>5.3910883838922903</v>
      </c>
    </row>
    <row r="16" spans="1:2" ht="15" thickBot="1" x14ac:dyDescent="0.35">
      <c r="A16" s="1">
        <v>138</v>
      </c>
      <c r="B16" s="1">
        <v>5.7637949705894904</v>
      </c>
    </row>
    <row r="17" spans="1:2" ht="15" thickBot="1" x14ac:dyDescent="0.35">
      <c r="A17" s="1">
        <v>126</v>
      </c>
      <c r="B17" s="1">
        <v>4.8045252208750702</v>
      </c>
    </row>
    <row r="18" spans="1:2" ht="15" thickBot="1" x14ac:dyDescent="0.35">
      <c r="A18" s="1">
        <v>142</v>
      </c>
      <c r="B18" s="1">
        <v>5.4951897861539498</v>
      </c>
    </row>
    <row r="19" spans="1:2" ht="15" thickBot="1" x14ac:dyDescent="0.35">
      <c r="A19" s="1">
        <v>148</v>
      </c>
      <c r="B19" s="1">
        <v>5.1179229769386003</v>
      </c>
    </row>
    <row r="20" spans="1:2" ht="15" thickBot="1" x14ac:dyDescent="0.35">
      <c r="A20" s="1">
        <v>155</v>
      </c>
      <c r="B20" s="1">
        <v>5.3091149828930098</v>
      </c>
    </row>
    <row r="21" spans="1:2" ht="15" thickBot="1" x14ac:dyDescent="0.35">
      <c r="A21" s="1">
        <v>139</v>
      </c>
      <c r="B21" s="1">
        <v>5.45079189766206</v>
      </c>
    </row>
    <row r="22" spans="1:2" ht="15" thickBot="1" x14ac:dyDescent="0.35">
      <c r="A22" s="1">
        <v>137</v>
      </c>
      <c r="B22" s="1">
        <v>4.6319132369427098</v>
      </c>
    </row>
    <row r="23" spans="1:2" ht="15" thickBot="1" x14ac:dyDescent="0.35">
      <c r="A23" s="1">
        <v>128</v>
      </c>
      <c r="B23" s="1">
        <v>5.2137200417020697</v>
      </c>
    </row>
    <row r="24" spans="1:2" ht="15" thickBot="1" x14ac:dyDescent="0.35">
      <c r="A24" s="1">
        <v>136</v>
      </c>
      <c r="B24" s="1">
        <v>5.0317534605004699</v>
      </c>
    </row>
    <row r="25" spans="1:2" ht="15" thickBot="1" x14ac:dyDescent="0.35">
      <c r="A25" s="1">
        <v>152</v>
      </c>
      <c r="B25" s="1">
        <v>5.3655590544561598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6.5845070422535201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5.5562500000000004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141</v>
      </c>
      <c r="B4" s="1">
        <v>4.5038961038960998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503</v>
      </c>
      <c r="B5" s="1">
        <v>5.1274509803921502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232</v>
      </c>
      <c r="B6" s="1">
        <v>3.7175572519083899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131</v>
      </c>
      <c r="B7" s="1">
        <v>5.5562500000000004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506</v>
      </c>
      <c r="B8" s="1">
        <v>4.4119658119658096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146</v>
      </c>
      <c r="B9" s="1">
        <v>6.5330812854442302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145</v>
      </c>
      <c r="B10" s="1">
        <v>4.5038961038960998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149</v>
      </c>
      <c r="B11" s="1">
        <v>5.1274509803921502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5.5562500000000004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132</v>
      </c>
      <c r="B13" s="1">
        <v>5.6982543640897703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114</v>
      </c>
      <c r="B14" s="1">
        <v>5.5562500000000004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104</v>
      </c>
      <c r="B15" s="1">
        <v>5.6982543640897703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138</v>
      </c>
      <c r="B16" s="1">
        <v>5.7534246575342403</v>
      </c>
    </row>
    <row r="17" spans="1:2" ht="15" thickBot="1" x14ac:dyDescent="0.35">
      <c r="A17" s="1">
        <v>126</v>
      </c>
      <c r="B17" s="1">
        <v>5.1798245614034997</v>
      </c>
    </row>
    <row r="18" spans="1:2" ht="15" thickBot="1" x14ac:dyDescent="0.35">
      <c r="A18" s="1">
        <v>142</v>
      </c>
      <c r="B18" s="1">
        <v>5.5562500000000004</v>
      </c>
    </row>
    <row r="19" spans="1:2" ht="15" thickBot="1" x14ac:dyDescent="0.35">
      <c r="A19" s="1">
        <v>148</v>
      </c>
      <c r="B19" s="1">
        <v>5.1274509803921502</v>
      </c>
    </row>
    <row r="20" spans="1:2" ht="15" thickBot="1" x14ac:dyDescent="0.35">
      <c r="A20" s="1">
        <v>155</v>
      </c>
      <c r="B20" s="1">
        <v>5.5562500000000004</v>
      </c>
    </row>
    <row r="21" spans="1:2" ht="15" thickBot="1" x14ac:dyDescent="0.35">
      <c r="A21" s="1">
        <v>139</v>
      </c>
      <c r="B21" s="1">
        <v>5.5562500000000004</v>
      </c>
    </row>
    <row r="22" spans="1:2" ht="15" thickBot="1" x14ac:dyDescent="0.35">
      <c r="A22" s="1">
        <v>137</v>
      </c>
      <c r="B22" s="1">
        <v>4.5656934306569301</v>
      </c>
    </row>
    <row r="23" spans="1:2" ht="15" thickBot="1" x14ac:dyDescent="0.35">
      <c r="A23" s="1">
        <v>128</v>
      </c>
      <c r="B23" s="1">
        <v>5.5810810810810798</v>
      </c>
    </row>
    <row r="24" spans="1:2" ht="15" thickBot="1" x14ac:dyDescent="0.35">
      <c r="A24" s="1">
        <v>136</v>
      </c>
      <c r="B24" s="1">
        <v>5.5196078431372504</v>
      </c>
    </row>
    <row r="25" spans="1:2" ht="15" thickBot="1" x14ac:dyDescent="0.35">
      <c r="A25" s="1">
        <v>152</v>
      </c>
      <c r="B25" s="1">
        <v>5.7832369942196502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8.8753189999999993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6.2118880000000001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141</v>
      </c>
      <c r="B4" s="1">
        <v>4.5580753999999999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503</v>
      </c>
      <c r="B5" s="1">
        <v>7.5424369999999996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232</v>
      </c>
      <c r="B6" s="1">
        <v>3.502399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131</v>
      </c>
      <c r="B7" s="1">
        <v>6.715916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506</v>
      </c>
      <c r="B8" s="1">
        <v>3.3063642999999998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146</v>
      </c>
      <c r="B9" s="1">
        <v>6.9955635000000003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145</v>
      </c>
      <c r="B10" s="1">
        <v>2.9683847000000001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149</v>
      </c>
      <c r="B11" s="1">
        <v>7.6283859999999999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7.8588459999999998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132</v>
      </c>
      <c r="B13" s="1">
        <v>6.5410933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114</v>
      </c>
      <c r="B14" s="1">
        <v>6.8442299999999996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104</v>
      </c>
      <c r="B15" s="1">
        <v>8.1016300000000001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138</v>
      </c>
      <c r="B16" s="1">
        <v>7.230213</v>
      </c>
    </row>
    <row r="17" spans="1:2" ht="15" thickBot="1" x14ac:dyDescent="0.35">
      <c r="A17" s="1">
        <v>126</v>
      </c>
      <c r="B17" s="1">
        <v>4.9275219999999997</v>
      </c>
    </row>
    <row r="18" spans="1:2" ht="15" thickBot="1" x14ac:dyDescent="0.35">
      <c r="A18" s="1">
        <v>142</v>
      </c>
      <c r="B18" s="1">
        <v>4.4672980000000004</v>
      </c>
    </row>
    <row r="19" spans="1:2" ht="15" thickBot="1" x14ac:dyDescent="0.35">
      <c r="A19" s="1">
        <v>148</v>
      </c>
      <c r="B19" s="1">
        <v>5.7209295999999998</v>
      </c>
    </row>
    <row r="20" spans="1:2" ht="15" thickBot="1" x14ac:dyDescent="0.35">
      <c r="A20" s="1">
        <v>155</v>
      </c>
      <c r="B20" s="1">
        <v>6.4231189999999998</v>
      </c>
    </row>
    <row r="21" spans="1:2" ht="15" thickBot="1" x14ac:dyDescent="0.35">
      <c r="A21" s="1">
        <v>139</v>
      </c>
      <c r="B21" s="1">
        <v>4.9769810000000003</v>
      </c>
    </row>
    <row r="22" spans="1:2" ht="15" thickBot="1" x14ac:dyDescent="0.35">
      <c r="A22" s="1">
        <v>137</v>
      </c>
      <c r="B22" s="1">
        <v>2.1321888000000002</v>
      </c>
    </row>
    <row r="23" spans="1:2" ht="15" thickBot="1" x14ac:dyDescent="0.35">
      <c r="A23" s="1">
        <v>128</v>
      </c>
      <c r="B23" s="1">
        <v>5.8452109999999999</v>
      </c>
    </row>
    <row r="24" spans="1:2" ht="15" thickBot="1" x14ac:dyDescent="0.35">
      <c r="A24" s="1">
        <v>136</v>
      </c>
      <c r="B24" s="1">
        <v>5.3042239999999996</v>
      </c>
    </row>
    <row r="25" spans="1:2" ht="15" thickBot="1" x14ac:dyDescent="0.35">
      <c r="A25" s="1">
        <v>152</v>
      </c>
      <c r="B25" s="1">
        <v>5.8239745999999997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5.5547909766219501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5.2558529606650701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141</v>
      </c>
      <c r="B4" s="1">
        <v>4.0869626959323302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503</v>
      </c>
      <c r="B5" s="1">
        <v>5.4328990153116896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232</v>
      </c>
      <c r="B6" s="1">
        <v>3.29965597657388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131</v>
      </c>
      <c r="B7" s="1">
        <v>4.9280097540189702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506</v>
      </c>
      <c r="B8" s="1">
        <v>3.4295639646162202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146</v>
      </c>
      <c r="B9" s="1">
        <v>5.8464945940153203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145</v>
      </c>
      <c r="B10" s="1">
        <v>4.6311923729945503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149</v>
      </c>
      <c r="B11" s="1">
        <v>5.2230182449174896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5.1324197865701597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132</v>
      </c>
      <c r="B13" s="1">
        <v>5.10803348843978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114</v>
      </c>
      <c r="B14" s="1">
        <v>5.6087731247862704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104</v>
      </c>
      <c r="B15" s="1">
        <v>5.2580483642546998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138</v>
      </c>
      <c r="B16" s="1">
        <v>5.6837860365258202</v>
      </c>
    </row>
    <row r="17" spans="1:2" ht="15" thickBot="1" x14ac:dyDescent="0.35">
      <c r="A17" s="1">
        <v>126</v>
      </c>
      <c r="B17" s="1">
        <v>4.8012937231702697</v>
      </c>
    </row>
    <row r="18" spans="1:2" ht="15" thickBot="1" x14ac:dyDescent="0.35">
      <c r="A18" s="1">
        <v>142</v>
      </c>
      <c r="B18" s="1">
        <v>5.3595318474181601</v>
      </c>
    </row>
    <row r="19" spans="1:2" ht="15" thickBot="1" x14ac:dyDescent="0.35">
      <c r="A19" s="1">
        <v>148</v>
      </c>
      <c r="B19" s="1">
        <v>5.0906808342560703</v>
      </c>
    </row>
    <row r="20" spans="1:2" ht="15" thickBot="1" x14ac:dyDescent="0.35">
      <c r="A20" s="1">
        <v>155</v>
      </c>
      <c r="B20" s="1">
        <v>5.2427837398684698</v>
      </c>
    </row>
    <row r="21" spans="1:2" ht="15" thickBot="1" x14ac:dyDescent="0.35">
      <c r="A21" s="1">
        <v>139</v>
      </c>
      <c r="B21" s="1">
        <v>5.4053578557857103</v>
      </c>
    </row>
    <row r="22" spans="1:2" ht="15" thickBot="1" x14ac:dyDescent="0.35">
      <c r="A22" s="1">
        <v>137</v>
      </c>
      <c r="B22" s="1">
        <v>4.6376349261811596</v>
      </c>
    </row>
    <row r="23" spans="1:2" ht="15" thickBot="1" x14ac:dyDescent="0.35">
      <c r="A23" s="1">
        <v>128</v>
      </c>
      <c r="B23" s="1">
        <v>5.0523598552406499</v>
      </c>
    </row>
    <row r="24" spans="1:2" ht="15" thickBot="1" x14ac:dyDescent="0.35">
      <c r="A24" s="1">
        <v>136</v>
      </c>
      <c r="B24" s="1">
        <v>4.9825419948587504</v>
      </c>
    </row>
    <row r="25" spans="1:2" ht="15" thickBot="1" x14ac:dyDescent="0.35">
      <c r="A25" s="1">
        <v>152</v>
      </c>
      <c r="B25" s="1">
        <v>5.2726517686860603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135</v>
      </c>
      <c r="B2" s="1">
        <v>5.6231949740825602</v>
      </c>
    </row>
    <row r="3" spans="1:5" ht="15" thickBot="1" x14ac:dyDescent="0.35">
      <c r="A3" s="1">
        <v>501</v>
      </c>
      <c r="B3" s="1">
        <v>5.2144681274989697</v>
      </c>
    </row>
    <row r="4" spans="1:5" ht="15" thickBot="1" x14ac:dyDescent="0.35">
      <c r="A4" s="1">
        <v>141</v>
      </c>
      <c r="B4" s="1">
        <v>4.1954610354220101</v>
      </c>
    </row>
    <row r="5" spans="1:5" ht="15" thickBot="1" x14ac:dyDescent="0.35">
      <c r="A5" s="1">
        <v>503</v>
      </c>
      <c r="B5" s="1">
        <v>5.3385268063486597</v>
      </c>
    </row>
    <row r="6" spans="1:5" ht="15" thickBot="1" x14ac:dyDescent="0.35">
      <c r="A6" s="1">
        <v>232</v>
      </c>
      <c r="B6" s="1">
        <v>3.5280954802690601</v>
      </c>
    </row>
    <row r="7" spans="1:5" ht="15" thickBot="1" x14ac:dyDescent="0.35">
      <c r="A7" s="1">
        <v>131</v>
      </c>
      <c r="B7" s="1">
        <v>5.0072886680156303</v>
      </c>
    </row>
    <row r="8" spans="1:5" ht="15" thickBot="1" x14ac:dyDescent="0.35">
      <c r="A8" s="1">
        <v>506</v>
      </c>
      <c r="B8" s="1">
        <v>3.5075681662379998</v>
      </c>
    </row>
    <row r="9" spans="1:5" ht="15" thickBot="1" x14ac:dyDescent="0.35">
      <c r="A9" s="1">
        <v>146</v>
      </c>
      <c r="B9" s="1">
        <v>5.8307345793078103</v>
      </c>
    </row>
    <row r="10" spans="1:5" ht="15" thickBot="1" x14ac:dyDescent="0.35">
      <c r="A10" s="1">
        <v>145</v>
      </c>
      <c r="B10" s="1">
        <v>4.7348396122812701</v>
      </c>
    </row>
    <row r="11" spans="1:5" ht="15" thickBot="1" x14ac:dyDescent="0.35">
      <c r="A11" s="1">
        <v>149</v>
      </c>
      <c r="B11" s="1">
        <v>5.2270696584809002</v>
      </c>
    </row>
    <row r="12" spans="1:5" ht="15" thickBot="1" x14ac:dyDescent="0.35">
      <c r="A12" s="1">
        <v>510</v>
      </c>
      <c r="B12" s="1">
        <v>5.2103625821678801</v>
      </c>
    </row>
    <row r="13" spans="1:5" ht="15" thickBot="1" x14ac:dyDescent="0.35">
      <c r="A13" s="1">
        <v>132</v>
      </c>
      <c r="B13" s="1">
        <v>5.15324735746358</v>
      </c>
    </row>
    <row r="14" spans="1:5" ht="15" thickBot="1" x14ac:dyDescent="0.35">
      <c r="A14" s="1">
        <v>114</v>
      </c>
      <c r="B14" s="1">
        <v>5.6827901544890098</v>
      </c>
    </row>
    <row r="15" spans="1:5" ht="15" thickBot="1" x14ac:dyDescent="0.35">
      <c r="A15" s="1">
        <v>104</v>
      </c>
      <c r="B15" s="1">
        <v>5.3619199841149703</v>
      </c>
    </row>
    <row r="16" spans="1:5" ht="15" thickBot="1" x14ac:dyDescent="0.35">
      <c r="A16" s="1">
        <v>138</v>
      </c>
      <c r="B16" s="1">
        <v>5.7729538066762203</v>
      </c>
    </row>
    <row r="17" spans="1:2" ht="15" thickBot="1" x14ac:dyDescent="0.35">
      <c r="A17" s="1">
        <v>126</v>
      </c>
      <c r="B17" s="1">
        <v>4.7863383463307301</v>
      </c>
    </row>
    <row r="18" spans="1:2" ht="15" thickBot="1" x14ac:dyDescent="0.35">
      <c r="A18" s="1">
        <v>142</v>
      </c>
      <c r="B18" s="1">
        <v>5.5155445142020696</v>
      </c>
    </row>
    <row r="19" spans="1:2" ht="15" thickBot="1" x14ac:dyDescent="0.35">
      <c r="A19" s="1">
        <v>148</v>
      </c>
      <c r="B19" s="1">
        <v>5.0632956224761996</v>
      </c>
    </row>
    <row r="20" spans="1:2" ht="15" thickBot="1" x14ac:dyDescent="0.35">
      <c r="A20" s="1">
        <v>155</v>
      </c>
      <c r="B20" s="1">
        <v>5.3020991038575396</v>
      </c>
    </row>
    <row r="21" spans="1:2" ht="15" thickBot="1" x14ac:dyDescent="0.35">
      <c r="A21" s="1">
        <v>139</v>
      </c>
      <c r="B21" s="1">
        <v>5.4332974381844803</v>
      </c>
    </row>
    <row r="22" spans="1:2" ht="15" thickBot="1" x14ac:dyDescent="0.35">
      <c r="A22" s="1">
        <v>137</v>
      </c>
      <c r="B22" s="1">
        <v>4.7091736285971102</v>
      </c>
    </row>
    <row r="23" spans="1:2" ht="15" thickBot="1" x14ac:dyDescent="0.35">
      <c r="A23" s="1">
        <v>128</v>
      </c>
      <c r="B23" s="1">
        <v>5.27394253199129</v>
      </c>
    </row>
    <row r="24" spans="1:2" ht="15" thickBot="1" x14ac:dyDescent="0.35">
      <c r="A24" s="1">
        <v>136</v>
      </c>
      <c r="B24" s="1">
        <v>5.0343608205444301</v>
      </c>
    </row>
    <row r="25" spans="1:2" ht="15" thickBot="1" x14ac:dyDescent="0.35">
      <c r="A25" s="1">
        <v>152</v>
      </c>
      <c r="B25" s="1">
        <v>5.2911507033676202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2024-05-21T20:30:18Z</dcterms:modified>
</cp:coreProperties>
</file>