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E02D1F8C-958A-4361-B3CC-1DCD80EF8F01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1" l="1"/>
  <c r="N62" i="1"/>
  <c r="N63" i="1"/>
  <c r="N64" i="1"/>
  <c r="N65" i="1"/>
  <c r="N66" i="1"/>
  <c r="L61" i="1"/>
  <c r="Q61" i="1" s="1"/>
  <c r="L62" i="1"/>
  <c r="Q62" i="1" s="1"/>
  <c r="L63" i="1"/>
  <c r="M63" i="1" s="1"/>
  <c r="S63" i="1" s="1"/>
  <c r="L64" i="1"/>
  <c r="M64" i="1" s="1"/>
  <c r="L65" i="1"/>
  <c r="M65" i="1" s="1"/>
  <c r="L66" i="1"/>
  <c r="Q66" i="1" s="1"/>
  <c r="L59" i="1"/>
  <c r="M59" i="1" s="1"/>
  <c r="P59" i="1" s="1"/>
  <c r="R59" i="1" s="1"/>
  <c r="N59" i="1"/>
  <c r="L44" i="1"/>
  <c r="Q44" i="1" s="1"/>
  <c r="N44" i="1"/>
  <c r="L38" i="1"/>
  <c r="M38" i="1" s="1"/>
  <c r="N38" i="1"/>
  <c r="L55" i="1"/>
  <c r="Q55" i="1" s="1"/>
  <c r="N55" i="1"/>
  <c r="L49" i="1"/>
  <c r="M49" i="1" s="1"/>
  <c r="P49" i="1" s="1"/>
  <c r="R49" i="1" s="1"/>
  <c r="N49" i="1"/>
  <c r="L42" i="1"/>
  <c r="Q42" i="1" s="1"/>
  <c r="N42" i="1"/>
  <c r="L39" i="1"/>
  <c r="M39" i="1" s="1"/>
  <c r="N39" i="1"/>
  <c r="L53" i="1"/>
  <c r="M53" i="1" s="1"/>
  <c r="N53" i="1"/>
  <c r="L58" i="1"/>
  <c r="M58" i="1" s="1"/>
  <c r="P58" i="1" s="1"/>
  <c r="R58" i="1" s="1"/>
  <c r="N58" i="1"/>
  <c r="L54" i="1"/>
  <c r="Q54" i="1" s="1"/>
  <c r="N54" i="1"/>
  <c r="L57" i="1"/>
  <c r="Q57" i="1" s="1"/>
  <c r="N57" i="1"/>
  <c r="L60" i="1"/>
  <c r="M60" i="1" s="1"/>
  <c r="N60" i="1"/>
  <c r="L46" i="1"/>
  <c r="M46" i="1" s="1"/>
  <c r="P46" i="1" s="1"/>
  <c r="R46" i="1" s="1"/>
  <c r="N46" i="1"/>
  <c r="L45" i="1"/>
  <c r="Q45" i="1" s="1"/>
  <c r="N45" i="1"/>
  <c r="L47" i="1"/>
  <c r="M47" i="1" s="1"/>
  <c r="N47" i="1"/>
  <c r="L41" i="1"/>
  <c r="Q41" i="1" s="1"/>
  <c r="N41" i="1"/>
  <c r="L52" i="1"/>
  <c r="M52" i="1" s="1"/>
  <c r="N52" i="1"/>
  <c r="L37" i="1"/>
  <c r="Q37" i="1" s="1"/>
  <c r="N37" i="1"/>
  <c r="L43" i="1"/>
  <c r="M43" i="1" s="1"/>
  <c r="N43" i="1"/>
  <c r="L51" i="1"/>
  <c r="M51" i="1" s="1"/>
  <c r="N51" i="1"/>
  <c r="L56" i="1"/>
  <c r="Q56" i="1" s="1"/>
  <c r="N56" i="1"/>
  <c r="L50" i="1"/>
  <c r="Q50" i="1" s="1"/>
  <c r="N50" i="1"/>
  <c r="Q63" i="1" l="1"/>
  <c r="Q64" i="1"/>
  <c r="M66" i="1"/>
  <c r="S66" i="1" s="1"/>
  <c r="P64" i="1"/>
  <c r="R64" i="1" s="1"/>
  <c r="T64" i="1"/>
  <c r="S64" i="1"/>
  <c r="P65" i="1"/>
  <c r="R65" i="1" s="1"/>
  <c r="T65" i="1"/>
  <c r="S65" i="1"/>
  <c r="P63" i="1"/>
  <c r="R63" i="1" s="1"/>
  <c r="M62" i="1"/>
  <c r="M61" i="1"/>
  <c r="Q65" i="1"/>
  <c r="U65" i="1" s="1"/>
  <c r="T63" i="1"/>
  <c r="Q46" i="1"/>
  <c r="M56" i="1"/>
  <c r="P56" i="1" s="1"/>
  <c r="R56" i="1" s="1"/>
  <c r="M50" i="1"/>
  <c r="T50" i="1" s="1"/>
  <c r="Q49" i="1"/>
  <c r="Q39" i="1"/>
  <c r="Q58" i="1"/>
  <c r="M37" i="1"/>
  <c r="P37" i="1" s="1"/>
  <c r="R37" i="1" s="1"/>
  <c r="Q52" i="1"/>
  <c r="Q51" i="1"/>
  <c r="M57" i="1"/>
  <c r="S57" i="1" s="1"/>
  <c r="P52" i="1"/>
  <c r="R52" i="1" s="1"/>
  <c r="T52" i="1"/>
  <c r="Q47" i="1"/>
  <c r="M55" i="1"/>
  <c r="S55" i="1" s="1"/>
  <c r="Q38" i="1"/>
  <c r="M45" i="1"/>
  <c r="P45" i="1" s="1"/>
  <c r="R45" i="1" s="1"/>
  <c r="M54" i="1"/>
  <c r="P54" i="1" s="1"/>
  <c r="R54" i="1" s="1"/>
  <c r="Q59" i="1"/>
  <c r="M41" i="1"/>
  <c r="P41" i="1" s="1"/>
  <c r="R41" i="1" s="1"/>
  <c r="Q53" i="1"/>
  <c r="P51" i="1"/>
  <c r="R51" i="1" s="1"/>
  <c r="S51" i="1"/>
  <c r="T51" i="1"/>
  <c r="S47" i="1"/>
  <c r="P47" i="1"/>
  <c r="R47" i="1" s="1"/>
  <c r="T43" i="1"/>
  <c r="P43" i="1"/>
  <c r="R43" i="1" s="1"/>
  <c r="P53" i="1"/>
  <c r="R53" i="1" s="1"/>
  <c r="T53" i="1"/>
  <c r="S53" i="1"/>
  <c r="S39" i="1"/>
  <c r="P39" i="1"/>
  <c r="R39" i="1" s="1"/>
  <c r="P60" i="1"/>
  <c r="R60" i="1" s="1"/>
  <c r="S60" i="1"/>
  <c r="T60" i="1"/>
  <c r="S38" i="1"/>
  <c r="T38" i="1"/>
  <c r="P38" i="1"/>
  <c r="R38" i="1" s="1"/>
  <c r="Q60" i="1"/>
  <c r="T58" i="1"/>
  <c r="M44" i="1"/>
  <c r="P44" i="1" s="1"/>
  <c r="R44" i="1" s="1"/>
  <c r="Q43" i="1"/>
  <c r="T46" i="1"/>
  <c r="M42" i="1"/>
  <c r="P42" i="1" s="1"/>
  <c r="R42" i="1" s="1"/>
  <c r="T39" i="1"/>
  <c r="S43" i="1"/>
  <c r="T59" i="1"/>
  <c r="T49" i="1"/>
  <c r="S52" i="1"/>
  <c r="S46" i="1"/>
  <c r="S58" i="1"/>
  <c r="S49" i="1"/>
  <c r="S59" i="1"/>
  <c r="T47" i="1"/>
  <c r="L48" i="1"/>
  <c r="Q48" i="1" s="1"/>
  <c r="N48" i="1"/>
  <c r="T66" i="1" l="1"/>
  <c r="U63" i="1"/>
  <c r="S41" i="1"/>
  <c r="P66" i="1"/>
  <c r="R66" i="1" s="1"/>
  <c r="U66" i="1" s="1"/>
  <c r="U64" i="1"/>
  <c r="P62" i="1"/>
  <c r="R62" i="1" s="1"/>
  <c r="S62" i="1"/>
  <c r="T62" i="1"/>
  <c r="P61" i="1"/>
  <c r="R61" i="1" s="1"/>
  <c r="S61" i="1"/>
  <c r="T61" i="1"/>
  <c r="U43" i="1"/>
  <c r="U59" i="1"/>
  <c r="P50" i="1"/>
  <c r="R50" i="1" s="1"/>
  <c r="T56" i="1"/>
  <c r="S56" i="1"/>
  <c r="S50" i="1"/>
  <c r="S42" i="1"/>
  <c r="S54" i="1"/>
  <c r="S45" i="1"/>
  <c r="T57" i="1"/>
  <c r="U38" i="1"/>
  <c r="T37" i="1"/>
  <c r="T54" i="1"/>
  <c r="U58" i="1"/>
  <c r="P57" i="1"/>
  <c r="R57" i="1" s="1"/>
  <c r="S37" i="1"/>
  <c r="T45" i="1"/>
  <c r="T41" i="1"/>
  <c r="U41" i="1" s="1"/>
  <c r="U60" i="1"/>
  <c r="U51" i="1"/>
  <c r="U53" i="1"/>
  <c r="U47" i="1"/>
  <c r="U46" i="1"/>
  <c r="U52" i="1"/>
  <c r="P55" i="1"/>
  <c r="R55" i="1" s="1"/>
  <c r="T55" i="1"/>
  <c r="T44" i="1"/>
  <c r="U39" i="1"/>
  <c r="S44" i="1"/>
  <c r="T42" i="1"/>
  <c r="U49" i="1"/>
  <c r="M48" i="1"/>
  <c r="P48" i="1" s="1"/>
  <c r="R48" i="1" s="1"/>
  <c r="N40" i="1"/>
  <c r="L40" i="1"/>
  <c r="Q40" i="1" s="1"/>
  <c r="U61" i="1" l="1"/>
  <c r="U62" i="1"/>
  <c r="U44" i="1"/>
  <c r="U37" i="1"/>
  <c r="U57" i="1"/>
  <c r="U54" i="1"/>
  <c r="U50" i="1"/>
  <c r="U42" i="1"/>
  <c r="U45" i="1"/>
  <c r="U56" i="1"/>
  <c r="U55" i="1"/>
  <c r="T48" i="1"/>
  <c r="S48" i="1"/>
  <c r="M40" i="1"/>
  <c r="R3" i="17"/>
  <c r="R4" i="17"/>
  <c r="R5" i="17"/>
  <c r="R6" i="17"/>
  <c r="R8" i="17"/>
  <c r="R7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3" i="17"/>
  <c r="R32" i="17"/>
  <c r="R2" i="17"/>
  <c r="U48" i="1" l="1"/>
  <c r="S40" i="1"/>
  <c r="T40" i="1"/>
  <c r="P40" i="1"/>
  <c r="R40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<sst xmlns="http://schemas.openxmlformats.org/spreadsheetml/2006/main" count="247" uniqueCount="98">
  <si>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</si>
  <si>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</si>
  <si>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</si>
  <si>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</si>
  <si>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</si>
  <si>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</si>
  <si>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</si>
  <si>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</si>
  <si>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</si>
  <si>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</si>
  <si>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</si>
  <si>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</si>
  <si>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</si>
  <si>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</si>
  <si>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</si>
  <si>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</si>
  <si>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</si>
  <si>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</si>
  <si>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</si>
  <si>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</si>
  <si>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</si>
  <si>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</si>
  <si>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</si>
  <si>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</si>
  <si>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</si>
  <si>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</si>
  <si>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</si>
  <si>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</si>
  <si>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</si>
  <si>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</si>
  <si>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</si>
  <si>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</si>
  <si>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</si>
  <si>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</si>
  <si>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HOU</t>
  </si>
  <si>
    <t>Seasonal K's</t>
  </si>
  <si>
    <t>Difference Season</t>
  </si>
  <si>
    <t>Exceed Stars</t>
  </si>
  <si>
    <t>Percent Exceed O/U Last 10</t>
  </si>
  <si>
    <t>Last 10 Starts Avg Stars</t>
  </si>
  <si>
    <t>NYM</t>
  </si>
  <si>
    <t>TBR</t>
  </si>
  <si>
    <t>BOS</t>
  </si>
  <si>
    <t>LAD</t>
  </si>
  <si>
    <t>NYY</t>
  </si>
  <si>
    <t>SDP</t>
  </si>
  <si>
    <t>ATL</t>
  </si>
  <si>
    <t>CHW</t>
  </si>
  <si>
    <t>TOR</t>
  </si>
  <si>
    <t>CLE</t>
  </si>
  <si>
    <t>MIL</t>
  </si>
  <si>
    <t>MIA</t>
  </si>
  <si>
    <t>WSN</t>
  </si>
  <si>
    <t>SEA</t>
  </si>
  <si>
    <t>DET</t>
  </si>
  <si>
    <t>KCR</t>
  </si>
  <si>
    <t>BAL</t>
  </si>
  <si>
    <t>STL</t>
  </si>
  <si>
    <t>LAA</t>
  </si>
  <si>
    <t>ARI</t>
  </si>
  <si>
    <t>Brandon Pfaadt</t>
  </si>
  <si>
    <t>Charlie Morton</t>
  </si>
  <si>
    <t>Kyle Bradish</t>
  </si>
  <si>
    <t>Cooper Criswell</t>
  </si>
  <si>
    <t>Javier Assad</t>
  </si>
  <si>
    <t>CHC</t>
  </si>
  <si>
    <t>Garrett Crochet</t>
  </si>
  <si>
    <t>Andrew Abbott</t>
  </si>
  <si>
    <t>CIN</t>
  </si>
  <si>
    <t>Xzavion Curry</t>
  </si>
  <si>
    <t>Cal Quantrill</t>
  </si>
  <si>
    <t>COL</t>
  </si>
  <si>
    <t>Casey Mize</t>
  </si>
  <si>
    <t>Cristian Javier</t>
  </si>
  <si>
    <t>Alec Marsh</t>
  </si>
  <si>
    <t>Griffin Canning</t>
  </si>
  <si>
    <t>Gavin Stone</t>
  </si>
  <si>
    <t>Trevor Rogers</t>
  </si>
  <si>
    <t>Robert Gasser</t>
  </si>
  <si>
    <t>Joe Ryan</t>
  </si>
  <si>
    <t>Adrian Houser</t>
  </si>
  <si>
    <t>Clarke Schmidt</t>
  </si>
  <si>
    <t>Aaron Brooks</t>
  </si>
  <si>
    <t>OAK</t>
  </si>
  <si>
    <t>Ranger Suarez</t>
  </si>
  <si>
    <t>PHI</t>
  </si>
  <si>
    <t>Martin Perez</t>
  </si>
  <si>
    <t>PIT</t>
  </si>
  <si>
    <t>Joe Musgrove</t>
  </si>
  <si>
    <t>Bryan Woo</t>
  </si>
  <si>
    <t>Logan Webb</t>
  </si>
  <si>
    <t>SFG</t>
  </si>
  <si>
    <t>Lance Lynn</t>
  </si>
  <si>
    <t>Zack Littell</t>
  </si>
  <si>
    <t>Jon Gray</t>
  </si>
  <si>
    <t>TEX</t>
  </si>
  <si>
    <t>Yusei Kikuchi</t>
  </si>
  <si>
    <t>Patrick Corbin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</si>
</sst>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2" fontId="0" fillId="3" borderId="2" xfId="0" applyNumberFormat="1" applyFill="1" applyBorder="1"/>
    <xf numFmtId="0" fontId="0" fillId="4" borderId="2" xfId="0" applyFill="1" applyBorder="1"/>
    <xf numFmtId="0" fontId="0" fillId="5" borderId="2" xfId="0" applyFill="1" applyBorder="1"/>
    <xf numFmtId="2" fontId="0" fillId="5" borderId="2" xfId="0" applyNumberFormat="1" applyFill="1" applyBorder="1"/>
    <xf numFmtId="0" fontId="0" fillId="6" borderId="2" xfId="0" applyFill="1" applyBorder="1"/>
    <xf numFmtId="2" fontId="0" fillId="6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29" zoomScale="80" zoomScaleNormal="80" workbookViewId="0">
      <selection activeCell="K64" sqref="K64:V64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80</v>
      </c>
      <c r="B2" s="5">
        <f>RF!B2</f>
        <v>3.64</v>
      </c>
      <c r="C2" s="5">
        <f>LR!B2</f>
        <v>3.8589900987997798</v>
      </c>
      <c r="D2" s="5">
        <f>Adaboost!B2</f>
        <v>3.80935251798561</v>
      </c>
      <c r="E2" s="5">
        <f>XGBR!B2</f>
        <v>3.2520888000000001</v>
      </c>
      <c r="F2" s="5">
        <f>Huber!B2</f>
        <v>3.8212451004330101</v>
      </c>
      <c r="G2" s="5">
        <f>BayesRidge!B2</f>
        <v>3.9291773087815902</v>
      </c>
      <c r="H2" s="5">
        <f>Elastic!B2</f>
        <v>4.7438645500918204</v>
      </c>
      <c r="I2" s="5">
        <f>GBR!B2</f>
        <v>3.6691485854570298</v>
      </c>
      <c r="J2" s="6">
        <f t="shared" ref="J2:J35" si="0">AVERAGE(B2:I2,B37)</f>
        <v>3.8572916837436657</v>
      </c>
      <c r="K2">
        <f t="shared" ref="K2:K31" si="1">MAX(B2:I2,B37)</f>
        <v>4.7438645500918204</v>
      </c>
      <c r="L2">
        <f t="shared" ref="L2:L31" si="2">MIN(B2:I2,B37)</f>
        <v>3.2520888000000001</v>
      </c>
      <c r="AC2" s="6"/>
    </row>
    <row r="3" spans="1:29" ht="15" thickBot="1" x14ac:dyDescent="0.35">
      <c r="A3" t="s">
        <v>69</v>
      </c>
      <c r="B3" s="5">
        <f>RF!B3</f>
        <v>4.25</v>
      </c>
      <c r="C3" s="5">
        <f>LR!B3</f>
        <v>5.3858362196577803</v>
      </c>
      <c r="D3" s="5">
        <f>Adaboost!B3</f>
        <v>5.1164021164021101</v>
      </c>
      <c r="E3" s="5">
        <f>XGBR!B3</f>
        <v>2.2249148000000001</v>
      </c>
      <c r="F3" s="5">
        <f>Huber!B3</f>
        <v>5.2276728270532802</v>
      </c>
      <c r="G3" s="5">
        <f>BayesRidge!B3</f>
        <v>5.3086429774835304</v>
      </c>
      <c r="H3" s="5">
        <f>Elastic!B3</f>
        <v>4.84498932924439</v>
      </c>
      <c r="I3" s="5">
        <f>GBR!B3</f>
        <v>4.2489073070635204</v>
      </c>
      <c r="J3" s="6">
        <f t="shared" si="0"/>
        <v>4.6252353076732788</v>
      </c>
      <c r="K3">
        <f t="shared" si="1"/>
        <v>5.3858362196577803</v>
      </c>
      <c r="L3">
        <f t="shared" si="2"/>
        <v>2.2249148000000001</v>
      </c>
      <c r="AC3" s="6"/>
    </row>
    <row r="4" spans="1:29" ht="15" thickBot="1" x14ac:dyDescent="0.35">
      <c r="A4" t="s">
        <v>78</v>
      </c>
      <c r="B4" s="5">
        <f>RF!B4</f>
        <v>5.15</v>
      </c>
      <c r="C4" s="5">
        <f>LR!B4</f>
        <v>4.8897176074396302</v>
      </c>
      <c r="D4" s="5">
        <f>Adaboost!B4</f>
        <v>5.6598639455782296</v>
      </c>
      <c r="E4" s="5">
        <f>XGBR!B4</f>
        <v>3.7707396000000002</v>
      </c>
      <c r="F4" s="5">
        <f>Huber!B4</f>
        <v>4.6890352523883596</v>
      </c>
      <c r="G4" s="5">
        <f>BayesRidge!B4</f>
        <v>5.0035854384146203</v>
      </c>
      <c r="H4" s="5">
        <f>Elastic!B4</f>
        <v>4.9857764045464199</v>
      </c>
      <c r="I4" s="5">
        <f>GBR!B4</f>
        <v>4.7193626289494199</v>
      </c>
      <c r="J4" s="6">
        <f t="shared" si="0"/>
        <v>4.8206651712966009</v>
      </c>
      <c r="K4">
        <f t="shared" si="1"/>
        <v>5.6598639455782296</v>
      </c>
      <c r="L4">
        <f t="shared" si="2"/>
        <v>3.7707396000000002</v>
      </c>
      <c r="AC4" s="6"/>
    </row>
    <row r="5" spans="1:29" ht="15" thickBot="1" x14ac:dyDescent="0.35">
      <c r="A5" t="s">
        <v>77</v>
      </c>
      <c r="B5" s="5">
        <f>RF!B5</f>
        <v>3.98</v>
      </c>
      <c r="C5" s="5">
        <f>LR!B5</f>
        <v>4.3498305992339397</v>
      </c>
      <c r="D5" s="5">
        <f>Adaboost!B5</f>
        <v>3.9021479713603799</v>
      </c>
      <c r="E5" s="5">
        <f>XGBR!B5</f>
        <v>3.7340887</v>
      </c>
      <c r="F5" s="5">
        <f>Huber!B5</f>
        <v>4.3121558054612903</v>
      </c>
      <c r="G5" s="5">
        <f>BayesRidge!B5</f>
        <v>4.2733396306727203</v>
      </c>
      <c r="H5" s="5">
        <f>Elastic!B5</f>
        <v>4.6899542984282503</v>
      </c>
      <c r="I5" s="5">
        <f>GBR!B5</f>
        <v>4.36240608079979</v>
      </c>
      <c r="J5" s="6">
        <f t="shared" si="0"/>
        <v>4.2143892206850033</v>
      </c>
      <c r="K5">
        <f t="shared" si="1"/>
        <v>4.6899542984282503</v>
      </c>
      <c r="L5">
        <f t="shared" si="2"/>
        <v>3.7340887</v>
      </c>
      <c r="AC5" s="6"/>
    </row>
    <row r="6" spans="1:29" ht="15" thickBot="1" x14ac:dyDescent="0.35">
      <c r="A6" t="s">
        <v>88</v>
      </c>
      <c r="B6" s="5">
        <f>RF!B6</f>
        <v>4.1399999999999997</v>
      </c>
      <c r="C6" s="5">
        <f>LR!B6</f>
        <v>4.1243108323594901</v>
      </c>
      <c r="D6" s="5">
        <f>Adaboost!B6</f>
        <v>5.2098765432098704</v>
      </c>
      <c r="E6" s="5">
        <f>XGBR!B6</f>
        <v>5.5982969999999996</v>
      </c>
      <c r="F6" s="5">
        <f>Huber!B6</f>
        <v>4.0042654032357303</v>
      </c>
      <c r="G6" s="5">
        <f>BayesRidge!B6</f>
        <v>4.2458156717309796</v>
      </c>
      <c r="H6" s="5">
        <f>Elastic!B6</f>
        <v>4.8184212212356696</v>
      </c>
      <c r="I6" s="5">
        <f>GBR!B6</f>
        <v>4.1009573398953698</v>
      </c>
      <c r="J6" s="6">
        <f t="shared" si="0"/>
        <v>4.4697089959003033</v>
      </c>
      <c r="K6">
        <f t="shared" si="1"/>
        <v>5.5982969999999996</v>
      </c>
      <c r="L6">
        <f t="shared" si="2"/>
        <v>3.98543695143562</v>
      </c>
      <c r="AC6" s="6"/>
    </row>
    <row r="7" spans="1:29" ht="15" thickBot="1" x14ac:dyDescent="0.35">
      <c r="A7" t="s">
        <v>67</v>
      </c>
      <c r="B7" s="5">
        <f>RF!B7</f>
        <v>5.1100000000000003</v>
      </c>
      <c r="C7" s="5">
        <f>LR!B7</f>
        <v>5.26767391649628</v>
      </c>
      <c r="D7" s="5">
        <f>Adaboost!B7</f>
        <v>5.1711711711711699</v>
      </c>
      <c r="E7" s="5">
        <f>XGBR!B7</f>
        <v>4.7017445999999996</v>
      </c>
      <c r="F7" s="5">
        <f>Huber!B7</f>
        <v>5.2497959951157904</v>
      </c>
      <c r="G7" s="5">
        <f>BayesRidge!B7</f>
        <v>5.20078265554152</v>
      </c>
      <c r="H7" s="5">
        <f>Elastic!B7</f>
        <v>4.9772264610152002</v>
      </c>
      <c r="I7" s="5">
        <f>GBR!B7</f>
        <v>5.0059554075146799</v>
      </c>
      <c r="J7" s="6">
        <f t="shared" si="0"/>
        <v>5.0234472539988202</v>
      </c>
      <c r="K7">
        <f t="shared" si="1"/>
        <v>5.26767391649628</v>
      </c>
      <c r="L7">
        <f t="shared" si="2"/>
        <v>4.5266750791347299</v>
      </c>
      <c r="AC7" s="6"/>
    </row>
    <row r="8" spans="1:29" ht="15" thickBot="1" x14ac:dyDescent="0.35">
      <c r="A8" t="s">
        <v>90</v>
      </c>
      <c r="B8" s="5">
        <f>RF!B8</f>
        <v>4.7</v>
      </c>
      <c r="C8" s="5">
        <f>LR!B8</f>
        <v>4.7756579430414998</v>
      </c>
      <c r="D8" s="5">
        <f>Adaboost!B8</f>
        <v>4.4120171673819701</v>
      </c>
      <c r="E8" s="5">
        <f>XGBR!B8</f>
        <v>5.6019196999999998</v>
      </c>
      <c r="F8" s="5">
        <f>Huber!B8</f>
        <v>4.6651041229686196</v>
      </c>
      <c r="G8" s="5">
        <f>BayesRidge!B8</f>
        <v>4.8627933604760596</v>
      </c>
      <c r="H8" s="5">
        <f>Elastic!B8</f>
        <v>5.0791223391385101</v>
      </c>
      <c r="I8" s="5">
        <f>GBR!B8</f>
        <v>4.4987757558885999</v>
      </c>
      <c r="J8" s="6">
        <f t="shared" si="0"/>
        <v>4.884995438428569</v>
      </c>
      <c r="K8">
        <f t="shared" si="1"/>
        <v>5.6019196999999998</v>
      </c>
      <c r="L8">
        <f t="shared" si="2"/>
        <v>4.4120171673819701</v>
      </c>
      <c r="AC8" s="6"/>
    </row>
    <row r="9" spans="1:29" ht="15" thickBot="1" x14ac:dyDescent="0.35">
      <c r="A9" t="s">
        <v>86</v>
      </c>
      <c r="B9" s="5">
        <f>RF!B9</f>
        <v>5.36</v>
      </c>
      <c r="C9" s="5">
        <f>LR!B9</f>
        <v>4.1086811186052197</v>
      </c>
      <c r="D9" s="5">
        <f>Adaboost!B9</f>
        <v>4.7417943107221001</v>
      </c>
      <c r="E9" s="5">
        <f>XGBR!B9</f>
        <v>8.6438330000000008</v>
      </c>
      <c r="F9" s="5">
        <f>Huber!B9</f>
        <v>4.0499071856576503</v>
      </c>
      <c r="G9" s="5">
        <f>BayesRidge!B9</f>
        <v>4.0947103120349801</v>
      </c>
      <c r="H9" s="5">
        <f>Elastic!B9</f>
        <v>4.9491720519643101</v>
      </c>
      <c r="I9" s="5">
        <f>GBR!B9</f>
        <v>5.7751836045519003</v>
      </c>
      <c r="J9" s="6">
        <f t="shared" si="0"/>
        <v>5.0544180954006421</v>
      </c>
      <c r="K9">
        <f t="shared" si="1"/>
        <v>8.6438330000000008</v>
      </c>
      <c r="L9">
        <f t="shared" si="2"/>
        <v>3.7664812750696202</v>
      </c>
      <c r="AC9" s="6"/>
    </row>
    <row r="10" spans="1:29" ht="15" thickBot="1" x14ac:dyDescent="0.35">
      <c r="A10" t="s">
        <v>94</v>
      </c>
      <c r="B10" s="5">
        <f>RF!B10</f>
        <v>4.57</v>
      </c>
      <c r="C10" s="5">
        <f>LR!B10</f>
        <v>4.9687471109592396</v>
      </c>
      <c r="D10" s="5">
        <f>Adaboost!B10</f>
        <v>5.2240963855421603</v>
      </c>
      <c r="E10" s="5">
        <f>XGBR!B10</f>
        <v>4.5569324</v>
      </c>
      <c r="F10" s="5">
        <f>Huber!B10</f>
        <v>4.8693093998150996</v>
      </c>
      <c r="G10" s="5">
        <f>BayesRidge!B10</f>
        <v>4.9540157529827997</v>
      </c>
      <c r="H10" s="5">
        <f>Elastic!B10</f>
        <v>4.9567654634705898</v>
      </c>
      <c r="I10" s="5">
        <f>GBR!B10</f>
        <v>5.1879057162386299</v>
      </c>
      <c r="J10" s="6">
        <f t="shared" si="0"/>
        <v>4.8818801345124481</v>
      </c>
      <c r="K10">
        <f t="shared" si="1"/>
        <v>5.2240963855421603</v>
      </c>
      <c r="L10">
        <f t="shared" si="2"/>
        <v>4.5569324</v>
      </c>
      <c r="AC10" s="6"/>
    </row>
    <row r="11" spans="1:29" ht="15" thickBot="1" x14ac:dyDescent="0.35">
      <c r="A11" t="s">
        <v>84</v>
      </c>
      <c r="B11" s="5">
        <f>RF!B11</f>
        <v>7.74</v>
      </c>
      <c r="C11" s="5">
        <f>LR!B11</f>
        <v>5.2224606323368103</v>
      </c>
      <c r="D11" s="5">
        <f>Adaboost!B11</f>
        <v>5.8005865102639298</v>
      </c>
      <c r="E11" s="5">
        <f>XGBR!B11</f>
        <v>7.1156405999999999</v>
      </c>
      <c r="F11" s="5">
        <f>Huber!B11</f>
        <v>5.0923096767868801</v>
      </c>
      <c r="G11" s="5">
        <f>BayesRidge!B11</f>
        <v>5.2365426806037902</v>
      </c>
      <c r="H11" s="5">
        <f>Elastic!B11</f>
        <v>5.2940952528315899</v>
      </c>
      <c r="I11" s="5">
        <f>GBR!B11</f>
        <v>9.0176193088543002</v>
      </c>
      <c r="J11" s="6">
        <f t="shared" si="0"/>
        <v>6.1275990332746755</v>
      </c>
      <c r="K11">
        <f t="shared" si="1"/>
        <v>9.0176193088543002</v>
      </c>
      <c r="L11">
        <f t="shared" si="2"/>
        <v>4.6291366377947902</v>
      </c>
      <c r="AC11" s="6"/>
    </row>
    <row r="12" spans="1:29" ht="15" thickBot="1" x14ac:dyDescent="0.35">
      <c r="A12" t="s">
        <v>79</v>
      </c>
      <c r="B12" s="5">
        <f>RF!B12</f>
        <v>6.38</v>
      </c>
      <c r="C12" s="5">
        <f>LR!B12</f>
        <v>5.3752851464002003</v>
      </c>
      <c r="D12" s="5">
        <f>Adaboost!B12</f>
        <v>7.4310344827586201</v>
      </c>
      <c r="E12" s="5">
        <f>XGBR!B12</f>
        <v>7.5767629999999997</v>
      </c>
      <c r="F12" s="5">
        <f>Huber!B12</f>
        <v>5.2508735196323002</v>
      </c>
      <c r="G12" s="5">
        <f>BayesRidge!B12</f>
        <v>5.4135775556317398</v>
      </c>
      <c r="H12" s="5">
        <f>Elastic!B12</f>
        <v>5.07518730944137</v>
      </c>
      <c r="I12" s="5">
        <f>GBR!B12</f>
        <v>5.9248148976942101</v>
      </c>
      <c r="J12" s="6">
        <f t="shared" si="0"/>
        <v>5.9568967400707855</v>
      </c>
      <c r="K12">
        <f t="shared" si="1"/>
        <v>7.5767629999999997</v>
      </c>
      <c r="L12">
        <f t="shared" si="2"/>
        <v>5.07518730944137</v>
      </c>
      <c r="AC12" s="6"/>
    </row>
    <row r="13" spans="1:29" ht="15" thickBot="1" x14ac:dyDescent="0.35">
      <c r="A13" t="s">
        <v>97</v>
      </c>
      <c r="B13" s="5">
        <f>RF!B13</f>
        <v>3.74</v>
      </c>
      <c r="C13" s="5">
        <f>LR!B13</f>
        <v>4.5427932434398102</v>
      </c>
      <c r="D13" s="5">
        <f>Adaboost!B13</f>
        <v>4.1544885177452997</v>
      </c>
      <c r="E13" s="5">
        <f>XGBR!B13</f>
        <v>4.7842989999999999</v>
      </c>
      <c r="F13" s="5">
        <f>Huber!B13</f>
        <v>4.4874903782311799</v>
      </c>
      <c r="G13" s="5">
        <f>BayesRidge!B13</f>
        <v>4.5546681509990004</v>
      </c>
      <c r="H13" s="5">
        <f>Elastic!B13</f>
        <v>4.8862291746254201</v>
      </c>
      <c r="I13" s="5">
        <f>GBR!B13</f>
        <v>4.8008436504625598</v>
      </c>
      <c r="J13" s="6">
        <f t="shared" si="0"/>
        <v>4.5055289616722147</v>
      </c>
      <c r="K13">
        <f t="shared" si="1"/>
        <v>4.8862291746254201</v>
      </c>
      <c r="L13">
        <f t="shared" si="2"/>
        <v>3.74</v>
      </c>
      <c r="AC13" s="6"/>
    </row>
    <row r="14" spans="1:29" ht="15" thickBot="1" x14ac:dyDescent="0.35">
      <c r="A14" t="s">
        <v>63</v>
      </c>
      <c r="B14" s="5">
        <f>RF!B14</f>
        <v>5.08</v>
      </c>
      <c r="C14" s="5">
        <f>LR!B14</f>
        <v>4.3028769507316298</v>
      </c>
      <c r="D14" s="5">
        <f>Adaboost!B14</f>
        <v>5.2666666666666604</v>
      </c>
      <c r="E14" s="5">
        <f>XGBR!B14</f>
        <v>3.9140481999999999</v>
      </c>
      <c r="F14" s="5">
        <f>Huber!B14</f>
        <v>4.1573325659244604</v>
      </c>
      <c r="G14" s="5">
        <f>BayesRidge!B14</f>
        <v>4.3805219174133896</v>
      </c>
      <c r="H14" s="5">
        <f>Elastic!B14</f>
        <v>4.6595865591095302</v>
      </c>
      <c r="I14" s="5">
        <f>GBR!B14</f>
        <v>4.9721883808013096</v>
      </c>
      <c r="J14" s="6">
        <f t="shared" si="0"/>
        <v>4.5635391135764998</v>
      </c>
      <c r="K14">
        <f t="shared" si="1"/>
        <v>5.2666666666666604</v>
      </c>
      <c r="L14">
        <f t="shared" si="2"/>
        <v>3.9140481999999999</v>
      </c>
      <c r="AC14" s="6"/>
    </row>
    <row r="15" spans="1:29" ht="15" thickBot="1" x14ac:dyDescent="0.35">
      <c r="A15" t="s">
        <v>93</v>
      </c>
      <c r="B15" s="5">
        <f>RF!B15</f>
        <v>5.12</v>
      </c>
      <c r="C15" s="5">
        <f>LR!B15</f>
        <v>5.4148017515511402</v>
      </c>
      <c r="D15" s="5">
        <f>Adaboost!B15</f>
        <v>5.4708333333333297</v>
      </c>
      <c r="E15" s="5">
        <f>XGBR!B15</f>
        <v>4.6173152999999996</v>
      </c>
      <c r="F15" s="5">
        <f>Huber!B15</f>
        <v>5.3245884919942901</v>
      </c>
      <c r="G15" s="5">
        <f>BayesRidge!B15</f>
        <v>5.3493104082474403</v>
      </c>
      <c r="H15" s="5">
        <f>Elastic!B15</f>
        <v>4.9490602136915403</v>
      </c>
      <c r="I15" s="5">
        <f>GBR!B15</f>
        <v>5.8643144627025103</v>
      </c>
      <c r="J15" s="6">
        <f t="shared" si="0"/>
        <v>5.2732173686123494</v>
      </c>
      <c r="K15">
        <f t="shared" si="1"/>
        <v>5.8643144627025103</v>
      </c>
      <c r="L15">
        <f t="shared" si="2"/>
        <v>4.6173152999999996</v>
      </c>
      <c r="AC15" s="6"/>
    </row>
    <row r="16" spans="1:29" ht="15" thickBot="1" x14ac:dyDescent="0.35">
      <c r="A16" t="s">
        <v>89</v>
      </c>
      <c r="B16" s="5">
        <f>RF!B16</f>
        <v>4.32</v>
      </c>
      <c r="C16" s="5">
        <f>LR!B16</f>
        <v>5.1422795209724201</v>
      </c>
      <c r="D16" s="5">
        <f>Adaboost!B16</f>
        <v>5.0482456140350802</v>
      </c>
      <c r="E16" s="5">
        <f>XGBR!B16</f>
        <v>4.4635360000000004</v>
      </c>
      <c r="F16" s="5">
        <f>Huber!B16</f>
        <v>4.96650006153879</v>
      </c>
      <c r="G16" s="5">
        <f>BayesRidge!B16</f>
        <v>5.0928303147229101</v>
      </c>
      <c r="H16" s="5">
        <f>Elastic!B16</f>
        <v>4.7280155297058997</v>
      </c>
      <c r="I16" s="5">
        <f>GBR!B16</f>
        <v>4.4453186641975497</v>
      </c>
      <c r="J16" s="6">
        <f t="shared" si="0"/>
        <v>4.7741133288600928</v>
      </c>
      <c r="K16">
        <f t="shared" si="1"/>
        <v>5.1422795209724201</v>
      </c>
      <c r="L16">
        <f t="shared" si="2"/>
        <v>4.32</v>
      </c>
      <c r="AC16" s="6"/>
    </row>
    <row r="17" spans="1:29" ht="15" thickBot="1" x14ac:dyDescent="0.35">
      <c r="A17" t="s">
        <v>81</v>
      </c>
      <c r="B17" s="5">
        <f>RF!B17</f>
        <v>5.83</v>
      </c>
      <c r="C17" s="5">
        <f>LR!B17</f>
        <v>5.05189168051752</v>
      </c>
      <c r="D17" s="5">
        <f>Adaboost!B17</f>
        <v>4.7696476964769596</v>
      </c>
      <c r="E17" s="5">
        <f>XGBR!B17</f>
        <v>7.0563973999999998</v>
      </c>
      <c r="F17" s="5">
        <f>Huber!B17</f>
        <v>4.9894572985207697</v>
      </c>
      <c r="G17" s="5">
        <f>BayesRidge!B17</f>
        <v>5.0393989958453203</v>
      </c>
      <c r="H17" s="5">
        <f>Elastic!B17</f>
        <v>4.9595320535358898</v>
      </c>
      <c r="I17" s="5">
        <f>GBR!B17</f>
        <v>5.94112505862027</v>
      </c>
      <c r="J17" s="6">
        <f t="shared" si="0"/>
        <v>5.4136048029496102</v>
      </c>
      <c r="K17">
        <f t="shared" si="1"/>
        <v>7.0563973999999998</v>
      </c>
      <c r="L17">
        <f t="shared" si="2"/>
        <v>4.7696476964769596</v>
      </c>
      <c r="AC17" s="6"/>
    </row>
    <row r="18" spans="1:29" ht="15" thickBot="1" x14ac:dyDescent="0.35">
      <c r="A18" t="s">
        <v>66</v>
      </c>
      <c r="B18" s="5">
        <f>RF!B18</f>
        <v>5.77</v>
      </c>
      <c r="C18" s="5">
        <f>LR!B18</f>
        <v>5.0082348690716296</v>
      </c>
      <c r="D18" s="5">
        <f>Adaboost!B18</f>
        <v>5.1256038647342903</v>
      </c>
      <c r="E18" s="5">
        <f>XGBR!B18</f>
        <v>5.9386524999999999</v>
      </c>
      <c r="F18" s="5">
        <f>Huber!B18</f>
        <v>4.9054718052286796</v>
      </c>
      <c r="G18" s="5">
        <f>BayesRidge!B18</f>
        <v>5.0313482483083298</v>
      </c>
      <c r="H18" s="5">
        <f>Elastic!B18</f>
        <v>4.8746512949848499</v>
      </c>
      <c r="I18" s="5">
        <f>GBR!B18</f>
        <v>4.8576364581591296</v>
      </c>
      <c r="J18" s="6">
        <f t="shared" si="0"/>
        <v>5.1701360872443685</v>
      </c>
      <c r="K18">
        <f t="shared" si="1"/>
        <v>5.9386524999999999</v>
      </c>
      <c r="L18">
        <f t="shared" si="2"/>
        <v>4.8576364581591296</v>
      </c>
      <c r="AC18" s="6"/>
    </row>
    <row r="19" spans="1:29" ht="15" thickBot="1" x14ac:dyDescent="0.35">
      <c r="A19" t="s">
        <v>96</v>
      </c>
      <c r="B19" s="5">
        <f>RF!B19</f>
        <v>5.33</v>
      </c>
      <c r="C19" s="5">
        <f>LR!B19</f>
        <v>5.7207257457213698</v>
      </c>
      <c r="D19" s="5">
        <f>Adaboost!B19</f>
        <v>6.5373134328358198</v>
      </c>
      <c r="E19" s="5">
        <f>XGBR!B19</f>
        <v>6.7213570000000002</v>
      </c>
      <c r="F19" s="5">
        <f>Huber!B19</f>
        <v>5.6310021565181696</v>
      </c>
      <c r="G19" s="5">
        <f>BayesRidge!B19</f>
        <v>5.6595818368090498</v>
      </c>
      <c r="H19" s="5">
        <f>Elastic!B19</f>
        <v>5.0424532462752998</v>
      </c>
      <c r="I19" s="5">
        <f>GBR!B19</f>
        <v>5.7523982870619399</v>
      </c>
      <c r="J19" s="6">
        <f t="shared" si="0"/>
        <v>5.7837938332216074</v>
      </c>
      <c r="K19">
        <f t="shared" si="1"/>
        <v>6.7213570000000002</v>
      </c>
      <c r="L19">
        <f t="shared" si="2"/>
        <v>5.0424532462752998</v>
      </c>
      <c r="AC19" s="6"/>
    </row>
    <row r="20" spans="1:29" ht="15" thickBot="1" x14ac:dyDescent="0.35">
      <c r="A20" t="s">
        <v>61</v>
      </c>
      <c r="B20" s="5">
        <f>RF!B20</f>
        <v>5.35</v>
      </c>
      <c r="C20" s="5">
        <f>LR!B20</f>
        <v>4.9868992290230603</v>
      </c>
      <c r="D20" s="5">
        <f>Adaboost!B20</f>
        <v>5</v>
      </c>
      <c r="E20" s="5">
        <f>XGBR!B20</f>
        <v>5.5539290000000001</v>
      </c>
      <c r="F20" s="5">
        <f>Huber!B20</f>
        <v>4.8486902745671596</v>
      </c>
      <c r="G20" s="5">
        <f>BayesRidge!B20</f>
        <v>5.0641543088526202</v>
      </c>
      <c r="H20" s="5">
        <f>Elastic!B20</f>
        <v>5.0041793787811697</v>
      </c>
      <c r="I20" s="5">
        <f>GBR!B20</f>
        <v>5.4784109776287897</v>
      </c>
      <c r="J20" s="6">
        <f t="shared" si="0"/>
        <v>5.1088509183076543</v>
      </c>
      <c r="K20">
        <f t="shared" si="1"/>
        <v>5.5539290000000001</v>
      </c>
      <c r="L20">
        <f t="shared" si="2"/>
        <v>4.6933950959160899</v>
      </c>
      <c r="AC20" s="6"/>
    </row>
    <row r="21" spans="1:29" ht="15" thickBot="1" x14ac:dyDescent="0.35">
      <c r="A21" t="s">
        <v>64</v>
      </c>
      <c r="B21" s="5">
        <f>RF!B21</f>
        <v>5.12</v>
      </c>
      <c r="C21" s="5">
        <f>LR!B21</f>
        <v>5.1717453897610897</v>
      </c>
      <c r="D21" s="5">
        <f>Adaboost!B21</f>
        <v>5.0482456140350802</v>
      </c>
      <c r="E21" s="5">
        <f>XGBR!B21</f>
        <v>5.8220543999999999</v>
      </c>
      <c r="F21" s="5">
        <f>Huber!B21</f>
        <v>5.1412738876309501</v>
      </c>
      <c r="G21" s="5">
        <f>BayesRidge!B21</f>
        <v>5.0733419175411703</v>
      </c>
      <c r="H21" s="5">
        <f>Elastic!B21</f>
        <v>4.8939520889309698</v>
      </c>
      <c r="I21" s="5">
        <f>GBR!B21</f>
        <v>5.4210364863960701</v>
      </c>
      <c r="J21" s="6">
        <f t="shared" si="0"/>
        <v>5.2136172109751246</v>
      </c>
      <c r="K21">
        <f t="shared" si="1"/>
        <v>5.8220543999999999</v>
      </c>
      <c r="L21">
        <f t="shared" si="2"/>
        <v>4.8939520889309698</v>
      </c>
      <c r="AC21" s="6"/>
    </row>
    <row r="22" spans="1:29" ht="15" thickBot="1" x14ac:dyDescent="0.35">
      <c r="A22" t="s">
        <v>72</v>
      </c>
      <c r="B22" s="5">
        <f>RF!B22</f>
        <v>4.07</v>
      </c>
      <c r="C22" s="5">
        <f>LR!B22</f>
        <v>4.8978717592361498</v>
      </c>
      <c r="D22" s="5">
        <f>Adaboost!B22</f>
        <v>4.39569892473118</v>
      </c>
      <c r="E22" s="5">
        <f>XGBR!B22</f>
        <v>3.2989036999999999</v>
      </c>
      <c r="F22" s="5">
        <f>Huber!B22</f>
        <v>4.7797005684737899</v>
      </c>
      <c r="G22" s="5">
        <f>BayesRidge!B22</f>
        <v>4.9370085014726097</v>
      </c>
      <c r="H22" s="5">
        <f>Elastic!B22</f>
        <v>4.9535463588951902</v>
      </c>
      <c r="I22" s="5">
        <f>GBR!B22</f>
        <v>4.5445399475014696</v>
      </c>
      <c r="J22" s="6">
        <f t="shared" si="0"/>
        <v>4.5062314275088262</v>
      </c>
      <c r="K22">
        <f t="shared" si="1"/>
        <v>4.9535463588951902</v>
      </c>
      <c r="L22">
        <f t="shared" si="2"/>
        <v>3.2989036999999999</v>
      </c>
      <c r="AC22" s="6"/>
    </row>
    <row r="23" spans="1:29" ht="15" thickBot="1" x14ac:dyDescent="0.35">
      <c r="A23" t="s">
        <v>74</v>
      </c>
      <c r="B23" s="5">
        <f>RF!B23</f>
        <v>5.54</v>
      </c>
      <c r="C23" s="5">
        <f>LR!B23</f>
        <v>5.1529054794504097</v>
      </c>
      <c r="D23" s="5">
        <f>Adaboost!B23</f>
        <v>5.4389027431421404</v>
      </c>
      <c r="E23" s="5">
        <f>XGBR!B23</f>
        <v>5.2335589999999996</v>
      </c>
      <c r="F23" s="5">
        <f>Huber!B23</f>
        <v>5.0797529517838296</v>
      </c>
      <c r="G23" s="5">
        <f>BayesRidge!B23</f>
        <v>5.06042797576744</v>
      </c>
      <c r="H23" s="5">
        <f>Elastic!B23</f>
        <v>4.8635389344859004</v>
      </c>
      <c r="I23" s="5">
        <f>GBR!B23</f>
        <v>5.3799454515459697</v>
      </c>
      <c r="J23" s="6">
        <f t="shared" si="0"/>
        <v>5.1925259036933014</v>
      </c>
      <c r="K23">
        <f t="shared" si="1"/>
        <v>5.54</v>
      </c>
      <c r="L23">
        <f t="shared" si="2"/>
        <v>4.8635389344859004</v>
      </c>
      <c r="AC23" s="6"/>
    </row>
    <row r="24" spans="1:29" ht="15" thickBot="1" x14ac:dyDescent="0.35">
      <c r="A24" t="s">
        <v>62</v>
      </c>
      <c r="B24" s="5">
        <f>RF!B24</f>
        <v>4.92</v>
      </c>
      <c r="C24" s="5">
        <f>LR!B24</f>
        <v>4.5489019311892598</v>
      </c>
      <c r="D24" s="5">
        <f>Adaboost!B24</f>
        <v>4.1906354515050097</v>
      </c>
      <c r="E24" s="5">
        <f>XGBR!B24</f>
        <v>5.5637030000000003</v>
      </c>
      <c r="F24" s="5">
        <f>Huber!B24</f>
        <v>4.4625016844784096</v>
      </c>
      <c r="G24" s="5">
        <f>BayesRidge!B24</f>
        <v>4.5114646106837997</v>
      </c>
      <c r="H24" s="5">
        <f>Elastic!B24</f>
        <v>4.6615643745590498</v>
      </c>
      <c r="I24" s="5">
        <f>GBR!B24</f>
        <v>4.1629754209708301</v>
      </c>
      <c r="J24" s="6">
        <f t="shared" si="0"/>
        <v>4.6204666582542666</v>
      </c>
      <c r="K24">
        <f t="shared" si="1"/>
        <v>5.5637030000000003</v>
      </c>
      <c r="L24">
        <f t="shared" si="2"/>
        <v>4.1629754209708301</v>
      </c>
      <c r="AC24" s="6"/>
    </row>
    <row r="25" spans="1:29" ht="15" thickBot="1" x14ac:dyDescent="0.35">
      <c r="A25" t="s">
        <v>92</v>
      </c>
      <c r="B25" s="5">
        <f>RF!B25</f>
        <v>4.3499999999999996</v>
      </c>
      <c r="C25" s="5">
        <f>LR!B25</f>
        <v>4.7709227079956902</v>
      </c>
      <c r="D25" s="5">
        <f>Adaboost!B25</f>
        <v>4.0101010101010104</v>
      </c>
      <c r="E25" s="5">
        <f>XGBR!B25</f>
        <v>5.4640089999999999</v>
      </c>
      <c r="F25" s="5">
        <f>Huber!B25</f>
        <v>4.7092007055714804</v>
      </c>
      <c r="G25" s="5">
        <f>BayesRidge!B25</f>
        <v>4.7379345101627299</v>
      </c>
      <c r="H25" s="5">
        <f>Elastic!B25</f>
        <v>4.8148746888178398</v>
      </c>
      <c r="I25" s="5">
        <f>GBR!B25</f>
        <v>4.46081246516182</v>
      </c>
      <c r="J25" s="6">
        <f t="shared" si="0"/>
        <v>4.6856740559341015</v>
      </c>
      <c r="K25">
        <f t="shared" si="1"/>
        <v>5.4640089999999999</v>
      </c>
      <c r="L25">
        <f t="shared" si="2"/>
        <v>4.0101010101010104</v>
      </c>
      <c r="AC25" s="6"/>
    </row>
    <row r="26" spans="1:29" ht="15" thickBot="1" x14ac:dyDescent="0.35">
      <c r="A26" t="s">
        <v>75</v>
      </c>
      <c r="B26" s="5">
        <f>RF!B26</f>
        <v>4.3</v>
      </c>
      <c r="C26" s="5">
        <f>LR!B26</f>
        <v>4.7246822458092099</v>
      </c>
      <c r="D26" s="5">
        <f>Adaboost!B26</f>
        <v>4.1544885177452997</v>
      </c>
      <c r="E26" s="5">
        <f>XGBR!B26</f>
        <v>2.7147860000000001</v>
      </c>
      <c r="F26" s="5">
        <f>Huber!B26</f>
        <v>4.6314458800734197</v>
      </c>
      <c r="G26" s="5">
        <f>BayesRidge!B26</f>
        <v>4.7531678894860896</v>
      </c>
      <c r="H26" s="5">
        <f>Elastic!B26</f>
        <v>4.8518233884815096</v>
      </c>
      <c r="I26" s="5">
        <f>GBR!B26</f>
        <v>4.0765011462629603</v>
      </c>
      <c r="J26" s="6">
        <f t="shared" si="0"/>
        <v>4.3144350731538195</v>
      </c>
      <c r="K26">
        <f t="shared" si="1"/>
        <v>4.8518233884815096</v>
      </c>
      <c r="L26">
        <f t="shared" si="2"/>
        <v>2.7147860000000001</v>
      </c>
      <c r="AC26" s="6"/>
    </row>
    <row r="27" spans="1:29" ht="15" thickBot="1" x14ac:dyDescent="0.35">
      <c r="A27" t="s">
        <v>73</v>
      </c>
      <c r="B27" s="5">
        <f>RF!B27</f>
        <v>4.3</v>
      </c>
      <c r="C27" s="5">
        <f>LR!B27</f>
        <v>4.9770923940187499</v>
      </c>
      <c r="D27" s="5">
        <f>Adaboost!B27</f>
        <v>4.73208722741433</v>
      </c>
      <c r="E27" s="5">
        <f>XGBR!B27</f>
        <v>5.5606116999999999</v>
      </c>
      <c r="F27" s="5">
        <f>Huber!B27</f>
        <v>4.9564966494119496</v>
      </c>
      <c r="G27" s="5">
        <f>BayesRidge!B27</f>
        <v>4.9059055291579803</v>
      </c>
      <c r="H27" s="5">
        <f>Elastic!B27</f>
        <v>4.8471349021030701</v>
      </c>
      <c r="I27" s="5">
        <f>GBR!B27</f>
        <v>5.0831100441893602</v>
      </c>
      <c r="J27" s="6">
        <f t="shared" si="0"/>
        <v>4.94005526606011</v>
      </c>
      <c r="K27">
        <f t="shared" si="1"/>
        <v>5.5606116999999999</v>
      </c>
      <c r="L27">
        <f t="shared" si="2"/>
        <v>4.3</v>
      </c>
      <c r="AC27" s="6"/>
    </row>
    <row r="28" spans="1:29" ht="15" thickBot="1" x14ac:dyDescent="0.35">
      <c r="A28" t="s">
        <v>70</v>
      </c>
      <c r="B28" s="5">
        <f>RF!B28</f>
        <v>4.21</v>
      </c>
      <c r="C28" s="5">
        <f>LR!B28</f>
        <v>4.5614672989631702</v>
      </c>
      <c r="D28" s="5">
        <f>Adaboost!B28</f>
        <v>4.4120171673819701</v>
      </c>
      <c r="E28" s="5">
        <f>XGBR!B28</f>
        <v>3.4642544000000002</v>
      </c>
      <c r="F28" s="5">
        <f>Huber!B28</f>
        <v>4.4754368900234098</v>
      </c>
      <c r="G28" s="5">
        <f>BayesRidge!B28</f>
        <v>4.6608266941943199</v>
      </c>
      <c r="H28" s="5">
        <f>Elastic!B28</f>
        <v>5.0360665401292604</v>
      </c>
      <c r="I28" s="5">
        <f>GBR!B28</f>
        <v>4.1699607419123996</v>
      </c>
      <c r="J28" s="6">
        <f t="shared" si="0"/>
        <v>4.3676682111052934</v>
      </c>
      <c r="K28">
        <f t="shared" si="1"/>
        <v>5.0360665401292604</v>
      </c>
      <c r="L28">
        <f t="shared" si="2"/>
        <v>3.4642544000000002</v>
      </c>
      <c r="AC28" s="6"/>
    </row>
    <row r="29" spans="1:29" ht="15" thickBot="1" x14ac:dyDescent="0.35">
      <c r="A29" t="s">
        <v>82</v>
      </c>
      <c r="B29" s="5">
        <f>RF!B29</f>
        <v>5.62</v>
      </c>
      <c r="C29" s="5">
        <f>LR!B29</f>
        <v>5.8364645743597503</v>
      </c>
      <c r="D29" s="5">
        <f>Adaboost!B29</f>
        <v>5.5693430656934302</v>
      </c>
      <c r="E29" s="5">
        <f>XGBR!B29</f>
        <v>5.9039054000000002</v>
      </c>
      <c r="F29" s="5">
        <f>Huber!B29</f>
        <v>5.7401287013683504</v>
      </c>
      <c r="G29" s="5">
        <f>BayesRidge!B29</f>
        <v>5.8668842712564997</v>
      </c>
      <c r="H29" s="5">
        <f>Elastic!B29</f>
        <v>5.41899797869468</v>
      </c>
      <c r="I29" s="5">
        <f>GBR!B29</f>
        <v>5.7536330443514903</v>
      </c>
      <c r="J29" s="6">
        <f t="shared" si="0"/>
        <v>5.6853122744741729</v>
      </c>
      <c r="K29">
        <f t="shared" si="1"/>
        <v>5.9039054000000002</v>
      </c>
      <c r="L29">
        <f t="shared" si="2"/>
        <v>5.41899797869468</v>
      </c>
      <c r="AC29" s="6"/>
    </row>
    <row r="30" spans="1:29" ht="15" thickBot="1" x14ac:dyDescent="0.35">
      <c r="A30" t="s">
        <v>60</v>
      </c>
      <c r="B30" s="5">
        <f>RF!B30</f>
        <v>3.53</v>
      </c>
      <c r="C30" s="5">
        <f>LR!B30</f>
        <v>5.3308624062811596</v>
      </c>
      <c r="D30" s="5">
        <f>Adaboost!B30</f>
        <v>4.25308641975308</v>
      </c>
      <c r="E30" s="5">
        <f>XGBR!B30</f>
        <v>5.3868245999999997</v>
      </c>
      <c r="F30" s="5">
        <f>Huber!B30</f>
        <v>5.2186501374670904</v>
      </c>
      <c r="G30" s="5">
        <f>BayesRidge!B30</f>
        <v>5.35915113506511</v>
      </c>
      <c r="H30" s="5">
        <f>Elastic!B30</f>
        <v>5.1057493029590102</v>
      </c>
      <c r="I30" s="5">
        <f>GBR!B30</f>
        <v>4.5856477812952896</v>
      </c>
      <c r="J30" s="6">
        <f t="shared" si="0"/>
        <v>4.8720343230409249</v>
      </c>
      <c r="K30">
        <f t="shared" si="1"/>
        <v>5.3868245999999997</v>
      </c>
      <c r="L30">
        <f t="shared" si="2"/>
        <v>3.53</v>
      </c>
      <c r="AC30" s="6"/>
    </row>
    <row r="31" spans="1:29" ht="15" thickBot="1" x14ac:dyDescent="0.35">
      <c r="A31" t="s">
        <v>76</v>
      </c>
      <c r="B31" s="5">
        <f>RF!B31</f>
        <v>4.6399999999999997</v>
      </c>
      <c r="C31" s="5">
        <f>LR!B31</f>
        <v>5.0388558903715799</v>
      </c>
      <c r="D31" s="5">
        <f>Adaboost!B31</f>
        <v>4.1544885177452997</v>
      </c>
      <c r="E31" s="5">
        <f>XGBR!B31</f>
        <v>3.3131585000000001</v>
      </c>
      <c r="F31" s="5">
        <f>Huber!B31</f>
        <v>4.9891212299170098</v>
      </c>
      <c r="G31" s="5">
        <f>BayesRidge!B31</f>
        <v>4.99221266682253</v>
      </c>
      <c r="H31" s="5">
        <f>Elastic!B31</f>
        <v>4.95693028142471</v>
      </c>
      <c r="I31" s="5">
        <f>GBR!B31</f>
        <v>4.4342031004943703</v>
      </c>
      <c r="J31" s="6">
        <f t="shared" si="0"/>
        <v>4.6082359200751331</v>
      </c>
      <c r="K31">
        <f t="shared" si="1"/>
        <v>5.0388558903715799</v>
      </c>
      <c r="L31">
        <f t="shared" si="2"/>
        <v>3.3131585000000001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35</v>
      </c>
      <c r="H36" s="7" t="s">
        <v>29</v>
      </c>
      <c r="I36" s="7" t="s">
        <v>15</v>
      </c>
      <c r="J36" s="7" t="s">
        <v>14</v>
      </c>
      <c r="K36" s="7" t="s">
        <v>28</v>
      </c>
      <c r="L36" s="7" t="s">
        <v>27</v>
      </c>
      <c r="M36" s="7" t="s">
        <v>17</v>
      </c>
      <c r="N36" s="7" t="s">
        <v>36</v>
      </c>
      <c r="O36" s="7" t="s">
        <v>38</v>
      </c>
      <c r="P36" s="7" t="s">
        <v>18</v>
      </c>
      <c r="Q36" s="7" t="s">
        <v>26</v>
      </c>
      <c r="R36" s="7" t="s">
        <v>25</v>
      </c>
      <c r="S36" s="7" t="s">
        <v>39</v>
      </c>
      <c r="T36" s="7" t="s">
        <v>37</v>
      </c>
      <c r="U36" s="7" t="s">
        <v>24</v>
      </c>
      <c r="V36" s="7" t="s">
        <v>6</v>
      </c>
      <c r="Y36"/>
      <c r="AC36" s="6"/>
    </row>
    <row r="37" spans="1:29" ht="15" thickBot="1" x14ac:dyDescent="0.35">
      <c r="A37" t="str">
        <f>A2</f>
        <v>Adrian Houser</v>
      </c>
      <c r="B37" s="5">
        <f>Neural!B2</f>
        <v>3.9917581921441498</v>
      </c>
      <c r="D37" s="7">
        <v>1</v>
      </c>
      <c r="E37" s="7" t="s">
        <v>80</v>
      </c>
      <c r="F37" s="7" t="s">
        <v>40</v>
      </c>
      <c r="G37" s="7">
        <v>2.666666666666667</v>
      </c>
      <c r="H37" s="10">
        <v>3.8572916837436657</v>
      </c>
      <c r="I37" s="10">
        <v>4.7438645500918204</v>
      </c>
      <c r="J37" s="10">
        <v>3.2520888000000001</v>
      </c>
      <c r="K37" s="11">
        <v>2.5</v>
      </c>
      <c r="L37" s="11">
        <f>H37-K37</f>
        <v>1.3572916837436657</v>
      </c>
      <c r="M37" s="11" t="str">
        <f>IF(L37 &lt; 0, "Under", "Over")</f>
        <v>Over</v>
      </c>
      <c r="N37" s="11">
        <f>G37-K37</f>
        <v>0.16666666666666696</v>
      </c>
      <c r="O37" s="11">
        <v>1</v>
      </c>
      <c r="P37" s="12">
        <f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1">
        <f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2.5</v>
      </c>
      <c r="R37" s="11">
        <f>IF(P37=1,3,IF(P37=2/3,2,IF(P37=1/3,1,0)))</f>
        <v>3</v>
      </c>
      <c r="S37" s="11">
        <f>IF(AND(M37="Over", G37&gt;K37), 2, IF(AND(M37="Under", G37&lt;=K37), 2, 0))</f>
        <v>2</v>
      </c>
      <c r="T37" s="11">
        <f>IF(AND(M37="Over", O37&gt;0.5), 2, IF(AND(M37="Under", O37&lt;=0.5), 2, 0))</f>
        <v>2</v>
      </c>
      <c r="U37" s="11">
        <f>SUM(Q37:T37)</f>
        <v>9.5</v>
      </c>
      <c r="V37" s="11">
        <v>4</v>
      </c>
      <c r="Y37"/>
      <c r="AC37" s="6"/>
    </row>
    <row r="38" spans="1:29" ht="15" thickBot="1" x14ac:dyDescent="0.35">
      <c r="A38" t="str">
        <f>A3</f>
        <v>Xzavion Curry</v>
      </c>
      <c r="B38" s="5">
        <f>Neural!B3</f>
        <v>5.0197521921549004</v>
      </c>
      <c r="D38" s="7">
        <v>2</v>
      </c>
      <c r="E38" s="7" t="s">
        <v>69</v>
      </c>
      <c r="F38" s="7" t="s">
        <v>49</v>
      </c>
      <c r="G38" s="7">
        <v>3</v>
      </c>
      <c r="H38" s="7">
        <v>4.6252353076732788</v>
      </c>
      <c r="I38" s="7">
        <v>5.3858362196577803</v>
      </c>
      <c r="J38" s="7">
        <v>2.2249148000000001</v>
      </c>
      <c r="K38" s="13">
        <v>3.5</v>
      </c>
      <c r="L38" s="13">
        <f>H38-K38</f>
        <v>1.1252353076732788</v>
      </c>
      <c r="M38" s="13" t="str">
        <f>IF(L38 &lt; 0, "Under", "Over")</f>
        <v>Over</v>
      </c>
      <c r="N38" s="13">
        <f>G38-K38</f>
        <v>-0.5</v>
      </c>
      <c r="O38" s="13">
        <v>0.5</v>
      </c>
      <c r="P38" s="14">
        <f>IF(M38="Over", IF(AND(H38&gt;K38, I38&gt;K38, J38&gt;K38), 1, IF(OR(AND(H38&gt;K38, I38&gt;K38), AND(H38&gt;K38, J38&gt;K38), AND(H38&gt;K38, J38&gt;K38)), 2/3, IF(OR(AND(H38&gt;K38, I38&lt;=K38), AND(H38&gt;K38, J38&lt;=K38), AND(I38&gt;K38, J38&lt;=K38), AND(H38&lt;=K38, I38&gt;K38), AND(H38&lt;=K38, J38&gt;K38), AND(I38&lt;=K38, J38&gt;K38)), 1/3, 0))), IF(AND(H38&lt;K38, I38&lt;K38, J38&lt;K38), 1, IF(OR(AND(H38&lt;K38, I38&lt;K38), AND(H38&lt;K38, J38&lt;K38), AND(H38&lt;K38, J38&lt;K38)), 2/3, IF(OR(AND(H38&lt;K38, I38&gt;=K38), AND(H38&lt;K38, J38&gt;=K38), AND(I38&lt;K38, J38&gt;=K38), AND(H38&gt;=K38, I38&lt;K38), AND(H38&gt;=K38, J38&lt;K38), AND(I38&gt;=K38, J38&lt;K38)), 1/3, 0))))</f>
        <v>0.66666666666666663</v>
      </c>
      <c r="Q38" s="13">
        <f>IF(OR(L38&gt;1.5,L38&lt;-1.5),3,
IF(OR(AND(L38&lt;=1.5,L38&gt;=1),AND(L38&gt;=-1.5,L38&lt;=-1)),2.5,
IF(OR(AND(L38&lt;=1,L38&gt;=0.75),AND(L38&gt;=-1,L38&lt;=-0.75)),2,
IF(OR(AND(L38&lt;=0.75,L38&gt;=0.5),AND(L38&gt;=-0.75,L38&lt;=-0.5)),1.5,
IF(OR(L38&lt;=0.5,L38&gt;=-0.5),1,"")
)
)
))</f>
        <v>2.5</v>
      </c>
      <c r="R38" s="13">
        <f>IF(P38=1,3,IF(P38=2/3,2,IF(P38=1/3,1,0)))</f>
        <v>2</v>
      </c>
      <c r="S38" s="13">
        <f>IF(AND(M38="Over", G38&gt;K38), 2, IF(AND(M38="Under", G38&lt;=K38), 2, 0))</f>
        <v>0</v>
      </c>
      <c r="T38" s="13">
        <f>IF(AND(M38="Over", O38&gt;0.5), 2, IF(AND(M38="Under", O38&lt;=0.5), 2, 0))</f>
        <v>0</v>
      </c>
      <c r="U38" s="13">
        <f>SUM(Q38:T38)</f>
        <v>4.5</v>
      </c>
      <c r="V38" s="13">
        <v>2</v>
      </c>
      <c r="Y38"/>
      <c r="AC38" s="6"/>
    </row>
    <row r="39" spans="1:29" ht="15" thickBot="1" x14ac:dyDescent="0.35">
      <c r="A39" t="str">
        <f>A4</f>
        <v>Robert Gasser</v>
      </c>
      <c r="B39" s="5">
        <f>Neural!B4</f>
        <v>4.51790566435273</v>
      </c>
      <c r="D39" s="7">
        <v>3</v>
      </c>
      <c r="E39" s="7" t="s">
        <v>78</v>
      </c>
      <c r="F39" s="7" t="s">
        <v>50</v>
      </c>
      <c r="G39" s="7">
        <v>3</v>
      </c>
      <c r="H39" s="7">
        <v>4.8206651712966009</v>
      </c>
      <c r="I39" s="7">
        <v>5.6598639455782296</v>
      </c>
      <c r="J39" s="7">
        <v>3.7707396000000002</v>
      </c>
      <c r="K39" s="13">
        <v>4.5</v>
      </c>
      <c r="L39" s="13">
        <f>H39-K39</f>
        <v>0.32066517129660088</v>
      </c>
      <c r="M39" s="13" t="str">
        <f>IF(L39 &lt; 0, "Under", "Over")</f>
        <v>Over</v>
      </c>
      <c r="N39" s="13">
        <f>G39-K39</f>
        <v>-1.5</v>
      </c>
      <c r="O39" s="13">
        <v>0.5714285714285714</v>
      </c>
      <c r="P39" s="14">
        <f>IF(M39="Over", IF(AND(H39&gt;K39, I39&gt;K39, J39&gt;K39), 1, IF(OR(AND(H39&gt;K39, I39&gt;K39), AND(H39&gt;K39, J39&gt;K39), AND(H39&gt;K39, J39&gt;K39)), 2/3, IF(OR(AND(H39&gt;K39, I39&lt;=K39), AND(H39&gt;K39, J39&lt;=K39), AND(I39&gt;K39, J39&lt;=K39), AND(H39&lt;=K39, I39&gt;K39), AND(H39&lt;=K39, J39&gt;K39), AND(I39&lt;=K39, J39&gt;K39)), 1/3, 0))), IF(AND(H39&lt;K39, I39&lt;K39, J39&lt;K39), 1, IF(OR(AND(H39&lt;K39, I39&lt;K39), AND(H39&lt;K39, J39&lt;K39), AND(H39&lt;K39, J39&lt;K39)), 2/3, IF(OR(AND(H39&lt;K39, I39&gt;=K39), AND(H39&lt;K39, J39&gt;=K39), AND(I39&lt;K39, J39&gt;=K39), AND(H39&gt;=K39, I39&lt;K39), AND(H39&gt;=K39, J39&lt;K39), AND(I39&gt;=K39, J39&lt;K39)), 1/3, 0))))</f>
        <v>0.66666666666666663</v>
      </c>
      <c r="Q39" s="13">
        <f>IF(OR(L39&gt;1.5,L39&lt;-1.5),3,
IF(OR(AND(L39&lt;=1.5,L39&gt;=1),AND(L39&gt;=-1.5,L39&lt;=-1)),2.5,
IF(OR(AND(L39&lt;=1,L39&gt;=0.75),AND(L39&gt;=-1,L39&lt;=-0.75)),2,
IF(OR(AND(L39&lt;=0.75,L39&gt;=0.5),AND(L39&gt;=-0.75,L39&lt;=-0.5)),1.5,
IF(OR(L39&lt;=0.5,L39&gt;=-0.5),1,"")
)
)
))</f>
        <v>1</v>
      </c>
      <c r="R39" s="13">
        <f>IF(P39=1,3,IF(P39=2/3,2,IF(P39=1/3,1,0)))</f>
        <v>2</v>
      </c>
      <c r="S39" s="13">
        <f>IF(AND(M39="Over", G39&gt;K39), 2, IF(AND(M39="Under", G39&lt;=K39), 2, 0))</f>
        <v>0</v>
      </c>
      <c r="T39" s="13">
        <f>IF(AND(M39="Over", O39&gt;0.5), 2, IF(AND(M39="Under", O39&lt;=0.5), 2, 0))</f>
        <v>2</v>
      </c>
      <c r="U39" s="13">
        <f>SUM(Q39:T39)</f>
        <v>5</v>
      </c>
      <c r="V39" s="13">
        <v>0</v>
      </c>
      <c r="Y39"/>
      <c r="AC39" s="6"/>
    </row>
    <row r="40" spans="1:29" ht="15" thickBot="1" x14ac:dyDescent="0.35">
      <c r="A40" t="str">
        <f>A5</f>
        <v>Trevor Rogers</v>
      </c>
      <c r="B40" s="5">
        <f>Neural!B5</f>
        <v>4.3255799002086697</v>
      </c>
      <c r="D40" s="7">
        <v>4</v>
      </c>
      <c r="E40" s="7" t="s">
        <v>77</v>
      </c>
      <c r="F40" s="7" t="s">
        <v>51</v>
      </c>
      <c r="G40" s="7">
        <v>4.1111111111111107</v>
      </c>
      <c r="H40" s="7">
        <v>4.2143892206850033</v>
      </c>
      <c r="I40" s="7">
        <v>4.6899542984282503</v>
      </c>
      <c r="J40" s="7">
        <v>3.7340887</v>
      </c>
      <c r="K40" s="11">
        <v>4.5</v>
      </c>
      <c r="L40" s="11">
        <f>H40-K40</f>
        <v>-0.28561077931499668</v>
      </c>
      <c r="M40" s="11" t="str">
        <f>IF(L40 &lt; 0, "Under", "Over")</f>
        <v>Under</v>
      </c>
      <c r="N40" s="11">
        <f>G40-K40</f>
        <v>-0.38888888888888928</v>
      </c>
      <c r="O40" s="11">
        <v>0.66666666666666663</v>
      </c>
      <c r="P40" s="12">
        <f>IF(M40="Over", IF(AND(H40&gt;K40, I40&gt;K40, J40&gt;K40), 1, IF(OR(AND(H40&gt;K40, I40&gt;K40), AND(H40&gt;K40, J40&gt;K40), AND(H40&gt;K40, J40&gt;K40)), 2/3, IF(OR(AND(H40&gt;K40, I40&lt;=K40), AND(H40&gt;K40, J40&lt;=K40), AND(I40&gt;K40, J40&lt;=K40), AND(H40&lt;=K40, I40&gt;K40), AND(H40&lt;=K40, J40&gt;K40), AND(I40&lt;=K40, J40&gt;K40)), 1/3, 0))), IF(AND(H40&lt;K40, I40&lt;K40, J40&lt;K40), 1, IF(OR(AND(H40&lt;K40, I40&lt;K40), AND(H40&lt;K40, J40&lt;K40), AND(H40&lt;K40, J40&lt;K40)), 2/3, IF(OR(AND(H40&lt;K40, I40&gt;=K40), AND(H40&lt;K40, J40&gt;=K40), AND(I40&lt;K40, J40&gt;=K40), AND(H40&gt;=K40, I40&lt;K40), AND(H40&gt;=K40, J40&lt;K40), AND(I40&gt;=K40, J40&lt;K40)), 1/3, 0))))</f>
        <v>0.66666666666666663</v>
      </c>
      <c r="Q40" s="11">
        <f>IF(OR(L40&gt;1.5,L40&lt;-1.5),3,
IF(OR(AND(L40&lt;=1.5,L40&gt;=1),AND(L40&gt;=-1.5,L40&lt;=-1)),2.5,
IF(OR(AND(L40&lt;=1,L40&gt;=0.75),AND(L40&gt;=-1,L40&lt;=-0.75)),2,
IF(OR(AND(L40&lt;=0.75,L40&gt;=0.5),AND(L40&gt;=-0.75,L40&lt;=-0.5)),1.5,
IF(OR(L40&lt;=0.5,L40&gt;=-0.5),1,"")
)
)
))</f>
        <v>1</v>
      </c>
      <c r="R40" s="11">
        <f>IF(P40=1,3,IF(P40=2/3,2,IF(P40=1/3,1,0)))</f>
        <v>2</v>
      </c>
      <c r="S40" s="11">
        <f>IF(AND(M40="Over", G40&gt;K40), 2, IF(AND(M40="Under", G40&lt;=K40), 2, 0))</f>
        <v>2</v>
      </c>
      <c r="T40" s="11">
        <f>IF(AND(M40="Over", O40&gt;0.5), 2, IF(AND(M40="Under", O40&lt;=0.5), 2, 0))</f>
        <v>0</v>
      </c>
      <c r="U40" s="11">
        <f>SUM(Q40:T40)</f>
        <v>5</v>
      </c>
      <c r="V40" s="11">
        <v>4</v>
      </c>
      <c r="Y40"/>
      <c r="AC40" s="6"/>
    </row>
    <row r="41" spans="1:29" ht="15" thickBot="1" x14ac:dyDescent="0.35">
      <c r="A41" t="str">
        <f>A6</f>
        <v>Joe Musgrove</v>
      </c>
      <c r="B41" s="5">
        <f>Neural!B6</f>
        <v>3.98543695143562</v>
      </c>
      <c r="D41" s="7">
        <v>5</v>
      </c>
      <c r="E41" s="7" t="s">
        <v>88</v>
      </c>
      <c r="F41" s="7" t="s">
        <v>45</v>
      </c>
      <c r="G41" s="7">
        <v>4.5</v>
      </c>
      <c r="H41" s="7">
        <v>4.4697089959003033</v>
      </c>
      <c r="I41" s="7">
        <v>5.5982969999999996</v>
      </c>
      <c r="J41" s="7">
        <v>3.98543695143562</v>
      </c>
      <c r="K41" s="11">
        <v>4.5</v>
      </c>
      <c r="L41" s="11">
        <f>H41-K41</f>
        <v>-3.029100409969665E-2</v>
      </c>
      <c r="M41" s="11" t="str">
        <f>IF(L41 &lt; 0, "Under", "Over")</f>
        <v>Under</v>
      </c>
      <c r="N41" s="11">
        <f>G41-K41</f>
        <v>0</v>
      </c>
      <c r="O41" s="11">
        <v>0.55555555555555558</v>
      </c>
      <c r="P41" s="12">
        <f>IF(M41="Over", IF(AND(H41&gt;K41, I41&gt;K41, J41&gt;K41), 1, IF(OR(AND(H41&gt;K41, I41&gt;K41), AND(H41&gt;K41, J41&gt;K41), AND(H41&gt;K41, J41&gt;K41)), 2/3, IF(OR(AND(H41&gt;K41, I41&lt;=K41), AND(H41&gt;K41, J41&lt;=K41), AND(I41&gt;K41, J41&lt;=K41), AND(H41&lt;=K41, I41&gt;K41), AND(H41&lt;=K41, J41&gt;K41), AND(I41&lt;=K41, J41&gt;K41)), 1/3, 0))), IF(AND(H41&lt;K41, I41&lt;K41, J41&lt;K41), 1, IF(OR(AND(H41&lt;K41, I41&lt;K41), AND(H41&lt;K41, J41&lt;K41), AND(H41&lt;K41, J41&lt;K41)), 2/3, IF(OR(AND(H41&lt;K41, I41&gt;=K41), AND(H41&lt;K41, J41&gt;=K41), AND(I41&lt;K41, J41&gt;=K41), AND(H41&gt;=K41, I41&lt;K41), AND(H41&gt;=K41, J41&lt;K41), AND(I41&gt;=K41, J41&lt;K41)), 1/3, 0))))</f>
        <v>0.66666666666666663</v>
      </c>
      <c r="Q41" s="11">
        <f>IF(OR(L41&gt;1.5,L41&lt;-1.5),3,
IF(OR(AND(L41&lt;=1.5,L41&gt;=1),AND(L41&gt;=-1.5,L41&lt;=-1)),2.5,
IF(OR(AND(L41&lt;=1,L41&gt;=0.75),AND(L41&gt;=-1,L41&lt;=-0.75)),2,
IF(OR(AND(L41&lt;=0.75,L41&gt;=0.5),AND(L41&gt;=-0.75,L41&lt;=-0.5)),1.5,
IF(OR(L41&lt;=0.5,L41&gt;=-0.5),1,"")
)
)
))</f>
        <v>1</v>
      </c>
      <c r="R41" s="11">
        <f>IF(P41=1,3,IF(P41=2/3,2,IF(P41=1/3,1,0)))</f>
        <v>2</v>
      </c>
      <c r="S41" s="11">
        <f>IF(AND(M41="Over", G41&gt;K41), 2, IF(AND(M41="Under", G41&lt;=K41), 2, 0))</f>
        <v>2</v>
      </c>
      <c r="T41" s="11">
        <f>IF(AND(M41="Over", O41&gt;0.5), 2, IF(AND(M41="Under", O41&lt;=0.5), 2, 0))</f>
        <v>0</v>
      </c>
      <c r="U41" s="11">
        <f>SUM(Q41:T41)</f>
        <v>5</v>
      </c>
      <c r="V41" s="11">
        <v>3</v>
      </c>
      <c r="Y41"/>
      <c r="AC41" s="6"/>
    </row>
    <row r="42" spans="1:29" ht="15" thickBot="1" x14ac:dyDescent="0.35">
      <c r="A42" t="str">
        <f>A8</f>
        <v>Logan Webb</v>
      </c>
      <c r="B42" s="5">
        <f>Neural!B8</f>
        <v>4.5266750791347299</v>
      </c>
      <c r="D42" s="7">
        <v>6</v>
      </c>
      <c r="E42" s="7" t="s">
        <v>67</v>
      </c>
      <c r="F42" s="7" t="s">
        <v>68</v>
      </c>
      <c r="G42" s="7">
        <v>4.5555555555555554</v>
      </c>
      <c r="H42" s="7">
        <v>5.0234472539988202</v>
      </c>
      <c r="I42" s="7">
        <v>5.26767391649628</v>
      </c>
      <c r="J42" s="7">
        <v>4.5266750791347299</v>
      </c>
      <c r="K42" s="13">
        <v>3.5</v>
      </c>
      <c r="L42" s="13">
        <f>H42-K42</f>
        <v>1.5234472539988202</v>
      </c>
      <c r="M42" s="13" t="str">
        <f>IF(L42 &lt; 0, "Under", "Over")</f>
        <v>Over</v>
      </c>
      <c r="N42" s="13">
        <f>G42-K42</f>
        <v>1.0555555555555554</v>
      </c>
      <c r="O42" s="13">
        <v>0.5</v>
      </c>
      <c r="P42" s="14">
        <f>IF(M42="Over", IF(AND(H42&gt;K42, I42&gt;K42, J42&gt;K42), 1, IF(OR(AND(H42&gt;K42, I42&gt;K42), AND(H42&gt;K42, J42&gt;K42), AND(H42&gt;K42, J42&gt;K42)), 2/3, IF(OR(AND(H42&gt;K42, I42&lt;=K42), AND(H42&gt;K42, J42&lt;=K42), AND(I42&gt;K42, J42&lt;=K42), AND(H42&lt;=K42, I42&gt;K42), AND(H42&lt;=K42, J42&gt;K42), AND(I42&lt;=K42, J42&gt;K42)), 1/3, 0))), IF(AND(H42&lt;K42, I42&lt;K42, J42&lt;K42), 1, IF(OR(AND(H42&lt;K42, I42&lt;K42), AND(H42&lt;K42, J42&lt;K42), AND(H42&lt;K42, J42&lt;K42)), 2/3, IF(OR(AND(H42&lt;K42, I42&gt;=K42), AND(H42&lt;K42, J42&gt;=K42), AND(I42&lt;K42, J42&gt;=K42), AND(H42&gt;=K42, I42&lt;K42), AND(H42&gt;=K42, J42&lt;K42), AND(I42&gt;=K42, J42&lt;K42)), 1/3, 0))))</f>
        <v>1</v>
      </c>
      <c r="Q42" s="13">
        <f>IF(OR(L42&gt;1.5,L42&lt;-1.5),3,
IF(OR(AND(L42&lt;=1.5,L42&gt;=1),AND(L42&gt;=-1.5,L42&lt;=-1)),2.5,
IF(OR(AND(L42&lt;=1,L42&gt;=0.75),AND(L42&gt;=-1,L42&lt;=-0.75)),2,
IF(OR(AND(L42&lt;=0.75,L42&gt;=0.5),AND(L42&gt;=-0.75,L42&lt;=-0.5)),1.5,
IF(OR(L42&lt;=0.5,L42&gt;=-0.5),1,"")
)
)
))</f>
        <v>3</v>
      </c>
      <c r="R42" s="13">
        <f>IF(P42=1,3,IF(P42=2/3,2,IF(P42=1/3,1,0)))</f>
        <v>3</v>
      </c>
      <c r="S42" s="13">
        <f>IF(AND(M42="Over", G42&gt;K42), 2, IF(AND(M42="Under", G42&lt;=K42), 2, 0))</f>
        <v>2</v>
      </c>
      <c r="T42" s="13">
        <f>IF(AND(M42="Over", O42&gt;0.5), 2, IF(AND(M42="Under", O42&lt;=0.5), 2, 0))</f>
        <v>0</v>
      </c>
      <c r="U42" s="13">
        <f>SUM(Q42:T42)</f>
        <v>8</v>
      </c>
      <c r="V42" s="13">
        <v>2</v>
      </c>
      <c r="Y42"/>
      <c r="AC42" s="6"/>
    </row>
    <row r="43" spans="1:29" ht="15" thickBot="1" x14ac:dyDescent="0.35">
      <c r="A43" t="str">
        <f>A7</f>
        <v>Andrew Abbott</v>
      </c>
      <c r="B43" s="5">
        <f>Neural!B7</f>
        <v>5.3695685569618599</v>
      </c>
      <c r="D43" s="7">
        <v>7</v>
      </c>
      <c r="E43" s="7" t="s">
        <v>90</v>
      </c>
      <c r="F43" s="7" t="s">
        <v>91</v>
      </c>
      <c r="G43" s="7">
        <v>4.7</v>
      </c>
      <c r="H43" s="7">
        <v>4.884995438428569</v>
      </c>
      <c r="I43" s="7">
        <v>5.6019196999999998</v>
      </c>
      <c r="J43" s="7">
        <v>4.4120171673819701</v>
      </c>
      <c r="K43" s="11">
        <v>4.5</v>
      </c>
      <c r="L43" s="11">
        <f>H43-K43</f>
        <v>0.38499543842856898</v>
      </c>
      <c r="M43" s="11" t="str">
        <f>IF(L43 &lt; 0, "Under", "Over")</f>
        <v>Over</v>
      </c>
      <c r="N43" s="11">
        <f>G43-K43</f>
        <v>0.20000000000000018</v>
      </c>
      <c r="O43" s="11">
        <v>0.44444444444444442</v>
      </c>
      <c r="P43" s="12">
        <f>IF(M43="Over", IF(AND(H43&gt;K43, I43&gt;K43, J43&gt;K43), 1, IF(OR(AND(H43&gt;K43, I43&gt;K43), AND(H43&gt;K43, J43&gt;K43), AND(H43&gt;K43, J43&gt;K43)), 2/3, IF(OR(AND(H43&gt;K43, I43&lt;=K43), AND(H43&gt;K43, J43&lt;=K43), AND(I43&gt;K43, J43&lt;=K43), AND(H43&lt;=K43, I43&gt;K43), AND(H43&lt;=K43, J43&gt;K43), AND(I43&lt;=K43, J43&gt;K43)), 1/3, 0))), IF(AND(H43&lt;K43, I43&lt;K43, J43&lt;K43), 1, IF(OR(AND(H43&lt;K43, I43&lt;K43), AND(H43&lt;K43, J43&lt;K43), AND(H43&lt;K43, J43&lt;K43)), 2/3, IF(OR(AND(H43&lt;K43, I43&gt;=K43), AND(H43&lt;K43, J43&gt;=K43), AND(I43&lt;K43, J43&gt;=K43), AND(H43&gt;=K43, I43&lt;K43), AND(H43&gt;=K43, J43&lt;K43), AND(I43&gt;=K43, J43&lt;K43)), 1/3, 0))))</f>
        <v>0.66666666666666663</v>
      </c>
      <c r="Q43" s="11">
        <f>IF(OR(L43&gt;1.5,L43&lt;-1.5),3,
IF(OR(AND(L43&lt;=1.5,L43&gt;=1),AND(L43&gt;=-1.5,L43&lt;=-1)),2.5,
IF(OR(AND(L43&lt;=1,L43&gt;=0.75),AND(L43&gt;=-1,L43&lt;=-0.75)),2,
IF(OR(AND(L43&lt;=0.75,L43&gt;=0.5),AND(L43&gt;=-0.75,L43&lt;=-0.5)),1.5,
IF(OR(L43&lt;=0.5,L43&gt;=-0.5),1,"")
)
)
))</f>
        <v>1</v>
      </c>
      <c r="R43" s="11">
        <f>IF(P43=1,3,IF(P43=2/3,2,IF(P43=1/3,1,0)))</f>
        <v>2</v>
      </c>
      <c r="S43" s="11">
        <f>IF(AND(M43="Over", G43&gt;K43), 2, IF(AND(M43="Under", G43&lt;=K43), 2, 0))</f>
        <v>2</v>
      </c>
      <c r="T43" s="11">
        <f>IF(AND(M43="Over", O43&gt;0.5), 2, IF(AND(M43="Under", O43&lt;=0.5), 2, 0))</f>
        <v>0</v>
      </c>
      <c r="U43" s="11">
        <f>SUM(Q43:T43)</f>
        <v>5</v>
      </c>
      <c r="V43" s="11">
        <v>6</v>
      </c>
      <c r="Y43"/>
      <c r="AC43" s="6"/>
    </row>
    <row r="44" spans="1:29" ht="15" thickBot="1" x14ac:dyDescent="0.35">
      <c r="A44" t="str">
        <f t="shared" ref="A44:A70" si="5">A9</f>
        <v>Martin Perez</v>
      </c>
      <c r="B44" s="5">
        <f>Neural!B9</f>
        <v>3.7664812750696202</v>
      </c>
      <c r="D44" s="7">
        <v>8</v>
      </c>
      <c r="E44" s="7" t="s">
        <v>86</v>
      </c>
      <c r="F44" s="7" t="s">
        <v>87</v>
      </c>
      <c r="G44" s="7">
        <v>4.4444444444444446</v>
      </c>
      <c r="H44" s="10">
        <v>5.0544180954006421</v>
      </c>
      <c r="I44" s="10">
        <v>8.6438330000000008</v>
      </c>
      <c r="J44" s="10">
        <v>3.7664812750696202</v>
      </c>
      <c r="K44" s="11">
        <v>3.5</v>
      </c>
      <c r="L44" s="11">
        <f>H44-K44</f>
        <v>1.5544180954006421</v>
      </c>
      <c r="M44" s="11" t="str">
        <f>IF(L44 &lt; 0, "Under", "Over")</f>
        <v>Over</v>
      </c>
      <c r="N44" s="11">
        <f>G44-K44</f>
        <v>0.94444444444444464</v>
      </c>
      <c r="O44" s="11">
        <v>0.625</v>
      </c>
      <c r="P44" s="12">
        <f>IF(M44="Over", IF(AND(H44&gt;K44, I44&gt;K44, J44&gt;K44), 1, IF(OR(AND(H44&gt;K44, I44&gt;K44), AND(H44&gt;K44, J44&gt;K44), AND(H44&gt;K44, J44&gt;K44)), 2/3, IF(OR(AND(H44&gt;K44, I44&lt;=K44), AND(H44&gt;K44, J44&lt;=K44), AND(I44&gt;K44, J44&lt;=K44), AND(H44&lt;=K44, I44&gt;K44), AND(H44&lt;=K44, J44&gt;K44), AND(I44&lt;=K44, J44&gt;K44)), 1/3, 0))), IF(AND(H44&lt;K44, I44&lt;K44, J44&lt;K44), 1, IF(OR(AND(H44&lt;K44, I44&lt;K44), AND(H44&lt;K44, J44&lt;K44), AND(H44&lt;K44, J44&lt;K44)), 2/3, IF(OR(AND(H44&lt;K44, I44&gt;=K44), AND(H44&lt;K44, J44&gt;=K44), AND(I44&lt;K44, J44&gt;=K44), AND(H44&gt;=K44, I44&lt;K44), AND(H44&gt;=K44, J44&lt;K44), AND(I44&gt;=K44, J44&lt;K44)), 1/3, 0))))</f>
        <v>1</v>
      </c>
      <c r="Q44" s="11">
        <f>IF(OR(L44&gt;1.5,L44&lt;-1.5),3,
IF(OR(AND(L44&lt;=1.5,L44&gt;=1),AND(L44&gt;=-1.5,L44&lt;=-1)),2.5,
IF(OR(AND(L44&lt;=1,L44&gt;=0.75),AND(L44&gt;=-1,L44&lt;=-0.75)),2,
IF(OR(AND(L44&lt;=0.75,L44&gt;=0.5),AND(L44&gt;=-0.75,L44&lt;=-0.5)),1.5,
IF(OR(L44&lt;=0.5,L44&gt;=-0.5),1,"")
)
)
))</f>
        <v>3</v>
      </c>
      <c r="R44" s="11">
        <f>IF(P44=1,3,IF(P44=2/3,2,IF(P44=1/3,1,0)))</f>
        <v>3</v>
      </c>
      <c r="S44" s="11">
        <f>IF(AND(M44="Over", G44&gt;K44), 2, IF(AND(M44="Under", G44&lt;=K44), 2, 0))</f>
        <v>2</v>
      </c>
      <c r="T44" s="11">
        <f>IF(AND(M44="Over", O44&gt;0.5), 2, IF(AND(M44="Under", O44&lt;=0.5), 2, 0))</f>
        <v>2</v>
      </c>
      <c r="U44" s="11">
        <f>SUM(Q44:T44)</f>
        <v>10</v>
      </c>
      <c r="V44" s="11">
        <v>4</v>
      </c>
      <c r="Y44"/>
      <c r="AC44" s="6"/>
    </row>
    <row r="45" spans="1:29" ht="15" thickBot="1" x14ac:dyDescent="0.35">
      <c r="A45" t="str">
        <f t="shared" si="5"/>
        <v>Jon Gray</v>
      </c>
      <c r="B45" s="5">
        <f>Neural!B10</f>
        <v>4.6491489816035196</v>
      </c>
      <c r="D45" s="7">
        <v>9</v>
      </c>
      <c r="E45" s="7" t="s">
        <v>94</v>
      </c>
      <c r="F45" s="7" t="s">
        <v>95</v>
      </c>
      <c r="G45" s="7">
        <v>5.333333333333333</v>
      </c>
      <c r="H45" s="7">
        <v>4.8818801345124481</v>
      </c>
      <c r="I45" s="7">
        <v>5.2240963855421603</v>
      </c>
      <c r="J45" s="7">
        <v>4.5569324</v>
      </c>
      <c r="K45" s="11">
        <v>5.5</v>
      </c>
      <c r="L45" s="11">
        <f>H45-K45</f>
        <v>-0.61811986548755193</v>
      </c>
      <c r="M45" s="11" t="str">
        <f>IF(L45 &lt; 0, "Under", "Over")</f>
        <v>Under</v>
      </c>
      <c r="N45" s="11">
        <f>G45-K45</f>
        <v>-0.16666666666666696</v>
      </c>
      <c r="O45" s="11">
        <v>0.5</v>
      </c>
      <c r="P45" s="12">
        <f>IF(M45="Over", IF(AND(H45&gt;K45, I45&gt;K45, J45&gt;K45), 1, IF(OR(AND(H45&gt;K45, I45&gt;K45), AND(H45&gt;K45, J45&gt;K45), AND(H45&gt;K45, J45&gt;K45)), 2/3, IF(OR(AND(H45&gt;K45, I45&lt;=K45), AND(H45&gt;K45, J45&lt;=K45), AND(I45&gt;K45, J45&lt;=K45), AND(H45&lt;=K45, I45&gt;K45), AND(H45&lt;=K45, J45&gt;K45), AND(I45&lt;=K45, J45&gt;K45)), 1/3, 0))), IF(AND(H45&lt;K45, I45&lt;K45, J45&lt;K45), 1, IF(OR(AND(H45&lt;K45, I45&lt;K45), AND(H45&lt;K45, J45&lt;K45), AND(H45&lt;K45, J45&lt;K45)), 2/3, IF(OR(AND(H45&lt;K45, I45&gt;=K45), AND(H45&lt;K45, J45&gt;=K45), AND(I45&lt;K45, J45&gt;=K45), AND(H45&gt;=K45, I45&lt;K45), AND(H45&gt;=K45, J45&lt;K45), AND(I45&gt;=K45, J45&lt;K45)), 1/3, 0))))</f>
        <v>1</v>
      </c>
      <c r="Q45" s="11">
        <f>IF(OR(L45&gt;1.5,L45&lt;-1.5),3,
IF(OR(AND(L45&lt;=1.5,L45&gt;=1),AND(L45&gt;=-1.5,L45&lt;=-1)),2.5,
IF(OR(AND(L45&lt;=1,L45&gt;=0.75),AND(L45&gt;=-1,L45&lt;=-0.75)),2,
IF(OR(AND(L45&lt;=0.75,L45&gt;=0.5),AND(L45&gt;=-0.75,L45&lt;=-0.5)),1.5,
IF(OR(L45&lt;=0.5,L45&gt;=-0.5),1,"")
)
)
))</f>
        <v>1.5</v>
      </c>
      <c r="R45" s="11">
        <f>IF(P45=1,3,IF(P45=2/3,2,IF(P45=1/3,1,0)))</f>
        <v>3</v>
      </c>
      <c r="S45" s="11">
        <f>IF(AND(M45="Over", G45&gt;K45), 2, IF(AND(M45="Under", G45&lt;=K45), 2, 0))</f>
        <v>2</v>
      </c>
      <c r="T45" s="11">
        <f>IF(AND(M45="Over", O45&gt;0.5), 2, IF(AND(M45="Under", O45&lt;=0.5), 2, 0))</f>
        <v>2</v>
      </c>
      <c r="U45" s="11">
        <f>SUM(Q45:T45)</f>
        <v>8.5</v>
      </c>
      <c r="V45" s="11">
        <v>4</v>
      </c>
      <c r="Y45"/>
      <c r="AC45" s="6"/>
    </row>
    <row r="46" spans="1:29" ht="15" thickBot="1" x14ac:dyDescent="0.35">
      <c r="A46" t="str">
        <f t="shared" si="5"/>
        <v>Ranger Suarez</v>
      </c>
      <c r="B46" s="5">
        <f>Neural!B11</f>
        <v>4.6291366377947902</v>
      </c>
      <c r="D46" s="7">
        <v>10</v>
      </c>
      <c r="E46" s="7" t="s">
        <v>84</v>
      </c>
      <c r="F46" s="7" t="s">
        <v>85</v>
      </c>
      <c r="G46" s="7">
        <v>6.4444444444444446</v>
      </c>
      <c r="H46" s="7">
        <v>6.1275990332746755</v>
      </c>
      <c r="I46" s="7">
        <v>9.0176193088543002</v>
      </c>
      <c r="J46" s="7">
        <v>4.6291366377947902</v>
      </c>
      <c r="K46" s="11">
        <v>5.5</v>
      </c>
      <c r="L46" s="11">
        <f>H46-K46</f>
        <v>0.62759903327467548</v>
      </c>
      <c r="M46" s="11" t="str">
        <f>IF(L46 &lt; 0, "Under", "Over")</f>
        <v>Over</v>
      </c>
      <c r="N46" s="11">
        <f>G46-K46</f>
        <v>0.94444444444444464</v>
      </c>
      <c r="O46" s="11">
        <v>0.44444444444444442</v>
      </c>
      <c r="P46" s="12">
        <f>IF(M46="Over", IF(AND(H46&gt;K46, I46&gt;K46, J46&gt;K46), 1, IF(OR(AND(H46&gt;K46, I46&gt;K46), AND(H46&gt;K46, J46&gt;K46), AND(H46&gt;K46, J46&gt;K46)), 2/3, IF(OR(AND(H46&gt;K46, I46&lt;=K46), AND(H46&gt;K46, J46&lt;=K46), AND(I46&gt;K46, J46&lt;=K46), AND(H46&lt;=K46, I46&gt;K46), AND(H46&lt;=K46, J46&gt;K46), AND(I46&lt;=K46, J46&gt;K46)), 1/3, 0))), IF(AND(H46&lt;K46, I46&lt;K46, J46&lt;K46), 1, IF(OR(AND(H46&lt;K46, I46&lt;K46), AND(H46&lt;K46, J46&lt;K46), AND(H46&lt;K46, J46&lt;K46)), 2/3, IF(OR(AND(H46&lt;K46, I46&gt;=K46), AND(H46&lt;K46, J46&gt;=K46), AND(I46&lt;K46, J46&gt;=K46), AND(H46&gt;=K46, I46&lt;K46), AND(H46&gt;=K46, J46&lt;K46), AND(I46&gt;=K46, J46&lt;K46)), 1/3, 0))))</f>
        <v>0.66666666666666663</v>
      </c>
      <c r="Q46" s="11">
        <f>IF(OR(L46&gt;1.5,L46&lt;-1.5),3,
IF(OR(AND(L46&lt;=1.5,L46&gt;=1),AND(L46&gt;=-1.5,L46&lt;=-1)),2.5,
IF(OR(AND(L46&lt;=1,L46&gt;=0.75),AND(L46&gt;=-1,L46&lt;=-0.75)),2,
IF(OR(AND(L46&lt;=0.75,L46&gt;=0.5),AND(L46&gt;=-0.75,L46&lt;=-0.5)),1.5,
IF(OR(L46&lt;=0.5,L46&gt;=-0.5),1,"")
)
)
))</f>
        <v>1.5</v>
      </c>
      <c r="R46" s="11">
        <f>IF(P46=1,3,IF(P46=2/3,2,IF(P46=1/3,1,0)))</f>
        <v>2</v>
      </c>
      <c r="S46" s="11">
        <f>IF(AND(M46="Over", G46&gt;K46), 2, IF(AND(M46="Under", G46&lt;=K46), 2, 0))</f>
        <v>2</v>
      </c>
      <c r="T46" s="11">
        <f>IF(AND(M46="Over", O46&gt;0.5), 2, IF(AND(M46="Under", O46&lt;=0.5), 2, 0))</f>
        <v>0</v>
      </c>
      <c r="U46" s="11">
        <f>SUM(Q46:T46)</f>
        <v>5.5</v>
      </c>
      <c r="V46" s="11">
        <v>10</v>
      </c>
      <c r="Y46"/>
      <c r="AC46" s="6"/>
    </row>
    <row r="47" spans="1:29" ht="15" thickBot="1" x14ac:dyDescent="0.35">
      <c r="A47" t="str">
        <f t="shared" si="5"/>
        <v>Joe Ryan</v>
      </c>
      <c r="B47" s="5">
        <f>Neural!B12</f>
        <v>5.1845347490786198</v>
      </c>
      <c r="D47" s="7">
        <v>11</v>
      </c>
      <c r="E47" s="7" t="s">
        <v>79</v>
      </c>
      <c r="F47" s="7" t="s">
        <v>14</v>
      </c>
      <c r="G47" s="7">
        <v>6.4444444444444446</v>
      </c>
      <c r="H47" s="7">
        <v>5.9568967400707855</v>
      </c>
      <c r="I47" s="7">
        <v>7.5767629999999997</v>
      </c>
      <c r="J47" s="7">
        <v>5.07518730944137</v>
      </c>
      <c r="K47" s="11">
        <v>5.5</v>
      </c>
      <c r="L47" s="11">
        <f>H47-K47</f>
        <v>0.45689674007078551</v>
      </c>
      <c r="M47" s="11" t="str">
        <f>IF(L47 &lt; 0, "Under", "Over")</f>
        <v>Over</v>
      </c>
      <c r="N47" s="11">
        <f>G47-K47</f>
        <v>0.94444444444444464</v>
      </c>
      <c r="O47" s="11">
        <v>0.33333333333333331</v>
      </c>
      <c r="P47" s="12">
        <f>IF(M47="Over", IF(AND(H47&gt;K47, I47&gt;K47, J47&gt;K47), 1, IF(OR(AND(H47&gt;K47, I47&gt;K47), AND(H47&gt;K47, J47&gt;K47), AND(H47&gt;K47, J47&gt;K47)), 2/3, IF(OR(AND(H47&gt;K47, I47&lt;=K47), AND(H47&gt;K47, J47&lt;=K47), AND(I47&gt;K47, J47&lt;=K47), AND(H47&lt;=K47, I47&gt;K47), AND(H47&lt;=K47, J47&gt;K47), AND(I47&lt;=K47, J47&gt;K47)), 1/3, 0))), IF(AND(H47&lt;K47, I47&lt;K47, J47&lt;K47), 1, IF(OR(AND(H47&lt;K47, I47&lt;K47), AND(H47&lt;K47, J47&lt;K47), AND(H47&lt;K47, J47&lt;K47)), 2/3, IF(OR(AND(H47&lt;K47, I47&gt;=K47), AND(H47&lt;K47, J47&gt;=K47), AND(I47&lt;K47, J47&gt;=K47), AND(H47&gt;=K47, I47&lt;K47), AND(H47&gt;=K47, J47&lt;K47), AND(I47&gt;=K47, J47&lt;K47)), 1/3, 0))))</f>
        <v>0.66666666666666663</v>
      </c>
      <c r="Q47" s="11">
        <f>IF(OR(L47&gt;1.5,L47&lt;-1.5),3,
IF(OR(AND(L47&lt;=1.5,L47&gt;=1),AND(L47&gt;=-1.5,L47&lt;=-1)),2.5,
IF(OR(AND(L47&lt;=1,L47&gt;=0.75),AND(L47&gt;=-1,L47&lt;=-0.75)),2,
IF(OR(AND(L47&lt;=0.75,L47&gt;=0.5),AND(L47&gt;=-0.75,L47&lt;=-0.5)),1.5,
IF(OR(L47&lt;=0.5,L47&gt;=-0.5),1,"")
)
)
))</f>
        <v>1</v>
      </c>
      <c r="R47" s="11">
        <f>IF(P47=1,3,IF(P47=2/3,2,IF(P47=1/3,1,0)))</f>
        <v>2</v>
      </c>
      <c r="S47" s="11">
        <f>IF(AND(M47="Over", G47&gt;K47), 2, IF(AND(M47="Under", G47&lt;=K47), 2, 0))</f>
        <v>2</v>
      </c>
      <c r="T47" s="11">
        <f>IF(AND(M47="Over", O47&gt;0.5), 2, IF(AND(M47="Under", O47&lt;=0.5), 2, 0))</f>
        <v>0</v>
      </c>
      <c r="U47" s="11">
        <f>SUM(Q47:T47)</f>
        <v>5</v>
      </c>
      <c r="V47" s="11">
        <v>6</v>
      </c>
      <c r="Y47"/>
      <c r="AC47" s="6"/>
    </row>
    <row r="48" spans="1:29" ht="15" thickBot="1" x14ac:dyDescent="0.35">
      <c r="A48" t="str">
        <f t="shared" si="5"/>
        <v>Patrick Corbin</v>
      </c>
      <c r="B48" s="5">
        <f>Neural!B13</f>
        <v>4.5989485395466598</v>
      </c>
      <c r="D48" s="7">
        <v>12</v>
      </c>
      <c r="E48" s="7" t="s">
        <v>97</v>
      </c>
      <c r="F48" s="7" t="s">
        <v>52</v>
      </c>
      <c r="G48" s="7">
        <v>3.2222222222222219</v>
      </c>
      <c r="H48" s="7">
        <v>4.5055289616722147</v>
      </c>
      <c r="I48" s="7">
        <v>4.8862291746254201</v>
      </c>
      <c r="J48" s="7">
        <v>3.74</v>
      </c>
      <c r="K48" s="13">
        <v>3.5</v>
      </c>
      <c r="L48" s="13">
        <f>H48-K48</f>
        <v>1.0055289616722147</v>
      </c>
      <c r="M48" s="13" t="str">
        <f>IF(L48 &lt; 0, "Under", "Over")</f>
        <v>Over</v>
      </c>
      <c r="N48" s="13">
        <f>G48-K48</f>
        <v>-0.27777777777777812</v>
      </c>
      <c r="O48" s="13">
        <v>0.33333333333333331</v>
      </c>
      <c r="P48" s="14">
        <f>IF(M48="Over", IF(AND(H48&gt;K48, I48&gt;K48, J48&gt;K48), 1, IF(OR(AND(H48&gt;K48, I48&gt;K48), AND(H48&gt;K48, J48&gt;K48), AND(H48&gt;K48, J48&gt;K48)), 2/3, IF(OR(AND(H48&gt;K48, I48&lt;=K48), AND(H48&gt;K48, J48&lt;=K48), AND(I48&gt;K48, J48&lt;=K48), AND(H48&lt;=K48, I48&gt;K48), AND(H48&lt;=K48, J48&gt;K48), AND(I48&lt;=K48, J48&gt;K48)), 1/3, 0))), IF(AND(H48&lt;K48, I48&lt;K48, J48&lt;K48), 1, IF(OR(AND(H48&lt;K48, I48&lt;K48), AND(H48&lt;K48, J48&lt;K48), AND(H48&lt;K48, J48&lt;K48)), 2/3, IF(OR(AND(H48&lt;K48, I48&gt;=K48), AND(H48&lt;K48, J48&gt;=K48), AND(I48&lt;K48, J48&gt;=K48), AND(H48&gt;=K48, I48&lt;K48), AND(H48&gt;=K48, J48&lt;K48), AND(I48&gt;=K48, J48&lt;K48)), 1/3, 0))))</f>
        <v>1</v>
      </c>
      <c r="Q48" s="13">
        <f>IF(OR(L48&gt;1.5,L48&lt;-1.5),3,
IF(OR(AND(L48&lt;=1.5,L48&gt;=1),AND(L48&gt;=-1.5,L48&lt;=-1)),2.5,
IF(OR(AND(L48&lt;=1,L48&gt;=0.75),AND(L48&gt;=-1,L48&lt;=-0.75)),2,
IF(OR(AND(L48&lt;=0.75,L48&gt;=0.5),AND(L48&gt;=-0.75,L48&lt;=-0.5)),1.5,
IF(OR(L48&lt;=0.5,L48&gt;=-0.5),1,"")
)
)
))</f>
        <v>2.5</v>
      </c>
      <c r="R48" s="13">
        <f>IF(P48=1,3,IF(P48=2/3,2,IF(P48=1/3,1,0)))</f>
        <v>3</v>
      </c>
      <c r="S48" s="13">
        <f>IF(AND(M48="Over", G48&gt;K48), 2, IF(AND(M48="Under", G48&lt;=K48), 2, 0))</f>
        <v>0</v>
      </c>
      <c r="T48" s="13">
        <f>IF(AND(M48="Over", O48&gt;0.5), 2, IF(AND(M48="Under", O48&lt;=0.5), 2, 0))</f>
        <v>0</v>
      </c>
      <c r="U48" s="13">
        <f>SUM(Q48:T48)</f>
        <v>5.5</v>
      </c>
      <c r="V48" s="13">
        <v>3</v>
      </c>
      <c r="Y48"/>
      <c r="AC48" s="6"/>
    </row>
    <row r="49" spans="1:29" ht="15" thickBot="1" x14ac:dyDescent="0.35">
      <c r="A49" t="str">
        <f t="shared" si="5"/>
        <v>Cooper Criswell</v>
      </c>
      <c r="B49" s="5">
        <f>Neural!B14</f>
        <v>4.3386307815415197</v>
      </c>
      <c r="D49" s="7">
        <v>13</v>
      </c>
      <c r="E49" s="7" t="s">
        <v>63</v>
      </c>
      <c r="F49" s="7" t="s">
        <v>42</v>
      </c>
      <c r="G49" s="7">
        <v>4.666666666666667</v>
      </c>
      <c r="H49" s="7">
        <v>4.5635391135764998</v>
      </c>
      <c r="I49" s="7">
        <v>5.2666666666666604</v>
      </c>
      <c r="J49" s="7">
        <v>3.9140481999999999</v>
      </c>
      <c r="K49" s="11">
        <v>4.5</v>
      </c>
      <c r="L49" s="11">
        <f>H49-K49</f>
        <v>6.3539113576499773E-2</v>
      </c>
      <c r="M49" s="11" t="str">
        <f>IF(L49 &lt; 0, "Under", "Over")</f>
        <v>Over</v>
      </c>
      <c r="N49" s="11">
        <f>G49-K49</f>
        <v>0.16666666666666696</v>
      </c>
      <c r="O49" s="11">
        <v>0.8</v>
      </c>
      <c r="P49" s="12">
        <f>IF(M49="Over", IF(AND(H49&gt;K49, I49&gt;K49, J49&gt;K49), 1, IF(OR(AND(H49&gt;K49, I49&gt;K49), AND(H49&gt;K49, J49&gt;K49), AND(H49&gt;K49, J49&gt;K49)), 2/3, IF(OR(AND(H49&gt;K49, I49&lt;=K49), AND(H49&gt;K49, J49&lt;=K49), AND(I49&gt;K49, J49&lt;=K49), AND(H49&lt;=K49, I49&gt;K49), AND(H49&lt;=K49, J49&gt;K49), AND(I49&lt;=K49, J49&gt;K49)), 1/3, 0))), IF(AND(H49&lt;K49, I49&lt;K49, J49&lt;K49), 1, IF(OR(AND(H49&lt;K49, I49&lt;K49), AND(H49&lt;K49, J49&lt;K49), AND(H49&lt;K49, J49&lt;K49)), 2/3, IF(OR(AND(H49&lt;K49, I49&gt;=K49), AND(H49&lt;K49, J49&gt;=K49), AND(I49&lt;K49, J49&gt;=K49), AND(H49&gt;=K49, I49&lt;K49), AND(H49&gt;=K49, J49&lt;K49), AND(I49&gt;=K49, J49&lt;K49)), 1/3, 0))))</f>
        <v>0.66666666666666663</v>
      </c>
      <c r="Q49" s="11">
        <f>IF(OR(L49&gt;1.5,L49&lt;-1.5),3,
IF(OR(AND(L49&lt;=1.5,L49&gt;=1),AND(L49&gt;=-1.5,L49&lt;=-1)),2.5,
IF(OR(AND(L49&lt;=1,L49&gt;=0.75),AND(L49&gt;=-1,L49&lt;=-0.75)),2,
IF(OR(AND(L49&lt;=0.75,L49&gt;=0.5),AND(L49&gt;=-0.75,L49&lt;=-0.5)),1.5,
IF(OR(L49&lt;=0.5,L49&gt;=-0.5),1,"")
)
)
))</f>
        <v>1</v>
      </c>
      <c r="R49" s="11">
        <f>IF(P49=1,3,IF(P49=2/3,2,IF(P49=1/3,1,0)))</f>
        <v>2</v>
      </c>
      <c r="S49" s="11">
        <f>IF(AND(M49="Over", G49&gt;K49), 2, IF(AND(M49="Under", G49&lt;=K49), 2, 0))</f>
        <v>2</v>
      </c>
      <c r="T49" s="11">
        <f>IF(AND(M49="Over", O49&gt;0.5), 2, IF(AND(M49="Under", O49&lt;=0.5), 2, 0))</f>
        <v>2</v>
      </c>
      <c r="U49" s="11">
        <f>SUM(Q49:T49)</f>
        <v>7</v>
      </c>
      <c r="V49" s="11">
        <v>6</v>
      </c>
      <c r="Y49"/>
      <c r="AC49" s="6"/>
    </row>
    <row r="50" spans="1:29" ht="15" thickBot="1" x14ac:dyDescent="0.35">
      <c r="A50" t="str">
        <f t="shared" si="5"/>
        <v>Zack Littell</v>
      </c>
      <c r="B50" s="5">
        <f>Neural!B15</f>
        <v>5.3487323559908999</v>
      </c>
      <c r="D50" s="7">
        <v>14</v>
      </c>
      <c r="E50" s="7" t="s">
        <v>93</v>
      </c>
      <c r="F50" s="7" t="s">
        <v>41</v>
      </c>
      <c r="G50" s="7">
        <v>5.333333333333333</v>
      </c>
      <c r="H50" s="10">
        <v>5.2732173686123494</v>
      </c>
      <c r="I50" s="10">
        <v>5.8643144627025103</v>
      </c>
      <c r="J50" s="10">
        <v>4.6173152999999996</v>
      </c>
      <c r="K50" s="11">
        <v>4.5</v>
      </c>
      <c r="L50" s="11">
        <f>H50-K50</f>
        <v>0.77321736861234935</v>
      </c>
      <c r="M50" s="11" t="str">
        <f>IF(L50 &lt; 0, "Under", "Over")</f>
        <v>Over</v>
      </c>
      <c r="N50" s="11">
        <f>G50-K50</f>
        <v>0.83333333333333304</v>
      </c>
      <c r="O50" s="11">
        <v>0.625</v>
      </c>
      <c r="P50" s="12">
        <f>IF(M50="Over", IF(AND(H50&gt;K50, I50&gt;K50, J50&gt;K50), 1, IF(OR(AND(H50&gt;K50, I50&gt;K50), AND(H50&gt;K50, J50&gt;K50), AND(H50&gt;K50, J50&gt;K50)), 2/3, IF(OR(AND(H50&gt;K50, I50&lt;=K50), AND(H50&gt;K50, J50&lt;=K50), AND(I50&gt;K50, J50&lt;=K50), AND(H50&lt;=K50, I50&gt;K50), AND(H50&lt;=K50, J50&gt;K50), AND(I50&lt;=K50, J50&gt;K50)), 1/3, 0))), IF(AND(H50&lt;K50, I50&lt;K50, J50&lt;K50), 1, IF(OR(AND(H50&lt;K50, I50&lt;K50), AND(H50&lt;K50, J50&lt;K50), AND(H50&lt;K50, J50&lt;K50)), 2/3, IF(OR(AND(H50&lt;K50, I50&gt;=K50), AND(H50&lt;K50, J50&gt;=K50), AND(I50&lt;K50, J50&gt;=K50), AND(H50&gt;=K50, I50&lt;K50), AND(H50&gt;=K50, J50&lt;K50), AND(I50&gt;=K50, J50&lt;K50)), 1/3, 0))))</f>
        <v>1</v>
      </c>
      <c r="Q50" s="11">
        <f>IF(OR(L50&gt;1.5,L50&lt;-1.5),3,
IF(OR(AND(L50&lt;=1.5,L50&gt;=1),AND(L50&gt;=-1.5,L50&lt;=-1)),2.5,
IF(OR(AND(L50&lt;=1,L50&gt;=0.75),AND(L50&gt;=-1,L50&lt;=-0.75)),2,
IF(OR(AND(L50&lt;=0.75,L50&gt;=0.5),AND(L50&gt;=-0.75,L50&lt;=-0.5)),1.5,
IF(OR(L50&lt;=0.5,L50&gt;=-0.5),1,"")
)
)
))</f>
        <v>2</v>
      </c>
      <c r="R50" s="11">
        <f>IF(P50=1,3,IF(P50=2/3,2,IF(P50=1/3,1,0)))</f>
        <v>3</v>
      </c>
      <c r="S50" s="11">
        <f>IF(AND(M50="Over", G50&gt;K50), 2, IF(AND(M50="Under", G50&lt;=K50), 2, 0))</f>
        <v>2</v>
      </c>
      <c r="T50" s="11">
        <f>IF(AND(M50="Over", O50&gt;0.5), 2, IF(AND(M50="Under", O50&lt;=0.5), 2, 0))</f>
        <v>2</v>
      </c>
      <c r="U50" s="11">
        <f>SUM(Q50:T50)</f>
        <v>9</v>
      </c>
      <c r="V50" s="11">
        <v>7</v>
      </c>
      <c r="Y50"/>
      <c r="AC50" s="6"/>
    </row>
    <row r="51" spans="1:29" ht="15" thickBot="1" x14ac:dyDescent="0.35">
      <c r="A51" t="str">
        <f t="shared" si="5"/>
        <v>Bryan Woo</v>
      </c>
      <c r="B51" s="5">
        <f>Neural!B16</f>
        <v>4.7602942545681799</v>
      </c>
      <c r="D51" s="7">
        <v>15</v>
      </c>
      <c r="E51" s="7" t="s">
        <v>89</v>
      </c>
      <c r="F51" s="7" t="s">
        <v>53</v>
      </c>
      <c r="G51" s="7">
        <v>4</v>
      </c>
      <c r="H51" s="7">
        <v>4.7741133288600928</v>
      </c>
      <c r="I51" s="7">
        <v>5.1422795209724201</v>
      </c>
      <c r="J51" s="7">
        <v>4.32</v>
      </c>
      <c r="K51" s="11">
        <v>4.5</v>
      </c>
      <c r="L51" s="11">
        <f>H51-K51</f>
        <v>0.27411332886009276</v>
      </c>
      <c r="M51" s="11" t="str">
        <f>IF(L51 &lt; 0, "Under", "Over")</f>
        <v>Over</v>
      </c>
      <c r="N51" s="11">
        <f>G51-K51</f>
        <v>-0.5</v>
      </c>
      <c r="O51" s="11">
        <v>0.66666666666666663</v>
      </c>
      <c r="P51" s="12">
        <f>IF(M51="Over", IF(AND(H51&gt;K51, I51&gt;K51, J51&gt;K51), 1, IF(OR(AND(H51&gt;K51, I51&gt;K51), AND(H51&gt;K51, J51&gt;K51), AND(H51&gt;K51, J51&gt;K51)), 2/3, IF(OR(AND(H51&gt;K51, I51&lt;=K51), AND(H51&gt;K51, J51&lt;=K51), AND(I51&gt;K51, J51&lt;=K51), AND(H51&lt;=K51, I51&gt;K51), AND(H51&lt;=K51, J51&gt;K51), AND(I51&lt;=K51, J51&gt;K51)), 1/3, 0))), IF(AND(H51&lt;K51, I51&lt;K51, J51&lt;K51), 1, IF(OR(AND(H51&lt;K51, I51&lt;K51), AND(H51&lt;K51, J51&lt;K51), AND(H51&lt;K51, J51&lt;K51)), 2/3, IF(OR(AND(H51&lt;K51, I51&gt;=K51), AND(H51&lt;K51, J51&gt;=K51), AND(I51&lt;K51, J51&gt;=K51), AND(H51&gt;=K51, I51&lt;K51), AND(H51&gt;=K51, J51&lt;K51), AND(I51&gt;=K51, J51&lt;K51)), 1/3, 0))))</f>
        <v>0.66666666666666663</v>
      </c>
      <c r="Q51" s="11">
        <f>IF(OR(L51&gt;1.5,L51&lt;-1.5),3,
IF(OR(AND(L51&lt;=1.5,L51&gt;=1),AND(L51&gt;=-1.5,L51&lt;=-1)),2.5,
IF(OR(AND(L51&lt;=1,L51&gt;=0.75),AND(L51&gt;=-1,L51&lt;=-0.75)),2,
IF(OR(AND(L51&lt;=0.75,L51&gt;=0.5),AND(L51&gt;=-0.75,L51&lt;=-0.5)),1.5,
IF(OR(L51&lt;=0.5,L51&gt;=-0.5),1,"")
)
)
))</f>
        <v>1</v>
      </c>
      <c r="R51" s="11">
        <f>IF(P51=1,3,IF(P51=2/3,2,IF(P51=1/3,1,0)))</f>
        <v>2</v>
      </c>
      <c r="S51" s="11">
        <f>IF(AND(M51="Over", G51&gt;K51), 2, IF(AND(M51="Under", G51&lt;=K51), 2, 0))</f>
        <v>0</v>
      </c>
      <c r="T51" s="11">
        <f>IF(AND(M51="Over", O51&gt;0.5), 2, IF(AND(M51="Under", O51&lt;=0.5), 2, 0))</f>
        <v>2</v>
      </c>
      <c r="U51" s="11">
        <f>SUM(Q51:T51)</f>
        <v>5</v>
      </c>
      <c r="V51" s="11">
        <v>7</v>
      </c>
      <c r="Y51"/>
      <c r="AC51" s="6"/>
    </row>
    <row r="52" spans="1:29" ht="15" thickBot="1" x14ac:dyDescent="0.35">
      <c r="A52" t="str">
        <f t="shared" si="5"/>
        <v>Clarke Schmidt</v>
      </c>
      <c r="B52" s="5">
        <f>Neural!B17</f>
        <v>5.0849930430297698</v>
      </c>
      <c r="D52" s="7">
        <v>16</v>
      </c>
      <c r="E52" s="7" t="s">
        <v>81</v>
      </c>
      <c r="F52" s="7" t="s">
        <v>44</v>
      </c>
      <c r="G52" s="7">
        <v>6.1111111111111107</v>
      </c>
      <c r="H52" s="7">
        <v>5.4136048029496102</v>
      </c>
      <c r="I52" s="7">
        <v>7.0563973999999998</v>
      </c>
      <c r="J52" s="7">
        <v>4.7696476964769596</v>
      </c>
      <c r="K52" s="11">
        <v>6.5</v>
      </c>
      <c r="L52" s="11">
        <f>H52-K52</f>
        <v>-1.0863951970503898</v>
      </c>
      <c r="M52" s="11" t="str">
        <f>IF(L52 &lt; 0, "Under", "Over")</f>
        <v>Under</v>
      </c>
      <c r="N52" s="11">
        <f>G52-K52</f>
        <v>-0.38888888888888928</v>
      </c>
      <c r="O52" s="11">
        <v>0.55555555555555558</v>
      </c>
      <c r="P52" s="12">
        <f>IF(M52="Over", IF(AND(H52&gt;K52, I52&gt;K52, J52&gt;K52), 1, IF(OR(AND(H52&gt;K52, I52&gt;K52), AND(H52&gt;K52, J52&gt;K52), AND(H52&gt;K52, J52&gt;K52)), 2/3, IF(OR(AND(H52&gt;K52, I52&lt;=K52), AND(H52&gt;K52, J52&lt;=K52), AND(I52&gt;K52, J52&lt;=K52), AND(H52&lt;=K52, I52&gt;K52), AND(H52&lt;=K52, J52&gt;K52), AND(I52&lt;=K52, J52&gt;K52)), 1/3, 0))), IF(AND(H52&lt;K52, I52&lt;K52, J52&lt;K52), 1, IF(OR(AND(H52&lt;K52, I52&lt;K52), AND(H52&lt;K52, J52&lt;K52), AND(H52&lt;K52, J52&lt;K52)), 2/3, IF(OR(AND(H52&lt;K52, I52&gt;=K52), AND(H52&lt;K52, J52&gt;=K52), AND(I52&lt;K52, J52&gt;=K52), AND(H52&gt;=K52, I52&lt;K52), AND(H52&gt;=K52, J52&lt;K52), AND(I52&gt;=K52, J52&lt;K52)), 1/3, 0))))</f>
        <v>0.66666666666666663</v>
      </c>
      <c r="Q52" s="11">
        <f>IF(OR(L52&gt;1.5,L52&lt;-1.5),3,
IF(OR(AND(L52&lt;=1.5,L52&gt;=1),AND(L52&gt;=-1.5,L52&lt;=-1)),2.5,
IF(OR(AND(L52&lt;=1,L52&gt;=0.75),AND(L52&gt;=-1,L52&lt;=-0.75)),2,
IF(OR(AND(L52&lt;=0.75,L52&gt;=0.5),AND(L52&gt;=-0.75,L52&lt;=-0.5)),1.5,
IF(OR(L52&lt;=0.5,L52&gt;=-0.5),1,"")
)
)
))</f>
        <v>2.5</v>
      </c>
      <c r="R52" s="11">
        <f>IF(P52=1,3,IF(P52=2/3,2,IF(P52=1/3,1,0)))</f>
        <v>2</v>
      </c>
      <c r="S52" s="11">
        <f>IF(AND(M52="Over", G52&gt;K52), 2, IF(AND(M52="Under", G52&lt;=K52), 2, 0))</f>
        <v>2</v>
      </c>
      <c r="T52" s="11">
        <f>IF(AND(M52="Over", O52&gt;0.5), 2, IF(AND(M52="Under", O52&lt;=0.5), 2, 0))</f>
        <v>0</v>
      </c>
      <c r="U52" s="11">
        <f>SUM(Q52:T52)</f>
        <v>6.5</v>
      </c>
      <c r="V52" s="11">
        <v>6</v>
      </c>
      <c r="Y52"/>
      <c r="AC52" s="6"/>
    </row>
    <row r="53" spans="1:29" ht="15" thickBot="1" x14ac:dyDescent="0.35">
      <c r="A53" t="str">
        <f t="shared" si="5"/>
        <v>Garrett Crochet</v>
      </c>
      <c r="B53" s="5">
        <f>Neural!B18</f>
        <v>5.0196257447124104</v>
      </c>
      <c r="D53" s="7">
        <v>17</v>
      </c>
      <c r="E53" s="7" t="s">
        <v>66</v>
      </c>
      <c r="F53" s="7" t="s">
        <v>47</v>
      </c>
      <c r="G53" s="7">
        <v>7</v>
      </c>
      <c r="H53" s="7">
        <v>5.1701360872443685</v>
      </c>
      <c r="I53" s="7">
        <v>5.9386524999999999</v>
      </c>
      <c r="J53" s="7">
        <v>4.8576364581591296</v>
      </c>
      <c r="K53" s="11">
        <v>5.5</v>
      </c>
      <c r="L53" s="11">
        <f>H53-K53</f>
        <v>-0.32986391275563154</v>
      </c>
      <c r="M53" s="11" t="str">
        <f>IF(L53 &lt; 0, "Under", "Over")</f>
        <v>Under</v>
      </c>
      <c r="N53" s="11">
        <f>G53-K53</f>
        <v>1.5</v>
      </c>
      <c r="O53" s="11">
        <v>0.375</v>
      </c>
      <c r="P53" s="12">
        <f>IF(M53="Over", IF(AND(H53&gt;K53, I53&gt;K53, J53&gt;K53), 1, IF(OR(AND(H53&gt;K53, I53&gt;K53), AND(H53&gt;K53, J53&gt;K53), AND(H53&gt;K53, J53&gt;K53)), 2/3, IF(OR(AND(H53&gt;K53, I53&lt;=K53), AND(H53&gt;K53, J53&lt;=K53), AND(I53&gt;K53, J53&lt;=K53), AND(H53&lt;=K53, I53&gt;K53), AND(H53&lt;=K53, J53&gt;K53), AND(I53&lt;=K53, J53&gt;K53)), 1/3, 0))), IF(AND(H53&lt;K53, I53&lt;K53, J53&lt;K53), 1, IF(OR(AND(H53&lt;K53, I53&lt;K53), AND(H53&lt;K53, J53&lt;K53), AND(H53&lt;K53, J53&lt;K53)), 2/3, IF(OR(AND(H53&lt;K53, I53&gt;=K53), AND(H53&lt;K53, J53&gt;=K53), AND(I53&lt;K53, J53&gt;=K53), AND(H53&gt;=K53, I53&lt;K53), AND(H53&gt;=K53, J53&lt;K53), AND(I53&gt;=K53, J53&lt;K53)), 1/3, 0))))</f>
        <v>0.66666666666666663</v>
      </c>
      <c r="Q53" s="11">
        <f>IF(OR(L53&gt;1.5,L53&lt;-1.5),3,
IF(OR(AND(L53&lt;=1.5,L53&gt;=1),AND(L53&gt;=-1.5,L53&lt;=-1)),2.5,
IF(OR(AND(L53&lt;=1,L53&gt;=0.75),AND(L53&gt;=-1,L53&lt;=-0.75)),2,
IF(OR(AND(L53&lt;=0.75,L53&gt;=0.5),AND(L53&gt;=-0.75,L53&lt;=-0.5)),1.5,
IF(OR(L53&lt;=0.5,L53&gt;=-0.5),1,"")
)
)
))</f>
        <v>1</v>
      </c>
      <c r="R53" s="11">
        <f>IF(P53=1,3,IF(P53=2/3,2,IF(P53=1/3,1,0)))</f>
        <v>2</v>
      </c>
      <c r="S53" s="11">
        <f>IF(AND(M53="Over", G53&gt;K53), 2, IF(AND(M53="Under", G53&lt;=K53), 2, 0))</f>
        <v>0</v>
      </c>
      <c r="T53" s="11">
        <f>IF(AND(M53="Over", O53&gt;0.5), 2, IF(AND(M53="Under", O53&lt;=0.5), 2, 0))</f>
        <v>2</v>
      </c>
      <c r="U53" s="11">
        <f>SUM(Q53:T53)</f>
        <v>5</v>
      </c>
      <c r="V53" s="11">
        <v>4</v>
      </c>
      <c r="Y53"/>
      <c r="AC53" s="6"/>
    </row>
    <row r="54" spans="1:29" ht="15" thickBot="1" x14ac:dyDescent="0.35">
      <c r="A54" t="str">
        <f t="shared" si="5"/>
        <v>Yusei Kikuchi</v>
      </c>
      <c r="B54" s="5">
        <f>Neural!B19</f>
        <v>5.6593127937728198</v>
      </c>
      <c r="D54" s="7">
        <v>18</v>
      </c>
      <c r="E54" s="7" t="s">
        <v>96</v>
      </c>
      <c r="F54" s="7" t="s">
        <v>48</v>
      </c>
      <c r="G54" s="7">
        <v>6.1111111111111107</v>
      </c>
      <c r="H54" s="7">
        <v>5.7837938332216074</v>
      </c>
      <c r="I54" s="7">
        <v>6.7213570000000002</v>
      </c>
      <c r="J54" s="7">
        <v>5.0424532462752998</v>
      </c>
      <c r="K54" s="11">
        <v>6.5</v>
      </c>
      <c r="L54" s="11">
        <f>H54-K54</f>
        <v>-0.71620616677839255</v>
      </c>
      <c r="M54" s="11" t="str">
        <f>IF(L54 &lt; 0, "Under", "Over")</f>
        <v>Under</v>
      </c>
      <c r="N54" s="11">
        <f>G54-K54</f>
        <v>-0.38888888888888928</v>
      </c>
      <c r="O54" s="11">
        <v>0.55555555555555558</v>
      </c>
      <c r="P54" s="12">
        <f>IF(M54="Over", IF(AND(H54&gt;K54, I54&gt;K54, J54&gt;K54), 1, IF(OR(AND(H54&gt;K54, I54&gt;K54), AND(H54&gt;K54, J54&gt;K54), AND(H54&gt;K54, J54&gt;K54)), 2/3, IF(OR(AND(H54&gt;K54, I54&lt;=K54), AND(H54&gt;K54, J54&lt;=K54), AND(I54&gt;K54, J54&lt;=K54), AND(H54&lt;=K54, I54&gt;K54), AND(H54&lt;=K54, J54&gt;K54), AND(I54&lt;=K54, J54&gt;K54)), 1/3, 0))), IF(AND(H54&lt;K54, I54&lt;K54, J54&lt;K54), 1, IF(OR(AND(H54&lt;K54, I54&lt;K54), AND(H54&lt;K54, J54&lt;K54), AND(H54&lt;K54, J54&lt;K54)), 2/3, IF(OR(AND(H54&lt;K54, I54&gt;=K54), AND(H54&lt;K54, J54&gt;=K54), AND(I54&lt;K54, J54&gt;=K54), AND(H54&gt;=K54, I54&lt;K54), AND(H54&gt;=K54, J54&lt;K54), AND(I54&gt;=K54, J54&lt;K54)), 1/3, 0))))</f>
        <v>0.66666666666666663</v>
      </c>
      <c r="Q54" s="11">
        <f>IF(OR(L54&gt;1.5,L54&lt;-1.5),3,
IF(OR(AND(L54&lt;=1.5,L54&gt;=1),AND(L54&gt;=-1.5,L54&lt;=-1)),2.5,
IF(OR(AND(L54&lt;=1,L54&gt;=0.75),AND(L54&gt;=-1,L54&lt;=-0.75)),2,
IF(OR(AND(L54&lt;=0.75,L54&gt;=0.5),AND(L54&gt;=-0.75,L54&lt;=-0.5)),1.5,
IF(OR(L54&lt;=0.5,L54&gt;=-0.5),1,"")
)
)
))</f>
        <v>1.5</v>
      </c>
      <c r="R54" s="11">
        <f>IF(P54=1,3,IF(P54=2/3,2,IF(P54=1/3,1,0)))</f>
        <v>2</v>
      </c>
      <c r="S54" s="11">
        <f>IF(AND(M54="Over", G54&gt;K54), 2, IF(AND(M54="Under", G54&lt;=K54), 2, 0))</f>
        <v>2</v>
      </c>
      <c r="T54" s="11">
        <f>IF(AND(M54="Over", O54&gt;0.5), 2, IF(AND(M54="Under", O54&lt;=0.5), 2, 0))</f>
        <v>0</v>
      </c>
      <c r="U54" s="11">
        <f>SUM(Q54:T54)</f>
        <v>5.5</v>
      </c>
      <c r="V54" s="11">
        <v>6</v>
      </c>
      <c r="Y54"/>
      <c r="AC54" s="6"/>
    </row>
    <row r="55" spans="1:29" ht="15" thickBot="1" x14ac:dyDescent="0.35">
      <c r="A55" t="str">
        <f t="shared" si="5"/>
        <v>Charlie Morton</v>
      </c>
      <c r="B55" s="5">
        <f>Neural!B20</f>
        <v>4.6933950959160899</v>
      </c>
      <c r="D55" s="7">
        <v>19</v>
      </c>
      <c r="E55" s="7" t="s">
        <v>61</v>
      </c>
      <c r="F55" s="7" t="s">
        <v>46</v>
      </c>
      <c r="G55" s="7">
        <v>5.5</v>
      </c>
      <c r="H55" s="7">
        <v>5.1088509183076543</v>
      </c>
      <c r="I55" s="7">
        <v>5.5539290000000001</v>
      </c>
      <c r="J55" s="7">
        <v>4.6933950959160899</v>
      </c>
      <c r="K55" s="13">
        <v>5.5</v>
      </c>
      <c r="L55" s="13">
        <f>H55-K55</f>
        <v>-0.39114908169234575</v>
      </c>
      <c r="M55" s="13" t="str">
        <f>IF(L55 &lt; 0, "Under", "Over")</f>
        <v>Under</v>
      </c>
      <c r="N55" s="13">
        <f>G55-K55</f>
        <v>0</v>
      </c>
      <c r="O55" s="13">
        <v>0.55555555555555558</v>
      </c>
      <c r="P55" s="14">
        <f>IF(M55="Over", IF(AND(H55&gt;K55, I55&gt;K55, J55&gt;K55), 1, IF(OR(AND(H55&gt;K55, I55&gt;K55), AND(H55&gt;K55, J55&gt;K55), AND(H55&gt;K55, J55&gt;K55)), 2/3, IF(OR(AND(H55&gt;K55, I55&lt;=K55), AND(H55&gt;K55, J55&lt;=K55), AND(I55&gt;K55, J55&lt;=K55), AND(H55&lt;=K55, I55&gt;K55), AND(H55&lt;=K55, J55&gt;K55), AND(I55&lt;=K55, J55&gt;K55)), 1/3, 0))), IF(AND(H55&lt;K55, I55&lt;K55, J55&lt;K55), 1, IF(OR(AND(H55&lt;K55, I55&lt;K55), AND(H55&lt;K55, J55&lt;K55), AND(H55&lt;K55, J55&lt;K55)), 2/3, IF(OR(AND(H55&lt;K55, I55&gt;=K55), AND(H55&lt;K55, J55&gt;=K55), AND(I55&lt;K55, J55&gt;=K55), AND(H55&gt;=K55, I55&lt;K55), AND(H55&gt;=K55, J55&lt;K55), AND(I55&gt;=K55, J55&lt;K55)), 1/3, 0))))</f>
        <v>0.66666666666666663</v>
      </c>
      <c r="Q55" s="13">
        <f>IF(OR(L55&gt;1.5,L55&lt;-1.5),3,
IF(OR(AND(L55&lt;=1.5,L55&gt;=1),AND(L55&gt;=-1.5,L55&lt;=-1)),2.5,
IF(OR(AND(L55&lt;=1,L55&gt;=0.75),AND(L55&gt;=-1,L55&lt;=-0.75)),2,
IF(OR(AND(L55&lt;=0.75,L55&gt;=0.5),AND(L55&gt;=-0.75,L55&lt;=-0.5)),1.5,
IF(OR(L55&lt;=0.5,L55&gt;=-0.5),1,"")
)
)
))</f>
        <v>1</v>
      </c>
      <c r="R55" s="13">
        <f>IF(P55=1,3,IF(P55=2/3,2,IF(P55=1/3,1,0)))</f>
        <v>2</v>
      </c>
      <c r="S55" s="13">
        <f>IF(AND(M55="Over", G55&gt;K55), 2, IF(AND(M55="Under", G55&lt;=K55), 2, 0))</f>
        <v>2</v>
      </c>
      <c r="T55" s="13">
        <f>IF(AND(M55="Over", O55&gt;0.5), 2, IF(AND(M55="Under", O55&lt;=0.5), 2, 0))</f>
        <v>0</v>
      </c>
      <c r="U55" s="13">
        <f>SUM(Q55:T55)</f>
        <v>5</v>
      </c>
      <c r="V55" s="13">
        <v>8</v>
      </c>
      <c r="Y55"/>
      <c r="AC55" s="6"/>
    </row>
    <row r="56" spans="1:29" ht="15" thickBot="1" x14ac:dyDescent="0.35">
      <c r="A56" t="str">
        <f t="shared" si="5"/>
        <v>Javier Assad</v>
      </c>
      <c r="B56" s="5">
        <f>Neural!B21</f>
        <v>5.2309051144807901</v>
      </c>
      <c r="D56" s="7">
        <v>20</v>
      </c>
      <c r="E56" s="7" t="s">
        <v>64</v>
      </c>
      <c r="F56" s="7" t="s">
        <v>65</v>
      </c>
      <c r="G56" s="7">
        <v>4.666666666666667</v>
      </c>
      <c r="H56" s="7">
        <v>5.2136172109751246</v>
      </c>
      <c r="I56" s="7">
        <v>5.8220543999999999</v>
      </c>
      <c r="J56" s="7">
        <v>4.8939520889309698</v>
      </c>
      <c r="K56" s="13">
        <v>4.5</v>
      </c>
      <c r="L56" s="13">
        <f>H56-K56</f>
        <v>0.71361721097512465</v>
      </c>
      <c r="M56" s="13" t="str">
        <f>IF(L56 &lt; 0, "Under", "Over")</f>
        <v>Over</v>
      </c>
      <c r="N56" s="13">
        <f>G56-K56</f>
        <v>0.16666666666666696</v>
      </c>
      <c r="O56" s="13">
        <v>0.66666666666666663</v>
      </c>
      <c r="P56" s="14">
        <f>IF(M56="Over", IF(AND(H56&gt;K56, I56&gt;K56, J56&gt;K56), 1, IF(OR(AND(H56&gt;K56, I56&gt;K56), AND(H56&gt;K56, J56&gt;K56), AND(H56&gt;K56, J56&gt;K56)), 2/3, IF(OR(AND(H56&gt;K56, I56&lt;=K56), AND(H56&gt;K56, J56&lt;=K56), AND(I56&gt;K56, J56&lt;=K56), AND(H56&lt;=K56, I56&gt;K56), AND(H56&lt;=K56, J56&gt;K56), AND(I56&lt;=K56, J56&gt;K56)), 1/3, 0))), IF(AND(H56&lt;K56, I56&lt;K56, J56&lt;K56), 1, IF(OR(AND(H56&lt;K56, I56&lt;K56), AND(H56&lt;K56, J56&lt;K56), AND(H56&lt;K56, J56&lt;K56)), 2/3, IF(OR(AND(H56&lt;K56, I56&gt;=K56), AND(H56&lt;K56, J56&gt;=K56), AND(I56&lt;K56, J56&gt;=K56), AND(H56&gt;=K56, I56&lt;K56), AND(H56&gt;=K56, J56&lt;K56), AND(I56&gt;=K56, J56&lt;K56)), 1/3, 0))))</f>
        <v>1</v>
      </c>
      <c r="Q56" s="13">
        <f>IF(OR(L56&gt;1.5,L56&lt;-1.5),3,
IF(OR(AND(L56&lt;=1.5,L56&gt;=1),AND(L56&gt;=-1.5,L56&lt;=-1)),2.5,
IF(OR(AND(L56&lt;=1,L56&gt;=0.75),AND(L56&gt;=-1,L56&lt;=-0.75)),2,
IF(OR(AND(L56&lt;=0.75,L56&gt;=0.5),AND(L56&gt;=-0.75,L56&lt;=-0.5)),1.5,
IF(OR(L56&lt;=0.5,L56&gt;=-0.5),1,"")
)
)
))</f>
        <v>1.5</v>
      </c>
      <c r="R56" s="13">
        <f>IF(P56=1,3,IF(P56=2/3,2,IF(P56=1/3,1,0)))</f>
        <v>3</v>
      </c>
      <c r="S56" s="13">
        <f>IF(AND(M56="Over", G56&gt;K56), 2, IF(AND(M56="Under", G56&lt;=K56), 2, 0))</f>
        <v>2</v>
      </c>
      <c r="T56" s="13">
        <f>IF(AND(M56="Over", O56&gt;0.5), 2, IF(AND(M56="Under", O56&lt;=0.5), 2, 0))</f>
        <v>2</v>
      </c>
      <c r="U56" s="13">
        <f>SUM(Q56:T56)</f>
        <v>8.5</v>
      </c>
      <c r="V56" s="13">
        <v>4</v>
      </c>
      <c r="Y56"/>
      <c r="AC56" s="6"/>
    </row>
    <row r="57" spans="1:29" ht="15" thickBot="1" x14ac:dyDescent="0.35">
      <c r="A57" t="str">
        <f t="shared" si="5"/>
        <v>Casey Mize</v>
      </c>
      <c r="B57" s="5">
        <f>Neural!B22</f>
        <v>4.6788130872690497</v>
      </c>
      <c r="D57" s="7">
        <v>21</v>
      </c>
      <c r="E57" s="7" t="s">
        <v>72</v>
      </c>
      <c r="F57" s="7" t="s">
        <v>54</v>
      </c>
      <c r="G57" s="7">
        <v>4</v>
      </c>
      <c r="H57" s="7">
        <v>4.5062314275088262</v>
      </c>
      <c r="I57" s="7">
        <v>4.9535463588951902</v>
      </c>
      <c r="J57" s="7">
        <v>3.2989036999999999</v>
      </c>
      <c r="K57" s="13">
        <v>3.5</v>
      </c>
      <c r="L57" s="13">
        <f>H57-K57</f>
        <v>1.0062314275088262</v>
      </c>
      <c r="M57" s="13" t="str">
        <f>IF(L57 &lt; 0, "Under", "Over")</f>
        <v>Over</v>
      </c>
      <c r="N57" s="13">
        <f>G57-K57</f>
        <v>0.5</v>
      </c>
      <c r="O57" s="13">
        <v>0.66666666666666663</v>
      </c>
      <c r="P57" s="14">
        <f>IF(M57="Over", IF(AND(H57&gt;K57, I57&gt;K57, J57&gt;K57), 1, IF(OR(AND(H57&gt;K57, I57&gt;K57), AND(H57&gt;K57, J57&gt;K57), AND(H57&gt;K57, J57&gt;K57)), 2/3, IF(OR(AND(H57&gt;K57, I57&lt;=K57), AND(H57&gt;K57, J57&lt;=K57), AND(I57&gt;K57, J57&lt;=K57), AND(H57&lt;=K57, I57&gt;K57), AND(H57&lt;=K57, J57&gt;K57), AND(I57&lt;=K57, J57&gt;K57)), 1/3, 0))), IF(AND(H57&lt;K57, I57&lt;K57, J57&lt;K57), 1, IF(OR(AND(H57&lt;K57, I57&lt;K57), AND(H57&lt;K57, J57&lt;K57), AND(H57&lt;K57, J57&lt;K57)), 2/3, IF(OR(AND(H57&lt;K57, I57&gt;=K57), AND(H57&lt;K57, J57&gt;=K57), AND(I57&lt;K57, J57&gt;=K57), AND(H57&gt;=K57, I57&lt;K57), AND(H57&gt;=K57, J57&lt;K57), AND(I57&gt;=K57, J57&lt;K57)), 1/3, 0))))</f>
        <v>0.66666666666666663</v>
      </c>
      <c r="Q57" s="13">
        <f>IF(OR(L57&gt;1.5,L57&lt;-1.5),3,
IF(OR(AND(L57&lt;=1.5,L57&gt;=1),AND(L57&gt;=-1.5,L57&lt;=-1)),2.5,
IF(OR(AND(L57&lt;=1,L57&gt;=0.75),AND(L57&gt;=-1,L57&lt;=-0.75)),2,
IF(OR(AND(L57&lt;=0.75,L57&gt;=0.5),AND(L57&gt;=-0.75,L57&lt;=-0.5)),1.5,
IF(OR(L57&lt;=0.5,L57&gt;=-0.5),1,"")
)
)
))</f>
        <v>2.5</v>
      </c>
      <c r="R57" s="13">
        <f>IF(P57=1,3,IF(P57=2/3,2,IF(P57=1/3,1,0)))</f>
        <v>2</v>
      </c>
      <c r="S57" s="13">
        <f>IF(AND(M57="Over", G57&gt;K57), 2, IF(AND(M57="Under", G57&lt;=K57), 2, 0))</f>
        <v>2</v>
      </c>
      <c r="T57" s="13">
        <f>IF(AND(M57="Over", O57&gt;0.5), 2, IF(AND(M57="Under", O57&lt;=0.5), 2, 0))</f>
        <v>2</v>
      </c>
      <c r="U57" s="13">
        <f>SUM(Q57:T57)</f>
        <v>8.5</v>
      </c>
      <c r="V57" s="13">
        <v>2</v>
      </c>
      <c r="Y57"/>
      <c r="AC57" s="6"/>
    </row>
    <row r="58" spans="1:29" ht="15" thickBot="1" x14ac:dyDescent="0.35">
      <c r="A58" t="str">
        <f t="shared" si="5"/>
        <v>Alec Marsh</v>
      </c>
      <c r="B58" s="5">
        <f>Neural!B23</f>
        <v>4.9837005970640202</v>
      </c>
      <c r="D58" s="7">
        <v>22</v>
      </c>
      <c r="E58" s="7" t="s">
        <v>74</v>
      </c>
      <c r="F58" s="7" t="s">
        <v>55</v>
      </c>
      <c r="G58" s="7">
        <v>4.4285714285714288</v>
      </c>
      <c r="H58" s="7">
        <v>5.1925259036933014</v>
      </c>
      <c r="I58" s="7">
        <v>5.54</v>
      </c>
      <c r="J58" s="7">
        <v>4.8635389344859004</v>
      </c>
      <c r="K58" s="11">
        <v>4.5</v>
      </c>
      <c r="L58" s="11">
        <f>H58-K58</f>
        <v>0.69252590369330136</v>
      </c>
      <c r="M58" s="11" t="str">
        <f>IF(L58 &lt; 0, "Under", "Over")</f>
        <v>Over</v>
      </c>
      <c r="N58" s="11">
        <f>G58-K58</f>
        <v>-7.1428571428571175E-2</v>
      </c>
      <c r="O58" s="11">
        <v>0.6</v>
      </c>
      <c r="P58" s="12">
        <f>IF(M58="Over", IF(AND(H58&gt;K58, I58&gt;K58, J58&gt;K58), 1, IF(OR(AND(H58&gt;K58, I58&gt;K58), AND(H58&gt;K58, J58&gt;K58), AND(H58&gt;K58, J58&gt;K58)), 2/3, IF(OR(AND(H58&gt;K58, I58&lt;=K58), AND(H58&gt;K58, J58&lt;=K58), AND(I58&gt;K58, J58&lt;=K58), AND(H58&lt;=K58, I58&gt;K58), AND(H58&lt;=K58, J58&gt;K58), AND(I58&lt;=K58, J58&gt;K58)), 1/3, 0))), IF(AND(H58&lt;K58, I58&lt;K58, J58&lt;K58), 1, IF(OR(AND(H58&lt;K58, I58&lt;K58), AND(H58&lt;K58, J58&lt;K58), AND(H58&lt;K58, J58&lt;K58)), 2/3, IF(OR(AND(H58&lt;K58, I58&gt;=K58), AND(H58&lt;K58, J58&gt;=K58), AND(I58&lt;K58, J58&gt;=K58), AND(H58&gt;=K58, I58&lt;K58), AND(H58&gt;=K58, J58&lt;K58), AND(I58&gt;=K58, J58&lt;K58)), 1/3, 0))))</f>
        <v>1</v>
      </c>
      <c r="Q58" s="11">
        <f>IF(OR(L58&gt;1.5,L58&lt;-1.5),3,
IF(OR(AND(L58&lt;=1.5,L58&gt;=1),AND(L58&gt;=-1.5,L58&lt;=-1)),2.5,
IF(OR(AND(L58&lt;=1,L58&gt;=0.75),AND(L58&gt;=-1,L58&lt;=-0.75)),2,
IF(OR(AND(L58&lt;=0.75,L58&gt;=0.5),AND(L58&gt;=-0.75,L58&lt;=-0.5)),1.5,
IF(OR(L58&lt;=0.5,L58&gt;=-0.5),1,"")
)
)
))</f>
        <v>1.5</v>
      </c>
      <c r="R58" s="11">
        <f>IF(P58=1,3,IF(P58=2/3,2,IF(P58=1/3,1,0)))</f>
        <v>3</v>
      </c>
      <c r="S58" s="11">
        <f>IF(AND(M58="Over", G58&gt;K58), 2, IF(AND(M58="Under", G58&lt;=K58), 2, 0))</f>
        <v>0</v>
      </c>
      <c r="T58" s="11">
        <f>IF(AND(M58="Over", O58&gt;0.5), 2, IF(AND(M58="Under", O58&lt;=0.5), 2, 0))</f>
        <v>2</v>
      </c>
      <c r="U58" s="11">
        <f>SUM(Q58:T58)</f>
        <v>6.5</v>
      </c>
      <c r="V58" s="11">
        <v>5</v>
      </c>
      <c r="Y58"/>
      <c r="AC58" s="6"/>
    </row>
    <row r="59" spans="1:29" ht="15" thickBot="1" x14ac:dyDescent="0.35">
      <c r="A59" t="str">
        <f t="shared" si="5"/>
        <v>Kyle Bradish</v>
      </c>
      <c r="B59" s="5">
        <f>Neural!B24</f>
        <v>4.56245345090203</v>
      </c>
      <c r="D59" s="7">
        <v>23</v>
      </c>
      <c r="E59" s="7" t="s">
        <v>62</v>
      </c>
      <c r="F59" s="7" t="s">
        <v>56</v>
      </c>
      <c r="G59" s="7">
        <v>5.666666666666667</v>
      </c>
      <c r="H59" s="7">
        <v>4.6204666582542666</v>
      </c>
      <c r="I59" s="7">
        <v>5.5637030000000003</v>
      </c>
      <c r="J59" s="7">
        <v>4.1629754209708301</v>
      </c>
      <c r="K59" s="11">
        <v>4.5</v>
      </c>
      <c r="L59" s="11">
        <f>H59-K59</f>
        <v>0.12046665825426661</v>
      </c>
      <c r="M59" s="11" t="str">
        <f>IF(L59 &lt; 0, "Under", "Over")</f>
        <v>Over</v>
      </c>
      <c r="N59" s="11">
        <f>G59-K59</f>
        <v>1.166666666666667</v>
      </c>
      <c r="O59" s="11">
        <v>0.77777777777777779</v>
      </c>
      <c r="P59" s="12">
        <f>IF(M59="Over", IF(AND(H59&gt;K59, I59&gt;K59, J59&gt;K59), 1, IF(OR(AND(H59&gt;K59, I59&gt;K59), AND(H59&gt;K59, J59&gt;K59), AND(H59&gt;K59, J59&gt;K59)), 2/3, IF(OR(AND(H59&gt;K59, I59&lt;=K59), AND(H59&gt;K59, J59&lt;=K59), AND(I59&gt;K59, J59&lt;=K59), AND(H59&lt;=K59, I59&gt;K59), AND(H59&lt;=K59, J59&gt;K59), AND(I59&lt;=K59, J59&gt;K59)), 1/3, 0))), IF(AND(H59&lt;K59, I59&lt;K59, J59&lt;K59), 1, IF(OR(AND(H59&lt;K59, I59&lt;K59), AND(H59&lt;K59, J59&lt;K59), AND(H59&lt;K59, J59&lt;K59)), 2/3, IF(OR(AND(H59&lt;K59, I59&gt;=K59), AND(H59&lt;K59, J59&gt;=K59), AND(I59&lt;K59, J59&gt;=K59), AND(H59&gt;=K59, I59&lt;K59), AND(H59&gt;=K59, J59&lt;K59), AND(I59&gt;=K59, J59&lt;K59)), 1/3, 0))))</f>
        <v>0.66666666666666663</v>
      </c>
      <c r="Q59" s="11">
        <f>IF(OR(L59&gt;1.5,L59&lt;-1.5),3,
IF(OR(AND(L59&lt;=1.5,L59&gt;=1),AND(L59&gt;=-1.5,L59&lt;=-1)),2.5,
IF(OR(AND(L59&lt;=1,L59&gt;=0.75),AND(L59&gt;=-1,L59&lt;=-0.75)),2,
IF(OR(AND(L59&lt;=0.75,L59&gt;=0.5),AND(L59&gt;=-0.75,L59&lt;=-0.5)),1.5,
IF(OR(L59&lt;=0.5,L59&gt;=-0.5),1,"")
)
)
))</f>
        <v>1</v>
      </c>
      <c r="R59" s="11">
        <f>IF(P59=1,3,IF(P59=2/3,2,IF(P59=1/3,1,0)))</f>
        <v>2</v>
      </c>
      <c r="S59" s="11">
        <f>IF(AND(M59="Over", G59&gt;K59), 2, IF(AND(M59="Under", G59&lt;=K59), 2, 0))</f>
        <v>2</v>
      </c>
      <c r="T59" s="11">
        <f>IF(AND(M59="Over", O59&gt;0.5), 2, IF(AND(M59="Under", O59&lt;=0.5), 2, 0))</f>
        <v>2</v>
      </c>
      <c r="U59" s="11">
        <f>SUM(Q59:T59)</f>
        <v>7</v>
      </c>
      <c r="V59" s="11">
        <v>6</v>
      </c>
      <c r="Y59"/>
      <c r="AC59" s="6"/>
    </row>
    <row r="60" spans="1:29" ht="15" thickBot="1" x14ac:dyDescent="0.35">
      <c r="A60" t="str">
        <f t="shared" si="5"/>
        <v>Lance Lynn</v>
      </c>
      <c r="B60" s="5">
        <f>Neural!B25</f>
        <v>4.8532114155963404</v>
      </c>
      <c r="D60" s="7">
        <v>24</v>
      </c>
      <c r="E60" s="7" t="s">
        <v>92</v>
      </c>
      <c r="F60" s="7" t="s">
        <v>57</v>
      </c>
      <c r="G60" s="7">
        <v>4.7777777777777777</v>
      </c>
      <c r="H60" s="7">
        <v>4.6856740559341015</v>
      </c>
      <c r="I60" s="7">
        <v>5.4640089999999999</v>
      </c>
      <c r="J60" s="7">
        <v>4.0101010101010104</v>
      </c>
      <c r="K60" s="11">
        <v>4.5</v>
      </c>
      <c r="L60" s="11">
        <f>H60-K60</f>
        <v>0.18567405593410147</v>
      </c>
      <c r="M60" s="11" t="str">
        <f>IF(L60 &lt; 0, "Under", "Over")</f>
        <v>Over</v>
      </c>
      <c r="N60" s="11">
        <f>G60-K60</f>
        <v>0.27777777777777768</v>
      </c>
      <c r="O60" s="11">
        <v>0.44444444444444442</v>
      </c>
      <c r="P60" s="12">
        <f>IF(M60="Over", IF(AND(H60&gt;K60, I60&gt;K60, J60&gt;K60), 1, IF(OR(AND(H60&gt;K60, I60&gt;K60), AND(H60&gt;K60, J60&gt;K60), AND(H60&gt;K60, J60&gt;K60)), 2/3, IF(OR(AND(H60&gt;K60, I60&lt;=K60), AND(H60&gt;K60, J60&lt;=K60), AND(I60&gt;K60, J60&lt;=K60), AND(H60&lt;=K60, I60&gt;K60), AND(H60&lt;=K60, J60&gt;K60), AND(I60&lt;=K60, J60&gt;K60)), 1/3, 0))), IF(AND(H60&lt;K60, I60&lt;K60, J60&lt;K60), 1, IF(OR(AND(H60&lt;K60, I60&lt;K60), AND(H60&lt;K60, J60&lt;K60), AND(H60&lt;K60, J60&lt;K60)), 2/3, IF(OR(AND(H60&lt;K60, I60&gt;=K60), AND(H60&lt;K60, J60&gt;=K60), AND(I60&lt;K60, J60&gt;=K60), AND(H60&gt;=K60, I60&lt;K60), AND(H60&gt;=K60, J60&lt;K60), AND(I60&gt;=K60, J60&lt;K60)), 1/3, 0))))</f>
        <v>0.66666666666666663</v>
      </c>
      <c r="Q60" s="11">
        <f>IF(OR(L60&gt;1.5,L60&lt;-1.5),3,
IF(OR(AND(L60&lt;=1.5,L60&gt;=1),AND(L60&gt;=-1.5,L60&lt;=-1)),2.5,
IF(OR(AND(L60&lt;=1,L60&gt;=0.75),AND(L60&gt;=-1,L60&lt;=-0.75)),2,
IF(OR(AND(L60&lt;=0.75,L60&gt;=0.5),AND(L60&gt;=-0.75,L60&lt;=-0.5)),1.5,
IF(OR(L60&lt;=0.5,L60&gt;=-0.5),1,"")
)
)
))</f>
        <v>1</v>
      </c>
      <c r="R60" s="11">
        <f>IF(P60=1,3,IF(P60=2/3,2,IF(P60=1/3,1,0)))</f>
        <v>2</v>
      </c>
      <c r="S60" s="11">
        <f>IF(AND(M60="Over", G60&gt;K60), 2, IF(AND(M60="Under", G60&lt;=K60), 2, 0))</f>
        <v>2</v>
      </c>
      <c r="T60" s="11">
        <f>IF(AND(M60="Over", O60&gt;0.5), 2, IF(AND(M60="Under", O60&lt;=0.5), 2, 0))</f>
        <v>0</v>
      </c>
      <c r="U60" s="11">
        <f>SUM(Q60:T60)</f>
        <v>5</v>
      </c>
      <c r="V60" s="11">
        <v>5</v>
      </c>
      <c r="Y60"/>
      <c r="AC60" s="6"/>
    </row>
    <row r="61" spans="1:29" ht="15" thickBot="1" x14ac:dyDescent="0.35">
      <c r="A61" t="str">
        <f t="shared" si="5"/>
        <v>Griffin Canning</v>
      </c>
      <c r="B61" s="5">
        <f>Neural!B26</f>
        <v>4.6230205905258801</v>
      </c>
      <c r="D61" s="7">
        <v>25</v>
      </c>
      <c r="E61" s="7" t="s">
        <v>75</v>
      </c>
      <c r="F61" s="7" t="s">
        <v>58</v>
      </c>
      <c r="G61" s="7">
        <v>3.7777777777777781</v>
      </c>
      <c r="H61" s="7">
        <v>4.3144350731538195</v>
      </c>
      <c r="I61" s="7">
        <v>4.8518233884815096</v>
      </c>
      <c r="J61" s="7">
        <v>2.7147860000000001</v>
      </c>
      <c r="K61" s="13">
        <v>3.5</v>
      </c>
      <c r="L61" s="13">
        <f>H61-K61</f>
        <v>0.81443507315381947</v>
      </c>
      <c r="M61" s="13" t="str">
        <f>IF(L61 &lt; 0, "Under", "Over")</f>
        <v>Over</v>
      </c>
      <c r="N61" s="13">
        <f>G61-K61</f>
        <v>0.27777777777777812</v>
      </c>
      <c r="O61" s="13">
        <v>0.66666666666666663</v>
      </c>
      <c r="P61" s="14">
        <f>IF(M61="Over", IF(AND(H61&gt;K61, I61&gt;K61, J61&gt;K61), 1, IF(OR(AND(H61&gt;K61, I61&gt;K61), AND(H61&gt;K61, J61&gt;K61), AND(H61&gt;K61, J61&gt;K61)), 2/3, IF(OR(AND(H61&gt;K61, I61&lt;=K61), AND(H61&gt;K61, J61&lt;=K61), AND(I61&gt;K61, J61&lt;=K61), AND(H61&lt;=K61, I61&gt;K61), AND(H61&lt;=K61, J61&gt;K61), AND(I61&lt;=K61, J61&gt;K61)), 1/3, 0))), IF(AND(H61&lt;K61, I61&lt;K61, J61&lt;K61), 1, IF(OR(AND(H61&lt;K61, I61&lt;K61), AND(H61&lt;K61, J61&lt;K61), AND(H61&lt;K61, J61&lt;K61)), 2/3, IF(OR(AND(H61&lt;K61, I61&gt;=K61), AND(H61&lt;K61, J61&gt;=K61), AND(I61&lt;K61, J61&gt;=K61), AND(H61&gt;=K61, I61&lt;K61), AND(H61&gt;=K61, J61&lt;K61), AND(I61&gt;=K61, J61&lt;K61)), 1/3, 0))))</f>
        <v>0.66666666666666663</v>
      </c>
      <c r="Q61" s="13">
        <f>IF(OR(L61&gt;1.5,L61&lt;-1.5),3,
IF(OR(AND(L61&lt;=1.5,L61&gt;=1),AND(L61&gt;=-1.5,L61&lt;=-1)),2.5,
IF(OR(AND(L61&lt;=1,L61&gt;=0.75),AND(L61&gt;=-1,L61&lt;=-0.75)),2,
IF(OR(AND(L61&lt;=0.75,L61&gt;=0.5),AND(L61&gt;=-0.75,L61&lt;=-0.5)),1.5,
IF(OR(L61&lt;=0.5,L61&gt;=-0.5),1,"")
)
)
))</f>
        <v>2</v>
      </c>
      <c r="R61" s="13">
        <f>IF(P61=1,3,IF(P61=2/3,2,IF(P61=1/3,1,0)))</f>
        <v>2</v>
      </c>
      <c r="S61" s="13">
        <f>IF(AND(M61="Over", G61&gt;K61), 2, IF(AND(M61="Under", G61&lt;=K61), 2, 0))</f>
        <v>2</v>
      </c>
      <c r="T61" s="13">
        <f>IF(AND(M61="Over", O61&gt;0.5), 2, IF(AND(M61="Under", O61&lt;=0.5), 2, 0))</f>
        <v>2</v>
      </c>
      <c r="U61" s="13">
        <f>SUM(Q61:T61)</f>
        <v>8</v>
      </c>
      <c r="V61" s="13">
        <v>2</v>
      </c>
      <c r="Y61"/>
      <c r="AC61" s="6"/>
    </row>
    <row r="62" spans="1:29" ht="15" thickBot="1" x14ac:dyDescent="0.35">
      <c r="A62" t="str">
        <f t="shared" si="5"/>
        <v>Cristian Javier</v>
      </c>
      <c r="B62" s="5">
        <f>Neural!B27</f>
        <v>5.0980589482455496</v>
      </c>
      <c r="D62" s="7">
        <v>26</v>
      </c>
      <c r="E62" s="7" t="s">
        <v>73</v>
      </c>
      <c r="F62" s="7" t="s">
        <v>34</v>
      </c>
      <c r="G62" s="7">
        <v>4.333333333333333</v>
      </c>
      <c r="H62" s="7">
        <v>4.94005526606011</v>
      </c>
      <c r="I62" s="7">
        <v>5.5606116999999999</v>
      </c>
      <c r="J62" s="7">
        <v>4.3</v>
      </c>
      <c r="K62" s="11">
        <v>5.5</v>
      </c>
      <c r="L62" s="11">
        <f>H62-K62</f>
        <v>-0.55994473393988997</v>
      </c>
      <c r="M62" s="11" t="str">
        <f>IF(L62 &lt; 0, "Under", "Over")</f>
        <v>Under</v>
      </c>
      <c r="N62" s="11">
        <f>G62-K62</f>
        <v>-1.166666666666667</v>
      </c>
      <c r="O62" s="11">
        <v>0</v>
      </c>
      <c r="P62" s="12">
        <f>IF(M62="Over", IF(AND(H62&gt;K62, I62&gt;K62, J62&gt;K62), 1, IF(OR(AND(H62&gt;K62, I62&gt;K62), AND(H62&gt;K62, J62&gt;K62), AND(H62&gt;K62, J62&gt;K62)), 2/3, IF(OR(AND(H62&gt;K62, I62&lt;=K62), AND(H62&gt;K62, J62&lt;=K62), AND(I62&gt;K62, J62&lt;=K62), AND(H62&lt;=K62, I62&gt;K62), AND(H62&lt;=K62, J62&gt;K62), AND(I62&lt;=K62, J62&gt;K62)), 1/3, 0))), IF(AND(H62&lt;K62, I62&lt;K62, J62&lt;K62), 1, IF(OR(AND(H62&lt;K62, I62&lt;K62), AND(H62&lt;K62, J62&lt;K62), AND(H62&lt;K62, J62&lt;K62)), 2/3, IF(OR(AND(H62&lt;K62, I62&gt;=K62), AND(H62&lt;K62, J62&gt;=K62), AND(I62&lt;K62, J62&gt;=K62), AND(H62&gt;=K62, I62&lt;K62), AND(H62&gt;=K62, J62&lt;K62), AND(I62&gt;=K62, J62&lt;K62)), 1/3, 0))))</f>
        <v>0.66666666666666663</v>
      </c>
      <c r="Q62" s="11">
        <f>IF(OR(L62&gt;1.5,L62&lt;-1.5),3,
IF(OR(AND(L62&lt;=1.5,L62&gt;=1),AND(L62&gt;=-1.5,L62&lt;=-1)),2.5,
IF(OR(AND(L62&lt;=1,L62&gt;=0.75),AND(L62&gt;=-1,L62&lt;=-0.75)),2,
IF(OR(AND(L62&lt;=0.75,L62&gt;=0.5),AND(L62&gt;=-0.75,L62&lt;=-0.5)),1.5,
IF(OR(L62&lt;=0.5,L62&gt;=-0.5),1,"")
)
)
))</f>
        <v>1.5</v>
      </c>
      <c r="R62" s="11">
        <f>IF(P62=1,3,IF(P62=2/3,2,IF(P62=1/3,1,0)))</f>
        <v>2</v>
      </c>
      <c r="S62" s="11">
        <f>IF(AND(M62="Over", G62&gt;K62), 2, IF(AND(M62="Under", G62&lt;=K62), 2, 0))</f>
        <v>2</v>
      </c>
      <c r="T62" s="11">
        <f>IF(AND(M62="Over", O62&gt;0.5), 2, IF(AND(M62="Under", O62&lt;=0.5), 2, 0))</f>
        <v>2</v>
      </c>
      <c r="U62" s="11">
        <f>SUM(Q62:T62)</f>
        <v>7.5</v>
      </c>
      <c r="V62" s="11">
        <v>1</v>
      </c>
      <c r="Y62"/>
      <c r="AC62" s="6"/>
    </row>
    <row r="63" spans="1:29" ht="15" thickBot="1" x14ac:dyDescent="0.35">
      <c r="A63" t="str">
        <f t="shared" si="5"/>
        <v>Cal Quantrill</v>
      </c>
      <c r="B63" s="5">
        <f>Neural!B28</f>
        <v>4.3189841673431202</v>
      </c>
      <c r="D63" s="7">
        <v>27</v>
      </c>
      <c r="E63" s="7" t="s">
        <v>70</v>
      </c>
      <c r="F63" s="7" t="s">
        <v>71</v>
      </c>
      <c r="G63" s="7">
        <v>4</v>
      </c>
      <c r="H63" s="7">
        <v>4.3676682111052934</v>
      </c>
      <c r="I63" s="7">
        <v>5.0360665401292604</v>
      </c>
      <c r="J63" s="7">
        <v>3.4642544000000002</v>
      </c>
      <c r="K63" s="13">
        <v>4.5</v>
      </c>
      <c r="L63" s="13">
        <f>H63-K63</f>
        <v>-0.13233178889470665</v>
      </c>
      <c r="M63" s="13" t="str">
        <f>IF(L63 &lt; 0, "Under", "Over")</f>
        <v>Under</v>
      </c>
      <c r="N63" s="13">
        <f>G63-K63</f>
        <v>-0.5</v>
      </c>
      <c r="O63" s="13">
        <v>0.44444444444444442</v>
      </c>
      <c r="P63" s="14">
        <f>IF(M63="Over", IF(AND(H63&gt;K63, I63&gt;K63, J63&gt;K63), 1, IF(OR(AND(H63&gt;K63, I63&gt;K63), AND(H63&gt;K63, J63&gt;K63), AND(H63&gt;K63, J63&gt;K63)), 2/3, IF(OR(AND(H63&gt;K63, I63&lt;=K63), AND(H63&gt;K63, J63&lt;=K63), AND(I63&gt;K63, J63&lt;=K63), AND(H63&lt;=K63, I63&gt;K63), AND(H63&lt;=K63, J63&gt;K63), AND(I63&lt;=K63, J63&gt;K63)), 1/3, 0))), IF(AND(H63&lt;K63, I63&lt;K63, J63&lt;K63), 1, IF(OR(AND(H63&lt;K63, I63&lt;K63), AND(H63&lt;K63, J63&lt;K63), AND(H63&lt;K63, J63&lt;K63)), 2/3, IF(OR(AND(H63&lt;K63, I63&gt;=K63), AND(H63&lt;K63, J63&gt;=K63), AND(I63&lt;K63, J63&gt;=K63), AND(H63&gt;=K63, I63&lt;K63), AND(H63&gt;=K63, J63&lt;K63), AND(I63&gt;=K63, J63&lt;K63)), 1/3, 0))))</f>
        <v>0.66666666666666663</v>
      </c>
      <c r="Q63" s="13">
        <f>IF(OR(L63&gt;1.5,L63&lt;-1.5),3,
IF(OR(AND(L63&lt;=1.5,L63&gt;=1),AND(L63&gt;=-1.5,L63&lt;=-1)),2.5,
IF(OR(AND(L63&lt;=1,L63&gt;=0.75),AND(L63&gt;=-1,L63&lt;=-0.75)),2,
IF(OR(AND(L63&lt;=0.75,L63&gt;=0.5),AND(L63&gt;=-0.75,L63&lt;=-0.5)),1.5,
IF(OR(L63&lt;=0.5,L63&gt;=-0.5),1,"")
)
)
))</f>
        <v>1</v>
      </c>
      <c r="R63" s="13">
        <f>IF(P63=1,3,IF(P63=2/3,2,IF(P63=1/3,1,0)))</f>
        <v>2</v>
      </c>
      <c r="S63" s="13">
        <f>IF(AND(M63="Over", G63&gt;K63), 2, IF(AND(M63="Under", G63&lt;=K63), 2, 0))</f>
        <v>2</v>
      </c>
      <c r="T63" s="13">
        <f>IF(AND(M63="Over", O63&gt;0.5), 2, IF(AND(M63="Under", O63&lt;=0.5), 2, 0))</f>
        <v>2</v>
      </c>
      <c r="U63" s="13">
        <f>SUM(Q63:T63)</f>
        <v>7</v>
      </c>
      <c r="V63" s="13">
        <v>8</v>
      </c>
      <c r="Y63"/>
      <c r="AC63" s="6"/>
    </row>
    <row r="64" spans="1:29" ht="15" thickBot="1" x14ac:dyDescent="0.35">
      <c r="A64" t="str">
        <f t="shared" si="5"/>
        <v>Aaron Brooks</v>
      </c>
      <c r="B64" s="5">
        <f>Neural!B29</f>
        <v>5.45845343454336</v>
      </c>
      <c r="D64" s="7">
        <v>28</v>
      </c>
      <c r="E64" s="7" t="s">
        <v>82</v>
      </c>
      <c r="F64" s="7" t="s">
        <v>83</v>
      </c>
      <c r="G64" s="7">
        <v>5</v>
      </c>
      <c r="H64" s="7">
        <v>5.6853122744741729</v>
      </c>
      <c r="I64" s="7">
        <v>5.9039054000000002</v>
      </c>
      <c r="J64" s="7">
        <v>5.41899797869468</v>
      </c>
      <c r="K64" s="13">
        <v>4.5</v>
      </c>
      <c r="L64" s="13">
        <f>H64-K64</f>
        <v>1.1853122744741729</v>
      </c>
      <c r="M64" s="13" t="str">
        <f>IF(L64 &lt; 0, "Under", "Over")</f>
        <v>Over</v>
      </c>
      <c r="N64" s="13">
        <f>G64-K64</f>
        <v>0.5</v>
      </c>
      <c r="O64" s="13">
        <v>0</v>
      </c>
      <c r="P64" s="14">
        <f>IF(M64="Over", IF(AND(H64&gt;K64, I64&gt;K64, J64&gt;K64), 1, IF(OR(AND(H64&gt;K64, I64&gt;K64), AND(H64&gt;K64, J64&gt;K64), AND(H64&gt;K64, J64&gt;K64)), 2/3, IF(OR(AND(H64&gt;K64, I64&lt;=K64), AND(H64&gt;K64, J64&lt;=K64), AND(I64&gt;K64, J64&lt;=K64), AND(H64&lt;=K64, I64&gt;K64), AND(H64&lt;=K64, J64&gt;K64), AND(I64&lt;=K64, J64&gt;K64)), 1/3, 0))), IF(AND(H64&lt;K64, I64&lt;K64, J64&lt;K64), 1, IF(OR(AND(H64&lt;K64, I64&lt;K64), AND(H64&lt;K64, J64&lt;K64), AND(H64&lt;K64, J64&lt;K64)), 2/3, IF(OR(AND(H64&lt;K64, I64&gt;=K64), AND(H64&lt;K64, J64&gt;=K64), AND(I64&lt;K64, J64&gt;=K64), AND(H64&gt;=K64, I64&lt;K64), AND(H64&gt;=K64, J64&lt;K64), AND(I64&gt;=K64, J64&lt;K64)), 1/3, 0))))</f>
        <v>1</v>
      </c>
      <c r="Q64" s="13">
        <f>IF(OR(L64&gt;1.5,L64&lt;-1.5),3,
IF(OR(AND(L64&lt;=1.5,L64&gt;=1),AND(L64&gt;=-1.5,L64&lt;=-1)),2.5,
IF(OR(AND(L64&lt;=1,L64&gt;=0.75),AND(L64&gt;=-1,L64&lt;=-0.75)),2,
IF(OR(AND(L64&lt;=0.75,L64&gt;=0.5),AND(L64&gt;=-0.75,L64&lt;=-0.5)),1.5,
IF(OR(L64&lt;=0.5,L64&gt;=-0.5),1,"")
)
)
))</f>
        <v>2.5</v>
      </c>
      <c r="R64" s="13">
        <f>IF(P64=1,3,IF(P64=2/3,2,IF(P64=1/3,1,0)))</f>
        <v>3</v>
      </c>
      <c r="S64" s="13">
        <f>IF(AND(M64="Over", G64&gt;K64), 2, IF(AND(M64="Under", G64&lt;=K64), 2, 0))</f>
        <v>2</v>
      </c>
      <c r="T64" s="13">
        <f>IF(AND(M64="Over", O64&gt;0.5), 2, IF(AND(M64="Under", O64&lt;=0.5), 2, 0))</f>
        <v>0</v>
      </c>
      <c r="U64" s="13">
        <f>SUM(Q64:T64)</f>
        <v>7.5</v>
      </c>
      <c r="V64" s="13">
        <v>3</v>
      </c>
      <c r="Y64"/>
      <c r="AC64" s="6"/>
    </row>
    <row r="65" spans="1:29" ht="15" thickBot="1" x14ac:dyDescent="0.35">
      <c r="A65" t="str">
        <f t="shared" si="5"/>
        <v>Brandon Pfaadt</v>
      </c>
      <c r="B65" s="5">
        <f>Neural!B30</f>
        <v>5.0783371245475699</v>
      </c>
      <c r="D65" s="7">
        <v>29</v>
      </c>
      <c r="E65" s="7" t="s">
        <v>60</v>
      </c>
      <c r="F65" s="7" t="s">
        <v>59</v>
      </c>
      <c r="G65" s="7">
        <v>5.666666666666667</v>
      </c>
      <c r="H65" s="7">
        <v>4.8720343230409249</v>
      </c>
      <c r="I65" s="7">
        <v>5.3868245999999997</v>
      </c>
      <c r="J65" s="7">
        <v>3.53</v>
      </c>
      <c r="K65" s="11">
        <v>4.5</v>
      </c>
      <c r="L65" s="11">
        <f>H65-K65</f>
        <v>0.37203432304092487</v>
      </c>
      <c r="M65" s="11" t="str">
        <f>IF(L65 &lt; 0, "Under", "Over")</f>
        <v>Over</v>
      </c>
      <c r="N65" s="11">
        <f>G65-K65</f>
        <v>1.166666666666667</v>
      </c>
      <c r="O65" s="11">
        <v>0.55555555555555558</v>
      </c>
      <c r="P65" s="12">
        <f>IF(M65="Over", IF(AND(H65&gt;K65, I65&gt;K65, J65&gt;K65), 1, IF(OR(AND(H65&gt;K65, I65&gt;K65), AND(H65&gt;K65, J65&gt;K65), AND(H65&gt;K65, J65&gt;K65)), 2/3, IF(OR(AND(H65&gt;K65, I65&lt;=K65), AND(H65&gt;K65, J65&lt;=K65), AND(I65&gt;K65, J65&lt;=K65), AND(H65&lt;=K65, I65&gt;K65), AND(H65&lt;=K65, J65&gt;K65), AND(I65&lt;=K65, J65&gt;K65)), 1/3, 0))), IF(AND(H65&lt;K65, I65&lt;K65, J65&lt;K65), 1, IF(OR(AND(H65&lt;K65, I65&lt;K65), AND(H65&lt;K65, J65&lt;K65), AND(H65&lt;K65, J65&lt;K65)), 2/3, IF(OR(AND(H65&lt;K65, I65&gt;=K65), AND(H65&lt;K65, J65&gt;=K65), AND(I65&lt;K65, J65&gt;=K65), AND(H65&gt;=K65, I65&lt;K65), AND(H65&gt;=K65, J65&lt;K65), AND(I65&gt;=K65, J65&lt;K65)), 1/3, 0))))</f>
        <v>0.66666666666666663</v>
      </c>
      <c r="Q65" s="11">
        <f>IF(OR(L65&gt;1.5,L65&lt;-1.5),3,
IF(OR(AND(L65&lt;=1.5,L65&gt;=1),AND(L65&gt;=-1.5,L65&lt;=-1)),2.5,
IF(OR(AND(L65&lt;=1,L65&gt;=0.75),AND(L65&gt;=-1,L65&lt;=-0.75)),2,
IF(OR(AND(L65&lt;=0.75,L65&gt;=0.5),AND(L65&gt;=-0.75,L65&lt;=-0.5)),1.5,
IF(OR(L65&lt;=0.5,L65&gt;=-0.5),1,"")
)
)
))</f>
        <v>1</v>
      </c>
      <c r="R65" s="11">
        <f>IF(P65=1,3,IF(P65=2/3,2,IF(P65=1/3,1,0)))</f>
        <v>2</v>
      </c>
      <c r="S65" s="11">
        <f>IF(AND(M65="Over", G65&gt;K65), 2, IF(AND(M65="Under", G65&lt;=K65), 2, 0))</f>
        <v>2</v>
      </c>
      <c r="T65" s="11">
        <f>IF(AND(M65="Over", O65&gt;0.5), 2, IF(AND(M65="Under", O65&lt;=0.5), 2, 0))</f>
        <v>2</v>
      </c>
      <c r="U65" s="11">
        <f>SUM(Q65:T65)</f>
        <v>7</v>
      </c>
      <c r="V65" s="11">
        <v>7</v>
      </c>
      <c r="Y65"/>
      <c r="AC65" s="6"/>
    </row>
    <row r="66" spans="1:29" ht="15" thickBot="1" x14ac:dyDescent="0.35">
      <c r="A66" t="str">
        <f t="shared" si="5"/>
        <v>Gavin Stone</v>
      </c>
      <c r="B66" s="5">
        <f>Neural!B31</f>
        <v>4.95515309390069</v>
      </c>
      <c r="D66" s="7">
        <v>30</v>
      </c>
      <c r="E66" s="7" t="s">
        <v>76</v>
      </c>
      <c r="F66" s="7" t="s">
        <v>43</v>
      </c>
      <c r="G66" s="7">
        <v>3.625</v>
      </c>
      <c r="H66" s="7">
        <v>4.6082359200751331</v>
      </c>
      <c r="I66" s="7">
        <v>5.0388558903715799</v>
      </c>
      <c r="J66" s="7">
        <v>3.3131585000000001</v>
      </c>
      <c r="K66" s="11">
        <v>3.5</v>
      </c>
      <c r="L66" s="11">
        <f>H66-K66</f>
        <v>1.1082359200751331</v>
      </c>
      <c r="M66" s="11" t="str">
        <f>IF(L66 &lt; 0, "Under", "Over")</f>
        <v>Over</v>
      </c>
      <c r="N66" s="11">
        <f>G66-K66</f>
        <v>0.125</v>
      </c>
      <c r="O66" s="11">
        <v>0.66666666666666663</v>
      </c>
      <c r="P66" s="12">
        <f>IF(M66="Over", IF(AND(H66&gt;K66, I66&gt;K66, J66&gt;K66), 1, IF(OR(AND(H66&gt;K66, I66&gt;K66), AND(H66&gt;K66, J66&gt;K66), AND(H66&gt;K66, J66&gt;K66)), 2/3, IF(OR(AND(H66&gt;K66, I66&lt;=K66), AND(H66&gt;K66, J66&lt;=K66), AND(I66&gt;K66, J66&lt;=K66), AND(H66&lt;=K66, I66&gt;K66), AND(H66&lt;=K66, J66&gt;K66), AND(I66&lt;=K66, J66&gt;K66)), 1/3, 0))), IF(AND(H66&lt;K66, I66&lt;K66, J66&lt;K66), 1, IF(OR(AND(H66&lt;K66, I66&lt;K66), AND(H66&lt;K66, J66&lt;K66), AND(H66&lt;K66, J66&lt;K66)), 2/3, IF(OR(AND(H66&lt;K66, I66&gt;=K66), AND(H66&lt;K66, J66&gt;=K66), AND(I66&lt;K66, J66&gt;=K66), AND(H66&gt;=K66, I66&lt;K66), AND(H66&gt;=K66, J66&lt;K66), AND(I66&gt;=K66, J66&lt;K66)), 1/3, 0))))</f>
        <v>0.66666666666666663</v>
      </c>
      <c r="Q66" s="11">
        <f>IF(OR(L66&gt;1.5,L66&lt;-1.5),3,
IF(OR(AND(L66&lt;=1.5,L66&gt;=1),AND(L66&gt;=-1.5,L66&lt;=-1)),2.5,
IF(OR(AND(L66&lt;=1,L66&gt;=0.75),AND(L66&gt;=-1,L66&lt;=-0.75)),2,
IF(OR(AND(L66&lt;=0.75,L66&gt;=0.5),AND(L66&gt;=-0.75,L66&lt;=-0.5)),1.5,
IF(OR(L66&lt;=0.5,L66&gt;=-0.5),1,"")
)
)
))</f>
        <v>2.5</v>
      </c>
      <c r="R66" s="11">
        <f>IF(P66=1,3,IF(P66=2/3,2,IF(P66=1/3,1,0)))</f>
        <v>2</v>
      </c>
      <c r="S66" s="11">
        <f>IF(AND(M66="Over", G66&gt;K66), 2, IF(AND(M66="Under", G66&lt;=K66), 2, 0))</f>
        <v>2</v>
      </c>
      <c r="T66" s="11">
        <f>IF(AND(M66="Over", O66&gt;0.5), 2, IF(AND(M66="Under", O66&lt;=0.5), 2, 0))</f>
        <v>2</v>
      </c>
      <c r="U66" s="11">
        <f>SUM(Q66:T66)</f>
        <v>8.5</v>
      </c>
      <c r="V66" s="11">
        <v>5</v>
      </c>
      <c r="Y66"/>
      <c r="AC66" s="6"/>
    </row>
    <row r="67" spans="1:29" ht="15" thickBot="1" x14ac:dyDescent="0.35">
      <c r="A67">
        <f t="shared" si="5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9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5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5"/>
        <v>0</v>
      </c>
      <c r="B69" s="5">
        <f>Neural!B34</f>
        <v>0</v>
      </c>
    </row>
    <row r="70" spans="1:29" ht="15" thickBot="1" x14ac:dyDescent="0.35">
      <c r="A70">
        <f t="shared" si="5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178</v>
      </c>
      <c r="B2" s="1">
        <v>4.7438645500918204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208</v>
      </c>
      <c r="B3" s="1">
        <v>4.84498932924439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133</v>
      </c>
      <c r="B4" s="1">
        <v>4.9857764045464199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146</v>
      </c>
      <c r="B5" s="1">
        <v>4.6899542984282503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181</v>
      </c>
      <c r="B6" s="1">
        <v>4.8184212212356696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125</v>
      </c>
      <c r="B7" s="1">
        <v>4.9772264610152002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148</v>
      </c>
      <c r="B8" s="1">
        <v>5.0791223391385101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507</v>
      </c>
      <c r="B9" s="1">
        <v>4.9491720519643101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135</v>
      </c>
      <c r="B10" s="1">
        <v>4.9567654634705898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509</v>
      </c>
      <c r="B11" s="1">
        <v>5.2940952528315899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118</v>
      </c>
      <c r="B12" s="1">
        <v>5.07518730944137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131</v>
      </c>
      <c r="B13" s="1">
        <v>4.8862291746254201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113</v>
      </c>
      <c r="B14" s="1">
        <v>4.6595865591095302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124</v>
      </c>
      <c r="B15" s="1">
        <v>4.9490602136915403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149</v>
      </c>
      <c r="B16" s="1">
        <v>4.7280155297058997</v>
      </c>
    </row>
    <row r="17" spans="1:2" ht="15" thickBot="1" x14ac:dyDescent="0.35">
      <c r="A17" s="1">
        <v>120</v>
      </c>
      <c r="B17" s="1">
        <v>4.9595320535358898</v>
      </c>
    </row>
    <row r="18" spans="1:2" ht="15" thickBot="1" x14ac:dyDescent="0.35">
      <c r="A18" s="1">
        <v>132</v>
      </c>
      <c r="B18" s="1">
        <v>4.8746512949848499</v>
      </c>
    </row>
    <row r="19" spans="1:2" ht="15" thickBot="1" x14ac:dyDescent="0.35">
      <c r="A19" s="1">
        <v>137</v>
      </c>
      <c r="B19" s="1">
        <v>5.0424532462752998</v>
      </c>
    </row>
    <row r="20" spans="1:2" ht="15" thickBot="1" x14ac:dyDescent="0.35">
      <c r="A20" s="1">
        <v>143</v>
      </c>
      <c r="B20" s="1">
        <v>5.0041793787811697</v>
      </c>
    </row>
    <row r="21" spans="1:2" ht="15" thickBot="1" x14ac:dyDescent="0.35">
      <c r="A21" s="1">
        <v>126</v>
      </c>
      <c r="B21" s="1">
        <v>4.8939520889309698</v>
      </c>
    </row>
    <row r="22" spans="1:2" ht="15" thickBot="1" x14ac:dyDescent="0.35">
      <c r="A22" s="1">
        <v>142</v>
      </c>
      <c r="B22" s="1">
        <v>4.9535463588951902</v>
      </c>
    </row>
    <row r="23" spans="1:2" ht="15" thickBot="1" x14ac:dyDescent="0.35">
      <c r="A23" s="1">
        <v>141</v>
      </c>
      <c r="B23" s="1">
        <v>4.8635389344859004</v>
      </c>
    </row>
    <row r="24" spans="1:2" ht="15" thickBot="1" x14ac:dyDescent="0.35">
      <c r="A24" s="1">
        <v>127</v>
      </c>
      <c r="B24" s="1">
        <v>4.6615643745590498</v>
      </c>
    </row>
    <row r="25" spans="1:2" ht="15" thickBot="1" x14ac:dyDescent="0.35">
      <c r="A25" s="1">
        <v>140</v>
      </c>
      <c r="B25" s="1">
        <v>4.8148746888178398</v>
      </c>
    </row>
    <row r="26" spans="1:2" ht="15" thickBot="1" x14ac:dyDescent="0.35">
      <c r="A26" s="1">
        <v>129</v>
      </c>
      <c r="B26" s="1">
        <v>4.8518233884815096</v>
      </c>
    </row>
    <row r="27" spans="1:2" ht="15" thickBot="1" x14ac:dyDescent="0.35">
      <c r="A27" s="1">
        <v>116</v>
      </c>
      <c r="B27" s="1">
        <v>4.8471349021030701</v>
      </c>
    </row>
    <row r="28" spans="1:2" ht="15" thickBot="1" x14ac:dyDescent="0.35">
      <c r="A28" s="1">
        <v>155</v>
      </c>
      <c r="B28" s="1">
        <v>5.0360665401292604</v>
      </c>
    </row>
    <row r="29" spans="1:2" ht="15" thickBot="1" x14ac:dyDescent="0.35">
      <c r="A29" s="1">
        <v>128</v>
      </c>
      <c r="B29" s="1">
        <v>5.41899797869468</v>
      </c>
    </row>
    <row r="30" spans="1:2" ht="15" thickBot="1" x14ac:dyDescent="0.35">
      <c r="A30" s="1">
        <v>145</v>
      </c>
      <c r="B30" s="1">
        <v>5.1057493029590102</v>
      </c>
    </row>
    <row r="31" spans="1:2" ht="15" thickBot="1" x14ac:dyDescent="0.35">
      <c r="A31" s="1">
        <v>156</v>
      </c>
      <c r="B31" s="1">
        <v>4.95693028142471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178</v>
      </c>
      <c r="B2" s="1">
        <v>3.6691485854570298</v>
      </c>
    </row>
    <row r="3" spans="1:2" ht="15" thickBot="1" x14ac:dyDescent="0.35">
      <c r="A3" s="1">
        <v>208</v>
      </c>
      <c r="B3" s="1">
        <v>4.2489073070635204</v>
      </c>
    </row>
    <row r="4" spans="1:2" ht="15" thickBot="1" x14ac:dyDescent="0.35">
      <c r="A4" s="1">
        <v>133</v>
      </c>
      <c r="B4" s="1">
        <v>4.7193626289494199</v>
      </c>
    </row>
    <row r="5" spans="1:2" ht="15" thickBot="1" x14ac:dyDescent="0.35">
      <c r="A5" s="1">
        <v>146</v>
      </c>
      <c r="B5" s="1">
        <v>4.36240608079979</v>
      </c>
    </row>
    <row r="6" spans="1:2" ht="15" thickBot="1" x14ac:dyDescent="0.35">
      <c r="A6" s="1">
        <v>181</v>
      </c>
      <c r="B6" s="1">
        <v>4.1009573398953698</v>
      </c>
    </row>
    <row r="7" spans="1:2" ht="15" thickBot="1" x14ac:dyDescent="0.35">
      <c r="A7" s="1">
        <v>125</v>
      </c>
      <c r="B7" s="1">
        <v>5.0059554075146799</v>
      </c>
    </row>
    <row r="8" spans="1:2" ht="15" thickBot="1" x14ac:dyDescent="0.35">
      <c r="A8" s="1">
        <v>148</v>
      </c>
      <c r="B8" s="1">
        <v>4.4987757558885999</v>
      </c>
    </row>
    <row r="9" spans="1:2" ht="15" thickBot="1" x14ac:dyDescent="0.35">
      <c r="A9" s="1">
        <v>507</v>
      </c>
      <c r="B9" s="1">
        <v>5.7751836045519003</v>
      </c>
    </row>
    <row r="10" spans="1:2" ht="15" thickBot="1" x14ac:dyDescent="0.35">
      <c r="A10" s="1">
        <v>135</v>
      </c>
      <c r="B10" s="1">
        <v>5.1879057162386299</v>
      </c>
    </row>
    <row r="11" spans="1:2" ht="15" thickBot="1" x14ac:dyDescent="0.35">
      <c r="A11" s="1">
        <v>509</v>
      </c>
      <c r="B11" s="1">
        <v>9.0176193088543002</v>
      </c>
    </row>
    <row r="12" spans="1:2" ht="15" thickBot="1" x14ac:dyDescent="0.35">
      <c r="A12" s="1">
        <v>118</v>
      </c>
      <c r="B12" s="1">
        <v>5.9248148976942101</v>
      </c>
    </row>
    <row r="13" spans="1:2" ht="15" thickBot="1" x14ac:dyDescent="0.35">
      <c r="A13" s="1">
        <v>131</v>
      </c>
      <c r="B13" s="1">
        <v>4.8008436504625598</v>
      </c>
    </row>
    <row r="14" spans="1:2" ht="15" thickBot="1" x14ac:dyDescent="0.35">
      <c r="A14" s="1">
        <v>113</v>
      </c>
      <c r="B14" s="1">
        <v>4.9721883808013096</v>
      </c>
    </row>
    <row r="15" spans="1:2" ht="15" thickBot="1" x14ac:dyDescent="0.35">
      <c r="A15" s="1">
        <v>124</v>
      </c>
      <c r="B15" s="1">
        <v>5.8643144627025103</v>
      </c>
    </row>
    <row r="16" spans="1:2" ht="15" thickBot="1" x14ac:dyDescent="0.35">
      <c r="A16" s="1">
        <v>149</v>
      </c>
      <c r="B16" s="1">
        <v>4.4453186641975497</v>
      </c>
    </row>
    <row r="17" spans="1:2" ht="15" thickBot="1" x14ac:dyDescent="0.35">
      <c r="A17" s="1">
        <v>120</v>
      </c>
      <c r="B17" s="1">
        <v>5.94112505862027</v>
      </c>
    </row>
    <row r="18" spans="1:2" ht="15" thickBot="1" x14ac:dyDescent="0.35">
      <c r="A18" s="1">
        <v>132</v>
      </c>
      <c r="B18" s="1">
        <v>4.8576364581591296</v>
      </c>
    </row>
    <row r="19" spans="1:2" ht="15" thickBot="1" x14ac:dyDescent="0.35">
      <c r="A19" s="1">
        <v>137</v>
      </c>
      <c r="B19" s="1">
        <v>5.7523982870619399</v>
      </c>
    </row>
    <row r="20" spans="1:2" ht="15" thickBot="1" x14ac:dyDescent="0.35">
      <c r="A20" s="1">
        <v>143</v>
      </c>
      <c r="B20" s="1">
        <v>5.4784109776287897</v>
      </c>
    </row>
    <row r="21" spans="1:2" ht="15" thickBot="1" x14ac:dyDescent="0.35">
      <c r="A21" s="1">
        <v>126</v>
      </c>
      <c r="B21" s="1">
        <v>5.4210364863960701</v>
      </c>
    </row>
    <row r="22" spans="1:2" ht="15" thickBot="1" x14ac:dyDescent="0.35">
      <c r="A22" s="1">
        <v>142</v>
      </c>
      <c r="B22" s="1">
        <v>4.5445399475014696</v>
      </c>
    </row>
    <row r="23" spans="1:2" ht="15" thickBot="1" x14ac:dyDescent="0.35">
      <c r="A23" s="1">
        <v>141</v>
      </c>
      <c r="B23" s="1">
        <v>5.3799454515459697</v>
      </c>
    </row>
    <row r="24" spans="1:2" ht="15" thickBot="1" x14ac:dyDescent="0.35">
      <c r="A24" s="1">
        <v>127</v>
      </c>
      <c r="B24" s="1">
        <v>4.1629754209708301</v>
      </c>
    </row>
    <row r="25" spans="1:2" ht="15" thickBot="1" x14ac:dyDescent="0.35">
      <c r="A25" s="1">
        <v>140</v>
      </c>
      <c r="B25" s="1">
        <v>4.46081246516182</v>
      </c>
    </row>
    <row r="26" spans="1:2" ht="15" thickBot="1" x14ac:dyDescent="0.35">
      <c r="A26" s="1">
        <v>129</v>
      </c>
      <c r="B26" s="1">
        <v>4.0765011462629603</v>
      </c>
    </row>
    <row r="27" spans="1:2" ht="15" thickBot="1" x14ac:dyDescent="0.35">
      <c r="A27" s="1">
        <v>116</v>
      </c>
      <c r="B27" s="1">
        <v>5.0831100441893602</v>
      </c>
    </row>
    <row r="28" spans="1:2" ht="15" thickBot="1" x14ac:dyDescent="0.35">
      <c r="A28" s="1">
        <v>155</v>
      </c>
      <c r="B28" s="1">
        <v>4.1699607419123996</v>
      </c>
    </row>
    <row r="29" spans="1:2" ht="15" thickBot="1" x14ac:dyDescent="0.35">
      <c r="A29" s="1">
        <v>128</v>
      </c>
      <c r="B29" s="1">
        <v>5.7536330443514903</v>
      </c>
    </row>
    <row r="30" spans="1:2" ht="15" thickBot="1" x14ac:dyDescent="0.35">
      <c r="A30" s="1">
        <v>145</v>
      </c>
      <c r="B30" s="1">
        <v>4.5856477812952896</v>
      </c>
    </row>
    <row r="31" spans="1:2" ht="15" thickBot="1" x14ac:dyDescent="0.35">
      <c r="A31" s="1">
        <v>156</v>
      </c>
      <c r="B31" s="1">
        <v>4.4342031004943703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31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60</v>
      </c>
      <c r="B2" t="s">
        <v>59</v>
      </c>
      <c r="C2">
        <v>5.5</v>
      </c>
      <c r="D2">
        <v>-165</v>
      </c>
      <c r="E2">
        <v>130</v>
      </c>
      <c r="F2">
        <v>5.5</v>
      </c>
      <c r="G2">
        <v>-170</v>
      </c>
      <c r="H2">
        <v>132</v>
      </c>
      <c r="I2">
        <v>5.5</v>
      </c>
      <c r="J2">
        <v>-175</v>
      </c>
      <c r="K2">
        <v>135</v>
      </c>
      <c r="L2">
        <v>4.5</v>
      </c>
      <c r="M2">
        <v>104</v>
      </c>
      <c r="N2">
        <v>-137</v>
      </c>
      <c r="R2" s="7">
        <f t="shared" ref="R2:R23" si="0">MIN(C2,F2,I2,L2,O2)</f>
        <v>4.5</v>
      </c>
    </row>
    <row r="3" spans="1:18" x14ac:dyDescent="0.3">
      <c r="A3" t="s">
        <v>61</v>
      </c>
      <c r="B3" t="s">
        <v>46</v>
      </c>
      <c r="C3">
        <v>5.5</v>
      </c>
      <c r="D3">
        <v>110</v>
      </c>
      <c r="E3">
        <v>-140</v>
      </c>
      <c r="F3">
        <v>5.5</v>
      </c>
      <c r="G3">
        <v>-104</v>
      </c>
      <c r="H3">
        <v>-122</v>
      </c>
      <c r="I3">
        <v>5.5</v>
      </c>
      <c r="J3">
        <v>120</v>
      </c>
      <c r="K3">
        <v>-160</v>
      </c>
      <c r="L3">
        <v>5.5</v>
      </c>
      <c r="M3">
        <v>102</v>
      </c>
      <c r="N3">
        <v>-136</v>
      </c>
      <c r="R3" s="7">
        <f t="shared" si="0"/>
        <v>5.5</v>
      </c>
    </row>
    <row r="4" spans="1:18" x14ac:dyDescent="0.3">
      <c r="A4" t="s">
        <v>62</v>
      </c>
      <c r="B4" t="s">
        <v>56</v>
      </c>
      <c r="C4">
        <v>5.5</v>
      </c>
      <c r="D4">
        <v>-155</v>
      </c>
      <c r="E4">
        <v>120</v>
      </c>
      <c r="F4">
        <v>4.5</v>
      </c>
      <c r="G4">
        <v>132</v>
      </c>
      <c r="H4">
        <v>-170</v>
      </c>
      <c r="I4">
        <v>5.5</v>
      </c>
      <c r="J4">
        <v>-155</v>
      </c>
      <c r="K4">
        <v>115</v>
      </c>
      <c r="L4">
        <v>5.5</v>
      </c>
      <c r="M4">
        <v>128</v>
      </c>
      <c r="N4">
        <v>125</v>
      </c>
      <c r="R4" s="7">
        <f t="shared" si="0"/>
        <v>4.5</v>
      </c>
    </row>
    <row r="5" spans="1:18" x14ac:dyDescent="0.3">
      <c r="A5" t="s">
        <v>63</v>
      </c>
      <c r="B5" t="s">
        <v>42</v>
      </c>
      <c r="C5">
        <v>4.5</v>
      </c>
      <c r="D5">
        <v>-125</v>
      </c>
      <c r="E5">
        <v>100</v>
      </c>
      <c r="F5">
        <v>4.5</v>
      </c>
      <c r="G5">
        <v>-113</v>
      </c>
      <c r="H5">
        <v>-113</v>
      </c>
      <c r="I5">
        <v>4.5</v>
      </c>
      <c r="J5">
        <v>-110</v>
      </c>
      <c r="K5">
        <v>-115</v>
      </c>
      <c r="L5">
        <v>4.5</v>
      </c>
      <c r="M5">
        <v>-141</v>
      </c>
      <c r="N5">
        <v>107</v>
      </c>
      <c r="R5" s="7">
        <f t="shared" si="0"/>
        <v>4.5</v>
      </c>
    </row>
    <row r="6" spans="1:18" x14ac:dyDescent="0.3">
      <c r="A6" t="s">
        <v>64</v>
      </c>
      <c r="B6" t="s">
        <v>65</v>
      </c>
      <c r="C6">
        <v>4.5</v>
      </c>
      <c r="D6">
        <v>-160</v>
      </c>
      <c r="E6">
        <v>125</v>
      </c>
      <c r="F6">
        <v>4.5</v>
      </c>
      <c r="G6">
        <v>-160</v>
      </c>
      <c r="H6">
        <v>126</v>
      </c>
      <c r="I6">
        <v>4.5</v>
      </c>
      <c r="J6">
        <v>-155</v>
      </c>
      <c r="K6">
        <v>120</v>
      </c>
      <c r="L6">
        <v>4.5</v>
      </c>
      <c r="M6">
        <v>140</v>
      </c>
      <c r="N6">
        <v>120</v>
      </c>
      <c r="R6" s="7">
        <f t="shared" si="0"/>
        <v>4.5</v>
      </c>
    </row>
    <row r="7" spans="1:18" x14ac:dyDescent="0.3">
      <c r="A7" t="s">
        <v>66</v>
      </c>
      <c r="B7" t="s">
        <v>47</v>
      </c>
      <c r="C7">
        <v>5.5</v>
      </c>
      <c r="D7">
        <v>-130</v>
      </c>
      <c r="E7">
        <v>100</v>
      </c>
      <c r="F7">
        <v>5.5</v>
      </c>
      <c r="G7">
        <v>-130</v>
      </c>
      <c r="H7">
        <v>102</v>
      </c>
      <c r="I7">
        <v>5.5</v>
      </c>
      <c r="J7">
        <v>-130</v>
      </c>
      <c r="K7">
        <v>100</v>
      </c>
      <c r="L7">
        <v>5.5</v>
      </c>
      <c r="M7">
        <v>-129</v>
      </c>
      <c r="N7">
        <v>-104</v>
      </c>
      <c r="R7" s="7">
        <f t="shared" si="0"/>
        <v>5.5</v>
      </c>
    </row>
    <row r="8" spans="1:18" x14ac:dyDescent="0.3">
      <c r="A8" t="s">
        <v>67</v>
      </c>
      <c r="B8" t="s">
        <v>68</v>
      </c>
      <c r="C8">
        <v>4.5</v>
      </c>
      <c r="D8">
        <v>-175</v>
      </c>
      <c r="E8">
        <v>135</v>
      </c>
      <c r="F8">
        <v>3.5</v>
      </c>
      <c r="G8">
        <v>138</v>
      </c>
      <c r="H8">
        <v>-176</v>
      </c>
      <c r="I8">
        <v>4.5</v>
      </c>
      <c r="J8">
        <v>-150</v>
      </c>
      <c r="K8">
        <v>115</v>
      </c>
      <c r="L8">
        <v>4.5</v>
      </c>
      <c r="M8">
        <v>-148</v>
      </c>
      <c r="N8">
        <v>110</v>
      </c>
      <c r="R8" s="7">
        <f t="shared" si="0"/>
        <v>3.5</v>
      </c>
    </row>
    <row r="9" spans="1:18" x14ac:dyDescent="0.3">
      <c r="A9" t="s">
        <v>69</v>
      </c>
      <c r="B9" t="s">
        <v>49</v>
      </c>
      <c r="C9">
        <v>3.5</v>
      </c>
      <c r="D9">
        <v>-165</v>
      </c>
      <c r="E9">
        <v>130</v>
      </c>
      <c r="F9">
        <v>3.5</v>
      </c>
      <c r="G9">
        <v>-152</v>
      </c>
      <c r="H9">
        <v>120</v>
      </c>
      <c r="I9">
        <v>3.5</v>
      </c>
      <c r="J9">
        <v>-160</v>
      </c>
      <c r="K9">
        <v>125</v>
      </c>
      <c r="L9">
        <v>3.5</v>
      </c>
      <c r="M9">
        <v>-167</v>
      </c>
      <c r="N9">
        <v>125</v>
      </c>
      <c r="R9" s="7">
        <f t="shared" si="0"/>
        <v>3.5</v>
      </c>
    </row>
    <row r="10" spans="1:18" x14ac:dyDescent="0.3">
      <c r="A10" t="s">
        <v>70</v>
      </c>
      <c r="B10" t="s">
        <v>71</v>
      </c>
      <c r="C10">
        <v>4.5</v>
      </c>
      <c r="D10">
        <v>-120</v>
      </c>
      <c r="E10">
        <v>-105</v>
      </c>
      <c r="F10">
        <v>4.5</v>
      </c>
      <c r="G10">
        <v>-122</v>
      </c>
      <c r="H10">
        <v>-104</v>
      </c>
      <c r="I10">
        <v>4.5</v>
      </c>
      <c r="J10">
        <v>-125</v>
      </c>
      <c r="K10">
        <v>-105</v>
      </c>
      <c r="L10">
        <v>4.5</v>
      </c>
      <c r="M10">
        <v>-127</v>
      </c>
      <c r="N10">
        <v>-105</v>
      </c>
      <c r="R10" s="7">
        <f t="shared" si="0"/>
        <v>4.5</v>
      </c>
    </row>
    <row r="11" spans="1:18" x14ac:dyDescent="0.3">
      <c r="A11" t="s">
        <v>72</v>
      </c>
      <c r="B11" t="s">
        <v>54</v>
      </c>
      <c r="C11">
        <v>3.5</v>
      </c>
      <c r="D11">
        <v>-160</v>
      </c>
      <c r="E11">
        <v>125</v>
      </c>
      <c r="F11">
        <v>3.5</v>
      </c>
      <c r="G11">
        <v>-146</v>
      </c>
      <c r="H11">
        <v>114</v>
      </c>
      <c r="I11">
        <v>3.5</v>
      </c>
      <c r="J11">
        <v>-175</v>
      </c>
      <c r="K11">
        <v>130</v>
      </c>
      <c r="L11">
        <v>3.5</v>
      </c>
      <c r="M11">
        <v>-141</v>
      </c>
      <c r="N11">
        <v>106</v>
      </c>
      <c r="R11" s="7">
        <f t="shared" si="0"/>
        <v>3.5</v>
      </c>
    </row>
    <row r="12" spans="1:18" x14ac:dyDescent="0.3">
      <c r="A12" t="s">
        <v>73</v>
      </c>
      <c r="B12" t="s">
        <v>34</v>
      </c>
      <c r="C12">
        <v>5.5</v>
      </c>
      <c r="D12">
        <v>-140</v>
      </c>
      <c r="E12">
        <v>110</v>
      </c>
      <c r="F12">
        <v>5.5</v>
      </c>
      <c r="G12">
        <v>-164</v>
      </c>
      <c r="H12">
        <v>128</v>
      </c>
      <c r="I12">
        <v>5.5</v>
      </c>
      <c r="J12" t="s">
        <v>33</v>
      </c>
      <c r="K12" t="s">
        <v>33</v>
      </c>
      <c r="L12">
        <v>5.5</v>
      </c>
      <c r="M12">
        <v>143</v>
      </c>
      <c r="N12">
        <v>108</v>
      </c>
      <c r="R12" s="7">
        <f t="shared" si="0"/>
        <v>5.5</v>
      </c>
    </row>
    <row r="13" spans="1:18" x14ac:dyDescent="0.3">
      <c r="A13" t="s">
        <v>74</v>
      </c>
      <c r="B13" t="s">
        <v>55</v>
      </c>
      <c r="C13">
        <v>4.5</v>
      </c>
      <c r="D13">
        <v>100</v>
      </c>
      <c r="E13">
        <v>-130</v>
      </c>
      <c r="F13">
        <v>4.5</v>
      </c>
      <c r="G13">
        <v>100</v>
      </c>
      <c r="H13">
        <v>-128</v>
      </c>
      <c r="I13">
        <v>4.5</v>
      </c>
      <c r="J13">
        <v>-105</v>
      </c>
      <c r="K13">
        <v>-120</v>
      </c>
      <c r="L13">
        <v>4.5</v>
      </c>
      <c r="M13">
        <v>-124</v>
      </c>
      <c r="N13">
        <v>-108</v>
      </c>
      <c r="R13" s="7">
        <f t="shared" si="0"/>
        <v>4.5</v>
      </c>
    </row>
    <row r="14" spans="1:18" x14ac:dyDescent="0.3">
      <c r="A14" t="s">
        <v>75</v>
      </c>
      <c r="B14" t="s">
        <v>58</v>
      </c>
      <c r="C14">
        <v>4.5</v>
      </c>
      <c r="D14">
        <v>-195</v>
      </c>
      <c r="E14">
        <v>140</v>
      </c>
      <c r="F14">
        <v>3.5</v>
      </c>
      <c r="G14">
        <v>134</v>
      </c>
      <c r="H14">
        <v>-172</v>
      </c>
      <c r="I14">
        <v>4.5</v>
      </c>
      <c r="J14">
        <v>-175</v>
      </c>
      <c r="K14">
        <v>130</v>
      </c>
      <c r="L14">
        <v>4.5</v>
      </c>
      <c r="M14">
        <v>125</v>
      </c>
      <c r="N14">
        <v>140</v>
      </c>
      <c r="R14" s="7">
        <f t="shared" si="0"/>
        <v>3.5</v>
      </c>
    </row>
    <row r="15" spans="1:18" x14ac:dyDescent="0.3">
      <c r="A15" t="s">
        <v>76</v>
      </c>
      <c r="B15" t="s">
        <v>43</v>
      </c>
      <c r="C15">
        <v>4.5</v>
      </c>
      <c r="D15">
        <v>-175</v>
      </c>
      <c r="E15">
        <v>135</v>
      </c>
      <c r="F15">
        <v>3.5</v>
      </c>
      <c r="G15">
        <v>132</v>
      </c>
      <c r="H15">
        <v>-168</v>
      </c>
      <c r="I15">
        <v>4.5</v>
      </c>
      <c r="J15">
        <v>-175</v>
      </c>
      <c r="K15">
        <v>135</v>
      </c>
      <c r="L15">
        <v>4.5</v>
      </c>
      <c r="M15">
        <v>118</v>
      </c>
      <c r="N15">
        <v>145</v>
      </c>
      <c r="R15" s="7">
        <f t="shared" si="0"/>
        <v>3.5</v>
      </c>
    </row>
    <row r="16" spans="1:18" x14ac:dyDescent="0.3">
      <c r="A16" t="s">
        <v>77</v>
      </c>
      <c r="B16" t="s">
        <v>51</v>
      </c>
      <c r="C16">
        <v>4.5</v>
      </c>
      <c r="D16">
        <v>-105</v>
      </c>
      <c r="E16">
        <v>-120</v>
      </c>
      <c r="F16">
        <v>4.5</v>
      </c>
      <c r="G16">
        <v>-108</v>
      </c>
      <c r="H16">
        <v>-118</v>
      </c>
      <c r="I16">
        <v>4.5</v>
      </c>
      <c r="J16">
        <v>-105</v>
      </c>
      <c r="K16">
        <v>-120</v>
      </c>
      <c r="L16">
        <v>4.5</v>
      </c>
      <c r="M16">
        <v>-122</v>
      </c>
      <c r="N16">
        <v>-108</v>
      </c>
      <c r="R16" s="7">
        <f t="shared" si="0"/>
        <v>4.5</v>
      </c>
    </row>
    <row r="17" spans="1:18" x14ac:dyDescent="0.3">
      <c r="A17" t="s">
        <v>78</v>
      </c>
      <c r="B17" t="s">
        <v>50</v>
      </c>
      <c r="C17">
        <v>4.5</v>
      </c>
      <c r="D17">
        <v>-135</v>
      </c>
      <c r="E17">
        <v>105</v>
      </c>
      <c r="F17">
        <v>4.5</v>
      </c>
      <c r="G17">
        <v>-128</v>
      </c>
      <c r="H17">
        <v>100</v>
      </c>
      <c r="I17">
        <v>4.5</v>
      </c>
      <c r="J17">
        <v>-150</v>
      </c>
      <c r="K17">
        <v>115</v>
      </c>
      <c r="L17">
        <v>4.5</v>
      </c>
      <c r="M17">
        <v>143</v>
      </c>
      <c r="N17">
        <v>117</v>
      </c>
      <c r="R17" s="7">
        <f t="shared" si="0"/>
        <v>4.5</v>
      </c>
    </row>
    <row r="18" spans="1:18" x14ac:dyDescent="0.3">
      <c r="A18" t="s">
        <v>79</v>
      </c>
      <c r="B18" t="s">
        <v>14</v>
      </c>
      <c r="C18">
        <v>6.5</v>
      </c>
      <c r="D18">
        <v>-150</v>
      </c>
      <c r="E18">
        <v>120</v>
      </c>
      <c r="F18">
        <v>5.5</v>
      </c>
      <c r="G18">
        <v>120</v>
      </c>
      <c r="H18">
        <v>-154</v>
      </c>
      <c r="I18">
        <v>6.5</v>
      </c>
      <c r="J18">
        <v>-150</v>
      </c>
      <c r="K18">
        <v>115</v>
      </c>
      <c r="L18">
        <v>6.5</v>
      </c>
      <c r="M18">
        <v>123</v>
      </c>
      <c r="N18">
        <v>128</v>
      </c>
      <c r="R18" s="7">
        <f t="shared" si="0"/>
        <v>5.5</v>
      </c>
    </row>
    <row r="19" spans="1:18" x14ac:dyDescent="0.3">
      <c r="A19" t="s">
        <v>80</v>
      </c>
      <c r="B19" t="s">
        <v>40</v>
      </c>
      <c r="C19">
        <v>3.5</v>
      </c>
      <c r="D19" t="s">
        <v>33</v>
      </c>
      <c r="E19" t="s">
        <v>33</v>
      </c>
      <c r="F19">
        <v>2.5</v>
      </c>
      <c r="G19" t="s">
        <v>33</v>
      </c>
      <c r="H19" t="s">
        <v>33</v>
      </c>
      <c r="I19">
        <v>3.5</v>
      </c>
      <c r="J19" t="s">
        <v>33</v>
      </c>
      <c r="K19" t="s">
        <v>33</v>
      </c>
      <c r="L19">
        <v>5.5</v>
      </c>
      <c r="M19" t="s">
        <v>33</v>
      </c>
      <c r="N19" t="s">
        <v>33</v>
      </c>
      <c r="R19" s="7">
        <f t="shared" si="0"/>
        <v>2.5</v>
      </c>
    </row>
    <row r="20" spans="1:18" x14ac:dyDescent="0.3">
      <c r="A20" t="s">
        <v>81</v>
      </c>
      <c r="B20" t="s">
        <v>44</v>
      </c>
      <c r="C20">
        <v>6.5</v>
      </c>
      <c r="D20">
        <v>-105</v>
      </c>
      <c r="E20">
        <v>-120</v>
      </c>
      <c r="F20">
        <v>6.5</v>
      </c>
      <c r="G20">
        <v>-104</v>
      </c>
      <c r="H20">
        <v>-122</v>
      </c>
      <c r="I20">
        <v>6.5</v>
      </c>
      <c r="J20">
        <v>-110</v>
      </c>
      <c r="K20">
        <v>-120</v>
      </c>
      <c r="L20">
        <v>6.5</v>
      </c>
      <c r="M20">
        <v>-121</v>
      </c>
      <c r="N20">
        <v>-110</v>
      </c>
      <c r="R20" s="7">
        <f t="shared" si="0"/>
        <v>6.5</v>
      </c>
    </row>
    <row r="21" spans="1:18" x14ac:dyDescent="0.3">
      <c r="A21" t="s">
        <v>82</v>
      </c>
      <c r="B21" t="s">
        <v>83</v>
      </c>
      <c r="C21">
        <v>4.5</v>
      </c>
      <c r="D21">
        <v>-115</v>
      </c>
      <c r="E21">
        <v>-110</v>
      </c>
      <c r="F21">
        <v>4.5</v>
      </c>
      <c r="G21">
        <v>-122</v>
      </c>
      <c r="H21">
        <v>-104</v>
      </c>
      <c r="I21">
        <v>4.5</v>
      </c>
      <c r="J21">
        <v>-120</v>
      </c>
      <c r="K21">
        <v>-110</v>
      </c>
      <c r="L21">
        <v>4.5</v>
      </c>
      <c r="M21">
        <v>-117</v>
      </c>
      <c r="N21">
        <v>-114</v>
      </c>
      <c r="R21" s="7">
        <f t="shared" si="0"/>
        <v>4.5</v>
      </c>
    </row>
    <row r="22" spans="1:18" x14ac:dyDescent="0.3">
      <c r="A22" t="s">
        <v>84</v>
      </c>
      <c r="B22" t="s">
        <v>85</v>
      </c>
      <c r="C22">
        <v>5.5</v>
      </c>
      <c r="D22">
        <v>-160</v>
      </c>
      <c r="E22">
        <v>125</v>
      </c>
      <c r="F22">
        <v>5.5</v>
      </c>
      <c r="G22">
        <v>-140</v>
      </c>
      <c r="H22">
        <v>110</v>
      </c>
      <c r="I22">
        <v>5.5</v>
      </c>
      <c r="J22">
        <v>-155</v>
      </c>
      <c r="K22">
        <v>120</v>
      </c>
      <c r="L22">
        <v>5.5</v>
      </c>
      <c r="M22">
        <v>148</v>
      </c>
      <c r="N22">
        <v>112</v>
      </c>
      <c r="R22" s="7">
        <f t="shared" si="0"/>
        <v>5.5</v>
      </c>
    </row>
    <row r="23" spans="1:18" x14ac:dyDescent="0.3">
      <c r="A23" t="s">
        <v>86</v>
      </c>
      <c r="B23" t="s">
        <v>87</v>
      </c>
      <c r="C23">
        <v>3.5</v>
      </c>
      <c r="D23">
        <v>125</v>
      </c>
      <c r="E23">
        <v>-160</v>
      </c>
      <c r="F23">
        <v>3.5</v>
      </c>
      <c r="G23">
        <v>118</v>
      </c>
      <c r="H23">
        <v>-150</v>
      </c>
      <c r="I23">
        <v>3.5</v>
      </c>
      <c r="J23">
        <v>125</v>
      </c>
      <c r="K23">
        <v>-165</v>
      </c>
      <c r="L23">
        <v>4.5</v>
      </c>
      <c r="M23">
        <v>118</v>
      </c>
      <c r="N23">
        <v>150</v>
      </c>
      <c r="R23" s="7">
        <f t="shared" si="0"/>
        <v>3.5</v>
      </c>
    </row>
    <row r="24" spans="1:18" x14ac:dyDescent="0.3">
      <c r="A24" t="s">
        <v>88</v>
      </c>
      <c r="B24" t="s">
        <v>45</v>
      </c>
      <c r="C24">
        <v>4.5</v>
      </c>
      <c r="D24">
        <v>-110</v>
      </c>
      <c r="E24">
        <v>-120</v>
      </c>
      <c r="F24">
        <v>4.5</v>
      </c>
      <c r="G24">
        <v>102</v>
      </c>
      <c r="H24">
        <v>-130</v>
      </c>
      <c r="I24">
        <v>4.5</v>
      </c>
      <c r="J24">
        <v>-105</v>
      </c>
      <c r="K24">
        <v>-120</v>
      </c>
      <c r="L24">
        <v>4.5</v>
      </c>
      <c r="M24">
        <v>-103</v>
      </c>
      <c r="N24">
        <v>-130</v>
      </c>
      <c r="R24" s="7">
        <f t="shared" ref="R24:R33" si="1">MIN(C24,F24,I24,L24,O24)</f>
        <v>4.5</v>
      </c>
    </row>
    <row r="25" spans="1:18" x14ac:dyDescent="0.3">
      <c r="A25" t="s">
        <v>89</v>
      </c>
      <c r="B25" t="s">
        <v>53</v>
      </c>
      <c r="C25">
        <v>5.5</v>
      </c>
      <c r="D25">
        <v>-180</v>
      </c>
      <c r="E25">
        <v>140</v>
      </c>
      <c r="F25">
        <v>4.5</v>
      </c>
      <c r="G25">
        <v>-102</v>
      </c>
      <c r="H25">
        <v>-125</v>
      </c>
      <c r="I25">
        <v>5.5</v>
      </c>
      <c r="J25">
        <v>-175</v>
      </c>
      <c r="K25">
        <v>135</v>
      </c>
      <c r="L25">
        <v>5.5</v>
      </c>
      <c r="M25">
        <v>118</v>
      </c>
      <c r="N25">
        <v>130</v>
      </c>
      <c r="R25" s="7">
        <f t="shared" si="1"/>
        <v>4.5</v>
      </c>
    </row>
    <row r="26" spans="1:18" x14ac:dyDescent="0.3">
      <c r="A26" t="s">
        <v>90</v>
      </c>
      <c r="B26" t="s">
        <v>91</v>
      </c>
      <c r="C26">
        <v>4.5</v>
      </c>
      <c r="D26">
        <v>135</v>
      </c>
      <c r="E26">
        <v>-170</v>
      </c>
      <c r="F26">
        <v>4.5</v>
      </c>
      <c r="G26">
        <v>126</v>
      </c>
      <c r="H26">
        <v>-162</v>
      </c>
      <c r="I26">
        <v>4.5</v>
      </c>
      <c r="J26">
        <v>120</v>
      </c>
      <c r="K26">
        <v>-160</v>
      </c>
      <c r="L26">
        <v>5.5</v>
      </c>
      <c r="M26">
        <v>135</v>
      </c>
      <c r="N26">
        <v>120</v>
      </c>
      <c r="R26" s="7">
        <f t="shared" si="1"/>
        <v>4.5</v>
      </c>
    </row>
    <row r="27" spans="1:18" x14ac:dyDescent="0.3">
      <c r="A27" t="s">
        <v>92</v>
      </c>
      <c r="B27" t="s">
        <v>57</v>
      </c>
      <c r="C27">
        <v>4.5</v>
      </c>
      <c r="D27">
        <v>115</v>
      </c>
      <c r="E27">
        <v>-150</v>
      </c>
      <c r="F27">
        <v>4.5</v>
      </c>
      <c r="G27">
        <v>104</v>
      </c>
      <c r="H27">
        <v>-132</v>
      </c>
      <c r="I27">
        <v>4.5</v>
      </c>
      <c r="J27">
        <v>105</v>
      </c>
      <c r="K27">
        <v>-140</v>
      </c>
      <c r="L27">
        <v>4.5</v>
      </c>
      <c r="M27">
        <v>102</v>
      </c>
      <c r="N27">
        <v>-134</v>
      </c>
      <c r="R27" s="7">
        <f t="shared" si="1"/>
        <v>4.5</v>
      </c>
    </row>
    <row r="28" spans="1:18" x14ac:dyDescent="0.3">
      <c r="A28" t="s">
        <v>93</v>
      </c>
      <c r="B28" t="s">
        <v>41</v>
      </c>
      <c r="C28">
        <v>4.5</v>
      </c>
      <c r="D28">
        <v>130</v>
      </c>
      <c r="E28">
        <v>-165</v>
      </c>
      <c r="F28">
        <v>4.5</v>
      </c>
      <c r="G28">
        <v>132</v>
      </c>
      <c r="H28">
        <v>-168</v>
      </c>
      <c r="I28">
        <v>4.5</v>
      </c>
      <c r="J28">
        <v>125</v>
      </c>
      <c r="K28">
        <v>-165</v>
      </c>
      <c r="L28">
        <v>5.5</v>
      </c>
      <c r="M28">
        <v>125</v>
      </c>
      <c r="N28">
        <v>132</v>
      </c>
      <c r="R28" s="7">
        <f t="shared" si="1"/>
        <v>4.5</v>
      </c>
    </row>
    <row r="29" spans="1:18" x14ac:dyDescent="0.3">
      <c r="A29" t="s">
        <v>94</v>
      </c>
      <c r="B29" t="s">
        <v>95</v>
      </c>
      <c r="C29">
        <v>5.5</v>
      </c>
      <c r="D29">
        <v>-145</v>
      </c>
      <c r="E29">
        <v>115</v>
      </c>
      <c r="F29">
        <v>5.5</v>
      </c>
      <c r="G29">
        <v>-120</v>
      </c>
      <c r="H29">
        <v>-104</v>
      </c>
      <c r="I29">
        <v>5.5</v>
      </c>
      <c r="J29">
        <v>-135</v>
      </c>
      <c r="K29">
        <v>100</v>
      </c>
      <c r="L29">
        <v>5.5</v>
      </c>
      <c r="M29">
        <v>143</v>
      </c>
      <c r="N29">
        <v>112</v>
      </c>
      <c r="R29" s="7">
        <f t="shared" si="1"/>
        <v>5.5</v>
      </c>
    </row>
    <row r="30" spans="1:18" x14ac:dyDescent="0.3">
      <c r="A30" t="s">
        <v>96</v>
      </c>
      <c r="B30" t="s">
        <v>48</v>
      </c>
      <c r="C30">
        <v>6.5</v>
      </c>
      <c r="D30">
        <v>-155</v>
      </c>
      <c r="E30">
        <v>120</v>
      </c>
      <c r="F30">
        <v>6.5</v>
      </c>
      <c r="G30">
        <v>-134</v>
      </c>
      <c r="H30">
        <v>106</v>
      </c>
      <c r="I30">
        <v>6.5</v>
      </c>
      <c r="J30">
        <v>-150</v>
      </c>
      <c r="K30">
        <v>115</v>
      </c>
      <c r="L30">
        <v>6.5</v>
      </c>
      <c r="M30">
        <v>118</v>
      </c>
      <c r="N30">
        <v>132</v>
      </c>
      <c r="R30" s="7">
        <f t="shared" si="1"/>
        <v>6.5</v>
      </c>
    </row>
    <row r="31" spans="1:18" x14ac:dyDescent="0.3">
      <c r="A31" t="s">
        <v>97</v>
      </c>
      <c r="B31" t="s">
        <v>52</v>
      </c>
      <c r="C31">
        <v>3.5</v>
      </c>
      <c r="D31">
        <v>-130</v>
      </c>
      <c r="E31">
        <v>100</v>
      </c>
      <c r="F31">
        <v>3.5</v>
      </c>
      <c r="G31">
        <v>-122</v>
      </c>
      <c r="H31">
        <v>-104</v>
      </c>
      <c r="I31">
        <v>3.5</v>
      </c>
      <c r="J31">
        <v>-135</v>
      </c>
      <c r="K31">
        <v>100</v>
      </c>
      <c r="L31">
        <v>3.5</v>
      </c>
      <c r="M31">
        <v>-136</v>
      </c>
      <c r="N31">
        <v>102</v>
      </c>
      <c r="R31" s="7">
        <f t="shared" si="1"/>
        <v>3.5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23">
    <sortCondition ref="B2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178</v>
      </c>
      <c r="B2" s="1">
        <v>3.64</v>
      </c>
      <c r="F2" s="1"/>
      <c r="G2" s="1"/>
      <c r="H2" s="1"/>
    </row>
    <row r="3" spans="1:8" ht="15" thickBot="1" x14ac:dyDescent="0.35">
      <c r="A3" s="1">
        <v>208</v>
      </c>
      <c r="B3" s="1">
        <v>4.25</v>
      </c>
      <c r="F3" s="1"/>
      <c r="G3" s="1"/>
      <c r="H3" s="1"/>
    </row>
    <row r="4" spans="1:8" ht="15" thickBot="1" x14ac:dyDescent="0.35">
      <c r="A4" s="1">
        <v>133</v>
      </c>
      <c r="B4" s="1">
        <v>5.15</v>
      </c>
      <c r="F4" s="1"/>
      <c r="G4" s="1"/>
      <c r="H4" s="1"/>
    </row>
    <row r="5" spans="1:8" ht="15" thickBot="1" x14ac:dyDescent="0.35">
      <c r="A5" s="1">
        <v>146</v>
      </c>
      <c r="B5" s="1">
        <v>3.98</v>
      </c>
      <c r="F5" s="1"/>
      <c r="G5" s="1"/>
      <c r="H5" s="1"/>
    </row>
    <row r="6" spans="1:8" ht="15" thickBot="1" x14ac:dyDescent="0.35">
      <c r="A6" s="1">
        <v>181</v>
      </c>
      <c r="B6" s="1">
        <v>4.1399999999999997</v>
      </c>
      <c r="F6" s="1"/>
      <c r="G6" s="1"/>
      <c r="H6" s="1"/>
    </row>
    <row r="7" spans="1:8" ht="15" thickBot="1" x14ac:dyDescent="0.35">
      <c r="A7" s="1">
        <v>125</v>
      </c>
      <c r="B7" s="1">
        <v>5.1100000000000003</v>
      </c>
      <c r="F7" s="1"/>
      <c r="G7" s="1"/>
      <c r="H7" s="1"/>
    </row>
    <row r="8" spans="1:8" ht="15" thickBot="1" x14ac:dyDescent="0.35">
      <c r="A8" s="1">
        <v>148</v>
      </c>
      <c r="B8" s="1">
        <v>4.7</v>
      </c>
      <c r="F8" s="1"/>
      <c r="G8" s="1"/>
      <c r="H8" s="1"/>
    </row>
    <row r="9" spans="1:8" ht="15" thickBot="1" x14ac:dyDescent="0.35">
      <c r="A9" s="1">
        <v>507</v>
      </c>
      <c r="B9" s="1">
        <v>5.36</v>
      </c>
      <c r="F9" s="1"/>
      <c r="G9" s="1"/>
      <c r="H9" s="1"/>
    </row>
    <row r="10" spans="1:8" ht="15" thickBot="1" x14ac:dyDescent="0.35">
      <c r="A10" s="1">
        <v>135</v>
      </c>
      <c r="B10" s="1">
        <v>4.57</v>
      </c>
      <c r="F10" s="1"/>
      <c r="G10" s="1"/>
      <c r="H10" s="1"/>
    </row>
    <row r="11" spans="1:8" ht="15" thickBot="1" x14ac:dyDescent="0.35">
      <c r="A11" s="1">
        <v>509</v>
      </c>
      <c r="B11" s="1">
        <v>7.74</v>
      </c>
      <c r="F11" s="1"/>
      <c r="G11" s="1"/>
      <c r="H11" s="1"/>
    </row>
    <row r="12" spans="1:8" ht="15" thickBot="1" x14ac:dyDescent="0.35">
      <c r="A12" s="1">
        <v>118</v>
      </c>
      <c r="B12" s="1">
        <v>6.38</v>
      </c>
      <c r="F12" s="1"/>
      <c r="G12" s="1"/>
      <c r="H12" s="1"/>
    </row>
    <row r="13" spans="1:8" ht="15" thickBot="1" x14ac:dyDescent="0.35">
      <c r="A13" s="1">
        <v>131</v>
      </c>
      <c r="B13" s="1">
        <v>3.74</v>
      </c>
      <c r="F13" s="1"/>
      <c r="G13" s="1"/>
      <c r="H13" s="1"/>
    </row>
    <row r="14" spans="1:8" ht="15" thickBot="1" x14ac:dyDescent="0.35">
      <c r="A14" s="1">
        <v>113</v>
      </c>
      <c r="B14" s="1">
        <v>5.08</v>
      </c>
      <c r="F14" s="1"/>
      <c r="G14" s="1"/>
      <c r="H14" s="1"/>
    </row>
    <row r="15" spans="1:8" ht="15" thickBot="1" x14ac:dyDescent="0.35">
      <c r="A15" s="1">
        <v>124</v>
      </c>
      <c r="B15" s="1">
        <v>5.12</v>
      </c>
      <c r="F15" s="1"/>
      <c r="G15" s="1"/>
      <c r="H15" s="1"/>
    </row>
    <row r="16" spans="1:8" ht="15" thickBot="1" x14ac:dyDescent="0.35">
      <c r="A16" s="1">
        <v>149</v>
      </c>
      <c r="B16" s="1">
        <v>4.32</v>
      </c>
    </row>
    <row r="17" spans="1:2" ht="15" thickBot="1" x14ac:dyDescent="0.35">
      <c r="A17" s="1">
        <v>120</v>
      </c>
      <c r="B17" s="1">
        <v>5.83</v>
      </c>
    </row>
    <row r="18" spans="1:2" ht="15" thickBot="1" x14ac:dyDescent="0.35">
      <c r="A18" s="1">
        <v>132</v>
      </c>
      <c r="B18" s="1">
        <v>5.77</v>
      </c>
    </row>
    <row r="19" spans="1:2" ht="15" thickBot="1" x14ac:dyDescent="0.35">
      <c r="A19" s="1">
        <v>137</v>
      </c>
      <c r="B19" s="1">
        <v>5.33</v>
      </c>
    </row>
    <row r="20" spans="1:2" ht="15" thickBot="1" x14ac:dyDescent="0.35">
      <c r="A20" s="1">
        <v>143</v>
      </c>
      <c r="B20" s="1">
        <v>5.35</v>
      </c>
    </row>
    <row r="21" spans="1:2" ht="15" thickBot="1" x14ac:dyDescent="0.35">
      <c r="A21" s="1">
        <v>126</v>
      </c>
      <c r="B21" s="1">
        <v>5.12</v>
      </c>
    </row>
    <row r="22" spans="1:2" ht="15" thickBot="1" x14ac:dyDescent="0.35">
      <c r="A22" s="1">
        <v>142</v>
      </c>
      <c r="B22" s="1">
        <v>4.07</v>
      </c>
    </row>
    <row r="23" spans="1:2" ht="15" thickBot="1" x14ac:dyDescent="0.35">
      <c r="A23" s="1">
        <v>141</v>
      </c>
      <c r="B23" s="1">
        <v>5.54</v>
      </c>
    </row>
    <row r="24" spans="1:2" ht="15" thickBot="1" x14ac:dyDescent="0.35">
      <c r="A24" s="1">
        <v>127</v>
      </c>
      <c r="B24" s="1">
        <v>4.92</v>
      </c>
    </row>
    <row r="25" spans="1:2" ht="15" thickBot="1" x14ac:dyDescent="0.35">
      <c r="A25" s="1">
        <v>140</v>
      </c>
      <c r="B25" s="1">
        <v>4.3499999999999996</v>
      </c>
    </row>
    <row r="26" spans="1:2" ht="15" thickBot="1" x14ac:dyDescent="0.35">
      <c r="A26" s="1">
        <v>129</v>
      </c>
      <c r="B26" s="1">
        <v>4.3</v>
      </c>
    </row>
    <row r="27" spans="1:2" ht="15" thickBot="1" x14ac:dyDescent="0.35">
      <c r="A27" s="1">
        <v>116</v>
      </c>
      <c r="B27" s="1">
        <v>4.3</v>
      </c>
    </row>
    <row r="28" spans="1:2" ht="15" thickBot="1" x14ac:dyDescent="0.35">
      <c r="A28" s="1">
        <v>155</v>
      </c>
      <c r="B28" s="1">
        <v>4.21</v>
      </c>
    </row>
    <row r="29" spans="1:2" ht="15" thickBot="1" x14ac:dyDescent="0.35">
      <c r="A29" s="1">
        <v>128</v>
      </c>
      <c r="B29" s="1">
        <v>5.62</v>
      </c>
    </row>
    <row r="30" spans="1:2" ht="15" thickBot="1" x14ac:dyDescent="0.35">
      <c r="A30" s="1">
        <v>145</v>
      </c>
      <c r="B30" s="1">
        <v>3.53</v>
      </c>
    </row>
    <row r="31" spans="1:2" ht="15" thickBot="1" x14ac:dyDescent="0.35">
      <c r="A31" s="1">
        <v>156</v>
      </c>
      <c r="B31" s="1">
        <v>4.6399999999999997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178</v>
      </c>
      <c r="B2" s="1">
        <v>3.9917581921441498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208</v>
      </c>
      <c r="B3" s="1">
        <v>5.0197521921549004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133</v>
      </c>
      <c r="B4" s="1">
        <v>4.51790566435273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146</v>
      </c>
      <c r="B5" s="1">
        <v>4.3255799002086697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181</v>
      </c>
      <c r="B6" s="1">
        <v>3.98543695143562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125</v>
      </c>
      <c r="B7" s="1">
        <v>5.3695685569618599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148</v>
      </c>
      <c r="B8" s="1">
        <v>4.5266750791347299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507</v>
      </c>
      <c r="B9" s="1">
        <v>3.7664812750696202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135</v>
      </c>
      <c r="B10" s="1">
        <v>4.6491489816035196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509</v>
      </c>
      <c r="B11" s="1">
        <v>4.6291366377947902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118</v>
      </c>
      <c r="B12" s="1">
        <v>5.1845347490786198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131</v>
      </c>
      <c r="B13" s="1">
        <v>4.5989485395466598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113</v>
      </c>
      <c r="B14" s="1">
        <v>4.3386307815415197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124</v>
      </c>
      <c r="B15" s="1">
        <v>5.3487323559908999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149</v>
      </c>
      <c r="B16" s="1">
        <v>4.7602942545681799</v>
      </c>
    </row>
    <row r="17" spans="1:2" ht="15" thickBot="1" x14ac:dyDescent="0.35">
      <c r="A17" s="1">
        <v>120</v>
      </c>
      <c r="B17" s="1">
        <v>5.0849930430297698</v>
      </c>
    </row>
    <row r="18" spans="1:2" ht="15" thickBot="1" x14ac:dyDescent="0.35">
      <c r="A18" s="1">
        <v>132</v>
      </c>
      <c r="B18" s="1">
        <v>5.0196257447124104</v>
      </c>
    </row>
    <row r="19" spans="1:2" ht="15" thickBot="1" x14ac:dyDescent="0.35">
      <c r="A19" s="1">
        <v>137</v>
      </c>
      <c r="B19" s="1">
        <v>5.6593127937728198</v>
      </c>
    </row>
    <row r="20" spans="1:2" ht="15" thickBot="1" x14ac:dyDescent="0.35">
      <c r="A20" s="1">
        <v>143</v>
      </c>
      <c r="B20" s="1">
        <v>4.6933950959160899</v>
      </c>
    </row>
    <row r="21" spans="1:2" ht="15" thickBot="1" x14ac:dyDescent="0.35">
      <c r="A21" s="1">
        <v>126</v>
      </c>
      <c r="B21" s="1">
        <v>5.2309051144807901</v>
      </c>
    </row>
    <row r="22" spans="1:2" ht="15" thickBot="1" x14ac:dyDescent="0.35">
      <c r="A22" s="1">
        <v>142</v>
      </c>
      <c r="B22" s="1">
        <v>4.6788130872690497</v>
      </c>
    </row>
    <row r="23" spans="1:2" ht="15" thickBot="1" x14ac:dyDescent="0.35">
      <c r="A23" s="1">
        <v>141</v>
      </c>
      <c r="B23" s="1">
        <v>4.9837005970640202</v>
      </c>
    </row>
    <row r="24" spans="1:2" ht="15" thickBot="1" x14ac:dyDescent="0.35">
      <c r="A24" s="1">
        <v>127</v>
      </c>
      <c r="B24" s="1">
        <v>4.56245345090203</v>
      </c>
    </row>
    <row r="25" spans="1:2" ht="15" thickBot="1" x14ac:dyDescent="0.35">
      <c r="A25" s="1">
        <v>140</v>
      </c>
      <c r="B25" s="1">
        <v>4.8532114155963404</v>
      </c>
    </row>
    <row r="26" spans="1:2" ht="15" thickBot="1" x14ac:dyDescent="0.35">
      <c r="A26" s="1">
        <v>129</v>
      </c>
      <c r="B26" s="1">
        <v>4.6230205905258801</v>
      </c>
    </row>
    <row r="27" spans="1:2" ht="15" thickBot="1" x14ac:dyDescent="0.35">
      <c r="A27" s="1">
        <v>116</v>
      </c>
      <c r="B27" s="1">
        <v>5.0980589482455496</v>
      </c>
    </row>
    <row r="28" spans="1:2" ht="15" thickBot="1" x14ac:dyDescent="0.35">
      <c r="A28" s="1">
        <v>155</v>
      </c>
      <c r="B28" s="1">
        <v>4.3189841673431202</v>
      </c>
    </row>
    <row r="29" spans="1:2" ht="15" thickBot="1" x14ac:dyDescent="0.35">
      <c r="A29" s="1">
        <v>128</v>
      </c>
      <c r="B29" s="1">
        <v>5.45845343454336</v>
      </c>
    </row>
    <row r="30" spans="1:2" ht="15" thickBot="1" x14ac:dyDescent="0.35">
      <c r="A30" s="1">
        <v>145</v>
      </c>
      <c r="B30" s="1">
        <v>5.0783371245475699</v>
      </c>
    </row>
    <row r="31" spans="1:2" ht="15" thickBot="1" x14ac:dyDescent="0.35">
      <c r="A31" s="1">
        <v>156</v>
      </c>
      <c r="B31" s="1">
        <v>4.95515309390069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178</v>
      </c>
      <c r="B2" s="1">
        <v>3.8589900987997798</v>
      </c>
    </row>
    <row r="3" spans="1:2" ht="15" thickBot="1" x14ac:dyDescent="0.35">
      <c r="A3" s="1">
        <v>208</v>
      </c>
      <c r="B3" s="1">
        <v>5.3858362196577803</v>
      </c>
    </row>
    <row r="4" spans="1:2" ht="15" thickBot="1" x14ac:dyDescent="0.35">
      <c r="A4" s="1">
        <v>133</v>
      </c>
      <c r="B4" s="1">
        <v>4.8897176074396302</v>
      </c>
    </row>
    <row r="5" spans="1:2" ht="15" thickBot="1" x14ac:dyDescent="0.35">
      <c r="A5" s="1">
        <v>146</v>
      </c>
      <c r="B5" s="1">
        <v>4.3498305992339397</v>
      </c>
    </row>
    <row r="6" spans="1:2" ht="15" thickBot="1" x14ac:dyDescent="0.35">
      <c r="A6" s="1">
        <v>181</v>
      </c>
      <c r="B6" s="1">
        <v>4.1243108323594901</v>
      </c>
    </row>
    <row r="7" spans="1:2" ht="15" thickBot="1" x14ac:dyDescent="0.35">
      <c r="A7" s="1">
        <v>125</v>
      </c>
      <c r="B7" s="1">
        <v>5.26767391649628</v>
      </c>
    </row>
    <row r="8" spans="1:2" ht="15" thickBot="1" x14ac:dyDescent="0.35">
      <c r="A8" s="1">
        <v>148</v>
      </c>
      <c r="B8" s="1">
        <v>4.7756579430414998</v>
      </c>
    </row>
    <row r="9" spans="1:2" ht="15" thickBot="1" x14ac:dyDescent="0.35">
      <c r="A9" s="1">
        <v>507</v>
      </c>
      <c r="B9" s="1">
        <v>4.1086811186052197</v>
      </c>
    </row>
    <row r="10" spans="1:2" ht="15" thickBot="1" x14ac:dyDescent="0.35">
      <c r="A10" s="1">
        <v>135</v>
      </c>
      <c r="B10" s="1">
        <v>4.9687471109592396</v>
      </c>
    </row>
    <row r="11" spans="1:2" ht="15" thickBot="1" x14ac:dyDescent="0.35">
      <c r="A11" s="1">
        <v>509</v>
      </c>
      <c r="B11" s="1">
        <v>5.2224606323368103</v>
      </c>
    </row>
    <row r="12" spans="1:2" ht="15" thickBot="1" x14ac:dyDescent="0.35">
      <c r="A12" s="1">
        <v>118</v>
      </c>
      <c r="B12" s="1">
        <v>5.3752851464002003</v>
      </c>
    </row>
    <row r="13" spans="1:2" ht="15" thickBot="1" x14ac:dyDescent="0.35">
      <c r="A13" s="1">
        <v>131</v>
      </c>
      <c r="B13" s="1">
        <v>4.5427932434398102</v>
      </c>
    </row>
    <row r="14" spans="1:2" ht="15" thickBot="1" x14ac:dyDescent="0.35">
      <c r="A14" s="1">
        <v>113</v>
      </c>
      <c r="B14" s="1">
        <v>4.3028769507316298</v>
      </c>
    </row>
    <row r="15" spans="1:2" ht="15" thickBot="1" x14ac:dyDescent="0.35">
      <c r="A15" s="1">
        <v>124</v>
      </c>
      <c r="B15" s="1">
        <v>5.4148017515511402</v>
      </c>
    </row>
    <row r="16" spans="1:2" ht="15" thickBot="1" x14ac:dyDescent="0.35">
      <c r="A16" s="1">
        <v>149</v>
      </c>
      <c r="B16" s="1">
        <v>5.1422795209724201</v>
      </c>
    </row>
    <row r="17" spans="1:2" ht="15" thickBot="1" x14ac:dyDescent="0.35">
      <c r="A17" s="1">
        <v>120</v>
      </c>
      <c r="B17" s="1">
        <v>5.05189168051752</v>
      </c>
    </row>
    <row r="18" spans="1:2" ht="15" thickBot="1" x14ac:dyDescent="0.35">
      <c r="A18" s="1">
        <v>132</v>
      </c>
      <c r="B18" s="1">
        <v>5.0082348690716296</v>
      </c>
    </row>
    <row r="19" spans="1:2" ht="15" thickBot="1" x14ac:dyDescent="0.35">
      <c r="A19" s="1">
        <v>137</v>
      </c>
      <c r="B19" s="1">
        <v>5.7207257457213698</v>
      </c>
    </row>
    <row r="20" spans="1:2" ht="15" thickBot="1" x14ac:dyDescent="0.35">
      <c r="A20" s="1">
        <v>143</v>
      </c>
      <c r="B20" s="1">
        <v>4.9868992290230603</v>
      </c>
    </row>
    <row r="21" spans="1:2" ht="15" thickBot="1" x14ac:dyDescent="0.35">
      <c r="A21" s="1">
        <v>126</v>
      </c>
      <c r="B21" s="1">
        <v>5.1717453897610897</v>
      </c>
    </row>
    <row r="22" spans="1:2" ht="15" thickBot="1" x14ac:dyDescent="0.35">
      <c r="A22" s="1">
        <v>142</v>
      </c>
      <c r="B22" s="1">
        <v>4.8978717592361498</v>
      </c>
    </row>
    <row r="23" spans="1:2" ht="15" thickBot="1" x14ac:dyDescent="0.35">
      <c r="A23" s="1">
        <v>141</v>
      </c>
      <c r="B23" s="1">
        <v>5.1529054794504097</v>
      </c>
    </row>
    <row r="24" spans="1:2" ht="15" thickBot="1" x14ac:dyDescent="0.35">
      <c r="A24" s="1">
        <v>127</v>
      </c>
      <c r="B24" s="1">
        <v>4.5489019311892598</v>
      </c>
    </row>
    <row r="25" spans="1:2" ht="15" thickBot="1" x14ac:dyDescent="0.35">
      <c r="A25" s="1">
        <v>140</v>
      </c>
      <c r="B25" s="1">
        <v>4.7709227079956902</v>
      </c>
    </row>
    <row r="26" spans="1:2" ht="15" thickBot="1" x14ac:dyDescent="0.35">
      <c r="A26" s="1">
        <v>129</v>
      </c>
      <c r="B26" s="1">
        <v>4.7246822458092099</v>
      </c>
    </row>
    <row r="27" spans="1:2" ht="15" thickBot="1" x14ac:dyDescent="0.35">
      <c r="A27" s="1">
        <v>116</v>
      </c>
      <c r="B27" s="1">
        <v>4.9770923940187499</v>
      </c>
    </row>
    <row r="28" spans="1:2" ht="15" thickBot="1" x14ac:dyDescent="0.35">
      <c r="A28" s="1">
        <v>155</v>
      </c>
      <c r="B28" s="1">
        <v>4.5614672989631702</v>
      </c>
    </row>
    <row r="29" spans="1:2" ht="15" thickBot="1" x14ac:dyDescent="0.35">
      <c r="A29" s="1">
        <v>128</v>
      </c>
      <c r="B29" s="1">
        <v>5.8364645743597503</v>
      </c>
    </row>
    <row r="30" spans="1:2" ht="15" thickBot="1" x14ac:dyDescent="0.35">
      <c r="A30" s="1">
        <v>145</v>
      </c>
      <c r="B30" s="1">
        <v>5.3308624062811596</v>
      </c>
    </row>
    <row r="31" spans="1:2" ht="15" thickBot="1" x14ac:dyDescent="0.35">
      <c r="A31" s="1">
        <v>156</v>
      </c>
      <c r="B31" s="1">
        <v>5.0388558903715799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178</v>
      </c>
      <c r="B2" s="1">
        <v>3.80935251798561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208</v>
      </c>
      <c r="B3" s="1">
        <v>5.1164021164021101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133</v>
      </c>
      <c r="B4" s="1">
        <v>5.6598639455782296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146</v>
      </c>
      <c r="B5" s="1">
        <v>3.9021479713603799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181</v>
      </c>
      <c r="B6" s="1">
        <v>5.2098765432098704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125</v>
      </c>
      <c r="B7" s="1">
        <v>5.1711711711711699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148</v>
      </c>
      <c r="B8" s="1">
        <v>4.4120171673819701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507</v>
      </c>
      <c r="B9" s="1">
        <v>4.7417943107221001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135</v>
      </c>
      <c r="B10" s="1">
        <v>5.2240963855421603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509</v>
      </c>
      <c r="B11" s="1">
        <v>5.8005865102639298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118</v>
      </c>
      <c r="B12" s="1">
        <v>7.4310344827586201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131</v>
      </c>
      <c r="B13" s="1">
        <v>4.1544885177452997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113</v>
      </c>
      <c r="B14" s="1">
        <v>5.2666666666666604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124</v>
      </c>
      <c r="B15" s="1">
        <v>5.4708333333333297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149</v>
      </c>
      <c r="B16" s="1">
        <v>5.0482456140350802</v>
      </c>
    </row>
    <row r="17" spans="1:2" ht="15" thickBot="1" x14ac:dyDescent="0.35">
      <c r="A17" s="1">
        <v>120</v>
      </c>
      <c r="B17" s="1">
        <v>4.7696476964769596</v>
      </c>
    </row>
    <row r="18" spans="1:2" ht="15" thickBot="1" x14ac:dyDescent="0.35">
      <c r="A18" s="1">
        <v>132</v>
      </c>
      <c r="B18" s="1">
        <v>5.1256038647342903</v>
      </c>
    </row>
    <row r="19" spans="1:2" ht="15" thickBot="1" x14ac:dyDescent="0.35">
      <c r="A19" s="1">
        <v>137</v>
      </c>
      <c r="B19" s="1">
        <v>6.5373134328358198</v>
      </c>
    </row>
    <row r="20" spans="1:2" ht="15" thickBot="1" x14ac:dyDescent="0.35">
      <c r="A20" s="1">
        <v>143</v>
      </c>
      <c r="B20" s="1">
        <v>5</v>
      </c>
    </row>
    <row r="21" spans="1:2" ht="15" thickBot="1" x14ac:dyDescent="0.35">
      <c r="A21" s="1">
        <v>126</v>
      </c>
      <c r="B21" s="1">
        <v>5.0482456140350802</v>
      </c>
    </row>
    <row r="22" spans="1:2" ht="15" thickBot="1" x14ac:dyDescent="0.35">
      <c r="A22" s="1">
        <v>142</v>
      </c>
      <c r="B22" s="1">
        <v>4.39569892473118</v>
      </c>
    </row>
    <row r="23" spans="1:2" ht="15" thickBot="1" x14ac:dyDescent="0.35">
      <c r="A23" s="1">
        <v>141</v>
      </c>
      <c r="B23" s="1">
        <v>5.4389027431421404</v>
      </c>
    </row>
    <row r="24" spans="1:2" ht="15" thickBot="1" x14ac:dyDescent="0.35">
      <c r="A24" s="1">
        <v>127</v>
      </c>
      <c r="B24" s="1">
        <v>4.1906354515050097</v>
      </c>
    </row>
    <row r="25" spans="1:2" ht="15" thickBot="1" x14ac:dyDescent="0.35">
      <c r="A25" s="1">
        <v>140</v>
      </c>
      <c r="B25" s="1">
        <v>4.0101010101010104</v>
      </c>
    </row>
    <row r="26" spans="1:2" ht="15" thickBot="1" x14ac:dyDescent="0.35">
      <c r="A26" s="1">
        <v>129</v>
      </c>
      <c r="B26" s="1">
        <v>4.1544885177452997</v>
      </c>
    </row>
    <row r="27" spans="1:2" ht="15" thickBot="1" x14ac:dyDescent="0.35">
      <c r="A27" s="1">
        <v>116</v>
      </c>
      <c r="B27" s="1">
        <v>4.73208722741433</v>
      </c>
    </row>
    <row r="28" spans="1:2" ht="15" thickBot="1" x14ac:dyDescent="0.35">
      <c r="A28" s="1">
        <v>155</v>
      </c>
      <c r="B28" s="1">
        <v>4.4120171673819701</v>
      </c>
    </row>
    <row r="29" spans="1:2" ht="15" thickBot="1" x14ac:dyDescent="0.35">
      <c r="A29" s="1">
        <v>128</v>
      </c>
      <c r="B29" s="1">
        <v>5.5693430656934302</v>
      </c>
    </row>
    <row r="30" spans="1:2" ht="15" thickBot="1" x14ac:dyDescent="0.35">
      <c r="A30" s="1">
        <v>145</v>
      </c>
      <c r="B30" s="1">
        <v>4.25308641975308</v>
      </c>
    </row>
    <row r="31" spans="1:2" ht="15" thickBot="1" x14ac:dyDescent="0.35">
      <c r="A31" s="1">
        <v>156</v>
      </c>
      <c r="B31" s="1">
        <v>4.1544885177452997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178</v>
      </c>
      <c r="B2" s="1">
        <v>3.2520888000000001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208</v>
      </c>
      <c r="B3" s="1">
        <v>2.2249148000000001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133</v>
      </c>
      <c r="B4" s="1">
        <v>3.7707396000000002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146</v>
      </c>
      <c r="B5" s="1">
        <v>3.7340887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181</v>
      </c>
      <c r="B6" s="1">
        <v>5.5982969999999996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125</v>
      </c>
      <c r="B7" s="1">
        <v>4.7017445999999996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148</v>
      </c>
      <c r="B8" s="1">
        <v>5.6019196999999998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507</v>
      </c>
      <c r="B9" s="1">
        <v>8.6438330000000008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135</v>
      </c>
      <c r="B10" s="1">
        <v>4.5569324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509</v>
      </c>
      <c r="B11" s="1">
        <v>7.1156405999999999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118</v>
      </c>
      <c r="B12" s="1">
        <v>7.5767629999999997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131</v>
      </c>
      <c r="B13" s="1">
        <v>4.7842989999999999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113</v>
      </c>
      <c r="B14" s="1">
        <v>3.9140481999999999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124</v>
      </c>
      <c r="B15" s="1">
        <v>4.6173152999999996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149</v>
      </c>
      <c r="B16" s="1">
        <v>4.4635360000000004</v>
      </c>
    </row>
    <row r="17" spans="1:2" ht="15" thickBot="1" x14ac:dyDescent="0.35">
      <c r="A17" s="1">
        <v>120</v>
      </c>
      <c r="B17" s="1">
        <v>7.0563973999999998</v>
      </c>
    </row>
    <row r="18" spans="1:2" ht="15" thickBot="1" x14ac:dyDescent="0.35">
      <c r="A18" s="1">
        <v>132</v>
      </c>
      <c r="B18" s="1">
        <v>5.9386524999999999</v>
      </c>
    </row>
    <row r="19" spans="1:2" ht="15" thickBot="1" x14ac:dyDescent="0.35">
      <c r="A19" s="1">
        <v>137</v>
      </c>
      <c r="B19" s="1">
        <v>6.7213570000000002</v>
      </c>
    </row>
    <row r="20" spans="1:2" ht="15" thickBot="1" x14ac:dyDescent="0.35">
      <c r="A20" s="1">
        <v>143</v>
      </c>
      <c r="B20" s="1">
        <v>5.5539290000000001</v>
      </c>
    </row>
    <row r="21" spans="1:2" ht="15" thickBot="1" x14ac:dyDescent="0.35">
      <c r="A21" s="1">
        <v>126</v>
      </c>
      <c r="B21" s="1">
        <v>5.8220543999999999</v>
      </c>
    </row>
    <row r="22" spans="1:2" ht="15" thickBot="1" x14ac:dyDescent="0.35">
      <c r="A22" s="1">
        <v>142</v>
      </c>
      <c r="B22" s="1">
        <v>3.2989036999999999</v>
      </c>
    </row>
    <row r="23" spans="1:2" ht="15" thickBot="1" x14ac:dyDescent="0.35">
      <c r="A23" s="1">
        <v>141</v>
      </c>
      <c r="B23" s="1">
        <v>5.2335589999999996</v>
      </c>
    </row>
    <row r="24" spans="1:2" ht="15" thickBot="1" x14ac:dyDescent="0.35">
      <c r="A24" s="1">
        <v>127</v>
      </c>
      <c r="B24" s="1">
        <v>5.5637030000000003</v>
      </c>
    </row>
    <row r="25" spans="1:2" ht="15" thickBot="1" x14ac:dyDescent="0.35">
      <c r="A25" s="1">
        <v>140</v>
      </c>
      <c r="B25" s="1">
        <v>5.4640089999999999</v>
      </c>
    </row>
    <row r="26" spans="1:2" ht="15" thickBot="1" x14ac:dyDescent="0.35">
      <c r="A26" s="1">
        <v>129</v>
      </c>
      <c r="B26" s="1">
        <v>2.7147860000000001</v>
      </c>
    </row>
    <row r="27" spans="1:2" ht="15" thickBot="1" x14ac:dyDescent="0.35">
      <c r="A27" s="1">
        <v>116</v>
      </c>
      <c r="B27" s="1">
        <v>5.5606116999999999</v>
      </c>
    </row>
    <row r="28" spans="1:2" ht="15" thickBot="1" x14ac:dyDescent="0.35">
      <c r="A28" s="1">
        <v>155</v>
      </c>
      <c r="B28" s="1">
        <v>3.4642544000000002</v>
      </c>
    </row>
    <row r="29" spans="1:2" ht="15" thickBot="1" x14ac:dyDescent="0.35">
      <c r="A29" s="1">
        <v>128</v>
      </c>
      <c r="B29" s="1">
        <v>5.9039054000000002</v>
      </c>
    </row>
    <row r="30" spans="1:2" ht="15" thickBot="1" x14ac:dyDescent="0.35">
      <c r="A30" s="1">
        <v>145</v>
      </c>
      <c r="B30" s="1">
        <v>5.3868245999999997</v>
      </c>
    </row>
    <row r="31" spans="1:2" ht="15" thickBot="1" x14ac:dyDescent="0.35">
      <c r="A31" s="1">
        <v>156</v>
      </c>
      <c r="B31" s="1">
        <v>3.3131585000000001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178</v>
      </c>
      <c r="B2" s="1">
        <v>3.8212451004330101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208</v>
      </c>
      <c r="B3" s="1">
        <v>5.2276728270532802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133</v>
      </c>
      <c r="B4" s="1">
        <v>4.6890352523883596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146</v>
      </c>
      <c r="B5" s="1">
        <v>4.3121558054612903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181</v>
      </c>
      <c r="B6" s="1">
        <v>4.0042654032357303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125</v>
      </c>
      <c r="B7" s="1">
        <v>5.2497959951157904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148</v>
      </c>
      <c r="B8" s="1">
        <v>4.6651041229686196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507</v>
      </c>
      <c r="B9" s="1">
        <v>4.0499071856576503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135</v>
      </c>
      <c r="B10" s="1">
        <v>4.8693093998150996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509</v>
      </c>
      <c r="B11" s="1">
        <v>5.0923096767868801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118</v>
      </c>
      <c r="B12" s="1">
        <v>5.2508735196323002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131</v>
      </c>
      <c r="B13" s="1">
        <v>4.4874903782311799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113</v>
      </c>
      <c r="B14" s="1">
        <v>4.1573325659244604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124</v>
      </c>
      <c r="B15" s="1">
        <v>5.3245884919942901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149</v>
      </c>
      <c r="B16" s="1">
        <v>4.96650006153879</v>
      </c>
    </row>
    <row r="17" spans="1:2" ht="15" thickBot="1" x14ac:dyDescent="0.35">
      <c r="A17" s="1">
        <v>120</v>
      </c>
      <c r="B17" s="1">
        <v>4.9894572985207697</v>
      </c>
    </row>
    <row r="18" spans="1:2" ht="15" thickBot="1" x14ac:dyDescent="0.35">
      <c r="A18" s="1">
        <v>132</v>
      </c>
      <c r="B18" s="1">
        <v>4.9054718052286796</v>
      </c>
    </row>
    <row r="19" spans="1:2" ht="15" thickBot="1" x14ac:dyDescent="0.35">
      <c r="A19" s="1">
        <v>137</v>
      </c>
      <c r="B19" s="1">
        <v>5.6310021565181696</v>
      </c>
    </row>
    <row r="20" spans="1:2" ht="15" thickBot="1" x14ac:dyDescent="0.35">
      <c r="A20" s="1">
        <v>143</v>
      </c>
      <c r="B20" s="1">
        <v>4.8486902745671596</v>
      </c>
    </row>
    <row r="21" spans="1:2" ht="15" thickBot="1" x14ac:dyDescent="0.35">
      <c r="A21" s="1">
        <v>126</v>
      </c>
      <c r="B21" s="1">
        <v>5.1412738876309501</v>
      </c>
    </row>
    <row r="22" spans="1:2" ht="15" thickBot="1" x14ac:dyDescent="0.35">
      <c r="A22" s="1">
        <v>142</v>
      </c>
      <c r="B22" s="1">
        <v>4.7797005684737899</v>
      </c>
    </row>
    <row r="23" spans="1:2" ht="15" thickBot="1" x14ac:dyDescent="0.35">
      <c r="A23" s="1">
        <v>141</v>
      </c>
      <c r="B23" s="1">
        <v>5.0797529517838296</v>
      </c>
    </row>
    <row r="24" spans="1:2" ht="15" thickBot="1" x14ac:dyDescent="0.35">
      <c r="A24" s="1">
        <v>127</v>
      </c>
      <c r="B24" s="1">
        <v>4.4625016844784096</v>
      </c>
    </row>
    <row r="25" spans="1:2" ht="15" thickBot="1" x14ac:dyDescent="0.35">
      <c r="A25" s="1">
        <v>140</v>
      </c>
      <c r="B25" s="1">
        <v>4.7092007055714804</v>
      </c>
    </row>
    <row r="26" spans="1:2" ht="15" thickBot="1" x14ac:dyDescent="0.35">
      <c r="A26" s="1">
        <v>129</v>
      </c>
      <c r="B26" s="1">
        <v>4.6314458800734197</v>
      </c>
    </row>
    <row r="27" spans="1:2" ht="15" thickBot="1" x14ac:dyDescent="0.35">
      <c r="A27" s="1">
        <v>116</v>
      </c>
      <c r="B27" s="1">
        <v>4.9564966494119496</v>
      </c>
    </row>
    <row r="28" spans="1:2" ht="15" thickBot="1" x14ac:dyDescent="0.35">
      <c r="A28" s="1">
        <v>155</v>
      </c>
      <c r="B28" s="1">
        <v>4.4754368900234098</v>
      </c>
    </row>
    <row r="29" spans="1:2" ht="15" thickBot="1" x14ac:dyDescent="0.35">
      <c r="A29" s="1">
        <v>128</v>
      </c>
      <c r="B29" s="1">
        <v>5.7401287013683504</v>
      </c>
    </row>
    <row r="30" spans="1:2" ht="15" thickBot="1" x14ac:dyDescent="0.35">
      <c r="A30" s="1">
        <v>145</v>
      </c>
      <c r="B30" s="1">
        <v>5.2186501374670904</v>
      </c>
    </row>
    <row r="31" spans="1:2" ht="15" thickBot="1" x14ac:dyDescent="0.35">
      <c r="A31" s="1">
        <v>156</v>
      </c>
      <c r="B31" s="1">
        <v>4.9891212299170098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178</v>
      </c>
      <c r="B2" s="1">
        <v>3.9291773087815902</v>
      </c>
    </row>
    <row r="3" spans="1:5" ht="15" thickBot="1" x14ac:dyDescent="0.35">
      <c r="A3" s="1">
        <v>208</v>
      </c>
      <c r="B3" s="1">
        <v>5.3086429774835304</v>
      </c>
    </row>
    <row r="4" spans="1:5" ht="15" thickBot="1" x14ac:dyDescent="0.35">
      <c r="A4" s="1">
        <v>133</v>
      </c>
      <c r="B4" s="1">
        <v>5.0035854384146203</v>
      </c>
    </row>
    <row r="5" spans="1:5" ht="15" thickBot="1" x14ac:dyDescent="0.35">
      <c r="A5" s="1">
        <v>146</v>
      </c>
      <c r="B5" s="1">
        <v>4.2733396306727203</v>
      </c>
    </row>
    <row r="6" spans="1:5" ht="15" thickBot="1" x14ac:dyDescent="0.35">
      <c r="A6" s="1">
        <v>181</v>
      </c>
      <c r="B6" s="1">
        <v>4.2458156717309796</v>
      </c>
    </row>
    <row r="7" spans="1:5" ht="15" thickBot="1" x14ac:dyDescent="0.35">
      <c r="A7" s="1">
        <v>125</v>
      </c>
      <c r="B7" s="1">
        <v>5.20078265554152</v>
      </c>
    </row>
    <row r="8" spans="1:5" ht="15" thickBot="1" x14ac:dyDescent="0.35">
      <c r="A8" s="1">
        <v>148</v>
      </c>
      <c r="B8" s="1">
        <v>4.8627933604760596</v>
      </c>
    </row>
    <row r="9" spans="1:5" ht="15" thickBot="1" x14ac:dyDescent="0.35">
      <c r="A9" s="1">
        <v>507</v>
      </c>
      <c r="B9" s="1">
        <v>4.0947103120349801</v>
      </c>
    </row>
    <row r="10" spans="1:5" ht="15" thickBot="1" x14ac:dyDescent="0.35">
      <c r="A10" s="1">
        <v>135</v>
      </c>
      <c r="B10" s="1">
        <v>4.9540157529827997</v>
      </c>
    </row>
    <row r="11" spans="1:5" ht="15" thickBot="1" x14ac:dyDescent="0.35">
      <c r="A11" s="1">
        <v>509</v>
      </c>
      <c r="B11" s="1">
        <v>5.2365426806037902</v>
      </c>
    </row>
    <row r="12" spans="1:5" ht="15" thickBot="1" x14ac:dyDescent="0.35">
      <c r="A12" s="1">
        <v>118</v>
      </c>
      <c r="B12" s="1">
        <v>5.4135775556317398</v>
      </c>
    </row>
    <row r="13" spans="1:5" ht="15" thickBot="1" x14ac:dyDescent="0.35">
      <c r="A13" s="1">
        <v>131</v>
      </c>
      <c r="B13" s="1">
        <v>4.5546681509990004</v>
      </c>
    </row>
    <row r="14" spans="1:5" ht="15" thickBot="1" x14ac:dyDescent="0.35">
      <c r="A14" s="1">
        <v>113</v>
      </c>
      <c r="B14" s="1">
        <v>4.3805219174133896</v>
      </c>
    </row>
    <row r="15" spans="1:5" ht="15" thickBot="1" x14ac:dyDescent="0.35">
      <c r="A15" s="1">
        <v>124</v>
      </c>
      <c r="B15" s="1">
        <v>5.3493104082474403</v>
      </c>
    </row>
    <row r="16" spans="1:5" ht="15" thickBot="1" x14ac:dyDescent="0.35">
      <c r="A16" s="1">
        <v>149</v>
      </c>
      <c r="B16" s="1">
        <v>5.0928303147229101</v>
      </c>
    </row>
    <row r="17" spans="1:2" ht="15" thickBot="1" x14ac:dyDescent="0.35">
      <c r="A17" s="1">
        <v>120</v>
      </c>
      <c r="B17" s="1">
        <v>5.0393989958453203</v>
      </c>
    </row>
    <row r="18" spans="1:2" ht="15" thickBot="1" x14ac:dyDescent="0.35">
      <c r="A18" s="1">
        <v>132</v>
      </c>
      <c r="B18" s="1">
        <v>5.0313482483083298</v>
      </c>
    </row>
    <row r="19" spans="1:2" ht="15" thickBot="1" x14ac:dyDescent="0.35">
      <c r="A19" s="1">
        <v>137</v>
      </c>
      <c r="B19" s="1">
        <v>5.6595818368090498</v>
      </c>
    </row>
    <row r="20" spans="1:2" ht="15" thickBot="1" x14ac:dyDescent="0.35">
      <c r="A20" s="1">
        <v>143</v>
      </c>
      <c r="B20" s="1">
        <v>5.0641543088526202</v>
      </c>
    </row>
    <row r="21" spans="1:2" ht="15" thickBot="1" x14ac:dyDescent="0.35">
      <c r="A21" s="1">
        <v>126</v>
      </c>
      <c r="B21" s="1">
        <v>5.0733419175411703</v>
      </c>
    </row>
    <row r="22" spans="1:2" ht="15" thickBot="1" x14ac:dyDescent="0.35">
      <c r="A22" s="1">
        <v>142</v>
      </c>
      <c r="B22" s="1">
        <v>4.9370085014726097</v>
      </c>
    </row>
    <row r="23" spans="1:2" ht="15" thickBot="1" x14ac:dyDescent="0.35">
      <c r="A23" s="1">
        <v>141</v>
      </c>
      <c r="B23" s="1">
        <v>5.06042797576744</v>
      </c>
    </row>
    <row r="24" spans="1:2" ht="15" thickBot="1" x14ac:dyDescent="0.35">
      <c r="A24" s="1">
        <v>127</v>
      </c>
      <c r="B24" s="1">
        <v>4.5114646106837997</v>
      </c>
    </row>
    <row r="25" spans="1:2" ht="15" thickBot="1" x14ac:dyDescent="0.35">
      <c r="A25" s="1">
        <v>140</v>
      </c>
      <c r="B25" s="1">
        <v>4.7379345101627299</v>
      </c>
    </row>
    <row r="26" spans="1:2" ht="15" thickBot="1" x14ac:dyDescent="0.35">
      <c r="A26" s="1">
        <v>129</v>
      </c>
      <c r="B26" s="1">
        <v>4.7531678894860896</v>
      </c>
    </row>
    <row r="27" spans="1:2" ht="15" thickBot="1" x14ac:dyDescent="0.35">
      <c r="A27" s="1">
        <v>116</v>
      </c>
      <c r="B27" s="1">
        <v>4.9059055291579803</v>
      </c>
    </row>
    <row r="28" spans="1:2" ht="15" thickBot="1" x14ac:dyDescent="0.35">
      <c r="A28" s="1">
        <v>155</v>
      </c>
      <c r="B28" s="1">
        <v>4.6608266941943199</v>
      </c>
    </row>
    <row r="29" spans="1:2" ht="15" thickBot="1" x14ac:dyDescent="0.35">
      <c r="A29" s="1">
        <v>128</v>
      </c>
      <c r="B29" s="1">
        <v>5.8668842712564997</v>
      </c>
    </row>
    <row r="30" spans="1:2" ht="15" thickBot="1" x14ac:dyDescent="0.35">
      <c r="A30" s="1">
        <v>145</v>
      </c>
      <c r="B30" s="1">
        <v>5.35915113506511</v>
      </c>
    </row>
    <row r="31" spans="1:2" ht="15" thickBot="1" x14ac:dyDescent="0.35">
      <c r="A31" s="1">
        <v>156</v>
      </c>
      <c r="B31" s="1">
        <v>4.99221266682253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2024-05-22T16:23:21Z</dcterms:modified>
</cp:coreProperties>
</file>