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6C64A9E5-C034-4E38-8C3C-303EC3F2789D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Props" sheetId="17" r:id="rId2"/>
    <sheet name="RF" sheetId="2" r:id="rId3"/>
    <sheet name="Neural" sheetId="3" r:id="rId4"/>
    <sheet name="LR" sheetId="4" r:id="rId5"/>
    <sheet name="Adaboost" sheetId="6" r:id="rId6"/>
    <sheet name="XGBR" sheetId="7" r:id="rId7"/>
    <sheet name="Huber" sheetId="12" r:id="rId8"/>
    <sheet name="BayesRidge" sheetId="16" r:id="rId9"/>
    <sheet name="Elastic" sheetId="15" r:id="rId10"/>
    <sheet name="GBR" sheetId="13" r:id="rId11"/>
  </sheets>
  <definedNames>
    <definedName name="_xlnm._FilterDatabase" localSheetId="0" hidden="1">Sheet1!$D$36:$V$74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7" l="1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2" i="17"/>
  <c r="N61" i="1" l="1"/>
  <c r="N62" i="1"/>
  <c r="N63" i="1"/>
  <c r="N64" i="1"/>
  <c r="N65" i="1"/>
  <c r="N66" i="1"/>
  <c r="L61" i="1"/>
  <c r="Q61" i="1" s="1"/>
  <c r="L62" i="1"/>
  <c r="Q62" i="1" s="1"/>
  <c r="L63" i="1"/>
  <c r="M63" i="1" s="1"/>
  <c r="S63" i="1" s="1"/>
  <c r="L64" i="1"/>
  <c r="M64" i="1" s="1"/>
  <c r="L65" i="1"/>
  <c r="M65" i="1" s="1"/>
  <c r="L66" i="1"/>
  <c r="Q66" i="1" s="1"/>
  <c r="L59" i="1"/>
  <c r="M59" i="1" s="1"/>
  <c r="P59" i="1" s="1"/>
  <c r="R59" i="1" s="1"/>
  <c r="N59" i="1"/>
  <c r="L44" i="1"/>
  <c r="Q44" i="1" s="1"/>
  <c r="N44" i="1"/>
  <c r="L38" i="1"/>
  <c r="M38" i="1" s="1"/>
  <c r="N38" i="1"/>
  <c r="L55" i="1"/>
  <c r="Q55" i="1" s="1"/>
  <c r="N55" i="1"/>
  <c r="L49" i="1"/>
  <c r="M49" i="1" s="1"/>
  <c r="R49" i="1" s="1"/>
  <c r="N49" i="1"/>
  <c r="L42" i="1"/>
  <c r="Q42" i="1" s="1"/>
  <c r="N42" i="1"/>
  <c r="L39" i="1"/>
  <c r="M39" i="1" s="1"/>
  <c r="N39" i="1"/>
  <c r="L53" i="1"/>
  <c r="M53" i="1" s="1"/>
  <c r="N53" i="1"/>
  <c r="L58" i="1"/>
  <c r="M58" i="1" s="1"/>
  <c r="P58" i="1" s="1"/>
  <c r="R58" i="1" s="1"/>
  <c r="N58" i="1"/>
  <c r="L54" i="1"/>
  <c r="Q54" i="1" s="1"/>
  <c r="N54" i="1"/>
  <c r="L57" i="1"/>
  <c r="Q57" i="1" s="1"/>
  <c r="N57" i="1"/>
  <c r="L60" i="1"/>
  <c r="M60" i="1" s="1"/>
  <c r="N60" i="1"/>
  <c r="L46" i="1"/>
  <c r="M46" i="1" s="1"/>
  <c r="R46" i="1" s="1"/>
  <c r="N46" i="1"/>
  <c r="L45" i="1"/>
  <c r="Q45" i="1" s="1"/>
  <c r="N45" i="1"/>
  <c r="L47" i="1"/>
  <c r="M47" i="1" s="1"/>
  <c r="N47" i="1"/>
  <c r="L41" i="1"/>
  <c r="Q41" i="1" s="1"/>
  <c r="N41" i="1"/>
  <c r="L52" i="1"/>
  <c r="M52" i="1" s="1"/>
  <c r="N52" i="1"/>
  <c r="L37" i="1"/>
  <c r="Q37" i="1" s="1"/>
  <c r="N37" i="1"/>
  <c r="L43" i="1"/>
  <c r="M43" i="1" s="1"/>
  <c r="N43" i="1"/>
  <c r="L51" i="1"/>
  <c r="M51" i="1" s="1"/>
  <c r="N51" i="1"/>
  <c r="L56" i="1"/>
  <c r="Q56" i="1" s="1"/>
  <c r="N56" i="1"/>
  <c r="L50" i="1"/>
  <c r="Q50" i="1" s="1"/>
  <c r="N50" i="1"/>
  <c r="Q63" i="1" l="1"/>
  <c r="Q64" i="1"/>
  <c r="M66" i="1"/>
  <c r="S66" i="1" s="1"/>
  <c r="P64" i="1"/>
  <c r="R64" i="1" s="1"/>
  <c r="T64" i="1"/>
  <c r="S64" i="1"/>
  <c r="P65" i="1"/>
  <c r="R65" i="1" s="1"/>
  <c r="T65" i="1"/>
  <c r="S65" i="1"/>
  <c r="P63" i="1"/>
  <c r="R63" i="1" s="1"/>
  <c r="M62" i="1"/>
  <c r="M61" i="1"/>
  <c r="Q65" i="1"/>
  <c r="T63" i="1"/>
  <c r="Q46" i="1"/>
  <c r="M56" i="1"/>
  <c r="P56" i="1" s="1"/>
  <c r="R56" i="1" s="1"/>
  <c r="M50" i="1"/>
  <c r="T50" i="1" s="1"/>
  <c r="Q49" i="1"/>
  <c r="Q39" i="1"/>
  <c r="Q58" i="1"/>
  <c r="M37" i="1"/>
  <c r="R37" i="1" s="1"/>
  <c r="Q52" i="1"/>
  <c r="Q51" i="1"/>
  <c r="M57" i="1"/>
  <c r="S57" i="1" s="1"/>
  <c r="R52" i="1"/>
  <c r="T52" i="1"/>
  <c r="Q47" i="1"/>
  <c r="M55" i="1"/>
  <c r="S55" i="1" s="1"/>
  <c r="Q38" i="1"/>
  <c r="M45" i="1"/>
  <c r="R45" i="1" s="1"/>
  <c r="M54" i="1"/>
  <c r="P54" i="1" s="1"/>
  <c r="R54" i="1" s="1"/>
  <c r="Q59" i="1"/>
  <c r="M41" i="1"/>
  <c r="R41" i="1" s="1"/>
  <c r="Q53" i="1"/>
  <c r="R51" i="1"/>
  <c r="S51" i="1"/>
  <c r="T51" i="1"/>
  <c r="S47" i="1"/>
  <c r="R47" i="1"/>
  <c r="T43" i="1"/>
  <c r="R43" i="1"/>
  <c r="P53" i="1"/>
  <c r="R53" i="1" s="1"/>
  <c r="T53" i="1"/>
  <c r="S53" i="1"/>
  <c r="S39" i="1"/>
  <c r="R39" i="1"/>
  <c r="P60" i="1"/>
  <c r="R60" i="1" s="1"/>
  <c r="S60" i="1"/>
  <c r="T60" i="1"/>
  <c r="S38" i="1"/>
  <c r="T38" i="1"/>
  <c r="R38" i="1"/>
  <c r="Q60" i="1"/>
  <c r="T58" i="1"/>
  <c r="M44" i="1"/>
  <c r="R44" i="1" s="1"/>
  <c r="Q43" i="1"/>
  <c r="T46" i="1"/>
  <c r="M42" i="1"/>
  <c r="R42" i="1" s="1"/>
  <c r="T39" i="1"/>
  <c r="S43" i="1"/>
  <c r="T59" i="1"/>
  <c r="T49" i="1"/>
  <c r="S52" i="1"/>
  <c r="S46" i="1"/>
  <c r="S58" i="1"/>
  <c r="S49" i="1"/>
  <c r="S59" i="1"/>
  <c r="T47" i="1"/>
  <c r="L48" i="1"/>
  <c r="Q48" i="1" s="1"/>
  <c r="N48" i="1"/>
  <c r="U65" i="1" l="1"/>
  <c r="T66" i="1"/>
  <c r="U63" i="1"/>
  <c r="S41" i="1"/>
  <c r="P66" i="1"/>
  <c r="R66" i="1" s="1"/>
  <c r="U64" i="1"/>
  <c r="P62" i="1"/>
  <c r="R62" i="1" s="1"/>
  <c r="S62" i="1"/>
  <c r="T62" i="1"/>
  <c r="P61" i="1"/>
  <c r="R61" i="1" s="1"/>
  <c r="S61" i="1"/>
  <c r="T61" i="1"/>
  <c r="U43" i="1"/>
  <c r="U59" i="1"/>
  <c r="R50" i="1"/>
  <c r="T56" i="1"/>
  <c r="S56" i="1"/>
  <c r="S50" i="1"/>
  <c r="S42" i="1"/>
  <c r="S54" i="1"/>
  <c r="S45" i="1"/>
  <c r="T57" i="1"/>
  <c r="U38" i="1"/>
  <c r="T37" i="1"/>
  <c r="T54" i="1"/>
  <c r="U58" i="1"/>
  <c r="P57" i="1"/>
  <c r="R57" i="1" s="1"/>
  <c r="S37" i="1"/>
  <c r="T45" i="1"/>
  <c r="T41" i="1"/>
  <c r="U60" i="1"/>
  <c r="U51" i="1"/>
  <c r="U53" i="1"/>
  <c r="U47" i="1"/>
  <c r="U46" i="1"/>
  <c r="U52" i="1"/>
  <c r="P55" i="1"/>
  <c r="R55" i="1" s="1"/>
  <c r="T55" i="1"/>
  <c r="T44" i="1"/>
  <c r="U39" i="1"/>
  <c r="S44" i="1"/>
  <c r="T42" i="1"/>
  <c r="U49" i="1"/>
  <c r="M48" i="1"/>
  <c r="R48" i="1" s="1"/>
  <c r="N40" i="1"/>
  <c r="L40" i="1"/>
  <c r="Q40" i="1" s="1"/>
  <c r="U66" i="1" l="1"/>
  <c r="U41" i="1"/>
  <c r="U61" i="1"/>
  <c r="U62" i="1"/>
  <c r="U44" i="1"/>
  <c r="U37" i="1"/>
  <c r="U57" i="1"/>
  <c r="U54" i="1"/>
  <c r="U50" i="1"/>
  <c r="U42" i="1"/>
  <c r="U45" i="1"/>
  <c r="U56" i="1"/>
  <c r="U55" i="1"/>
  <c r="T48" i="1"/>
  <c r="S48" i="1"/>
  <c r="M40" i="1"/>
  <c r="R30" i="17"/>
  <c r="R31" i="17"/>
  <c r="R33" i="17"/>
  <c r="R32" i="17"/>
  <c r="U48" i="1" l="1"/>
  <c r="S40" i="1"/>
  <c r="T40" i="1"/>
  <c r="R40" i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A70" i="1"/>
  <c r="A69" i="1"/>
  <c r="A65" i="1"/>
  <c r="A66" i="1"/>
  <c r="A67" i="1"/>
  <c r="A68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A37" i="1"/>
  <c r="B59" i="1"/>
  <c r="B60" i="1"/>
  <c r="B49" i="1"/>
  <c r="B50" i="1"/>
  <c r="B51" i="1"/>
  <c r="B52" i="1"/>
  <c r="B53" i="1"/>
  <c r="B54" i="1"/>
  <c r="B55" i="1"/>
  <c r="B56" i="1"/>
  <c r="B57" i="1"/>
  <c r="B58" i="1"/>
  <c r="I2" i="1"/>
  <c r="H2" i="1"/>
  <c r="G2" i="1"/>
  <c r="F2" i="1"/>
  <c r="E2" i="1"/>
  <c r="D2" i="1"/>
  <c r="C2" i="1"/>
  <c r="B38" i="1"/>
  <c r="B39" i="1"/>
  <c r="B40" i="1"/>
  <c r="B41" i="1"/>
  <c r="B42" i="1"/>
  <c r="B43" i="1"/>
  <c r="B44" i="1"/>
  <c r="B45" i="1"/>
  <c r="B46" i="1"/>
  <c r="B47" i="1"/>
  <c r="B48" i="1"/>
  <c r="B37" i="1"/>
  <c r="B2" i="1"/>
  <c r="U40" i="1" l="1"/>
  <c r="L23" i="1"/>
  <c r="L30" i="1"/>
  <c r="L24" i="1"/>
  <c r="L31" i="1"/>
  <c r="L28" i="1"/>
  <c r="L25" i="1"/>
  <c r="L22" i="1"/>
  <c r="L29" i="1"/>
  <c r="L26" i="1"/>
  <c r="L27" i="1"/>
  <c r="K2" i="1"/>
  <c r="L2" i="1"/>
  <c r="J31" i="1"/>
  <c r="K31" i="1"/>
  <c r="L17" i="1"/>
  <c r="J17" i="1"/>
  <c r="K17" i="1"/>
  <c r="J4" i="1"/>
  <c r="K4" i="1"/>
  <c r="L4" i="1"/>
  <c r="J24" i="1"/>
  <c r="K24" i="1"/>
  <c r="L21" i="1"/>
  <c r="K21" i="1"/>
  <c r="J21" i="1"/>
  <c r="K28" i="1"/>
  <c r="J28" i="1"/>
  <c r="L14" i="1"/>
  <c r="K14" i="1"/>
  <c r="J14" i="1"/>
  <c r="J11" i="1"/>
  <c r="K11" i="1"/>
  <c r="L11" i="1"/>
  <c r="J8" i="1"/>
  <c r="K8" i="1"/>
  <c r="L8" i="1"/>
  <c r="J27" i="1"/>
  <c r="K27" i="1"/>
  <c r="K18" i="1"/>
  <c r="L18" i="1"/>
  <c r="J18" i="1"/>
  <c r="K13" i="1"/>
  <c r="J13" i="1"/>
  <c r="L13" i="1"/>
  <c r="L5" i="1"/>
  <c r="J5" i="1"/>
  <c r="K5" i="1"/>
  <c r="K10" i="1"/>
  <c r="L10" i="1"/>
  <c r="J10" i="1"/>
  <c r="K29" i="1"/>
  <c r="J29" i="1"/>
  <c r="J25" i="1"/>
  <c r="K25" i="1"/>
  <c r="J22" i="1"/>
  <c r="K22" i="1"/>
  <c r="J15" i="1"/>
  <c r="K15" i="1"/>
  <c r="L15" i="1"/>
  <c r="J7" i="1"/>
  <c r="K7" i="1"/>
  <c r="L7" i="1"/>
  <c r="J19" i="1"/>
  <c r="K19" i="1"/>
  <c r="L19" i="1"/>
  <c r="J12" i="1"/>
  <c r="K12" i="1"/>
  <c r="L12" i="1"/>
  <c r="L9" i="1"/>
  <c r="J9" i="1"/>
  <c r="K9" i="1"/>
  <c r="K6" i="1"/>
  <c r="L6" i="1"/>
  <c r="J6" i="1"/>
  <c r="K30" i="1"/>
  <c r="J30" i="1"/>
  <c r="K26" i="1"/>
  <c r="J26" i="1"/>
  <c r="J23" i="1"/>
  <c r="K23" i="1"/>
  <c r="K20" i="1"/>
  <c r="J20" i="1"/>
  <c r="L20" i="1"/>
  <c r="K16" i="1"/>
  <c r="J16" i="1"/>
  <c r="L16" i="1"/>
  <c r="J3" i="1"/>
  <c r="K3" i="1"/>
  <c r="L3" i="1"/>
  <c r="L33" i="1"/>
  <c r="K33" i="1"/>
  <c r="J32" i="1"/>
  <c r="K35" i="1"/>
  <c r="L32" i="1"/>
  <c r="J33" i="1"/>
  <c r="K32" i="1"/>
  <c r="J35" i="1"/>
  <c r="J34" i="1"/>
  <c r="L34" i="1"/>
  <c r="K34" i="1"/>
  <c r="L35" i="1"/>
  <c r="J2" i="1" l="1"/>
</calcChain>
</file>

<file path=xl/sharedStrings.xml><?xml version="1.0" encoding="utf-8"?>
<sst xmlns="http://schemas.openxmlformats.org/spreadsheetml/2006/main" count="301" uniqueCount="103">
  <si>
    <t>TEAM</t>
  </si>
  <si>
    <t>PTS FOR RF</t>
  </si>
  <si>
    <t>PTS FOR LR</t>
  </si>
  <si>
    <t>PTS GBR</t>
  </si>
  <si>
    <t>PTS Elastic</t>
  </si>
  <si>
    <t>Average All</t>
  </si>
  <si>
    <t>Result</t>
  </si>
  <si>
    <t>PTS Neural</t>
  </si>
  <si>
    <t>PTS</t>
  </si>
  <si>
    <t>PTS Adaboost</t>
  </si>
  <si>
    <t>PTS XGBR</t>
  </si>
  <si>
    <t>PTS Huber</t>
  </si>
  <si>
    <t>Pts BayesRidge</t>
  </si>
  <si>
    <t>opponent_PTS</t>
  </si>
  <si>
    <t>MIN</t>
  </si>
  <si>
    <t>MAX</t>
  </si>
  <si>
    <t>Filtered</t>
  </si>
  <si>
    <t>Take</t>
  </si>
  <si>
    <t>% Over/under</t>
  </si>
  <si>
    <t>Team</t>
  </si>
  <si>
    <t>Starter</t>
  </si>
  <si>
    <t>K</t>
  </si>
  <si>
    <t>Under</t>
  </si>
  <si>
    <t>Over</t>
  </si>
  <si>
    <t>Final Stars</t>
  </si>
  <si>
    <t>Stars on percent</t>
  </si>
  <si>
    <t>Stars On Difference</t>
  </si>
  <si>
    <t>Difference Max</t>
  </si>
  <si>
    <t>Over/Under</t>
  </si>
  <si>
    <t>Average</t>
  </si>
  <si>
    <t>Order</t>
  </si>
  <si>
    <t>Strikeouts</t>
  </si>
  <si>
    <t>min</t>
  </si>
  <si>
    <t/>
  </si>
  <si>
    <t>Seasonal K's</t>
  </si>
  <si>
    <t>Difference Season</t>
  </si>
  <si>
    <t>Exceed Stars</t>
  </si>
  <si>
    <t>Percent Exceed O/U Last 10</t>
  </si>
  <si>
    <t>Last 10 Starts Avg Stars</t>
  </si>
  <si>
    <t>NYY</t>
  </si>
  <si>
    <t>SDP</t>
  </si>
  <si>
    <t>ATL</t>
  </si>
  <si>
    <t>CHW</t>
  </si>
  <si>
    <t>TOR</t>
  </si>
  <si>
    <t>SEA</t>
  </si>
  <si>
    <t>DET</t>
  </si>
  <si>
    <t>BAL</t>
  </si>
  <si>
    <t>CHC</t>
  </si>
  <si>
    <t>CIN</t>
  </si>
  <si>
    <t>COL</t>
  </si>
  <si>
    <t>OAK</t>
  </si>
  <si>
    <t>PHI</t>
  </si>
  <si>
    <t>PIT</t>
  </si>
  <si>
    <t>SFG</t>
  </si>
  <si>
    <t>TEX</t>
  </si>
  <si>
    <t>SD</t>
  </si>
  <si>
    <t>SF</t>
  </si>
  <si>
    <t>Ray Kerr</t>
  </si>
  <si>
    <t>Bailey Falter</t>
  </si>
  <si>
    <t>Alek Manoah</t>
  </si>
  <si>
    <t>Matt Manning</t>
  </si>
  <si>
    <t>George Kirby</t>
  </si>
  <si>
    <t>MacKenzie Gore</t>
  </si>
  <si>
    <t>Seth Lugo</t>
  </si>
  <si>
    <t>Shawn Armstrong</t>
  </si>
  <si>
    <t>James Paxton</t>
  </si>
  <si>
    <t>Graham Ashcraft</t>
  </si>
  <si>
    <t>Bryse Wilson</t>
  </si>
  <si>
    <t>Kutter Crawford</t>
  </si>
  <si>
    <t>Kyle Harrison</t>
  </si>
  <si>
    <t>Christian Scott</t>
  </si>
  <si>
    <t>Corbin Burnes</t>
  </si>
  <si>
    <t>Chris Flexen</t>
  </si>
  <si>
    <t>Jose Urena</t>
  </si>
  <si>
    <t>Bailey Ober</t>
  </si>
  <si>
    <t>Shota Imanaga</t>
  </si>
  <si>
    <t>Miles Mikolas</t>
  </si>
  <si>
    <t>Cristopher Sanchez</t>
  </si>
  <si>
    <t>Ty Blach</t>
  </si>
  <si>
    <t>Logan Allen</t>
  </si>
  <si>
    <t>Patrick Sandoval</t>
  </si>
  <si>
    <t>Justin Verlander</t>
  </si>
  <si>
    <t>Ross Stripling</t>
  </si>
  <si>
    <t>Braxton Garrett</t>
  </si>
  <si>
    <t>Zac Gallen</t>
  </si>
  <si>
    <t>Carlos Rodon</t>
  </si>
  <si>
    <t>Yu Darvish</t>
  </si>
  <si>
    <t>WSN</t>
  </si>
  <si>
    <t>KCR</t>
  </si>
  <si>
    <t>TBR</t>
  </si>
  <si>
    <t>LAD</t>
  </si>
  <si>
    <t>MIL</t>
  </si>
  <si>
    <t>BOS</t>
  </si>
  <si>
    <t>NYM</t>
  </si>
  <si>
    <t>STL</t>
  </si>
  <si>
    <t>CLE</t>
  </si>
  <si>
    <t>LAA</t>
  </si>
  <si>
    <t>HOU</t>
  </si>
  <si>
    <t>MIA</t>
  </si>
  <si>
    <t>ARI</t>
  </si>
  <si>
    <t>KC</t>
  </si>
  <si>
    <t>TB</t>
  </si>
  <si>
    <t>Unlisted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</si>
</sst>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b/>
      <sz val="10"/>
      <color rgb="FF212121"/>
      <name val="Arial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3" borderId="2" xfId="0" applyFill="1" applyBorder="1"/>
    <xf numFmtId="0" fontId="1" fillId="0" borderId="0" xfId="0" applyFont="1"/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C74"/>
  <sheetViews>
    <sheetView tabSelected="1" topLeftCell="B41" zoomScale="80" zoomScaleNormal="80" workbookViewId="0">
      <selection activeCell="I45" sqref="I45"/>
    </sheetView>
  </sheetViews>
  <sheetFormatPr defaultRowHeight="14.4" x14ac:dyDescent="0.3"/>
  <cols>
    <col min="1" max="1" width="18.33203125" style="6" bestFit="1" customWidth="1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1" width="12.21875" style="6" customWidth="1"/>
    <col min="12" max="12" width="14" style="6" bestFit="1" customWidth="1"/>
    <col min="13" max="13" width="12.21875" style="6" customWidth="1"/>
    <col min="14" max="14" width="16.6640625" style="6" bestFit="1" customWidth="1"/>
    <col min="15" max="15" width="24.5546875" style="6" bestFit="1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22.77734375" style="6" bestFit="1" customWidth="1"/>
    <col min="26" max="26" width="23.77734375" style="6" bestFit="1" customWidth="1"/>
    <col min="27" max="28" width="8.88671875" style="6"/>
    <col min="29" max="29" width="16.5546875" bestFit="1" customWidth="1"/>
    <col min="30" max="16384" width="8.88671875" style="6"/>
  </cols>
  <sheetData>
    <row r="1" spans="1:29" s="4" customFormat="1" x14ac:dyDescent="0.3">
      <c r="A1" s="3" t="s">
        <v>0</v>
      </c>
      <c r="B1" s="4" t="s">
        <v>1</v>
      </c>
      <c r="C1" s="4" t="s">
        <v>2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4</v>
      </c>
      <c r="I1" s="4" t="s">
        <v>3</v>
      </c>
      <c r="J1" s="4" t="s">
        <v>5</v>
      </c>
      <c r="K1" s="4" t="s">
        <v>15</v>
      </c>
      <c r="L1" s="4" t="s">
        <v>14</v>
      </c>
    </row>
    <row r="2" spans="1:29" ht="15" thickBot="1" x14ac:dyDescent="0.35">
      <c r="A2" t="s">
        <v>57</v>
      </c>
      <c r="B2" s="5">
        <f>RF!B2</f>
        <v>5.97</v>
      </c>
      <c r="C2" s="5">
        <f>LR!B2</f>
        <v>3.1925226711231698</v>
      </c>
      <c r="D2" s="5">
        <f>Adaboost!B2</f>
        <v>4.7260579064587898</v>
      </c>
      <c r="E2" s="5">
        <f>XGBR!B2</f>
        <v>8.3390874999999998</v>
      </c>
      <c r="F2" s="5">
        <f>Huber!B2</f>
        <v>3.2714370489506299</v>
      </c>
      <c r="G2" s="5">
        <f>BayesRidge!B2</f>
        <v>3.2165170671560199</v>
      </c>
      <c r="H2" s="5">
        <f>Elastic!B2</f>
        <v>4.8598665057430299</v>
      </c>
      <c r="I2" s="5">
        <f>GBR!B2</f>
        <v>5.9459138058262804</v>
      </c>
      <c r="J2" s="6">
        <f t="shared" ref="J2:J35" si="0">AVERAGE(B2:I2,B37)</f>
        <v>4.6864162442696493</v>
      </c>
      <c r="K2">
        <f t="shared" ref="K2:K31" si="1">MAX(B2:I2,B37)</f>
        <v>8.3390874999999998</v>
      </c>
      <c r="L2">
        <f t="shared" ref="L2:L31" si="2">MIN(B2:I2,B37)</f>
        <v>2.6563436931689299</v>
      </c>
      <c r="AC2" s="6"/>
    </row>
    <row r="3" spans="1:29" ht="15" thickBot="1" x14ac:dyDescent="0.35">
      <c r="A3" t="s">
        <v>58</v>
      </c>
      <c r="B3" s="5">
        <f>RF!B3</f>
        <v>4.5999999999999996</v>
      </c>
      <c r="C3" s="5">
        <f>LR!B3</f>
        <v>5.53282349223013</v>
      </c>
      <c r="D3" s="5">
        <f>Adaboost!B3</f>
        <v>5.7609427609427604</v>
      </c>
      <c r="E3" s="5">
        <f>XGBR!B3</f>
        <v>3.5707460000000002</v>
      </c>
      <c r="F3" s="5">
        <f>Huber!B3</f>
        <v>5.45940498620703</v>
      </c>
      <c r="G3" s="5">
        <f>BayesRidge!B3</f>
        <v>5.4820172601175798</v>
      </c>
      <c r="H3" s="5">
        <f>Elastic!B3</f>
        <v>5.0070294452288904</v>
      </c>
      <c r="I3" s="5">
        <f>GBR!B3</f>
        <v>5.3889403920941898</v>
      </c>
      <c r="J3" s="6">
        <f t="shared" si="0"/>
        <v>5.1547253598751492</v>
      </c>
      <c r="K3">
        <f t="shared" si="1"/>
        <v>5.7609427609427604</v>
      </c>
      <c r="L3">
        <f t="shared" si="2"/>
        <v>3.5707460000000002</v>
      </c>
      <c r="AC3" s="6"/>
    </row>
    <row r="4" spans="1:29" ht="15" thickBot="1" x14ac:dyDescent="0.35">
      <c r="A4" t="s">
        <v>59</v>
      </c>
      <c r="B4" s="5">
        <f>RF!B4</f>
        <v>4.8099999999999996</v>
      </c>
      <c r="C4" s="5">
        <f>LR!B4</f>
        <v>5.0629025144150601</v>
      </c>
      <c r="D4" s="5">
        <f>Adaboost!B4</f>
        <v>4.9150090415913201</v>
      </c>
      <c r="E4" s="5">
        <f>XGBR!B4</f>
        <v>4.3303459999999996</v>
      </c>
      <c r="F4" s="5">
        <f>Huber!B4</f>
        <v>4.9761439606435802</v>
      </c>
      <c r="G4" s="5">
        <f>BayesRidge!B4</f>
        <v>5.1789529740756697</v>
      </c>
      <c r="H4" s="5">
        <f>Elastic!B4</f>
        <v>5.1174705292323903</v>
      </c>
      <c r="I4" s="5">
        <f>GBR!B4</f>
        <v>5.0324378803090504</v>
      </c>
      <c r="J4" s="6">
        <f t="shared" si="0"/>
        <v>4.9302126045413575</v>
      </c>
      <c r="K4">
        <f t="shared" si="1"/>
        <v>5.1789529740756697</v>
      </c>
      <c r="L4">
        <f t="shared" si="2"/>
        <v>4.3303459999999996</v>
      </c>
      <c r="AC4" s="6"/>
    </row>
    <row r="5" spans="1:29" ht="15" thickBot="1" x14ac:dyDescent="0.35">
      <c r="A5" t="s">
        <v>60</v>
      </c>
      <c r="B5" s="5">
        <f>RF!B5</f>
        <v>5.44</v>
      </c>
      <c r="C5" s="5">
        <f>LR!B5</f>
        <v>5.1389494300840601</v>
      </c>
      <c r="D5" s="5">
        <f>Adaboost!B5</f>
        <v>4.8707865168539302</v>
      </c>
      <c r="E5" s="5">
        <f>XGBR!B5</f>
        <v>5.2717099999999997</v>
      </c>
      <c r="F5" s="5">
        <f>Huber!B5</f>
        <v>5.1658961481646797</v>
      </c>
      <c r="G5" s="5">
        <f>BayesRidge!B5</f>
        <v>5.0140326264469799</v>
      </c>
      <c r="H5" s="5">
        <f>Elastic!B5</f>
        <v>4.8694439797345499</v>
      </c>
      <c r="I5" s="5">
        <f>GBR!B5</f>
        <v>4.7295216097139203</v>
      </c>
      <c r="J5" s="6">
        <f t="shared" si="0"/>
        <v>5.0658712944483524</v>
      </c>
      <c r="K5">
        <f t="shared" si="1"/>
        <v>5.44</v>
      </c>
      <c r="L5">
        <f t="shared" si="2"/>
        <v>4.7295216097139203</v>
      </c>
      <c r="AC5" s="6"/>
    </row>
    <row r="6" spans="1:29" ht="15" thickBot="1" x14ac:dyDescent="0.35">
      <c r="A6" t="s">
        <v>61</v>
      </c>
      <c r="B6" s="5">
        <f>RF!B6</f>
        <v>4.8099999999999996</v>
      </c>
      <c r="C6" s="5">
        <f>LR!B6</f>
        <v>5.1054053212539197</v>
      </c>
      <c r="D6" s="5">
        <f>Adaboost!B6</f>
        <v>5.1955307262569796</v>
      </c>
      <c r="E6" s="5">
        <f>XGBR!B6</f>
        <v>5.1955432999999998</v>
      </c>
      <c r="F6" s="5">
        <f>Huber!B6</f>
        <v>5.0323040481836498</v>
      </c>
      <c r="G6" s="5">
        <f>BayesRidge!B6</f>
        <v>5.1120047974370602</v>
      </c>
      <c r="H6" s="5">
        <f>Elastic!B6</f>
        <v>4.9896518778331398</v>
      </c>
      <c r="I6" s="5">
        <f>GBR!B6</f>
        <v>4.5054004686379798</v>
      </c>
      <c r="J6" s="6">
        <f t="shared" si="0"/>
        <v>5.0026204254490283</v>
      </c>
      <c r="K6">
        <f t="shared" si="1"/>
        <v>5.1955432999999998</v>
      </c>
      <c r="L6">
        <f t="shared" si="2"/>
        <v>4.5054004686379798</v>
      </c>
      <c r="AC6" s="6"/>
    </row>
    <row r="7" spans="1:29" ht="15" thickBot="1" x14ac:dyDescent="0.35">
      <c r="A7" t="s">
        <v>62</v>
      </c>
      <c r="B7" s="5">
        <f>RF!B7</f>
        <v>4.93</v>
      </c>
      <c r="C7" s="5">
        <f>LR!B7</f>
        <v>4.5366997415905397</v>
      </c>
      <c r="D7" s="5">
        <f>Adaboost!B7</f>
        <v>4.9150090415913201</v>
      </c>
      <c r="E7" s="5">
        <f>XGBR!B7</f>
        <v>7.8262324000000003</v>
      </c>
      <c r="F7" s="5">
        <f>Huber!B7</f>
        <v>4.4206566938962801</v>
      </c>
      <c r="G7" s="5">
        <f>BayesRidge!B7</f>
        <v>4.5613334318584799</v>
      </c>
      <c r="H7" s="5">
        <f>Elastic!B7</f>
        <v>4.8393766319428</v>
      </c>
      <c r="I7" s="5">
        <f>GBR!B7</f>
        <v>5.4246595582216104</v>
      </c>
      <c r="J7" s="6">
        <f t="shared" si="0"/>
        <v>5.2065104843995433</v>
      </c>
      <c r="K7">
        <f t="shared" si="1"/>
        <v>7.8262324000000003</v>
      </c>
      <c r="L7">
        <f t="shared" si="2"/>
        <v>4.4206566938962801</v>
      </c>
      <c r="AC7" s="6"/>
    </row>
    <row r="8" spans="1:29" ht="15" thickBot="1" x14ac:dyDescent="0.35">
      <c r="A8" t="s">
        <v>63</v>
      </c>
      <c r="B8" s="5">
        <f>RF!B8</f>
        <v>5.79</v>
      </c>
      <c r="C8" s="5">
        <f>LR!B8</f>
        <v>5.46594019368586</v>
      </c>
      <c r="D8" s="5">
        <f>Adaboost!B8</f>
        <v>6.30480167014613</v>
      </c>
      <c r="E8" s="5">
        <f>XGBR!B8</f>
        <v>4.8698709999999998</v>
      </c>
      <c r="F8" s="5">
        <f>Huber!B8</f>
        <v>5.4124368665253701</v>
      </c>
      <c r="G8" s="5">
        <f>BayesRidge!B8</f>
        <v>5.4762138208250297</v>
      </c>
      <c r="H8" s="5">
        <f>Elastic!B8</f>
        <v>5.22866246012447</v>
      </c>
      <c r="I8" s="5">
        <f>GBR!B8</f>
        <v>5.8705275496714702</v>
      </c>
      <c r="J8" s="6">
        <f t="shared" si="0"/>
        <v>5.4422305990140689</v>
      </c>
      <c r="K8">
        <f t="shared" si="1"/>
        <v>6.30480167014613</v>
      </c>
      <c r="L8">
        <f t="shared" si="2"/>
        <v>4.5616218301482903</v>
      </c>
      <c r="AC8" s="6"/>
    </row>
    <row r="9" spans="1:29" ht="15" thickBot="1" x14ac:dyDescent="0.35">
      <c r="A9" t="s">
        <v>64</v>
      </c>
      <c r="B9" s="5">
        <f>RF!B9</f>
        <v>1.79</v>
      </c>
      <c r="C9" s="5">
        <f>LR!B9</f>
        <v>2.0522900669649999</v>
      </c>
      <c r="D9" s="5">
        <f>Adaboost!B9</f>
        <v>2.7857142857142798</v>
      </c>
      <c r="E9" s="5">
        <f>XGBR!B9</f>
        <v>2.2864279999999999</v>
      </c>
      <c r="F9" s="5">
        <f>Huber!B9</f>
        <v>1.801229095469</v>
      </c>
      <c r="G9" s="5">
        <f>BayesRidge!B9</f>
        <v>2.0771384946570599</v>
      </c>
      <c r="H9" s="5">
        <f>Elastic!B9</f>
        <v>3.7829671110643601</v>
      </c>
      <c r="I9" s="5">
        <f>GBR!B9</f>
        <v>1.9159669203102501</v>
      </c>
      <c r="J9" s="6">
        <f t="shared" si="0"/>
        <v>2.3005247045389337</v>
      </c>
      <c r="K9">
        <f t="shared" si="1"/>
        <v>3.7829671110643601</v>
      </c>
      <c r="L9">
        <f t="shared" si="2"/>
        <v>1.79</v>
      </c>
      <c r="AC9" s="6"/>
    </row>
    <row r="10" spans="1:29" ht="15" thickBot="1" x14ac:dyDescent="0.35">
      <c r="A10" t="s">
        <v>65</v>
      </c>
      <c r="B10" s="5">
        <f>RF!B10</f>
        <v>4.21</v>
      </c>
      <c r="C10" s="5">
        <f>LR!B10</f>
        <v>4.5705937241382601</v>
      </c>
      <c r="D10" s="5">
        <f>Adaboost!B10</f>
        <v>4.9150090415913201</v>
      </c>
      <c r="E10" s="5">
        <f>XGBR!B10</f>
        <v>4.0812572999999999</v>
      </c>
      <c r="F10" s="5">
        <f>Huber!B10</f>
        <v>4.4798063579310403</v>
      </c>
      <c r="G10" s="5">
        <f>BayesRidge!B10</f>
        <v>4.6396887653363201</v>
      </c>
      <c r="H10" s="5">
        <f>Elastic!B10</f>
        <v>4.9500589156245303</v>
      </c>
      <c r="I10" s="5">
        <f>GBR!B10</f>
        <v>4.2166293430001902</v>
      </c>
      <c r="J10" s="6">
        <f t="shared" si="0"/>
        <v>4.5026323683192269</v>
      </c>
      <c r="K10">
        <f t="shared" si="1"/>
        <v>4.9500589156245303</v>
      </c>
      <c r="L10">
        <f t="shared" si="2"/>
        <v>4.0812572999999999</v>
      </c>
      <c r="AC10" s="6"/>
    </row>
    <row r="11" spans="1:29" ht="15" thickBot="1" x14ac:dyDescent="0.35">
      <c r="A11" t="s">
        <v>66</v>
      </c>
      <c r="B11" s="5">
        <f>RF!B11</f>
        <v>4.82</v>
      </c>
      <c r="C11" s="5">
        <f>LR!B11</f>
        <v>4.6313333209859797</v>
      </c>
      <c r="D11" s="5">
        <f>Adaboost!B11</f>
        <v>4.8489795918367298</v>
      </c>
      <c r="E11" s="5">
        <f>XGBR!B11</f>
        <v>4.3564910000000001</v>
      </c>
      <c r="F11" s="5">
        <f>Huber!B11</f>
        <v>4.6360975609784001</v>
      </c>
      <c r="G11" s="5">
        <f>BayesRidge!B11</f>
        <v>4.6027603334691296</v>
      </c>
      <c r="H11" s="5">
        <f>Elastic!B11</f>
        <v>4.9052728401300998</v>
      </c>
      <c r="I11" s="5">
        <f>GBR!B11</f>
        <v>4.7280761740607202</v>
      </c>
      <c r="J11" s="6">
        <f t="shared" si="0"/>
        <v>4.6848615048692208</v>
      </c>
      <c r="K11">
        <f t="shared" si="1"/>
        <v>4.9052728401300998</v>
      </c>
      <c r="L11">
        <f t="shared" si="2"/>
        <v>4.3564910000000001</v>
      </c>
      <c r="AC11" s="6"/>
    </row>
    <row r="12" spans="1:29" ht="15" thickBot="1" x14ac:dyDescent="0.35">
      <c r="A12" t="s">
        <v>67</v>
      </c>
      <c r="B12" s="5">
        <f>RF!B12</f>
        <v>2.96</v>
      </c>
      <c r="C12" s="5">
        <f>LR!B12</f>
        <v>4.2748563963875199</v>
      </c>
      <c r="D12" s="5">
        <f>Adaboost!B12</f>
        <v>4.43526170798898</v>
      </c>
      <c r="E12" s="5">
        <f>XGBR!B12</f>
        <v>3.1191545000000001</v>
      </c>
      <c r="F12" s="5">
        <f>Huber!B12</f>
        <v>4.2084631115470597</v>
      </c>
      <c r="G12" s="5">
        <f>BayesRidge!B12</f>
        <v>4.2758316618207397</v>
      </c>
      <c r="H12" s="5">
        <f>Elastic!B12</f>
        <v>4.7122772909161803</v>
      </c>
      <c r="I12" s="5">
        <f>GBR!B12</f>
        <v>3.8765301405960302</v>
      </c>
      <c r="J12" s="6">
        <f t="shared" si="0"/>
        <v>4.0071118124695033</v>
      </c>
      <c r="K12">
        <f t="shared" si="1"/>
        <v>4.7122772909161803</v>
      </c>
      <c r="L12">
        <f t="shared" si="2"/>
        <v>2.96</v>
      </c>
      <c r="AC12" s="6"/>
    </row>
    <row r="13" spans="1:29" ht="15" thickBot="1" x14ac:dyDescent="0.35">
      <c r="A13" t="s">
        <v>68</v>
      </c>
      <c r="B13" s="5">
        <f>RF!B13</f>
        <v>5.55</v>
      </c>
      <c r="C13" s="5">
        <f>LR!B13</f>
        <v>5.3359645893912999</v>
      </c>
      <c r="D13" s="5">
        <f>Adaboost!B13</f>
        <v>5.7609427609427604</v>
      </c>
      <c r="E13" s="5">
        <f>XGBR!B13</f>
        <v>6.4147882000000003</v>
      </c>
      <c r="F13" s="5">
        <f>Huber!B13</f>
        <v>5.2889304222156399</v>
      </c>
      <c r="G13" s="5">
        <f>BayesRidge!B13</f>
        <v>5.2625042946319498</v>
      </c>
      <c r="H13" s="5">
        <f>Elastic!B13</f>
        <v>5.0215315446709399</v>
      </c>
      <c r="I13" s="5">
        <f>GBR!B13</f>
        <v>5.4509678734567801</v>
      </c>
      <c r="J13" s="6">
        <f t="shared" si="0"/>
        <v>5.495215176281194</v>
      </c>
      <c r="K13">
        <f t="shared" si="1"/>
        <v>6.4147882000000003</v>
      </c>
      <c r="L13">
        <f t="shared" si="2"/>
        <v>5.0215315446709399</v>
      </c>
      <c r="AC13" s="6"/>
    </row>
    <row r="14" spans="1:29" ht="15" thickBot="1" x14ac:dyDescent="0.35">
      <c r="A14" t="s">
        <v>69</v>
      </c>
      <c r="B14" s="5">
        <f>RF!B14</f>
        <v>4.92</v>
      </c>
      <c r="C14" s="5">
        <f>LR!B14</f>
        <v>4.5124214489725398</v>
      </c>
      <c r="D14" s="5">
        <f>Adaboost!B14</f>
        <v>4.7586912065439604</v>
      </c>
      <c r="E14" s="5">
        <f>XGBR!B14</f>
        <v>5.9800940000000002</v>
      </c>
      <c r="F14" s="5">
        <f>Huber!B14</f>
        <v>4.4786040319487501</v>
      </c>
      <c r="G14" s="5">
        <f>BayesRidge!B14</f>
        <v>4.5918395621986301</v>
      </c>
      <c r="H14" s="5">
        <f>Elastic!B14</f>
        <v>4.9733410064186501</v>
      </c>
      <c r="I14" s="5">
        <f>GBR!B14</f>
        <v>4.6711806074284103</v>
      </c>
      <c r="J14" s="6">
        <f t="shared" si="0"/>
        <v>4.8112775150928275</v>
      </c>
      <c r="K14">
        <f t="shared" si="1"/>
        <v>5.9800940000000002</v>
      </c>
      <c r="L14">
        <f t="shared" si="2"/>
        <v>4.4153257723244996</v>
      </c>
      <c r="AC14" s="6"/>
    </row>
    <row r="15" spans="1:29" ht="15" thickBot="1" x14ac:dyDescent="0.35">
      <c r="A15" t="s">
        <v>70</v>
      </c>
      <c r="B15" s="5">
        <f>RF!B15</f>
        <v>5.44</v>
      </c>
      <c r="C15" s="5">
        <f>LR!B15</f>
        <v>4.9213408673415904</v>
      </c>
      <c r="D15" s="5">
        <f>Adaboost!B15</f>
        <v>5.6912000000000003</v>
      </c>
      <c r="E15" s="5">
        <f>XGBR!B15</f>
        <v>5.3396020000000002</v>
      </c>
      <c r="F15" s="5">
        <f>Huber!B15</f>
        <v>4.8291575529510302</v>
      </c>
      <c r="G15" s="5">
        <f>BayesRidge!B15</f>
        <v>4.8979420910074802</v>
      </c>
      <c r="H15" s="5">
        <f>Elastic!B15</f>
        <v>4.94172978711297</v>
      </c>
      <c r="I15" s="5">
        <f>GBR!B15</f>
        <v>4.7036480055846699</v>
      </c>
      <c r="J15" s="6">
        <f t="shared" si="0"/>
        <v>5.07588594138939</v>
      </c>
      <c r="K15">
        <f t="shared" si="1"/>
        <v>5.6912000000000003</v>
      </c>
      <c r="L15">
        <f t="shared" si="2"/>
        <v>4.7036480055846699</v>
      </c>
      <c r="AC15" s="6"/>
    </row>
    <row r="16" spans="1:29" ht="15" thickBot="1" x14ac:dyDescent="0.35">
      <c r="A16" t="s">
        <v>71</v>
      </c>
      <c r="B16" s="5">
        <f>RF!B16</f>
        <v>5.89</v>
      </c>
      <c r="C16" s="5">
        <f>LR!B16</f>
        <v>5.3460256318977697</v>
      </c>
      <c r="D16" s="5">
        <f>Adaboost!B16</f>
        <v>6.4639175257731898</v>
      </c>
      <c r="E16" s="5">
        <f>XGBR!B16</f>
        <v>7.1291890000000002</v>
      </c>
      <c r="F16" s="5">
        <f>Huber!B16</f>
        <v>5.2804855304220402</v>
      </c>
      <c r="G16" s="5">
        <f>BayesRidge!B16</f>
        <v>5.3861293272919504</v>
      </c>
      <c r="H16" s="5">
        <f>Elastic!B16</f>
        <v>5.0801433608222402</v>
      </c>
      <c r="I16" s="5">
        <f>GBR!B16</f>
        <v>5.6163495702666397</v>
      </c>
      <c r="J16" s="6">
        <f t="shared" si="0"/>
        <v>5.7213922291474182</v>
      </c>
      <c r="K16">
        <f t="shared" si="1"/>
        <v>7.1291890000000002</v>
      </c>
      <c r="L16">
        <f t="shared" si="2"/>
        <v>5.0801433608222402</v>
      </c>
      <c r="AC16" s="6"/>
    </row>
    <row r="17" spans="1:29" ht="15" thickBot="1" x14ac:dyDescent="0.35">
      <c r="A17" t="s">
        <v>72</v>
      </c>
      <c r="B17" s="5">
        <f>RF!B17</f>
        <v>5.64</v>
      </c>
      <c r="C17" s="5">
        <f>LR!B17</f>
        <v>4.6221225079328496</v>
      </c>
      <c r="D17" s="5">
        <f>Adaboost!B17</f>
        <v>4.7260579064587898</v>
      </c>
      <c r="E17" s="5">
        <f>XGBR!B17</f>
        <v>6.3886355999999997</v>
      </c>
      <c r="F17" s="5">
        <f>Huber!B17</f>
        <v>4.5558051487234801</v>
      </c>
      <c r="G17" s="5">
        <f>BayesRidge!B17</f>
        <v>4.5777039161224398</v>
      </c>
      <c r="H17" s="5">
        <f>Elastic!B17</f>
        <v>4.7052376778942397</v>
      </c>
      <c r="I17" s="5">
        <f>GBR!B17</f>
        <v>4.6733872526609099</v>
      </c>
      <c r="J17" s="6">
        <f t="shared" si="0"/>
        <v>4.9511393688121865</v>
      </c>
      <c r="K17">
        <f t="shared" si="1"/>
        <v>6.3886355999999997</v>
      </c>
      <c r="L17">
        <f t="shared" si="2"/>
        <v>4.5558051487234801</v>
      </c>
      <c r="AC17" s="6"/>
    </row>
    <row r="18" spans="1:29" ht="15" thickBot="1" x14ac:dyDescent="0.35">
      <c r="A18" t="s">
        <v>73</v>
      </c>
      <c r="B18" s="5">
        <f>RF!B18</f>
        <v>6.84</v>
      </c>
      <c r="C18" s="5">
        <f>LR!B18</f>
        <v>3.8838314081512699</v>
      </c>
      <c r="D18" s="5">
        <f>Adaboost!B18</f>
        <v>5.9284403669724703</v>
      </c>
      <c r="E18" s="5">
        <f>XGBR!B18</f>
        <v>7.2565017000000003</v>
      </c>
      <c r="F18" s="5">
        <f>Huber!B18</f>
        <v>4.0036669251219399</v>
      </c>
      <c r="G18" s="5">
        <f>BayesRidge!B18</f>
        <v>3.8126819313756499</v>
      </c>
      <c r="H18" s="5">
        <f>Elastic!B18</f>
        <v>5.0428372812804696</v>
      </c>
      <c r="I18" s="5">
        <f>GBR!B18</f>
        <v>7.1421782050106399</v>
      </c>
      <c r="J18" s="6">
        <f t="shared" si="0"/>
        <v>5.249733837100429</v>
      </c>
      <c r="K18">
        <f t="shared" si="1"/>
        <v>7.2565017000000003</v>
      </c>
      <c r="L18">
        <f t="shared" si="2"/>
        <v>3.33746671599142</v>
      </c>
      <c r="AC18" s="6"/>
    </row>
    <row r="19" spans="1:29" ht="15" thickBot="1" x14ac:dyDescent="0.35">
      <c r="A19" t="s">
        <v>74</v>
      </c>
      <c r="B19" s="5">
        <f>RF!B19</f>
        <v>5.33</v>
      </c>
      <c r="C19" s="5">
        <f>LR!B19</f>
        <v>5.1103025291937101</v>
      </c>
      <c r="D19" s="5">
        <f>Adaboost!B19</f>
        <v>5.9284403669724703</v>
      </c>
      <c r="E19" s="5">
        <f>XGBR!B19</f>
        <v>6.8404536</v>
      </c>
      <c r="F19" s="5">
        <f>Huber!B19</f>
        <v>4.9703049910938999</v>
      </c>
      <c r="G19" s="5">
        <f>BayesRidge!B19</f>
        <v>5.0812649116357598</v>
      </c>
      <c r="H19" s="5">
        <f>Elastic!B19</f>
        <v>4.8788511547744298</v>
      </c>
      <c r="I19" s="5">
        <f>GBR!B19</f>
        <v>5.9054122729009704</v>
      </c>
      <c r="J19" s="6">
        <f t="shared" si="0"/>
        <v>5.4724356643070156</v>
      </c>
      <c r="K19">
        <f t="shared" si="1"/>
        <v>6.8404536</v>
      </c>
      <c r="L19">
        <f t="shared" si="2"/>
        <v>4.8788511547744298</v>
      </c>
      <c r="AC19" s="6"/>
    </row>
    <row r="20" spans="1:29" ht="15" thickBot="1" x14ac:dyDescent="0.35">
      <c r="A20" t="s">
        <v>75</v>
      </c>
      <c r="B20" s="5">
        <f>RF!B20</f>
        <v>5.17</v>
      </c>
      <c r="C20" s="5">
        <f>LR!B20</f>
        <v>5.1911653333114502</v>
      </c>
      <c r="D20" s="5">
        <f>Adaboost!B20</f>
        <v>6.2482758620689598</v>
      </c>
      <c r="E20" s="5">
        <f>XGBR!B20</f>
        <v>6.6022530000000001</v>
      </c>
      <c r="F20" s="5">
        <f>Huber!B20</f>
        <v>5.1301802838384498</v>
      </c>
      <c r="G20" s="5">
        <f>BayesRidge!B20</f>
        <v>5.2302063102605398</v>
      </c>
      <c r="H20" s="5">
        <f>Elastic!B20</f>
        <v>5.0992244816839598</v>
      </c>
      <c r="I20" s="5">
        <f>GBR!B20</f>
        <v>5.2556734134470204</v>
      </c>
      <c r="J20" s="6">
        <f t="shared" si="0"/>
        <v>5.4498438545736843</v>
      </c>
      <c r="K20">
        <f t="shared" si="1"/>
        <v>6.6022530000000001</v>
      </c>
      <c r="L20">
        <f t="shared" si="2"/>
        <v>5.0992244816839598</v>
      </c>
      <c r="AC20" s="6"/>
    </row>
    <row r="21" spans="1:29" ht="15" thickBot="1" x14ac:dyDescent="0.35">
      <c r="A21" t="s">
        <v>76</v>
      </c>
      <c r="B21" s="5">
        <f>RF!B21</f>
        <v>4.63</v>
      </c>
      <c r="C21" s="5">
        <f>LR!B21</f>
        <v>4.9413278748001899</v>
      </c>
      <c r="D21" s="5">
        <f>Adaboost!B21</f>
        <v>5.6912000000000003</v>
      </c>
      <c r="E21" s="5">
        <f>XGBR!B21</f>
        <v>5.5222759999999997</v>
      </c>
      <c r="F21" s="5">
        <f>Huber!B21</f>
        <v>4.8547555891326697</v>
      </c>
      <c r="G21" s="5">
        <f>BayesRidge!B21</f>
        <v>4.8746899639996002</v>
      </c>
      <c r="H21" s="5">
        <f>Elastic!B21</f>
        <v>4.8529435988644396</v>
      </c>
      <c r="I21" s="5">
        <f>GBR!B21</f>
        <v>5.1495068891016897</v>
      </c>
      <c r="J21" s="6">
        <f t="shared" si="0"/>
        <v>5.052760906982364</v>
      </c>
      <c r="K21">
        <f t="shared" si="1"/>
        <v>5.6912000000000003</v>
      </c>
      <c r="L21">
        <f t="shared" si="2"/>
        <v>4.63</v>
      </c>
      <c r="AC21" s="6"/>
    </row>
    <row r="22" spans="1:29" ht="15" thickBot="1" x14ac:dyDescent="0.35">
      <c r="A22" t="s">
        <v>77</v>
      </c>
      <c r="B22" s="5">
        <f>RF!B22</f>
        <v>6.37</v>
      </c>
      <c r="C22" s="5">
        <f>LR!B22</f>
        <v>2.9612547348204301</v>
      </c>
      <c r="D22" s="5">
        <f>Adaboost!B22</f>
        <v>4.7619047619047601</v>
      </c>
      <c r="E22" s="5">
        <f>XGBR!B22</f>
        <v>7.5003285000000002</v>
      </c>
      <c r="F22" s="5">
        <f>Huber!B22</f>
        <v>2.9728008669541701</v>
      </c>
      <c r="G22" s="5">
        <f>BayesRidge!B22</f>
        <v>3.0534047730364402</v>
      </c>
      <c r="H22" s="5">
        <f>Elastic!B22</f>
        <v>4.9301505894473996</v>
      </c>
      <c r="I22" s="5">
        <f>GBR!B22</f>
        <v>5.5050788120395699</v>
      </c>
      <c r="J22" s="6">
        <f t="shared" si="0"/>
        <v>4.4961760240311497</v>
      </c>
      <c r="K22">
        <f t="shared" si="1"/>
        <v>7.5003285000000002</v>
      </c>
      <c r="L22">
        <f t="shared" si="2"/>
        <v>2.41066117807758</v>
      </c>
      <c r="AC22" s="6"/>
    </row>
    <row r="23" spans="1:29" ht="15" thickBot="1" x14ac:dyDescent="0.35">
      <c r="A23" t="s">
        <v>78</v>
      </c>
      <c r="B23" s="5">
        <f>RF!B23</f>
        <v>3</v>
      </c>
      <c r="C23" s="5">
        <f>LR!B23</f>
        <v>3.8555490747625498</v>
      </c>
      <c r="D23" s="5">
        <f>Adaboost!B23</f>
        <v>4.6818181818181799</v>
      </c>
      <c r="E23" s="5">
        <f>XGBR!B23</f>
        <v>2.2814345</v>
      </c>
      <c r="F23" s="5">
        <f>Huber!B23</f>
        <v>3.7295126030371901</v>
      </c>
      <c r="G23" s="5">
        <f>BayesRidge!B23</f>
        <v>3.9145836273941299</v>
      </c>
      <c r="H23" s="5">
        <f>Elastic!B23</f>
        <v>4.6346703216024601</v>
      </c>
      <c r="I23" s="5">
        <f>GBR!B23</f>
        <v>3.7428438386834202</v>
      </c>
      <c r="J23" s="6">
        <f t="shared" si="0"/>
        <v>3.7522130840305588</v>
      </c>
      <c r="K23">
        <f t="shared" si="1"/>
        <v>4.6818181818181799</v>
      </c>
      <c r="L23">
        <f t="shared" si="2"/>
        <v>2.2814345</v>
      </c>
      <c r="AC23" s="6"/>
    </row>
    <row r="24" spans="1:29" ht="15" thickBot="1" x14ac:dyDescent="0.35">
      <c r="A24" t="s">
        <v>79</v>
      </c>
      <c r="B24" s="5">
        <f>RF!B24</f>
        <v>3.48</v>
      </c>
      <c r="C24" s="5">
        <f>LR!B24</f>
        <v>4.1618810842778</v>
      </c>
      <c r="D24" s="5">
        <f>Adaboost!B24</f>
        <v>4.02424242424242</v>
      </c>
      <c r="E24" s="5">
        <f>XGBR!B24</f>
        <v>4.4797396999999997</v>
      </c>
      <c r="F24" s="5">
        <f>Huber!B24</f>
        <v>4.0767188207460903</v>
      </c>
      <c r="G24" s="5">
        <f>BayesRidge!B24</f>
        <v>4.1974795911911098</v>
      </c>
      <c r="H24" s="5">
        <f>Elastic!B24</f>
        <v>4.7977423721942802</v>
      </c>
      <c r="I24" s="5">
        <f>GBR!B24</f>
        <v>3.9503865623915302</v>
      </c>
      <c r="J24" s="6">
        <f t="shared" si="0"/>
        <v>4.1442473458217419</v>
      </c>
      <c r="K24">
        <f t="shared" si="1"/>
        <v>4.7977423721942802</v>
      </c>
      <c r="L24">
        <f t="shared" si="2"/>
        <v>3.48</v>
      </c>
      <c r="AC24" s="6"/>
    </row>
    <row r="25" spans="1:29" ht="15" thickBot="1" x14ac:dyDescent="0.35">
      <c r="A25" t="s">
        <v>80</v>
      </c>
      <c r="B25" s="5">
        <f>RF!B25</f>
        <v>4.79</v>
      </c>
      <c r="C25" s="5">
        <f>LR!B25</f>
        <v>4.3567377706612396</v>
      </c>
      <c r="D25" s="5">
        <f>Adaboost!B25</f>
        <v>4.43526170798898</v>
      </c>
      <c r="E25" s="5">
        <f>XGBR!B25</f>
        <v>4.5710176999999996</v>
      </c>
      <c r="F25" s="5">
        <f>Huber!B25</f>
        <v>4.2792245235038697</v>
      </c>
      <c r="G25" s="5">
        <f>BayesRidge!B25</f>
        <v>4.3332944785952296</v>
      </c>
      <c r="H25" s="5">
        <f>Elastic!B25</f>
        <v>4.8138953674557499</v>
      </c>
      <c r="I25" s="5">
        <f>GBR!B25</f>
        <v>4.6682222747864603</v>
      </c>
      <c r="J25" s="6">
        <f t="shared" si="0"/>
        <v>4.5165948857781837</v>
      </c>
      <c r="K25">
        <f t="shared" si="1"/>
        <v>4.8138953674557499</v>
      </c>
      <c r="L25">
        <f t="shared" si="2"/>
        <v>4.2792245235038697</v>
      </c>
      <c r="AC25" s="6"/>
    </row>
    <row r="26" spans="1:29" ht="15" thickBot="1" x14ac:dyDescent="0.35">
      <c r="A26" t="s">
        <v>81</v>
      </c>
      <c r="B26" s="5">
        <f>RF!B26</f>
        <v>5.36</v>
      </c>
      <c r="C26" s="5">
        <f>LR!B26</f>
        <v>4.8359152022303</v>
      </c>
      <c r="D26" s="5">
        <f>Adaboost!B26</f>
        <v>4.8172413793103397</v>
      </c>
      <c r="E26" s="5">
        <f>XGBR!B26</f>
        <v>4.7516220000000002</v>
      </c>
      <c r="F26" s="5">
        <f>Huber!B26</f>
        <v>4.7745440257106697</v>
      </c>
      <c r="G26" s="5">
        <f>BayesRidge!B26</f>
        <v>4.8769370048433602</v>
      </c>
      <c r="H26" s="5">
        <f>Elastic!B26</f>
        <v>4.9895729397566297</v>
      </c>
      <c r="I26" s="5">
        <f>GBR!B26</f>
        <v>4.2923215813116196</v>
      </c>
      <c r="J26" s="6">
        <f t="shared" si="0"/>
        <v>4.8267842350763743</v>
      </c>
      <c r="K26">
        <f t="shared" si="1"/>
        <v>5.36</v>
      </c>
      <c r="L26">
        <f t="shared" si="2"/>
        <v>4.2923215813116196</v>
      </c>
      <c r="AC26" s="6"/>
    </row>
    <row r="27" spans="1:29" ht="15" thickBot="1" x14ac:dyDescent="0.35">
      <c r="A27" t="s">
        <v>82</v>
      </c>
      <c r="B27" s="5">
        <f>RF!B27</f>
        <v>3.71</v>
      </c>
      <c r="C27" s="5">
        <f>LR!B27</f>
        <v>4.3899910185537001</v>
      </c>
      <c r="D27" s="5">
        <f>Adaboost!B27</f>
        <v>4.9433962264150901</v>
      </c>
      <c r="E27" s="5">
        <f>XGBR!B27</f>
        <v>2.8510140000000002</v>
      </c>
      <c r="F27" s="5">
        <f>Huber!B27</f>
        <v>4.3330501330916498</v>
      </c>
      <c r="G27" s="5">
        <f>BayesRidge!B27</f>
        <v>4.3983618464324898</v>
      </c>
      <c r="H27" s="5">
        <f>Elastic!B27</f>
        <v>4.84081702622486</v>
      </c>
      <c r="I27" s="5">
        <f>GBR!B27</f>
        <v>4.1228270255237396</v>
      </c>
      <c r="J27" s="6">
        <f t="shared" si="0"/>
        <v>4.2172159100110331</v>
      </c>
      <c r="K27">
        <f t="shared" si="1"/>
        <v>4.9433962264150901</v>
      </c>
      <c r="L27">
        <f t="shared" si="2"/>
        <v>2.8510140000000002</v>
      </c>
      <c r="AC27" s="6"/>
    </row>
    <row r="28" spans="1:29" ht="15" thickBot="1" x14ac:dyDescent="0.35">
      <c r="A28" t="s">
        <v>83</v>
      </c>
      <c r="B28" s="5">
        <f>RF!B28</f>
        <v>3.86</v>
      </c>
      <c r="C28" s="5">
        <f>LR!B28</f>
        <v>4.1466769000354198</v>
      </c>
      <c r="D28" s="5">
        <f>Adaboost!B28</f>
        <v>4.43526170798898</v>
      </c>
      <c r="E28" s="5">
        <f>XGBR!B28</f>
        <v>5.6353669999999996</v>
      </c>
      <c r="F28" s="5">
        <f>Huber!B28</f>
        <v>4.1050152256158796</v>
      </c>
      <c r="G28" s="5">
        <f>BayesRidge!B28</f>
        <v>4.1166926997432904</v>
      </c>
      <c r="H28" s="5">
        <f>Elastic!B28</f>
        <v>4.7050403327029597</v>
      </c>
      <c r="I28" s="5">
        <f>GBR!B28</f>
        <v>4.1472755784661297</v>
      </c>
      <c r="J28" s="6">
        <f t="shared" si="0"/>
        <v>4.3517680600945301</v>
      </c>
      <c r="K28">
        <f t="shared" si="1"/>
        <v>5.6353669999999996</v>
      </c>
      <c r="L28">
        <f t="shared" si="2"/>
        <v>3.86</v>
      </c>
      <c r="AC28" s="6"/>
    </row>
    <row r="29" spans="1:29" ht="15" thickBot="1" x14ac:dyDescent="0.35">
      <c r="A29" t="s">
        <v>84</v>
      </c>
      <c r="B29" s="5">
        <f>RF!B29</f>
        <v>5.66</v>
      </c>
      <c r="C29" s="5">
        <f>LR!B29</f>
        <v>5.1979057159944304</v>
      </c>
      <c r="D29" s="5">
        <f>Adaboost!B29</f>
        <v>5.40050377833753</v>
      </c>
      <c r="E29" s="5">
        <f>XGBR!B29</f>
        <v>5.7893730000000003</v>
      </c>
      <c r="F29" s="5">
        <f>Huber!B29</f>
        <v>5.1473197611822803</v>
      </c>
      <c r="G29" s="5">
        <f>BayesRidge!B29</f>
        <v>5.1443021165614997</v>
      </c>
      <c r="H29" s="5">
        <f>Elastic!B29</f>
        <v>5.00048545243392</v>
      </c>
      <c r="I29" s="5">
        <f>GBR!B29</f>
        <v>5.3306760848560399</v>
      </c>
      <c r="J29" s="6">
        <f t="shared" si="0"/>
        <v>5.3268449658167434</v>
      </c>
      <c r="K29">
        <f t="shared" si="1"/>
        <v>5.7893730000000003</v>
      </c>
      <c r="L29">
        <f t="shared" si="2"/>
        <v>5.00048545243392</v>
      </c>
      <c r="AC29" s="6"/>
    </row>
    <row r="30" spans="1:29" ht="15" thickBot="1" x14ac:dyDescent="0.35">
      <c r="A30" t="s">
        <v>85</v>
      </c>
      <c r="B30" s="5">
        <f>RF!B30</f>
        <v>5.78</v>
      </c>
      <c r="C30" s="5">
        <f>LR!B30</f>
        <v>3.5284765684753299</v>
      </c>
      <c r="D30" s="5">
        <f>Adaboost!B30</f>
        <v>4.7586912065439604</v>
      </c>
      <c r="E30" s="5">
        <f>XGBR!B30</f>
        <v>7.2019906000000002</v>
      </c>
      <c r="F30" s="5">
        <f>Huber!B30</f>
        <v>3.6002448003007501</v>
      </c>
      <c r="G30" s="5">
        <f>BayesRidge!B30</f>
        <v>3.5088978665559001</v>
      </c>
      <c r="H30" s="5">
        <f>Elastic!B30</f>
        <v>4.9538563597525602</v>
      </c>
      <c r="I30" s="5">
        <f>GBR!B30</f>
        <v>5.1882037579232803</v>
      </c>
      <c r="J30" s="6">
        <f t="shared" si="0"/>
        <v>4.6113518270933298</v>
      </c>
      <c r="K30">
        <f t="shared" si="1"/>
        <v>7.2019906000000002</v>
      </c>
      <c r="L30">
        <f t="shared" si="2"/>
        <v>2.9818052842881899</v>
      </c>
      <c r="AC30" s="6"/>
    </row>
    <row r="31" spans="1:29" ht="15" thickBot="1" x14ac:dyDescent="0.35">
      <c r="A31" t="s">
        <v>86</v>
      </c>
      <c r="B31" s="5">
        <f>RF!B31</f>
        <v>6.24</v>
      </c>
      <c r="C31" s="5">
        <f>LR!B31</f>
        <v>5.3731055795115097</v>
      </c>
      <c r="D31" s="5">
        <f>Adaboost!B31</f>
        <v>6.0750988142292401</v>
      </c>
      <c r="E31" s="5">
        <f>XGBR!B31</f>
        <v>7.8594483999999998</v>
      </c>
      <c r="F31" s="5">
        <f>Huber!B31</f>
        <v>5.2762684411673897</v>
      </c>
      <c r="G31" s="5">
        <f>BayesRidge!B31</f>
        <v>5.3262331370642997</v>
      </c>
      <c r="H31" s="5">
        <f>Elastic!B31</f>
        <v>4.9093255109197296</v>
      </c>
      <c r="I31" s="5">
        <f>GBR!B31</f>
        <v>6.1781148911070698</v>
      </c>
      <c r="J31" s="6">
        <f t="shared" si="0"/>
        <v>5.8579522642934734</v>
      </c>
      <c r="K31">
        <f t="shared" si="1"/>
        <v>7.8594483999999998</v>
      </c>
      <c r="L31">
        <f t="shared" si="2"/>
        <v>4.9093255109197296</v>
      </c>
      <c r="AC31" s="6"/>
    </row>
    <row r="32" spans="1:29" ht="15" thickBot="1" x14ac:dyDescent="0.35">
      <c r="A32"/>
      <c r="B32" s="5">
        <f>RF!B32</f>
        <v>0</v>
      </c>
      <c r="C32" s="5">
        <f>LR!B32</f>
        <v>0</v>
      </c>
      <c r="D32" s="5">
        <f>Adaboost!B32</f>
        <v>0</v>
      </c>
      <c r="E32" s="5">
        <f>XGBR!B32</f>
        <v>0</v>
      </c>
      <c r="F32" s="5">
        <f>Huber!B32</f>
        <v>0</v>
      </c>
      <c r="G32" s="5">
        <f>BayesRidge!B32</f>
        <v>0</v>
      </c>
      <c r="H32" s="5">
        <f>Elastic!B32</f>
        <v>0</v>
      </c>
      <c r="I32" s="5">
        <f>GBR!B32</f>
        <v>0</v>
      </c>
      <c r="J32" s="6">
        <f t="shared" si="0"/>
        <v>0</v>
      </c>
      <c r="K32">
        <f t="shared" ref="K32:K35" si="3">MAX(B32:I32)</f>
        <v>0</v>
      </c>
      <c r="L32">
        <f t="shared" ref="L32:L35" si="4">MIN(B32:I32)</f>
        <v>0</v>
      </c>
      <c r="AC32" s="6"/>
    </row>
    <row r="33" spans="1:29" ht="15" thickBot="1" x14ac:dyDescent="0.35">
      <c r="A33"/>
      <c r="B33" s="5">
        <f>RF!B33</f>
        <v>0</v>
      </c>
      <c r="C33" s="5">
        <f>LR!B33</f>
        <v>0</v>
      </c>
      <c r="D33" s="5">
        <f>Adaboost!B33</f>
        <v>0</v>
      </c>
      <c r="E33" s="5">
        <f>XGBR!B33</f>
        <v>0</v>
      </c>
      <c r="F33" s="5">
        <f>Huber!B33</f>
        <v>0</v>
      </c>
      <c r="G33" s="5">
        <f>BayesRidge!B33</f>
        <v>0</v>
      </c>
      <c r="H33" s="5">
        <f>Elastic!B33</f>
        <v>0</v>
      </c>
      <c r="I33" s="5">
        <f>GBR!B33</f>
        <v>0</v>
      </c>
      <c r="J33" s="6">
        <f t="shared" si="0"/>
        <v>0</v>
      </c>
      <c r="K33">
        <f t="shared" si="3"/>
        <v>0</v>
      </c>
      <c r="L33">
        <f t="shared" si="4"/>
        <v>0</v>
      </c>
      <c r="AC33" s="6"/>
    </row>
    <row r="34" spans="1:29" ht="15" thickBot="1" x14ac:dyDescent="0.35">
      <c r="A34"/>
      <c r="B34" s="5">
        <f>RF!B34</f>
        <v>0</v>
      </c>
      <c r="C34" s="5">
        <f>LR!B34</f>
        <v>0</v>
      </c>
      <c r="D34" s="5">
        <f>Adaboost!B34</f>
        <v>0</v>
      </c>
      <c r="E34" s="5">
        <f>XGBR!B34</f>
        <v>0</v>
      </c>
      <c r="F34" s="5">
        <f>Huber!B34</f>
        <v>0</v>
      </c>
      <c r="G34" s="5">
        <f>BayesRidge!B34</f>
        <v>0</v>
      </c>
      <c r="H34" s="5">
        <f>Elastic!B34</f>
        <v>0</v>
      </c>
      <c r="I34" s="5">
        <f>GBR!B34</f>
        <v>0</v>
      </c>
      <c r="J34" s="6">
        <f t="shared" si="0"/>
        <v>0</v>
      </c>
      <c r="K34">
        <f t="shared" si="3"/>
        <v>0</v>
      </c>
      <c r="L34">
        <f t="shared" si="4"/>
        <v>0</v>
      </c>
      <c r="Q34"/>
      <c r="AC34" s="6"/>
    </row>
    <row r="35" spans="1:29" ht="15" thickBot="1" x14ac:dyDescent="0.35">
      <c r="A35"/>
      <c r="B35" s="5">
        <f>RF!B35</f>
        <v>0</v>
      </c>
      <c r="C35" s="5">
        <f>LR!B35</f>
        <v>0</v>
      </c>
      <c r="D35" s="5">
        <f>Adaboost!B35</f>
        <v>0</v>
      </c>
      <c r="E35" s="5">
        <f>XGBR!B35</f>
        <v>0</v>
      </c>
      <c r="F35" s="5">
        <f>Huber!B35</f>
        <v>0</v>
      </c>
      <c r="G35" s="5">
        <f>BayesRidge!B35</f>
        <v>0</v>
      </c>
      <c r="H35" s="5">
        <f>Elastic!B35</f>
        <v>0</v>
      </c>
      <c r="I35" s="5">
        <f>GBR!B35</f>
        <v>0</v>
      </c>
      <c r="J35" s="6">
        <f t="shared" si="0"/>
        <v>0</v>
      </c>
      <c r="K35">
        <f t="shared" si="3"/>
        <v>0</v>
      </c>
      <c r="L35">
        <f t="shared" si="4"/>
        <v>0</v>
      </c>
      <c r="Q35"/>
      <c r="AC35" s="6"/>
    </row>
    <row r="36" spans="1:29" x14ac:dyDescent="0.3">
      <c r="A36" s="4" t="s">
        <v>0</v>
      </c>
      <c r="B36" s="4" t="s">
        <v>7</v>
      </c>
      <c r="D36" s="7" t="s">
        <v>30</v>
      </c>
      <c r="E36" s="7" t="s">
        <v>20</v>
      </c>
      <c r="F36" s="7" t="s">
        <v>19</v>
      </c>
      <c r="G36" s="7" t="s">
        <v>34</v>
      </c>
      <c r="H36" s="7" t="s">
        <v>29</v>
      </c>
      <c r="I36" s="7" t="s">
        <v>15</v>
      </c>
      <c r="J36" s="7" t="s">
        <v>14</v>
      </c>
      <c r="K36" s="7" t="s">
        <v>28</v>
      </c>
      <c r="L36" s="7" t="s">
        <v>27</v>
      </c>
      <c r="M36" s="7" t="s">
        <v>17</v>
      </c>
      <c r="N36" s="7" t="s">
        <v>35</v>
      </c>
      <c r="O36" s="7" t="s">
        <v>37</v>
      </c>
      <c r="P36" s="7" t="s">
        <v>18</v>
      </c>
      <c r="Q36" s="7" t="s">
        <v>26</v>
      </c>
      <c r="R36" s="7" t="s">
        <v>25</v>
      </c>
      <c r="S36" s="7" t="s">
        <v>38</v>
      </c>
      <c r="T36" s="7" t="s">
        <v>36</v>
      </c>
      <c r="U36" s="7" t="s">
        <v>24</v>
      </c>
      <c r="V36" s="7" t="s">
        <v>6</v>
      </c>
      <c r="Y36"/>
      <c r="AC36" s="6"/>
    </row>
    <row r="37" spans="1:29" ht="15" thickBot="1" x14ac:dyDescent="0.35">
      <c r="A37" t="str">
        <f>A2</f>
        <v>Ray Kerr</v>
      </c>
      <c r="B37" s="5">
        <f>Neural!B2</f>
        <v>2.6563436931689299</v>
      </c>
      <c r="D37" s="7">
        <v>1</v>
      </c>
      <c r="E37" s="7" t="s">
        <v>57</v>
      </c>
      <c r="F37" s="7" t="s">
        <v>41</v>
      </c>
      <c r="G37" s="7">
        <v>4.6283950617283942</v>
      </c>
      <c r="H37" s="7">
        <v>4.6864162442696493</v>
      </c>
      <c r="I37" s="7">
        <v>8.3390874999999998</v>
      </c>
      <c r="J37" s="7">
        <v>2.6563436931689299</v>
      </c>
      <c r="K37" s="7" t="s">
        <v>102</v>
      </c>
      <c r="L37" s="7" t="e">
        <f t="shared" ref="L37:L66" si="5">H37-K37</f>
        <v>#VALUE!</v>
      </c>
      <c r="M37" s="7" t="e">
        <f t="shared" ref="M37:M66" si="6">IF(L37 &lt; 0, "Under", "Over")</f>
        <v>#VALUE!</v>
      </c>
      <c r="N37" s="7" t="e">
        <f t="shared" ref="N37:N66" si="7">G37-K37</f>
        <v>#VALUE!</v>
      </c>
      <c r="O37" s="7">
        <v>0.4</v>
      </c>
      <c r="P37" s="7">
        <v>0.8</v>
      </c>
      <c r="Q37" s="7" t="e">
        <f t="shared" ref="Q37:Q66" si="8">IF(OR(L37&gt;1.5,L37&lt;-1.5),3,
IF(OR(AND(L37&lt;=1.5,L37&gt;=1),AND(L37&gt;=-1.5,L37&lt;=-1)),2.5,
IF(OR(AND(L37&lt;=1,L37&gt;=0.75),AND(L37&gt;=-1,L37&lt;=-0.75)),2,
IF(OR(AND(L37&lt;=0.75,L37&gt;=0.5),AND(L37&gt;=-0.75,L37&lt;=-0.5)),1.5,
IF(OR(L37&lt;=0.5,L37&gt;=-0.5),1,"")
)
)
))</f>
        <v>#VALUE!</v>
      </c>
      <c r="R37" s="7">
        <f t="shared" ref="R37:R66" si="9">IF(P37=1,3,IF(P37=2/3,2,IF(P37=1/3,1,0)))</f>
        <v>0</v>
      </c>
      <c r="S37" s="7" t="e">
        <f t="shared" ref="S37:S66" si="10">IF(AND(M37="Over", G37&gt;K37), 2, IF(AND(M37="Under", G37&lt;=K37), 2, 0))</f>
        <v>#VALUE!</v>
      </c>
      <c r="T37" s="7" t="e">
        <f t="shared" ref="T37:T66" si="11">IF(AND(M37="Over", O37&gt;0.5), 2, IF(AND(M37="Under", O37&lt;=0.5), 2, 0))</f>
        <v>#VALUE!</v>
      </c>
      <c r="U37" s="7" t="e">
        <f t="shared" ref="U37:U66" si="12">SUM(Q37:T37)</f>
        <v>#VALUE!</v>
      </c>
      <c r="V37" s="7"/>
      <c r="Y37"/>
      <c r="AC37" s="6"/>
    </row>
    <row r="38" spans="1:29" ht="15" thickBot="1" x14ac:dyDescent="0.35">
      <c r="A38" t="str">
        <f>A3</f>
        <v>Bailey Falter</v>
      </c>
      <c r="B38" s="5">
        <f>Neural!B3</f>
        <v>5.5906239020557598</v>
      </c>
      <c r="D38" s="7">
        <v>2</v>
      </c>
      <c r="E38" s="7" t="s">
        <v>58</v>
      </c>
      <c r="F38" s="7" t="s">
        <v>52</v>
      </c>
      <c r="G38" s="7">
        <v>3.2222222222222219</v>
      </c>
      <c r="H38" s="7">
        <v>5.1547253598751492</v>
      </c>
      <c r="I38" s="7">
        <v>5.7609427609427604</v>
      </c>
      <c r="J38" s="7">
        <v>3.5707460000000002</v>
      </c>
      <c r="K38" s="7">
        <v>3.5</v>
      </c>
      <c r="L38" s="7">
        <f t="shared" si="5"/>
        <v>1.6547253598751492</v>
      </c>
      <c r="M38" s="7" t="str">
        <f t="shared" si="6"/>
        <v>Over</v>
      </c>
      <c r="N38" s="7">
        <f t="shared" si="7"/>
        <v>-0.27777777777777812</v>
      </c>
      <c r="O38" s="7">
        <v>0.33333333333333331</v>
      </c>
      <c r="P38" s="7">
        <v>0.33333333333333331</v>
      </c>
      <c r="Q38" s="7">
        <f t="shared" si="8"/>
        <v>3</v>
      </c>
      <c r="R38" s="7">
        <f t="shared" si="9"/>
        <v>1</v>
      </c>
      <c r="S38" s="7">
        <f t="shared" si="10"/>
        <v>0</v>
      </c>
      <c r="T38" s="7">
        <f t="shared" si="11"/>
        <v>0</v>
      </c>
      <c r="U38" s="7">
        <f t="shared" si="12"/>
        <v>4</v>
      </c>
      <c r="V38" s="7"/>
      <c r="Y38"/>
      <c r="AC38" s="6"/>
    </row>
    <row r="39" spans="1:29" ht="15" thickBot="1" x14ac:dyDescent="0.35">
      <c r="A39" t="str">
        <f>A4</f>
        <v>Alek Manoah</v>
      </c>
      <c r="B39" s="5">
        <f>Neural!B4</f>
        <v>4.94865054060514</v>
      </c>
      <c r="D39" s="7">
        <v>3</v>
      </c>
      <c r="E39" s="7" t="s">
        <v>59</v>
      </c>
      <c r="F39" s="7" t="s">
        <v>43</v>
      </c>
      <c r="G39" s="7">
        <v>6.333333333333333</v>
      </c>
      <c r="H39" s="7">
        <v>4.9302126045413575</v>
      </c>
      <c r="I39" s="7">
        <v>5.1789529740756697</v>
      </c>
      <c r="J39" s="7">
        <v>4.3303459999999996</v>
      </c>
      <c r="K39" s="7">
        <v>5.5</v>
      </c>
      <c r="L39" s="7">
        <f t="shared" si="5"/>
        <v>-0.56978739545864254</v>
      </c>
      <c r="M39" s="7" t="str">
        <f t="shared" si="6"/>
        <v>Under</v>
      </c>
      <c r="N39" s="7">
        <f t="shared" si="7"/>
        <v>0.83333333333333304</v>
      </c>
      <c r="O39" s="7">
        <v>1</v>
      </c>
      <c r="P39" s="7">
        <v>0</v>
      </c>
      <c r="Q39" s="7">
        <f t="shared" si="8"/>
        <v>1.5</v>
      </c>
      <c r="R39" s="7">
        <f t="shared" si="9"/>
        <v>0</v>
      </c>
      <c r="S39" s="7">
        <f t="shared" si="10"/>
        <v>0</v>
      </c>
      <c r="T39" s="7">
        <f t="shared" si="11"/>
        <v>0</v>
      </c>
      <c r="U39" s="7">
        <f t="shared" si="12"/>
        <v>1.5</v>
      </c>
      <c r="V39" s="7"/>
      <c r="Y39"/>
      <c r="AC39" s="6"/>
    </row>
    <row r="40" spans="1:29" ht="15" thickBot="1" x14ac:dyDescent="0.35">
      <c r="A40" t="str">
        <f>A5</f>
        <v>Matt Manning</v>
      </c>
      <c r="B40" s="5">
        <f>Neural!B5</f>
        <v>5.0925013390370504</v>
      </c>
      <c r="D40" s="7">
        <v>4</v>
      </c>
      <c r="E40" s="7" t="s">
        <v>60</v>
      </c>
      <c r="F40" s="7" t="s">
        <v>45</v>
      </c>
      <c r="G40" s="7">
        <v>4.5999999999999996</v>
      </c>
      <c r="H40" s="7">
        <v>5.0658712944483524</v>
      </c>
      <c r="I40" s="7">
        <v>5.44</v>
      </c>
      <c r="J40" s="7">
        <v>4.7295216097139203</v>
      </c>
      <c r="K40" s="7">
        <v>4.5</v>
      </c>
      <c r="L40" s="7">
        <f t="shared" si="5"/>
        <v>0.56587129444835238</v>
      </c>
      <c r="M40" s="7" t="str">
        <f t="shared" si="6"/>
        <v>Over</v>
      </c>
      <c r="N40" s="7">
        <f t="shared" si="7"/>
        <v>9.9999999999999645E-2</v>
      </c>
      <c r="O40" s="7">
        <v>0.6</v>
      </c>
      <c r="P40" s="9">
        <v>0.5</v>
      </c>
      <c r="Q40" s="7">
        <f t="shared" si="8"/>
        <v>1.5</v>
      </c>
      <c r="R40" s="7">
        <f t="shared" si="9"/>
        <v>0</v>
      </c>
      <c r="S40" s="7">
        <f t="shared" si="10"/>
        <v>2</v>
      </c>
      <c r="T40" s="7">
        <f t="shared" si="11"/>
        <v>2</v>
      </c>
      <c r="U40" s="7">
        <f t="shared" si="12"/>
        <v>5.5</v>
      </c>
      <c r="V40" s="7"/>
      <c r="Y40"/>
      <c r="AC40" s="6"/>
    </row>
    <row r="41" spans="1:29" ht="15" thickBot="1" x14ac:dyDescent="0.35">
      <c r="A41" t="str">
        <f>A6</f>
        <v>George Kirby</v>
      </c>
      <c r="B41" s="5">
        <f>Neural!B6</f>
        <v>5.0777432894385299</v>
      </c>
      <c r="D41" s="7">
        <v>5</v>
      </c>
      <c r="E41" s="7" t="s">
        <v>61</v>
      </c>
      <c r="F41" s="7" t="s">
        <v>44</v>
      </c>
      <c r="G41" s="7">
        <v>5.4</v>
      </c>
      <c r="H41" s="7">
        <v>5.0026204254490283</v>
      </c>
      <c r="I41" s="7">
        <v>5.1955432999999998</v>
      </c>
      <c r="J41" s="7">
        <v>4.5054004686379798</v>
      </c>
      <c r="K41" s="7">
        <v>5.5</v>
      </c>
      <c r="L41" s="7">
        <f t="shared" si="5"/>
        <v>-0.4973795745509717</v>
      </c>
      <c r="M41" s="7" t="str">
        <f t="shared" si="6"/>
        <v>Under</v>
      </c>
      <c r="N41" s="7">
        <f t="shared" si="7"/>
        <v>-9.9999999999999645E-2</v>
      </c>
      <c r="O41" s="7">
        <v>0.5</v>
      </c>
      <c r="P41" s="7">
        <v>0.66666666666666663</v>
      </c>
      <c r="Q41" s="7">
        <f t="shared" si="8"/>
        <v>1</v>
      </c>
      <c r="R41" s="7">
        <f t="shared" si="9"/>
        <v>2</v>
      </c>
      <c r="S41" s="7">
        <f t="shared" si="10"/>
        <v>2</v>
      </c>
      <c r="T41" s="7">
        <f t="shared" si="11"/>
        <v>2</v>
      </c>
      <c r="U41" s="7">
        <f t="shared" si="12"/>
        <v>7</v>
      </c>
      <c r="V41" s="7"/>
      <c r="Y41"/>
      <c r="AC41" s="6"/>
    </row>
    <row r="42" spans="1:29" ht="15" thickBot="1" x14ac:dyDescent="0.35">
      <c r="A42" t="str">
        <f>A8</f>
        <v>Seth Lugo</v>
      </c>
      <c r="B42" s="5">
        <f>Neural!B8</f>
        <v>5.4046268604948597</v>
      </c>
      <c r="D42" s="7">
        <v>6</v>
      </c>
      <c r="E42" s="7" t="s">
        <v>62</v>
      </c>
      <c r="F42" s="7" t="s">
        <v>87</v>
      </c>
      <c r="G42" s="7">
        <v>6</v>
      </c>
      <c r="H42" s="7">
        <v>5.2065104843995433</v>
      </c>
      <c r="I42" s="7">
        <v>7.8262324000000003</v>
      </c>
      <c r="J42" s="7">
        <v>4.4206566938962801</v>
      </c>
      <c r="K42" s="7">
        <v>6.5</v>
      </c>
      <c r="L42" s="7">
        <f t="shared" si="5"/>
        <v>-1.2934895156004567</v>
      </c>
      <c r="M42" s="7" t="str">
        <f t="shared" si="6"/>
        <v>Under</v>
      </c>
      <c r="N42" s="7">
        <f t="shared" si="7"/>
        <v>-0.5</v>
      </c>
      <c r="O42" s="7">
        <v>0.33333333333333331</v>
      </c>
      <c r="P42" s="7">
        <v>0.7</v>
      </c>
      <c r="Q42" s="7">
        <f t="shared" si="8"/>
        <v>2.5</v>
      </c>
      <c r="R42" s="7">
        <f t="shared" si="9"/>
        <v>0</v>
      </c>
      <c r="S42" s="7">
        <f t="shared" si="10"/>
        <v>2</v>
      </c>
      <c r="T42" s="7">
        <f t="shared" si="11"/>
        <v>2</v>
      </c>
      <c r="U42" s="7">
        <f t="shared" si="12"/>
        <v>6.5</v>
      </c>
      <c r="V42" s="7"/>
      <c r="Y42"/>
      <c r="AC42" s="6"/>
    </row>
    <row r="43" spans="1:29" ht="15" thickBot="1" x14ac:dyDescent="0.35">
      <c r="A43" t="str">
        <f>A7</f>
        <v>MacKenzie Gore</v>
      </c>
      <c r="B43" s="5">
        <f>Neural!B7</f>
        <v>4.5616218301482903</v>
      </c>
      <c r="D43" s="7">
        <v>7</v>
      </c>
      <c r="E43" s="7" t="s">
        <v>63</v>
      </c>
      <c r="F43" s="7" t="s">
        <v>88</v>
      </c>
      <c r="G43" s="7">
        <v>5.8</v>
      </c>
      <c r="H43" s="7">
        <v>5.4422305990140689</v>
      </c>
      <c r="I43" s="7">
        <v>6.30480167014613</v>
      </c>
      <c r="J43" s="7">
        <v>4.5616218301482903</v>
      </c>
      <c r="K43" s="7">
        <v>5.5</v>
      </c>
      <c r="L43" s="7">
        <f t="shared" si="5"/>
        <v>-5.7769400985931085E-2</v>
      </c>
      <c r="M43" s="7" t="str">
        <f t="shared" si="6"/>
        <v>Under</v>
      </c>
      <c r="N43" s="7">
        <f t="shared" si="7"/>
        <v>0.29999999999999982</v>
      </c>
      <c r="O43" s="7">
        <v>0.66666666666666663</v>
      </c>
      <c r="P43" s="9">
        <v>0.77777777777777779</v>
      </c>
      <c r="Q43" s="7">
        <f t="shared" si="8"/>
        <v>1</v>
      </c>
      <c r="R43" s="7">
        <f t="shared" si="9"/>
        <v>0</v>
      </c>
      <c r="S43" s="7">
        <f t="shared" si="10"/>
        <v>0</v>
      </c>
      <c r="T43" s="7">
        <f t="shared" si="11"/>
        <v>0</v>
      </c>
      <c r="U43" s="7">
        <f t="shared" si="12"/>
        <v>1</v>
      </c>
      <c r="V43" s="7"/>
      <c r="Y43"/>
      <c r="AC43" s="6"/>
    </row>
    <row r="44" spans="1:29" ht="15" thickBot="1" x14ac:dyDescent="0.35">
      <c r="A44" t="str">
        <f t="shared" ref="A44:A70" si="13">A9</f>
        <v>Shawn Armstrong</v>
      </c>
      <c r="B44" s="5">
        <f>Neural!B9</f>
        <v>2.2129883666704502</v>
      </c>
      <c r="D44" s="7">
        <v>8</v>
      </c>
      <c r="E44" s="7" t="s">
        <v>64</v>
      </c>
      <c r="F44" s="7" t="s">
        <v>89</v>
      </c>
      <c r="G44" s="7">
        <v>2.666666666666667</v>
      </c>
      <c r="H44" s="7">
        <v>2.3005247045389337</v>
      </c>
      <c r="I44" s="7">
        <v>3.7829671110643601</v>
      </c>
      <c r="J44" s="7">
        <v>1.79</v>
      </c>
      <c r="K44" s="7">
        <v>1.5</v>
      </c>
      <c r="L44" s="7">
        <f t="shared" si="5"/>
        <v>0.80052470453893365</v>
      </c>
      <c r="M44" s="7" t="str">
        <f t="shared" si="6"/>
        <v>Over</v>
      </c>
      <c r="N44" s="7">
        <f t="shared" si="7"/>
        <v>1.166666666666667</v>
      </c>
      <c r="O44" s="7">
        <v>0.66666666666666663</v>
      </c>
      <c r="P44" s="7">
        <v>0.5</v>
      </c>
      <c r="Q44" s="7">
        <f t="shared" si="8"/>
        <v>2</v>
      </c>
      <c r="R44" s="7">
        <f t="shared" si="9"/>
        <v>0</v>
      </c>
      <c r="S44" s="7">
        <f t="shared" si="10"/>
        <v>2</v>
      </c>
      <c r="T44" s="7">
        <f t="shared" si="11"/>
        <v>2</v>
      </c>
      <c r="U44" s="7">
        <f t="shared" si="12"/>
        <v>6</v>
      </c>
      <c r="V44" s="7"/>
      <c r="Y44"/>
      <c r="AC44" s="6"/>
    </row>
    <row r="45" spans="1:29" ht="15" thickBot="1" x14ac:dyDescent="0.35">
      <c r="A45" t="str">
        <f t="shared" si="13"/>
        <v>James Paxton</v>
      </c>
      <c r="B45" s="5">
        <f>Neural!B10</f>
        <v>4.4606478672513799</v>
      </c>
      <c r="D45" s="7">
        <v>9</v>
      </c>
      <c r="E45" s="7" t="s">
        <v>65</v>
      </c>
      <c r="F45" s="7" t="s">
        <v>90</v>
      </c>
      <c r="G45" s="7">
        <v>3</v>
      </c>
      <c r="H45" s="7">
        <v>4.5026323683192269</v>
      </c>
      <c r="I45" s="7">
        <v>4.9500589156245303</v>
      </c>
      <c r="J45" s="7">
        <v>4.0812572999999999</v>
      </c>
      <c r="K45" s="7">
        <v>4.5</v>
      </c>
      <c r="L45" s="7">
        <f t="shared" si="5"/>
        <v>2.6323683192268632E-3</v>
      </c>
      <c r="M45" s="7" t="str">
        <f t="shared" si="6"/>
        <v>Over</v>
      </c>
      <c r="N45" s="7">
        <f t="shared" si="7"/>
        <v>-1.5</v>
      </c>
      <c r="O45" s="7">
        <v>0.125</v>
      </c>
      <c r="P45" s="9">
        <v>0</v>
      </c>
      <c r="Q45" s="7">
        <f t="shared" si="8"/>
        <v>1</v>
      </c>
      <c r="R45" s="7">
        <f t="shared" si="9"/>
        <v>0</v>
      </c>
      <c r="S45" s="7">
        <f t="shared" si="10"/>
        <v>0</v>
      </c>
      <c r="T45" s="7">
        <f t="shared" si="11"/>
        <v>0</v>
      </c>
      <c r="U45" s="7">
        <f t="shared" si="12"/>
        <v>1</v>
      </c>
      <c r="V45" s="7"/>
      <c r="Y45"/>
      <c r="AC45" s="6"/>
    </row>
    <row r="46" spans="1:29" ht="15" thickBot="1" x14ac:dyDescent="0.35">
      <c r="A46" t="str">
        <f t="shared" si="13"/>
        <v>Graham Ashcraft</v>
      </c>
      <c r="B46" s="5">
        <f>Neural!B11</f>
        <v>4.6347427223619304</v>
      </c>
      <c r="D46" s="7">
        <v>10</v>
      </c>
      <c r="E46" s="7" t="s">
        <v>66</v>
      </c>
      <c r="F46" s="7" t="s">
        <v>48</v>
      </c>
      <c r="G46" s="7">
        <v>4.4444444444444446</v>
      </c>
      <c r="H46" s="7">
        <v>4.6848615048692208</v>
      </c>
      <c r="I46" s="7">
        <v>4.9052728401300998</v>
      </c>
      <c r="J46" s="7">
        <v>4.3564910000000001</v>
      </c>
      <c r="K46" s="7">
        <v>4.5</v>
      </c>
      <c r="L46" s="7">
        <f t="shared" si="5"/>
        <v>0.18486150486922082</v>
      </c>
      <c r="M46" s="7" t="str">
        <f t="shared" si="6"/>
        <v>Over</v>
      </c>
      <c r="N46" s="7">
        <f t="shared" si="7"/>
        <v>-5.5555555555555358E-2</v>
      </c>
      <c r="O46" s="7">
        <v>0.44444444444444442</v>
      </c>
      <c r="P46" s="9">
        <v>1</v>
      </c>
      <c r="Q46" s="7">
        <f t="shared" si="8"/>
        <v>1</v>
      </c>
      <c r="R46" s="7">
        <f t="shared" si="9"/>
        <v>3</v>
      </c>
      <c r="S46" s="7">
        <f t="shared" si="10"/>
        <v>0</v>
      </c>
      <c r="T46" s="7">
        <f t="shared" si="11"/>
        <v>0</v>
      </c>
      <c r="U46" s="7">
        <f t="shared" si="12"/>
        <v>4</v>
      </c>
      <c r="V46" s="7"/>
      <c r="Y46"/>
      <c r="AC46" s="6"/>
    </row>
    <row r="47" spans="1:29" ht="15" thickBot="1" x14ac:dyDescent="0.35">
      <c r="A47" t="str">
        <f t="shared" si="13"/>
        <v>Bryse Wilson</v>
      </c>
      <c r="B47" s="5">
        <f>Neural!B12</f>
        <v>4.2016315029690201</v>
      </c>
      <c r="D47" s="7">
        <v>11</v>
      </c>
      <c r="E47" s="7" t="s">
        <v>67</v>
      </c>
      <c r="F47" s="7" t="s">
        <v>91</v>
      </c>
      <c r="G47" s="7">
        <v>3.5</v>
      </c>
      <c r="H47" s="7">
        <v>4.0071118124695033</v>
      </c>
      <c r="I47" s="7">
        <v>4.7122772909161803</v>
      </c>
      <c r="J47" s="7">
        <v>2.96</v>
      </c>
      <c r="K47" s="7">
        <v>3.5</v>
      </c>
      <c r="L47" s="7">
        <f t="shared" si="5"/>
        <v>0.50711181246950332</v>
      </c>
      <c r="M47" s="7" t="str">
        <f t="shared" si="6"/>
        <v>Over</v>
      </c>
      <c r="N47" s="7">
        <f t="shared" si="7"/>
        <v>0</v>
      </c>
      <c r="O47" s="7">
        <v>0.33333333333333331</v>
      </c>
      <c r="P47" s="7">
        <v>0.22222222222222221</v>
      </c>
      <c r="Q47" s="7">
        <f t="shared" si="8"/>
        <v>1.5</v>
      </c>
      <c r="R47" s="7">
        <f t="shared" si="9"/>
        <v>0</v>
      </c>
      <c r="S47" s="7">
        <f t="shared" si="10"/>
        <v>0</v>
      </c>
      <c r="T47" s="7">
        <f t="shared" si="11"/>
        <v>0</v>
      </c>
      <c r="U47" s="7">
        <f t="shared" si="12"/>
        <v>1.5</v>
      </c>
      <c r="V47" s="7"/>
      <c r="Y47"/>
      <c r="AC47" s="6"/>
    </row>
    <row r="48" spans="1:29" ht="15" thickBot="1" x14ac:dyDescent="0.35">
      <c r="A48" t="str">
        <f t="shared" si="13"/>
        <v>Kutter Crawford</v>
      </c>
      <c r="B48" s="5">
        <f>Neural!B13</f>
        <v>5.3713069012213701</v>
      </c>
      <c r="D48" s="7">
        <v>12</v>
      </c>
      <c r="E48" s="7" t="s">
        <v>68</v>
      </c>
      <c r="F48" s="7" t="s">
        <v>92</v>
      </c>
      <c r="G48" s="7">
        <v>5.7</v>
      </c>
      <c r="H48" s="7">
        <v>5.495215176281194</v>
      </c>
      <c r="I48" s="7">
        <v>6.4147882000000003</v>
      </c>
      <c r="J48" s="7">
        <v>5.0215315446709399</v>
      </c>
      <c r="K48" s="7">
        <v>5.5</v>
      </c>
      <c r="L48" s="7">
        <f t="shared" si="5"/>
        <v>-4.7848237188059528E-3</v>
      </c>
      <c r="M48" s="7" t="str">
        <f t="shared" si="6"/>
        <v>Under</v>
      </c>
      <c r="N48" s="7">
        <f t="shared" si="7"/>
        <v>0.20000000000000018</v>
      </c>
      <c r="O48" s="7">
        <v>0.7</v>
      </c>
      <c r="P48" s="9">
        <v>0.5</v>
      </c>
      <c r="Q48" s="7">
        <f t="shared" si="8"/>
        <v>1</v>
      </c>
      <c r="R48" s="7">
        <f t="shared" si="9"/>
        <v>0</v>
      </c>
      <c r="S48" s="7">
        <f t="shared" si="10"/>
        <v>0</v>
      </c>
      <c r="T48" s="7">
        <f t="shared" si="11"/>
        <v>0</v>
      </c>
      <c r="U48" s="7">
        <f t="shared" si="12"/>
        <v>1</v>
      </c>
      <c r="V48" s="7"/>
      <c r="Y48"/>
      <c r="AC48" s="6"/>
    </row>
    <row r="49" spans="1:29" ht="15" thickBot="1" x14ac:dyDescent="0.35">
      <c r="A49" t="str">
        <f t="shared" si="13"/>
        <v>Kyle Harrison</v>
      </c>
      <c r="B49" s="5">
        <f>Neural!B14</f>
        <v>4.4153257723244996</v>
      </c>
      <c r="D49" s="7">
        <v>13</v>
      </c>
      <c r="E49" s="7" t="s">
        <v>69</v>
      </c>
      <c r="F49" s="7" t="s">
        <v>53</v>
      </c>
      <c r="G49" s="7">
        <v>4.9000000000000004</v>
      </c>
      <c r="H49" s="7">
        <v>4.8112775150928275</v>
      </c>
      <c r="I49" s="7">
        <v>5.9800940000000002</v>
      </c>
      <c r="J49" s="7">
        <v>4.4153257723244996</v>
      </c>
      <c r="K49" s="7">
        <v>4.5</v>
      </c>
      <c r="L49" s="7">
        <f t="shared" si="5"/>
        <v>0.31127751509282753</v>
      </c>
      <c r="M49" s="7" t="str">
        <f t="shared" si="6"/>
        <v>Over</v>
      </c>
      <c r="N49" s="7">
        <f t="shared" si="7"/>
        <v>0.40000000000000036</v>
      </c>
      <c r="O49" s="7">
        <v>0.6</v>
      </c>
      <c r="P49" s="7">
        <v>0.55555555555555558</v>
      </c>
      <c r="Q49" s="7">
        <f t="shared" si="8"/>
        <v>1</v>
      </c>
      <c r="R49" s="7">
        <f t="shared" si="9"/>
        <v>0</v>
      </c>
      <c r="S49" s="7">
        <f t="shared" si="10"/>
        <v>2</v>
      </c>
      <c r="T49" s="7">
        <f t="shared" si="11"/>
        <v>2</v>
      </c>
      <c r="U49" s="7">
        <f t="shared" si="12"/>
        <v>5</v>
      </c>
      <c r="V49" s="7"/>
      <c r="Y49"/>
      <c r="AC49" s="6"/>
    </row>
    <row r="50" spans="1:29" ht="15" thickBot="1" x14ac:dyDescent="0.35">
      <c r="A50" t="str">
        <f t="shared" si="13"/>
        <v>Christian Scott</v>
      </c>
      <c r="B50" s="5">
        <f>Neural!B15</f>
        <v>4.9183531685067701</v>
      </c>
      <c r="D50" s="7">
        <v>14</v>
      </c>
      <c r="E50" s="7" t="s">
        <v>70</v>
      </c>
      <c r="F50" s="7" t="s">
        <v>93</v>
      </c>
      <c r="G50" s="7">
        <v>5.666666666666667</v>
      </c>
      <c r="H50" s="7">
        <v>5.07588594138939</v>
      </c>
      <c r="I50" s="7">
        <v>5.6912000000000003</v>
      </c>
      <c r="J50" s="7">
        <v>4.7036480055846699</v>
      </c>
      <c r="K50" s="7">
        <v>5.5</v>
      </c>
      <c r="L50" s="7">
        <f t="shared" si="5"/>
        <v>-0.42411405861061002</v>
      </c>
      <c r="M50" s="7" t="str">
        <f t="shared" si="6"/>
        <v>Under</v>
      </c>
      <c r="N50" s="7">
        <f t="shared" si="7"/>
        <v>0.16666666666666696</v>
      </c>
      <c r="O50" s="7">
        <v>0.66666666666666663</v>
      </c>
      <c r="P50" s="9">
        <v>0.88888888888888884</v>
      </c>
      <c r="Q50" s="7">
        <f t="shared" si="8"/>
        <v>1</v>
      </c>
      <c r="R50" s="7">
        <f t="shared" si="9"/>
        <v>0</v>
      </c>
      <c r="S50" s="7">
        <f t="shared" si="10"/>
        <v>0</v>
      </c>
      <c r="T50" s="7">
        <f t="shared" si="11"/>
        <v>0</v>
      </c>
      <c r="U50" s="7">
        <f t="shared" si="12"/>
        <v>1</v>
      </c>
      <c r="V50" s="7"/>
      <c r="Y50"/>
      <c r="AC50" s="6"/>
    </row>
    <row r="51" spans="1:29" ht="15" thickBot="1" x14ac:dyDescent="0.35">
      <c r="A51" t="str">
        <f t="shared" si="13"/>
        <v>Corbin Burnes</v>
      </c>
      <c r="B51" s="5">
        <f>Neural!B16</f>
        <v>5.3002901158529303</v>
      </c>
      <c r="D51" s="7">
        <v>15</v>
      </c>
      <c r="E51" s="7" t="s">
        <v>71</v>
      </c>
      <c r="F51" s="7" t="s">
        <v>46</v>
      </c>
      <c r="G51" s="7">
        <v>6</v>
      </c>
      <c r="H51" s="7">
        <v>5.7213922291474182</v>
      </c>
      <c r="I51" s="7">
        <v>7.1291890000000002</v>
      </c>
      <c r="J51" s="7">
        <v>5.0801433608222402</v>
      </c>
      <c r="K51" s="7">
        <v>6.5</v>
      </c>
      <c r="L51" s="7">
        <f t="shared" si="5"/>
        <v>-0.77860777085258182</v>
      </c>
      <c r="M51" s="7" t="str">
        <f t="shared" si="6"/>
        <v>Under</v>
      </c>
      <c r="N51" s="7">
        <f t="shared" si="7"/>
        <v>-0.5</v>
      </c>
      <c r="O51" s="7">
        <v>0.2</v>
      </c>
      <c r="P51" s="7">
        <v>0.7142857142857143</v>
      </c>
      <c r="Q51" s="7">
        <f t="shared" si="8"/>
        <v>2</v>
      </c>
      <c r="R51" s="7">
        <f t="shared" si="9"/>
        <v>0</v>
      </c>
      <c r="S51" s="7">
        <f t="shared" si="10"/>
        <v>2</v>
      </c>
      <c r="T51" s="7">
        <f t="shared" si="11"/>
        <v>2</v>
      </c>
      <c r="U51" s="7">
        <f t="shared" si="12"/>
        <v>6</v>
      </c>
      <c r="V51" s="7"/>
      <c r="Y51"/>
      <c r="AC51" s="6"/>
    </row>
    <row r="52" spans="1:29" ht="15" thickBot="1" x14ac:dyDescent="0.35">
      <c r="A52" t="str">
        <f t="shared" si="13"/>
        <v>Chris Flexen</v>
      </c>
      <c r="B52" s="5">
        <f>Neural!B17</f>
        <v>4.6713043095169704</v>
      </c>
      <c r="D52" s="7">
        <v>16</v>
      </c>
      <c r="E52" s="7" t="s">
        <v>72</v>
      </c>
      <c r="F52" s="7" t="s">
        <v>42</v>
      </c>
      <c r="G52" s="7">
        <v>3.75</v>
      </c>
      <c r="H52" s="7">
        <v>4.9511393688121865</v>
      </c>
      <c r="I52" s="7">
        <v>6.3886355999999997</v>
      </c>
      <c r="J52" s="7">
        <v>4.5558051487234801</v>
      </c>
      <c r="K52" s="10">
        <v>3.5</v>
      </c>
      <c r="L52" s="10">
        <f t="shared" si="5"/>
        <v>1.4511393688121865</v>
      </c>
      <c r="M52" s="10" t="str">
        <f t="shared" si="6"/>
        <v>Over</v>
      </c>
      <c r="N52" s="10">
        <f t="shared" si="7"/>
        <v>0.25</v>
      </c>
      <c r="O52" s="10">
        <v>0.625</v>
      </c>
      <c r="P52" s="10">
        <v>0.66666666666666663</v>
      </c>
      <c r="Q52" s="10">
        <f t="shared" si="8"/>
        <v>2.5</v>
      </c>
      <c r="R52" s="10">
        <f t="shared" si="9"/>
        <v>2</v>
      </c>
      <c r="S52" s="10">
        <f t="shared" si="10"/>
        <v>2</v>
      </c>
      <c r="T52" s="10">
        <f t="shared" si="11"/>
        <v>2</v>
      </c>
      <c r="U52" s="10">
        <f t="shared" si="12"/>
        <v>8.5</v>
      </c>
      <c r="V52" s="7"/>
      <c r="Y52"/>
      <c r="AC52" s="6"/>
    </row>
    <row r="53" spans="1:29" ht="15" thickBot="1" x14ac:dyDescent="0.35">
      <c r="A53" t="str">
        <f t="shared" si="13"/>
        <v>Jose Urena</v>
      </c>
      <c r="B53" s="5">
        <f>Neural!B18</f>
        <v>3.33746671599142</v>
      </c>
      <c r="D53" s="7">
        <v>17</v>
      </c>
      <c r="E53" s="7" t="s">
        <v>73</v>
      </c>
      <c r="F53" s="7" t="s">
        <v>54</v>
      </c>
      <c r="G53" s="7">
        <v>2.666666666666667</v>
      </c>
      <c r="H53" s="7">
        <v>5.249733837100429</v>
      </c>
      <c r="I53" s="7">
        <v>7.2565017000000003</v>
      </c>
      <c r="J53" s="7">
        <v>3.33746671599142</v>
      </c>
      <c r="K53" s="7">
        <v>3.5</v>
      </c>
      <c r="L53" s="7">
        <f t="shared" si="5"/>
        <v>1.749733837100429</v>
      </c>
      <c r="M53" s="7" t="str">
        <f t="shared" si="6"/>
        <v>Over</v>
      </c>
      <c r="N53" s="7">
        <f t="shared" si="7"/>
        <v>-0.83333333333333304</v>
      </c>
      <c r="O53" s="7">
        <v>0</v>
      </c>
      <c r="P53" s="9">
        <f t="shared" ref="P53:P66" si="14">IF(M53="Over", IF(AND(H53&gt;K53, I53&gt;K53, J53&gt;K53), 1, IF(OR(AND(H53&gt;K53, I53&gt;K53), AND(H53&gt;K53, J53&gt;K53), AND(H53&gt;K53, J53&gt;K53)), 2/3, IF(OR(AND(H53&gt;K53, I53&lt;=K53), AND(H53&gt;K53, J53&lt;=K53), AND(I53&gt;K53, J53&lt;=K53), AND(H53&lt;=K53, I53&gt;K53), AND(H53&lt;=K53, J53&gt;K53), AND(I53&lt;=K53, J53&gt;K53)), 1/3, 0))), IF(AND(H53&lt;K53, I53&lt;K53, J53&lt;K53), 1, IF(OR(AND(H53&lt;K53, I53&lt;K53), AND(H53&lt;K53, J53&lt;K53), AND(H53&lt;K53, J53&lt;K53)), 2/3, IF(OR(AND(H53&lt;K53, I53&gt;=K53), AND(H53&lt;K53, J53&gt;=K53), AND(I53&lt;K53, J53&gt;=K53), AND(H53&gt;=K53, I53&lt;K53), AND(H53&gt;=K53, J53&lt;K53), AND(I53&gt;=K53, J53&lt;K53)), 1/3, 0))))</f>
        <v>0.66666666666666663</v>
      </c>
      <c r="Q53" s="7">
        <f t="shared" si="8"/>
        <v>3</v>
      </c>
      <c r="R53" s="7">
        <f t="shared" si="9"/>
        <v>2</v>
      </c>
      <c r="S53" s="7">
        <f t="shared" si="10"/>
        <v>0</v>
      </c>
      <c r="T53" s="7">
        <f t="shared" si="11"/>
        <v>0</v>
      </c>
      <c r="U53" s="7">
        <f t="shared" si="12"/>
        <v>5</v>
      </c>
      <c r="V53" s="7"/>
      <c r="Y53"/>
      <c r="AC53" s="6"/>
    </row>
    <row r="54" spans="1:29" ht="15" thickBot="1" x14ac:dyDescent="0.35">
      <c r="A54" t="str">
        <f t="shared" si="13"/>
        <v>Bailey Ober</v>
      </c>
      <c r="B54" s="5">
        <f>Neural!B19</f>
        <v>5.2068911521918997</v>
      </c>
      <c r="D54" s="7">
        <v>18</v>
      </c>
      <c r="E54" s="7" t="s">
        <v>74</v>
      </c>
      <c r="F54" s="7" t="s">
        <v>14</v>
      </c>
      <c r="G54" s="7">
        <v>5.4444444444444446</v>
      </c>
      <c r="H54" s="7">
        <v>5.4724356643070156</v>
      </c>
      <c r="I54" s="7">
        <v>6.8404536</v>
      </c>
      <c r="J54" s="7">
        <v>4.8788511547744298</v>
      </c>
      <c r="K54" s="10">
        <v>4.5</v>
      </c>
      <c r="L54" s="10">
        <f t="shared" si="5"/>
        <v>0.97243566430701556</v>
      </c>
      <c r="M54" s="10" t="str">
        <f t="shared" si="6"/>
        <v>Over</v>
      </c>
      <c r="N54" s="10">
        <f t="shared" si="7"/>
        <v>0.94444444444444464</v>
      </c>
      <c r="O54" s="10">
        <v>0.55555555555555558</v>
      </c>
      <c r="P54" s="11">
        <f t="shared" si="14"/>
        <v>1</v>
      </c>
      <c r="Q54" s="10">
        <f t="shared" si="8"/>
        <v>2</v>
      </c>
      <c r="R54" s="10">
        <f t="shared" si="9"/>
        <v>3</v>
      </c>
      <c r="S54" s="10">
        <f t="shared" si="10"/>
        <v>2</v>
      </c>
      <c r="T54" s="10">
        <f t="shared" si="11"/>
        <v>2</v>
      </c>
      <c r="U54" s="10">
        <f t="shared" si="12"/>
        <v>9</v>
      </c>
      <c r="V54" s="7"/>
      <c r="Y54"/>
      <c r="AC54" s="6"/>
    </row>
    <row r="55" spans="1:29" ht="15" thickBot="1" x14ac:dyDescent="0.35">
      <c r="A55" t="str">
        <f t="shared" si="13"/>
        <v>Shota Imanaga</v>
      </c>
      <c r="B55" s="5">
        <f>Neural!B20</f>
        <v>5.12161600655278</v>
      </c>
      <c r="D55" s="7">
        <v>19</v>
      </c>
      <c r="E55" s="7" t="s">
        <v>75</v>
      </c>
      <c r="F55" s="7" t="s">
        <v>47</v>
      </c>
      <c r="G55" s="7">
        <v>6.4444444444444446</v>
      </c>
      <c r="H55" s="7">
        <v>5.4498438545736843</v>
      </c>
      <c r="I55" s="7">
        <v>6.6022530000000001</v>
      </c>
      <c r="J55" s="7">
        <v>5.0992244816839598</v>
      </c>
      <c r="K55" s="7">
        <v>5.5</v>
      </c>
      <c r="L55" s="7">
        <f t="shared" si="5"/>
        <v>-5.0156145426315746E-2</v>
      </c>
      <c r="M55" s="7" t="str">
        <f t="shared" si="6"/>
        <v>Under</v>
      </c>
      <c r="N55" s="7">
        <f t="shared" si="7"/>
        <v>0.94444444444444464</v>
      </c>
      <c r="O55" s="7">
        <v>0.33333333333333331</v>
      </c>
      <c r="P55" s="9">
        <f t="shared" si="14"/>
        <v>0.66666666666666663</v>
      </c>
      <c r="Q55" s="7">
        <f t="shared" si="8"/>
        <v>1</v>
      </c>
      <c r="R55" s="7">
        <f t="shared" si="9"/>
        <v>2</v>
      </c>
      <c r="S55" s="7">
        <f t="shared" si="10"/>
        <v>0</v>
      </c>
      <c r="T55" s="7">
        <f t="shared" si="11"/>
        <v>2</v>
      </c>
      <c r="U55" s="7">
        <f t="shared" si="12"/>
        <v>5</v>
      </c>
      <c r="V55" s="7"/>
      <c r="Y55"/>
      <c r="AC55" s="6"/>
    </row>
    <row r="56" spans="1:29" ht="15" thickBot="1" x14ac:dyDescent="0.35">
      <c r="A56" t="str">
        <f t="shared" si="13"/>
        <v>Miles Mikolas</v>
      </c>
      <c r="B56" s="5">
        <f>Neural!B21</f>
        <v>4.9581482469426899</v>
      </c>
      <c r="D56" s="7">
        <v>20</v>
      </c>
      <c r="E56" s="7" t="s">
        <v>76</v>
      </c>
      <c r="F56" s="7" t="s">
        <v>94</v>
      </c>
      <c r="G56" s="7">
        <v>3.9</v>
      </c>
      <c r="H56" s="7">
        <v>5.052760906982364</v>
      </c>
      <c r="I56" s="7">
        <v>5.6912000000000003</v>
      </c>
      <c r="J56" s="7">
        <v>4.63</v>
      </c>
      <c r="K56" s="10">
        <v>3.5</v>
      </c>
      <c r="L56" s="10">
        <f t="shared" si="5"/>
        <v>1.552760906982364</v>
      </c>
      <c r="M56" s="10" t="str">
        <f t="shared" si="6"/>
        <v>Over</v>
      </c>
      <c r="N56" s="10">
        <f t="shared" si="7"/>
        <v>0.39999999999999991</v>
      </c>
      <c r="O56" s="10">
        <v>0.6</v>
      </c>
      <c r="P56" s="11">
        <f t="shared" si="14"/>
        <v>1</v>
      </c>
      <c r="Q56" s="10">
        <f t="shared" si="8"/>
        <v>3</v>
      </c>
      <c r="R56" s="10">
        <f t="shared" si="9"/>
        <v>3</v>
      </c>
      <c r="S56" s="10">
        <f t="shared" si="10"/>
        <v>2</v>
      </c>
      <c r="T56" s="10">
        <f t="shared" si="11"/>
        <v>2</v>
      </c>
      <c r="U56" s="10">
        <f t="shared" si="12"/>
        <v>10</v>
      </c>
      <c r="V56" s="7"/>
      <c r="Y56"/>
      <c r="AC56" s="6"/>
    </row>
    <row r="57" spans="1:29" ht="15" thickBot="1" x14ac:dyDescent="0.35">
      <c r="A57" t="str">
        <f t="shared" si="13"/>
        <v>Cristopher Sanchez</v>
      </c>
      <c r="B57" s="5">
        <f>Neural!B22</f>
        <v>2.41066117807758</v>
      </c>
      <c r="D57" s="7">
        <v>21</v>
      </c>
      <c r="E57" s="7" t="s">
        <v>77</v>
      </c>
      <c r="F57" s="7" t="s">
        <v>51</v>
      </c>
      <c r="G57" s="7">
        <v>5.2222222222222223</v>
      </c>
      <c r="H57" s="7">
        <v>4.4961760240311497</v>
      </c>
      <c r="I57" s="7">
        <v>7.5003285000000002</v>
      </c>
      <c r="J57" s="7">
        <v>2.41066117807758</v>
      </c>
      <c r="K57" s="7">
        <v>4.5</v>
      </c>
      <c r="L57" s="7">
        <f t="shared" si="5"/>
        <v>-3.8239759688503128E-3</v>
      </c>
      <c r="M57" s="7" t="str">
        <f t="shared" si="6"/>
        <v>Under</v>
      </c>
      <c r="N57" s="7">
        <f t="shared" si="7"/>
        <v>0.72222222222222232</v>
      </c>
      <c r="O57" s="7">
        <v>0.66666666666666663</v>
      </c>
      <c r="P57" s="9">
        <f t="shared" si="14"/>
        <v>0.66666666666666663</v>
      </c>
      <c r="Q57" s="7">
        <f t="shared" si="8"/>
        <v>1</v>
      </c>
      <c r="R57" s="7">
        <f t="shared" si="9"/>
        <v>2</v>
      </c>
      <c r="S57" s="7">
        <f t="shared" si="10"/>
        <v>0</v>
      </c>
      <c r="T57" s="7">
        <f t="shared" si="11"/>
        <v>0</v>
      </c>
      <c r="U57" s="7">
        <f t="shared" si="12"/>
        <v>3</v>
      </c>
      <c r="V57" s="7"/>
      <c r="Y57"/>
      <c r="AC57" s="6"/>
    </row>
    <row r="58" spans="1:29" ht="15" thickBot="1" x14ac:dyDescent="0.35">
      <c r="A58" t="str">
        <f t="shared" si="13"/>
        <v>Ty Blach</v>
      </c>
      <c r="B58" s="5">
        <f>Neural!B23</f>
        <v>3.9295056089771001</v>
      </c>
      <c r="D58" s="7">
        <v>22</v>
      </c>
      <c r="E58" s="7" t="s">
        <v>78</v>
      </c>
      <c r="F58" s="7" t="s">
        <v>49</v>
      </c>
      <c r="G58" s="7">
        <v>1.666666666666667</v>
      </c>
      <c r="H58" s="7">
        <v>3.7522130840305588</v>
      </c>
      <c r="I58" s="7">
        <v>4.6818181818181799</v>
      </c>
      <c r="J58" s="7">
        <v>2.2814345</v>
      </c>
      <c r="K58" s="7">
        <v>2.5</v>
      </c>
      <c r="L58" s="7">
        <f t="shared" si="5"/>
        <v>1.2522130840305588</v>
      </c>
      <c r="M58" s="7" t="str">
        <f t="shared" si="6"/>
        <v>Over</v>
      </c>
      <c r="N58" s="7">
        <f t="shared" si="7"/>
        <v>-0.83333333333333304</v>
      </c>
      <c r="O58" s="7">
        <v>0.44444444444444442</v>
      </c>
      <c r="P58" s="9">
        <f t="shared" si="14"/>
        <v>0.66666666666666663</v>
      </c>
      <c r="Q58" s="7">
        <f t="shared" si="8"/>
        <v>2.5</v>
      </c>
      <c r="R58" s="7">
        <f t="shared" si="9"/>
        <v>2</v>
      </c>
      <c r="S58" s="7">
        <f t="shared" si="10"/>
        <v>0</v>
      </c>
      <c r="T58" s="7">
        <f t="shared" si="11"/>
        <v>0</v>
      </c>
      <c r="U58" s="7">
        <f t="shared" si="12"/>
        <v>4.5</v>
      </c>
      <c r="V58" s="7"/>
      <c r="Y58"/>
      <c r="AC58" s="6"/>
    </row>
    <row r="59" spans="1:29" ht="15" thickBot="1" x14ac:dyDescent="0.35">
      <c r="A59" t="str">
        <f t="shared" si="13"/>
        <v>Logan Allen</v>
      </c>
      <c r="B59" s="5">
        <f>Neural!B24</f>
        <v>4.1300355573524499</v>
      </c>
      <c r="D59" s="7">
        <v>23</v>
      </c>
      <c r="E59" s="7" t="s">
        <v>79</v>
      </c>
      <c r="F59" s="7" t="s">
        <v>95</v>
      </c>
      <c r="G59" s="7">
        <v>4.3</v>
      </c>
      <c r="H59" s="7">
        <v>4.1442473458217419</v>
      </c>
      <c r="I59" s="7">
        <v>4.7977423721942802</v>
      </c>
      <c r="J59" s="7">
        <v>3.48</v>
      </c>
      <c r="K59" s="7">
        <v>4.5</v>
      </c>
      <c r="L59" s="7">
        <f t="shared" si="5"/>
        <v>-0.35575265417825808</v>
      </c>
      <c r="M59" s="7" t="str">
        <f t="shared" si="6"/>
        <v>Under</v>
      </c>
      <c r="N59" s="7">
        <f t="shared" si="7"/>
        <v>-0.20000000000000018</v>
      </c>
      <c r="O59" s="7">
        <v>0.4</v>
      </c>
      <c r="P59" s="9">
        <f t="shared" si="14"/>
        <v>0.66666666666666663</v>
      </c>
      <c r="Q59" s="7">
        <f t="shared" si="8"/>
        <v>1</v>
      </c>
      <c r="R59" s="7">
        <f t="shared" si="9"/>
        <v>2</v>
      </c>
      <c r="S59" s="7">
        <f t="shared" si="10"/>
        <v>2</v>
      </c>
      <c r="T59" s="7">
        <f t="shared" si="11"/>
        <v>2</v>
      </c>
      <c r="U59" s="7">
        <f t="shared" si="12"/>
        <v>7</v>
      </c>
      <c r="V59" s="7"/>
      <c r="Y59"/>
      <c r="AC59" s="6"/>
    </row>
    <row r="60" spans="1:29" ht="15" thickBot="1" x14ac:dyDescent="0.35">
      <c r="A60" t="str">
        <f t="shared" si="13"/>
        <v>Patrick Sandoval</v>
      </c>
      <c r="B60" s="5">
        <f>Neural!B25</f>
        <v>4.4017001490121199</v>
      </c>
      <c r="D60" s="7">
        <v>24</v>
      </c>
      <c r="E60" s="7" t="s">
        <v>80</v>
      </c>
      <c r="F60" s="7" t="s">
        <v>96</v>
      </c>
      <c r="G60" s="7">
        <v>5.3</v>
      </c>
      <c r="H60" s="7">
        <v>4.5165948857781837</v>
      </c>
      <c r="I60" s="7">
        <v>4.8138953674557499</v>
      </c>
      <c r="J60" s="7">
        <v>4.2792245235038697</v>
      </c>
      <c r="K60" s="10">
        <v>5.5</v>
      </c>
      <c r="L60" s="10">
        <f t="shared" si="5"/>
        <v>-0.98340511422181631</v>
      </c>
      <c r="M60" s="10" t="str">
        <f t="shared" si="6"/>
        <v>Under</v>
      </c>
      <c r="N60" s="10">
        <f t="shared" si="7"/>
        <v>-0.20000000000000018</v>
      </c>
      <c r="O60" s="10">
        <v>0.5</v>
      </c>
      <c r="P60" s="11">
        <f t="shared" si="14"/>
        <v>1</v>
      </c>
      <c r="Q60" s="10">
        <f t="shared" si="8"/>
        <v>2</v>
      </c>
      <c r="R60" s="10">
        <f t="shared" si="9"/>
        <v>3</v>
      </c>
      <c r="S60" s="10">
        <f t="shared" si="10"/>
        <v>2</v>
      </c>
      <c r="T60" s="10">
        <f t="shared" si="11"/>
        <v>2</v>
      </c>
      <c r="U60" s="10">
        <f t="shared" si="12"/>
        <v>9</v>
      </c>
      <c r="V60" s="7"/>
      <c r="Y60"/>
      <c r="AC60" s="6"/>
    </row>
    <row r="61" spans="1:29" ht="15" thickBot="1" x14ac:dyDescent="0.35">
      <c r="A61" t="str">
        <f t="shared" si="13"/>
        <v>Justin Verlander</v>
      </c>
      <c r="B61" s="5">
        <f>Neural!B26</f>
        <v>4.7429039825244503</v>
      </c>
      <c r="D61" s="7">
        <v>25</v>
      </c>
      <c r="E61" s="7" t="s">
        <v>81</v>
      </c>
      <c r="F61" s="7" t="s">
        <v>97</v>
      </c>
      <c r="G61" s="7">
        <v>4.333333333333333</v>
      </c>
      <c r="H61" s="7">
        <v>4.8267842350763743</v>
      </c>
      <c r="I61" s="7">
        <v>5.36</v>
      </c>
      <c r="J61" s="7">
        <v>4.2923215813116196</v>
      </c>
      <c r="K61" s="10">
        <v>6.5</v>
      </c>
      <c r="L61" s="10">
        <f t="shared" si="5"/>
        <v>-1.6732157649236257</v>
      </c>
      <c r="M61" s="10" t="str">
        <f t="shared" si="6"/>
        <v>Under</v>
      </c>
      <c r="N61" s="10">
        <f t="shared" si="7"/>
        <v>-2.166666666666667</v>
      </c>
      <c r="O61" s="10">
        <v>0.33333333333333331</v>
      </c>
      <c r="P61" s="11">
        <f t="shared" si="14"/>
        <v>1</v>
      </c>
      <c r="Q61" s="10">
        <f t="shared" si="8"/>
        <v>3</v>
      </c>
      <c r="R61" s="10">
        <f t="shared" si="9"/>
        <v>3</v>
      </c>
      <c r="S61" s="10">
        <f t="shared" si="10"/>
        <v>2</v>
      </c>
      <c r="T61" s="10">
        <f t="shared" si="11"/>
        <v>2</v>
      </c>
      <c r="U61" s="10">
        <f t="shared" si="12"/>
        <v>10</v>
      </c>
      <c r="V61" s="7"/>
      <c r="Y61"/>
      <c r="AC61" s="6"/>
    </row>
    <row r="62" spans="1:29" ht="15" thickBot="1" x14ac:dyDescent="0.35">
      <c r="A62" t="str">
        <f t="shared" si="13"/>
        <v>Ross Stripling</v>
      </c>
      <c r="B62" s="5">
        <f>Neural!B27</f>
        <v>4.3654859138577704</v>
      </c>
      <c r="D62" s="7">
        <v>26</v>
      </c>
      <c r="E62" s="7" t="s">
        <v>82</v>
      </c>
      <c r="F62" s="7" t="s">
        <v>50</v>
      </c>
      <c r="G62" s="7">
        <v>3.2</v>
      </c>
      <c r="H62" s="7">
        <v>4.2172159100110331</v>
      </c>
      <c r="I62" s="7">
        <v>4.9433962264150901</v>
      </c>
      <c r="J62" s="7">
        <v>2.8510140000000002</v>
      </c>
      <c r="K62" s="7">
        <v>3.5</v>
      </c>
      <c r="L62" s="7">
        <f t="shared" si="5"/>
        <v>0.71721591001103313</v>
      </c>
      <c r="M62" s="7" t="str">
        <f t="shared" si="6"/>
        <v>Over</v>
      </c>
      <c r="N62" s="7">
        <f t="shared" si="7"/>
        <v>-0.29999999999999982</v>
      </c>
      <c r="O62" s="7">
        <v>0.4</v>
      </c>
      <c r="P62" s="9">
        <f t="shared" si="14"/>
        <v>0.66666666666666663</v>
      </c>
      <c r="Q62" s="7">
        <f t="shared" si="8"/>
        <v>1.5</v>
      </c>
      <c r="R62" s="7">
        <f t="shared" si="9"/>
        <v>2</v>
      </c>
      <c r="S62" s="7">
        <f t="shared" si="10"/>
        <v>0</v>
      </c>
      <c r="T62" s="7">
        <f t="shared" si="11"/>
        <v>0</v>
      </c>
      <c r="U62" s="7">
        <f t="shared" si="12"/>
        <v>3.5</v>
      </c>
      <c r="V62" s="7"/>
      <c r="Y62"/>
      <c r="AC62" s="6"/>
    </row>
    <row r="63" spans="1:29" ht="15" thickBot="1" x14ac:dyDescent="0.35">
      <c r="A63" t="str">
        <f t="shared" si="13"/>
        <v>Braxton Garrett</v>
      </c>
      <c r="B63" s="5">
        <f>Neural!B28</f>
        <v>4.0145830962981099</v>
      </c>
      <c r="D63" s="7">
        <v>27</v>
      </c>
      <c r="E63" s="7" t="s">
        <v>83</v>
      </c>
      <c r="F63" s="7" t="s">
        <v>98</v>
      </c>
      <c r="G63" s="7">
        <v>6.5</v>
      </c>
      <c r="H63" s="7">
        <v>4.3517680600945301</v>
      </c>
      <c r="I63" s="7">
        <v>5.6353669999999996</v>
      </c>
      <c r="J63" s="7">
        <v>3.86</v>
      </c>
      <c r="K63" s="10">
        <v>3.5</v>
      </c>
      <c r="L63" s="10">
        <f t="shared" si="5"/>
        <v>0.8517680600945301</v>
      </c>
      <c r="M63" s="10" t="str">
        <f t="shared" si="6"/>
        <v>Over</v>
      </c>
      <c r="N63" s="10">
        <f t="shared" si="7"/>
        <v>3</v>
      </c>
      <c r="O63" s="10">
        <v>1</v>
      </c>
      <c r="P63" s="11">
        <f t="shared" si="14"/>
        <v>1</v>
      </c>
      <c r="Q63" s="10">
        <f t="shared" si="8"/>
        <v>2</v>
      </c>
      <c r="R63" s="10">
        <f t="shared" si="9"/>
        <v>3</v>
      </c>
      <c r="S63" s="10">
        <f t="shared" si="10"/>
        <v>2</v>
      </c>
      <c r="T63" s="10">
        <f t="shared" si="11"/>
        <v>2</v>
      </c>
      <c r="U63" s="10">
        <f t="shared" si="12"/>
        <v>9</v>
      </c>
      <c r="V63" s="7"/>
      <c r="Y63"/>
      <c r="AC63" s="6"/>
    </row>
    <row r="64" spans="1:29" ht="15" thickBot="1" x14ac:dyDescent="0.35">
      <c r="A64" t="str">
        <f t="shared" si="13"/>
        <v>Zac Gallen</v>
      </c>
      <c r="B64" s="5">
        <f>Neural!B29</f>
        <v>5.2710387829849896</v>
      </c>
      <c r="D64" s="7">
        <v>28</v>
      </c>
      <c r="E64" s="7" t="s">
        <v>84</v>
      </c>
      <c r="F64" s="7" t="s">
        <v>99</v>
      </c>
      <c r="G64" s="7">
        <v>6.1111111111111107</v>
      </c>
      <c r="H64" s="7">
        <v>5.3268449658167434</v>
      </c>
      <c r="I64" s="7">
        <v>5.7893730000000003</v>
      </c>
      <c r="J64" s="7">
        <v>5.00048545243392</v>
      </c>
      <c r="K64" s="7">
        <v>5.5</v>
      </c>
      <c r="L64" s="7">
        <f t="shared" si="5"/>
        <v>-0.17315503418325662</v>
      </c>
      <c r="M64" s="7" t="str">
        <f t="shared" si="6"/>
        <v>Under</v>
      </c>
      <c r="N64" s="7">
        <f t="shared" si="7"/>
        <v>0.61111111111111072</v>
      </c>
      <c r="O64" s="7">
        <v>0.5</v>
      </c>
      <c r="P64" s="9">
        <f t="shared" si="14"/>
        <v>0.66666666666666663</v>
      </c>
      <c r="Q64" s="7">
        <f t="shared" si="8"/>
        <v>1</v>
      </c>
      <c r="R64" s="7">
        <f t="shared" si="9"/>
        <v>2</v>
      </c>
      <c r="S64" s="7">
        <f t="shared" si="10"/>
        <v>0</v>
      </c>
      <c r="T64" s="7">
        <f t="shared" si="11"/>
        <v>2</v>
      </c>
      <c r="U64" s="7">
        <f t="shared" si="12"/>
        <v>5</v>
      </c>
      <c r="V64" s="7"/>
      <c r="Y64"/>
      <c r="AC64" s="6"/>
    </row>
    <row r="65" spans="1:29" ht="15" thickBot="1" x14ac:dyDescent="0.35">
      <c r="A65" t="str">
        <f t="shared" si="13"/>
        <v>Carlos Rodon</v>
      </c>
      <c r="B65" s="5">
        <f>Neural!B30</f>
        <v>2.9818052842881899</v>
      </c>
      <c r="D65" s="7">
        <v>29</v>
      </c>
      <c r="E65" s="7" t="s">
        <v>85</v>
      </c>
      <c r="F65" s="7" t="s">
        <v>39</v>
      </c>
      <c r="G65" s="7">
        <v>5.5</v>
      </c>
      <c r="H65" s="7">
        <v>4.6113518270933298</v>
      </c>
      <c r="I65" s="7">
        <v>7.2019906000000002</v>
      </c>
      <c r="J65" s="7">
        <v>2.9818052842881899</v>
      </c>
      <c r="K65" s="7">
        <v>5.5</v>
      </c>
      <c r="L65" s="7">
        <f t="shared" si="5"/>
        <v>-0.8886481729066702</v>
      </c>
      <c r="M65" s="7" t="str">
        <f t="shared" si="6"/>
        <v>Under</v>
      </c>
      <c r="N65" s="7">
        <f t="shared" si="7"/>
        <v>0</v>
      </c>
      <c r="O65" s="7">
        <v>0.6</v>
      </c>
      <c r="P65" s="9">
        <f t="shared" si="14"/>
        <v>0.66666666666666663</v>
      </c>
      <c r="Q65" s="7">
        <f t="shared" si="8"/>
        <v>2</v>
      </c>
      <c r="R65" s="7">
        <f t="shared" si="9"/>
        <v>2</v>
      </c>
      <c r="S65" s="7">
        <f t="shared" si="10"/>
        <v>2</v>
      </c>
      <c r="T65" s="7">
        <f t="shared" si="11"/>
        <v>0</v>
      </c>
      <c r="U65" s="7">
        <f t="shared" si="12"/>
        <v>6</v>
      </c>
      <c r="V65" s="7"/>
      <c r="Y65"/>
      <c r="AC65" s="6"/>
    </row>
    <row r="66" spans="1:29" ht="15" thickBot="1" x14ac:dyDescent="0.35">
      <c r="A66" t="str">
        <f t="shared" si="13"/>
        <v>Yu Darvish</v>
      </c>
      <c r="B66" s="5">
        <f>Neural!B31</f>
        <v>5.4839756046420201</v>
      </c>
      <c r="D66" s="7">
        <v>30</v>
      </c>
      <c r="E66" s="7" t="s">
        <v>86</v>
      </c>
      <c r="F66" s="7" t="s">
        <v>40</v>
      </c>
      <c r="G66" s="7">
        <v>5.1111111111111107</v>
      </c>
      <c r="H66" s="7">
        <v>5.8579522642934734</v>
      </c>
      <c r="I66" s="7">
        <v>7.8594483999999998</v>
      </c>
      <c r="J66" s="7">
        <v>4.9093255109197296</v>
      </c>
      <c r="K66" s="7">
        <v>5.5</v>
      </c>
      <c r="L66" s="7">
        <f t="shared" si="5"/>
        <v>0.35795226429347338</v>
      </c>
      <c r="M66" s="7" t="str">
        <f t="shared" si="6"/>
        <v>Over</v>
      </c>
      <c r="N66" s="7">
        <f t="shared" si="7"/>
        <v>-0.38888888888888928</v>
      </c>
      <c r="O66" s="7">
        <v>0.66666666666666663</v>
      </c>
      <c r="P66" s="9">
        <f t="shared" si="14"/>
        <v>0.66666666666666663</v>
      </c>
      <c r="Q66" s="7">
        <f t="shared" si="8"/>
        <v>1</v>
      </c>
      <c r="R66" s="7">
        <f t="shared" si="9"/>
        <v>2</v>
      </c>
      <c r="S66" s="7">
        <f t="shared" si="10"/>
        <v>0</v>
      </c>
      <c r="T66" s="7">
        <f t="shared" si="11"/>
        <v>2</v>
      </c>
      <c r="U66" s="7">
        <f t="shared" si="12"/>
        <v>5</v>
      </c>
      <c r="V66" s="7"/>
      <c r="Y66"/>
      <c r="AC66" s="6"/>
    </row>
    <row r="67" spans="1:29" ht="15" thickBot="1" x14ac:dyDescent="0.35">
      <c r="A67">
        <f t="shared" si="13"/>
        <v>0</v>
      </c>
      <c r="B67" s="5">
        <f>Neural!B32</f>
        <v>0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9"/>
      <c r="Q67" s="7"/>
      <c r="R67" s="7"/>
      <c r="S67" s="7"/>
      <c r="T67" s="7"/>
      <c r="U67" s="7"/>
      <c r="V67" s="7"/>
      <c r="Y67"/>
      <c r="AC67" s="6"/>
    </row>
    <row r="68" spans="1:29" ht="15" thickBot="1" x14ac:dyDescent="0.35">
      <c r="A68">
        <f t="shared" si="13"/>
        <v>0</v>
      </c>
      <c r="B68" s="5">
        <f>Neural!B33</f>
        <v>0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9"/>
      <c r="Q68" s="7"/>
      <c r="R68" s="7"/>
      <c r="S68" s="7"/>
      <c r="T68" s="7"/>
      <c r="U68" s="7"/>
      <c r="V68" s="7"/>
      <c r="Y68"/>
      <c r="AC68" s="6"/>
    </row>
    <row r="69" spans="1:29" ht="15" thickBot="1" x14ac:dyDescent="0.35">
      <c r="A69">
        <f t="shared" si="13"/>
        <v>0</v>
      </c>
      <c r="B69" s="5">
        <f>Neural!B34</f>
        <v>0</v>
      </c>
    </row>
    <row r="70" spans="1:29" ht="15" thickBot="1" x14ac:dyDescent="0.35">
      <c r="A70">
        <f t="shared" si="13"/>
        <v>0</v>
      </c>
      <c r="B70" s="5">
        <f>Neural!B35</f>
        <v>0</v>
      </c>
    </row>
    <row r="71" spans="1:29" ht="15" thickBot="1" x14ac:dyDescent="0.35">
      <c r="B71" s="5">
        <f>Neural!B36</f>
        <v>0</v>
      </c>
    </row>
    <row r="72" spans="1:29" ht="15" thickBot="1" x14ac:dyDescent="0.35">
      <c r="B72" s="5">
        <f>Neural!B37</f>
        <v>0</v>
      </c>
    </row>
    <row r="73" spans="1:29" ht="15" thickBot="1" x14ac:dyDescent="0.35">
      <c r="B73" s="5">
        <f>Neural!B38</f>
        <v>0</v>
      </c>
    </row>
    <row r="74" spans="1:29" ht="15" thickBot="1" x14ac:dyDescent="0.35">
      <c r="B74" s="5">
        <f>Neural!B42</f>
        <v>0</v>
      </c>
    </row>
  </sheetData>
  <autoFilter ref="D36:V74" xr:uid="{79AD9D2F-4AAF-4632-8EF4-EE536C1A00BA}"/>
  <sortState xmlns:xlrd2="http://schemas.microsoft.com/office/spreadsheetml/2017/richdata2" ref="D37:V66">
    <sortCondition ref="D37:D6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4.8598665057430299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137</v>
      </c>
      <c r="B3" s="1">
        <v>5.0070294452288904</v>
      </c>
      <c r="F3" s="1">
        <v>3</v>
      </c>
      <c r="G3" s="1">
        <v>115.01590200865201</v>
      </c>
      <c r="H3" s="1">
        <v>110.680625736579</v>
      </c>
    </row>
    <row r="4" spans="1:8" ht="15" thickBot="1" x14ac:dyDescent="0.35">
      <c r="A4" s="1">
        <v>118</v>
      </c>
      <c r="B4" s="1">
        <v>5.1174705292323903</v>
      </c>
      <c r="F4" s="1">
        <v>2</v>
      </c>
      <c r="G4" s="1">
        <v>113.337239702803</v>
      </c>
      <c r="H4" s="1">
        <v>121.136538988312</v>
      </c>
    </row>
    <row r="5" spans="1:8" ht="15" thickBot="1" x14ac:dyDescent="0.35">
      <c r="A5" s="1">
        <v>117</v>
      </c>
      <c r="B5" s="1">
        <v>4.8694439797345499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A6" s="1">
        <v>112</v>
      </c>
      <c r="B6" s="1">
        <v>4.9896518778331398</v>
      </c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A7" s="1">
        <v>140</v>
      </c>
      <c r="B7" s="1">
        <v>4.8393766319428</v>
      </c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A8" s="1">
        <v>144</v>
      </c>
      <c r="B8" s="1">
        <v>5.22866246012447</v>
      </c>
      <c r="F8" s="1">
        <v>7</v>
      </c>
      <c r="G8" s="1">
        <v>111.578193735065</v>
      </c>
      <c r="H8" s="1">
        <v>113.2790329294</v>
      </c>
    </row>
    <row r="9" spans="1:8" ht="15" thickBot="1" x14ac:dyDescent="0.35">
      <c r="A9" s="1">
        <v>198</v>
      </c>
      <c r="B9" s="1">
        <v>3.7829671110643601</v>
      </c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>
        <v>158</v>
      </c>
      <c r="B10" s="1">
        <v>4.9500589156245303</v>
      </c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>
        <v>132</v>
      </c>
      <c r="B11" s="1">
        <v>4.9052728401300998</v>
      </c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>
        <v>153</v>
      </c>
      <c r="B12" s="1">
        <v>4.7122772909161803</v>
      </c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>
        <v>135</v>
      </c>
      <c r="B13" s="1">
        <v>5.0215315446709399</v>
      </c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>
        <v>141</v>
      </c>
      <c r="B14" s="1">
        <v>4.9733410064186501</v>
      </c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>
        <v>159</v>
      </c>
      <c r="B15" s="1">
        <v>4.94172978711297</v>
      </c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>
        <v>103</v>
      </c>
      <c r="B16" s="1">
        <v>5.0801433608222402</v>
      </c>
    </row>
    <row r="17" spans="1:2" ht="15" thickBot="1" x14ac:dyDescent="0.35">
      <c r="A17" s="1">
        <v>107</v>
      </c>
      <c r="B17" s="1">
        <v>4.7052376778942397</v>
      </c>
    </row>
    <row r="18" spans="1:2" ht="15" thickBot="1" x14ac:dyDescent="0.35">
      <c r="A18" s="1">
        <v>516</v>
      </c>
      <c r="B18" s="1">
        <v>5.0428372812804696</v>
      </c>
    </row>
    <row r="19" spans="1:2" ht="15" thickBot="1" x14ac:dyDescent="0.35">
      <c r="A19" s="1">
        <v>146</v>
      </c>
      <c r="B19" s="1">
        <v>4.8788511547744298</v>
      </c>
    </row>
    <row r="20" spans="1:2" ht="15" thickBot="1" x14ac:dyDescent="0.35">
      <c r="A20" s="1">
        <v>142</v>
      </c>
      <c r="B20" s="1">
        <v>5.0992244816839598</v>
      </c>
    </row>
    <row r="21" spans="1:2" ht="15" thickBot="1" x14ac:dyDescent="0.35">
      <c r="A21" s="1">
        <v>145</v>
      </c>
      <c r="B21" s="1">
        <v>4.8529435988644396</v>
      </c>
    </row>
    <row r="22" spans="1:2" ht="15" thickBot="1" x14ac:dyDescent="0.35">
      <c r="A22" s="1">
        <v>520</v>
      </c>
      <c r="B22" s="1">
        <v>4.9301505894473996</v>
      </c>
    </row>
    <row r="23" spans="1:2" ht="15" thickBot="1" x14ac:dyDescent="0.35">
      <c r="A23" s="1">
        <v>133</v>
      </c>
      <c r="B23" s="1">
        <v>4.6346703216024601</v>
      </c>
    </row>
    <row r="24" spans="1:2" ht="15" thickBot="1" x14ac:dyDescent="0.35">
      <c r="A24" s="1">
        <v>131</v>
      </c>
      <c r="B24" s="1">
        <v>4.7977423721942802</v>
      </c>
    </row>
    <row r="25" spans="1:2" ht="15" thickBot="1" x14ac:dyDescent="0.35">
      <c r="A25" s="1">
        <v>148</v>
      </c>
      <c r="B25" s="1">
        <v>4.8138953674557499</v>
      </c>
    </row>
    <row r="26" spans="1:2" ht="15" thickBot="1" x14ac:dyDescent="0.35">
      <c r="A26" s="1">
        <v>152</v>
      </c>
      <c r="B26" s="1">
        <v>4.9895729397566297</v>
      </c>
    </row>
    <row r="27" spans="1:2" ht="15" thickBot="1" x14ac:dyDescent="0.35">
      <c r="A27" s="1">
        <v>150</v>
      </c>
      <c r="B27" s="1">
        <v>4.84081702622486</v>
      </c>
    </row>
    <row r="28" spans="1:2" ht="15" thickBot="1" x14ac:dyDescent="0.35">
      <c r="A28" s="1">
        <v>139</v>
      </c>
      <c r="B28" s="1">
        <v>4.7050403327029597</v>
      </c>
    </row>
    <row r="29" spans="1:2" ht="15" thickBot="1" x14ac:dyDescent="0.35">
      <c r="A29" s="1">
        <v>138</v>
      </c>
      <c r="B29" s="1">
        <v>5.00048545243392</v>
      </c>
    </row>
    <row r="30" spans="1:2" ht="15" thickBot="1" x14ac:dyDescent="0.35">
      <c r="A30" s="1">
        <v>528</v>
      </c>
      <c r="B30" s="1">
        <v>4.9538563597525602</v>
      </c>
    </row>
    <row r="31" spans="1:2" ht="15" thickBot="1" x14ac:dyDescent="0.35">
      <c r="A31" s="1">
        <v>105</v>
      </c>
      <c r="B31" s="1">
        <v>4.9093255109197296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C35"/>
  <sheetViews>
    <sheetView workbookViewId="0">
      <selection activeCell="K26" sqref="K26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500</v>
      </c>
      <c r="B2" s="1">
        <v>5.9459138058262804</v>
      </c>
    </row>
    <row r="3" spans="1:2" ht="15" thickBot="1" x14ac:dyDescent="0.35">
      <c r="A3" s="1">
        <v>137</v>
      </c>
      <c r="B3" s="1">
        <v>5.3889403920941898</v>
      </c>
    </row>
    <row r="4" spans="1:2" ht="15" thickBot="1" x14ac:dyDescent="0.35">
      <c r="A4" s="1">
        <v>118</v>
      </c>
      <c r="B4" s="1">
        <v>5.0324378803090504</v>
      </c>
    </row>
    <row r="5" spans="1:2" ht="15" thickBot="1" x14ac:dyDescent="0.35">
      <c r="A5" s="1">
        <v>117</v>
      </c>
      <c r="B5" s="1">
        <v>4.7295216097139203</v>
      </c>
    </row>
    <row r="6" spans="1:2" ht="15" thickBot="1" x14ac:dyDescent="0.35">
      <c r="A6" s="1">
        <v>112</v>
      </c>
      <c r="B6" s="1">
        <v>4.5054004686379798</v>
      </c>
    </row>
    <row r="7" spans="1:2" ht="15" thickBot="1" x14ac:dyDescent="0.35">
      <c r="A7" s="1">
        <v>140</v>
      </c>
      <c r="B7" s="1">
        <v>5.4246595582216104</v>
      </c>
    </row>
    <row r="8" spans="1:2" ht="15" thickBot="1" x14ac:dyDescent="0.35">
      <c r="A8" s="1">
        <v>144</v>
      </c>
      <c r="B8" s="1">
        <v>5.8705275496714702</v>
      </c>
    </row>
    <row r="9" spans="1:2" ht="15" thickBot="1" x14ac:dyDescent="0.35">
      <c r="A9" s="1">
        <v>198</v>
      </c>
      <c r="B9" s="1">
        <v>1.9159669203102501</v>
      </c>
    </row>
    <row r="10" spans="1:2" ht="15" thickBot="1" x14ac:dyDescent="0.35">
      <c r="A10" s="1">
        <v>158</v>
      </c>
      <c r="B10" s="1">
        <v>4.2166293430001902</v>
      </c>
    </row>
    <row r="11" spans="1:2" ht="15" thickBot="1" x14ac:dyDescent="0.35">
      <c r="A11" s="1">
        <v>132</v>
      </c>
      <c r="B11" s="1">
        <v>4.7280761740607202</v>
      </c>
    </row>
    <row r="12" spans="1:2" ht="15" thickBot="1" x14ac:dyDescent="0.35">
      <c r="A12" s="1">
        <v>153</v>
      </c>
      <c r="B12" s="1">
        <v>3.8765301405960302</v>
      </c>
    </row>
    <row r="13" spans="1:2" ht="15" thickBot="1" x14ac:dyDescent="0.35">
      <c r="A13" s="1">
        <v>135</v>
      </c>
      <c r="B13" s="1">
        <v>5.4509678734567801</v>
      </c>
    </row>
    <row r="14" spans="1:2" ht="15" thickBot="1" x14ac:dyDescent="0.35">
      <c r="A14" s="1">
        <v>141</v>
      </c>
      <c r="B14" s="1">
        <v>4.6711806074284103</v>
      </c>
    </row>
    <row r="15" spans="1:2" ht="15" thickBot="1" x14ac:dyDescent="0.35">
      <c r="A15" s="1">
        <v>159</v>
      </c>
      <c r="B15" s="1">
        <v>4.7036480055846699</v>
      </c>
    </row>
    <row r="16" spans="1:2" ht="15" thickBot="1" x14ac:dyDescent="0.35">
      <c r="A16" s="1">
        <v>103</v>
      </c>
      <c r="B16" s="1">
        <v>5.6163495702666397</v>
      </c>
    </row>
    <row r="17" spans="1:2" ht="15" thickBot="1" x14ac:dyDescent="0.35">
      <c r="A17" s="1">
        <v>107</v>
      </c>
      <c r="B17" s="1">
        <v>4.6733872526609099</v>
      </c>
    </row>
    <row r="18" spans="1:2" ht="15" thickBot="1" x14ac:dyDescent="0.35">
      <c r="A18" s="1">
        <v>516</v>
      </c>
      <c r="B18" s="1">
        <v>7.1421782050106399</v>
      </c>
    </row>
    <row r="19" spans="1:2" ht="15" thickBot="1" x14ac:dyDescent="0.35">
      <c r="A19" s="1">
        <v>146</v>
      </c>
      <c r="B19" s="1">
        <v>5.9054122729009704</v>
      </c>
    </row>
    <row r="20" spans="1:2" ht="15" thickBot="1" x14ac:dyDescent="0.35">
      <c r="A20" s="1">
        <v>142</v>
      </c>
      <c r="B20" s="1">
        <v>5.2556734134470204</v>
      </c>
    </row>
    <row r="21" spans="1:2" ht="15" thickBot="1" x14ac:dyDescent="0.35">
      <c r="A21" s="1">
        <v>145</v>
      </c>
      <c r="B21" s="1">
        <v>5.1495068891016897</v>
      </c>
    </row>
    <row r="22" spans="1:2" ht="15" thickBot="1" x14ac:dyDescent="0.35">
      <c r="A22" s="1">
        <v>520</v>
      </c>
      <c r="B22" s="1">
        <v>5.5050788120395699</v>
      </c>
    </row>
    <row r="23" spans="1:2" ht="15" thickBot="1" x14ac:dyDescent="0.35">
      <c r="A23" s="1">
        <v>133</v>
      </c>
      <c r="B23" s="1">
        <v>3.7428438386834202</v>
      </c>
    </row>
    <row r="24" spans="1:2" ht="15" thickBot="1" x14ac:dyDescent="0.35">
      <c r="A24" s="1">
        <v>131</v>
      </c>
      <c r="B24" s="1">
        <v>3.9503865623915302</v>
      </c>
    </row>
    <row r="25" spans="1:2" ht="15" thickBot="1" x14ac:dyDescent="0.35">
      <c r="A25" s="1">
        <v>148</v>
      </c>
      <c r="B25" s="1">
        <v>4.6682222747864603</v>
      </c>
    </row>
    <row r="26" spans="1:2" ht="15" thickBot="1" x14ac:dyDescent="0.35">
      <c r="A26" s="1">
        <v>152</v>
      </c>
      <c r="B26" s="1">
        <v>4.2923215813116196</v>
      </c>
    </row>
    <row r="27" spans="1:2" ht="15" thickBot="1" x14ac:dyDescent="0.35">
      <c r="A27" s="1">
        <v>150</v>
      </c>
      <c r="B27" s="1">
        <v>4.1228270255237396</v>
      </c>
    </row>
    <row r="28" spans="1:2" ht="15" thickBot="1" x14ac:dyDescent="0.35">
      <c r="A28" s="1">
        <v>139</v>
      </c>
      <c r="B28" s="1">
        <v>4.1472755784661297</v>
      </c>
    </row>
    <row r="29" spans="1:2" ht="15" thickBot="1" x14ac:dyDescent="0.35">
      <c r="A29" s="1">
        <v>138</v>
      </c>
      <c r="B29" s="1">
        <v>5.3306760848560399</v>
      </c>
    </row>
    <row r="30" spans="1:2" ht="15" thickBot="1" x14ac:dyDescent="0.35">
      <c r="A30" s="1">
        <v>528</v>
      </c>
      <c r="B30" s="1">
        <v>5.1882037579232803</v>
      </c>
    </row>
    <row r="31" spans="1:2" ht="15" thickBot="1" x14ac:dyDescent="0.35">
      <c r="A31" s="1">
        <v>105</v>
      </c>
      <c r="B31" s="1">
        <v>6.1781148911070698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R3" sqref="R3:R29"/>
    </sheetView>
  </sheetViews>
  <sheetFormatPr defaultRowHeight="14.4" x14ac:dyDescent="0.3"/>
  <sheetData>
    <row r="1" spans="1:18" x14ac:dyDescent="0.3">
      <c r="A1" s="8" t="s">
        <v>20</v>
      </c>
      <c r="B1" s="8" t="s">
        <v>19</v>
      </c>
      <c r="C1" t="s">
        <v>31</v>
      </c>
      <c r="D1" t="s">
        <v>22</v>
      </c>
      <c r="E1" t="s">
        <v>23</v>
      </c>
      <c r="F1" t="s">
        <v>31</v>
      </c>
      <c r="G1" t="s">
        <v>22</v>
      </c>
      <c r="H1" t="s">
        <v>23</v>
      </c>
      <c r="I1" t="s">
        <v>31</v>
      </c>
      <c r="J1" t="s">
        <v>22</v>
      </c>
      <c r="K1" t="s">
        <v>23</v>
      </c>
      <c r="L1" t="s">
        <v>31</v>
      </c>
      <c r="M1" t="s">
        <v>22</v>
      </c>
      <c r="N1" t="s">
        <v>23</v>
      </c>
      <c r="R1" s="8" t="s">
        <v>32</v>
      </c>
    </row>
    <row r="2" spans="1:18" x14ac:dyDescent="0.3">
      <c r="A2" t="s">
        <v>84</v>
      </c>
      <c r="B2" t="s">
        <v>99</v>
      </c>
      <c r="C2">
        <v>5.5</v>
      </c>
      <c r="D2">
        <v>115</v>
      </c>
      <c r="E2">
        <v>-145</v>
      </c>
      <c r="F2">
        <v>5.5</v>
      </c>
      <c r="G2">
        <v>110</v>
      </c>
      <c r="H2">
        <v>-140</v>
      </c>
      <c r="I2">
        <v>5.5</v>
      </c>
      <c r="J2">
        <v>110</v>
      </c>
      <c r="K2">
        <v>-150</v>
      </c>
      <c r="L2" t="s">
        <v>33</v>
      </c>
      <c r="M2" t="s">
        <v>33</v>
      </c>
      <c r="N2" t="s">
        <v>33</v>
      </c>
      <c r="R2" s="7">
        <f>MIN(C2,F2,I2,L2,O2)</f>
        <v>5.5</v>
      </c>
    </row>
    <row r="3" spans="1:18" x14ac:dyDescent="0.3">
      <c r="A3" t="s">
        <v>71</v>
      </c>
      <c r="B3" t="s">
        <v>46</v>
      </c>
      <c r="C3">
        <v>6.5</v>
      </c>
      <c r="D3">
        <v>-145</v>
      </c>
      <c r="E3">
        <v>115</v>
      </c>
      <c r="F3">
        <v>6.5</v>
      </c>
      <c r="G3">
        <v>-146</v>
      </c>
      <c r="H3">
        <v>114</v>
      </c>
      <c r="I3" t="s">
        <v>33</v>
      </c>
      <c r="J3" t="s">
        <v>33</v>
      </c>
      <c r="K3" t="s">
        <v>33</v>
      </c>
      <c r="L3">
        <v>6.5</v>
      </c>
      <c r="M3">
        <v>-132</v>
      </c>
      <c r="N3">
        <v>100</v>
      </c>
      <c r="R3" s="7">
        <f t="shared" ref="R3:R29" si="0">MIN(C3,F3,I3,L3,O3)</f>
        <v>6.5</v>
      </c>
    </row>
    <row r="4" spans="1:18" x14ac:dyDescent="0.3">
      <c r="A4" t="s">
        <v>68</v>
      </c>
      <c r="B4" t="s">
        <v>92</v>
      </c>
      <c r="C4">
        <v>5.5</v>
      </c>
      <c r="D4">
        <v>-125</v>
      </c>
      <c r="E4">
        <v>100</v>
      </c>
      <c r="F4">
        <v>5.5</v>
      </c>
      <c r="G4">
        <v>-140</v>
      </c>
      <c r="H4">
        <v>110</v>
      </c>
      <c r="I4">
        <v>5.5</v>
      </c>
      <c r="J4">
        <v>-140</v>
      </c>
      <c r="K4">
        <v>105</v>
      </c>
      <c r="L4">
        <v>5.5</v>
      </c>
      <c r="M4">
        <v>-141</v>
      </c>
      <c r="N4">
        <v>107</v>
      </c>
      <c r="R4" s="7">
        <f t="shared" si="0"/>
        <v>5.5</v>
      </c>
    </row>
    <row r="5" spans="1:18" x14ac:dyDescent="0.3">
      <c r="A5" t="s">
        <v>75</v>
      </c>
      <c r="B5" t="s">
        <v>47</v>
      </c>
      <c r="C5">
        <v>5.5</v>
      </c>
      <c r="D5">
        <v>-105</v>
      </c>
      <c r="E5">
        <v>-120</v>
      </c>
      <c r="F5">
        <v>5.5</v>
      </c>
      <c r="G5">
        <v>-111</v>
      </c>
      <c r="H5">
        <v>-115</v>
      </c>
      <c r="I5">
        <v>5.5</v>
      </c>
      <c r="J5">
        <v>-120</v>
      </c>
      <c r="K5">
        <v>-110</v>
      </c>
      <c r="L5">
        <v>5.5</v>
      </c>
      <c r="M5">
        <v>-127</v>
      </c>
      <c r="N5">
        <v>-106</v>
      </c>
      <c r="R5" s="7">
        <f t="shared" si="0"/>
        <v>5.5</v>
      </c>
    </row>
    <row r="6" spans="1:18" x14ac:dyDescent="0.3">
      <c r="A6" t="s">
        <v>72</v>
      </c>
      <c r="B6" t="s">
        <v>42</v>
      </c>
      <c r="C6">
        <v>3.5</v>
      </c>
      <c r="D6" t="s">
        <v>33</v>
      </c>
      <c r="E6" t="s">
        <v>33</v>
      </c>
      <c r="F6">
        <v>3.5</v>
      </c>
      <c r="G6">
        <v>120</v>
      </c>
      <c r="H6">
        <v>-152</v>
      </c>
      <c r="I6" t="s">
        <v>33</v>
      </c>
      <c r="J6" t="s">
        <v>33</v>
      </c>
      <c r="K6" t="s">
        <v>33</v>
      </c>
      <c r="L6">
        <v>4.5</v>
      </c>
      <c r="M6">
        <v>123</v>
      </c>
      <c r="N6">
        <v>140</v>
      </c>
      <c r="R6" s="7">
        <f t="shared" si="0"/>
        <v>3.5</v>
      </c>
    </row>
    <row r="7" spans="1:18" x14ac:dyDescent="0.3">
      <c r="A7" t="s">
        <v>66</v>
      </c>
      <c r="B7" t="s">
        <v>48</v>
      </c>
      <c r="C7">
        <v>4.5</v>
      </c>
      <c r="D7">
        <v>-155</v>
      </c>
      <c r="E7">
        <v>120</v>
      </c>
      <c r="F7">
        <v>4.5</v>
      </c>
      <c r="G7">
        <v>-166</v>
      </c>
      <c r="H7">
        <v>130</v>
      </c>
      <c r="I7">
        <v>4.5</v>
      </c>
      <c r="J7">
        <v>-160</v>
      </c>
      <c r="K7">
        <v>125</v>
      </c>
      <c r="L7">
        <v>4.5</v>
      </c>
      <c r="M7">
        <v>143</v>
      </c>
      <c r="N7">
        <v>118</v>
      </c>
      <c r="R7" s="7">
        <f t="shared" si="0"/>
        <v>4.5</v>
      </c>
    </row>
    <row r="8" spans="1:18" x14ac:dyDescent="0.3">
      <c r="A8" t="s">
        <v>79</v>
      </c>
      <c r="B8" t="s">
        <v>95</v>
      </c>
      <c r="C8">
        <v>4.5</v>
      </c>
      <c r="D8">
        <v>-120</v>
      </c>
      <c r="E8">
        <v>-105</v>
      </c>
      <c r="F8">
        <v>4.5</v>
      </c>
      <c r="G8">
        <v>-122</v>
      </c>
      <c r="H8">
        <v>-104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  <c r="N8" t="s">
        <v>33</v>
      </c>
      <c r="R8" s="7">
        <f t="shared" si="0"/>
        <v>4.5</v>
      </c>
    </row>
    <row r="9" spans="1:18" x14ac:dyDescent="0.3">
      <c r="A9" t="s">
        <v>78</v>
      </c>
      <c r="B9" t="s">
        <v>49</v>
      </c>
      <c r="C9">
        <v>2.5</v>
      </c>
      <c r="D9">
        <v>-105</v>
      </c>
      <c r="E9">
        <v>-120</v>
      </c>
      <c r="F9">
        <v>2.5</v>
      </c>
      <c r="G9">
        <v>-116</v>
      </c>
      <c r="H9">
        <v>-112</v>
      </c>
      <c r="I9">
        <v>2.5</v>
      </c>
      <c r="J9">
        <v>-105</v>
      </c>
      <c r="K9">
        <v>-120</v>
      </c>
      <c r="L9" t="s">
        <v>33</v>
      </c>
      <c r="M9" t="s">
        <v>33</v>
      </c>
      <c r="N9" t="s">
        <v>33</v>
      </c>
      <c r="R9" s="7">
        <f t="shared" si="0"/>
        <v>2.5</v>
      </c>
    </row>
    <row r="10" spans="1:18" x14ac:dyDescent="0.3">
      <c r="A10" t="s">
        <v>60</v>
      </c>
      <c r="B10" t="s">
        <v>45</v>
      </c>
      <c r="C10">
        <v>4.5</v>
      </c>
      <c r="D10">
        <v>-160</v>
      </c>
      <c r="E10">
        <v>125</v>
      </c>
      <c r="F10">
        <v>4.5</v>
      </c>
      <c r="G10">
        <v>-156</v>
      </c>
      <c r="H10">
        <v>124</v>
      </c>
      <c r="I10">
        <v>4.5</v>
      </c>
      <c r="J10">
        <v>-165</v>
      </c>
      <c r="K10">
        <v>130</v>
      </c>
      <c r="L10">
        <v>4.5</v>
      </c>
      <c r="M10">
        <v>135</v>
      </c>
      <c r="N10">
        <v>125</v>
      </c>
      <c r="R10" s="7">
        <f t="shared" si="0"/>
        <v>4.5</v>
      </c>
    </row>
    <row r="11" spans="1:18" x14ac:dyDescent="0.3">
      <c r="A11" t="s">
        <v>81</v>
      </c>
      <c r="B11" t="s">
        <v>97</v>
      </c>
      <c r="C11">
        <v>6.5</v>
      </c>
      <c r="D11">
        <v>-160</v>
      </c>
      <c r="E11">
        <v>125</v>
      </c>
      <c r="F11">
        <v>6.5</v>
      </c>
      <c r="G11">
        <v>-162</v>
      </c>
      <c r="H11">
        <v>126</v>
      </c>
      <c r="I11">
        <v>6.5</v>
      </c>
      <c r="J11">
        <v>-160</v>
      </c>
      <c r="K11">
        <v>125</v>
      </c>
      <c r="L11" t="s">
        <v>33</v>
      </c>
      <c r="M11" t="s">
        <v>33</v>
      </c>
      <c r="N11" t="s">
        <v>33</v>
      </c>
      <c r="R11" s="7">
        <f t="shared" si="0"/>
        <v>6.5</v>
      </c>
    </row>
    <row r="12" spans="1:18" x14ac:dyDescent="0.3">
      <c r="A12" t="s">
        <v>63</v>
      </c>
      <c r="B12" t="s">
        <v>100</v>
      </c>
      <c r="C12">
        <v>5.5</v>
      </c>
      <c r="D12">
        <v>105</v>
      </c>
      <c r="E12">
        <v>-130</v>
      </c>
      <c r="F12">
        <v>5.5</v>
      </c>
      <c r="G12">
        <v>108</v>
      </c>
      <c r="H12">
        <v>-138</v>
      </c>
      <c r="I12">
        <v>5.5</v>
      </c>
      <c r="J12">
        <v>105</v>
      </c>
      <c r="K12">
        <v>-135</v>
      </c>
      <c r="L12">
        <v>5.5</v>
      </c>
      <c r="M12">
        <v>105</v>
      </c>
      <c r="N12">
        <v>-139</v>
      </c>
      <c r="R12" s="7">
        <f t="shared" si="0"/>
        <v>5.5</v>
      </c>
    </row>
    <row r="13" spans="1:18" x14ac:dyDescent="0.3">
      <c r="A13" t="s">
        <v>80</v>
      </c>
      <c r="B13" t="s">
        <v>96</v>
      </c>
      <c r="C13">
        <v>5.5</v>
      </c>
      <c r="D13">
        <v>-130</v>
      </c>
      <c r="E13">
        <v>100</v>
      </c>
      <c r="F13">
        <v>5.5</v>
      </c>
      <c r="G13">
        <v>-128</v>
      </c>
      <c r="H13">
        <v>102</v>
      </c>
      <c r="I13">
        <v>5.5</v>
      </c>
      <c r="J13">
        <v>-120</v>
      </c>
      <c r="K13">
        <v>-105</v>
      </c>
      <c r="L13">
        <v>5.5</v>
      </c>
      <c r="M13">
        <v>-132</v>
      </c>
      <c r="N13">
        <v>100</v>
      </c>
      <c r="R13" s="7">
        <f t="shared" si="0"/>
        <v>5.5</v>
      </c>
    </row>
    <row r="14" spans="1:18" x14ac:dyDescent="0.3">
      <c r="A14" t="s">
        <v>65</v>
      </c>
      <c r="B14" t="s">
        <v>90</v>
      </c>
      <c r="C14">
        <v>4.5</v>
      </c>
      <c r="D14">
        <v>105</v>
      </c>
      <c r="E14">
        <v>-130</v>
      </c>
      <c r="F14">
        <v>4.5</v>
      </c>
      <c r="G14">
        <v>-104</v>
      </c>
      <c r="H14">
        <v>-122</v>
      </c>
      <c r="I14">
        <v>4.5</v>
      </c>
      <c r="J14" t="s">
        <v>33</v>
      </c>
      <c r="K14" t="s">
        <v>33</v>
      </c>
      <c r="L14">
        <v>4.5</v>
      </c>
      <c r="M14">
        <v>-104</v>
      </c>
      <c r="N14">
        <v>-129</v>
      </c>
      <c r="R14" s="7">
        <f t="shared" si="0"/>
        <v>4.5</v>
      </c>
    </row>
    <row r="15" spans="1:18" x14ac:dyDescent="0.3">
      <c r="A15" t="s">
        <v>83</v>
      </c>
      <c r="B15" t="s">
        <v>98</v>
      </c>
      <c r="C15">
        <v>3.5</v>
      </c>
      <c r="D15">
        <v>130</v>
      </c>
      <c r="E15">
        <v>-165</v>
      </c>
      <c r="F15">
        <v>3.5</v>
      </c>
      <c r="G15">
        <v>130</v>
      </c>
      <c r="H15">
        <v>-166</v>
      </c>
      <c r="I15">
        <v>3.5</v>
      </c>
      <c r="J15">
        <v>125</v>
      </c>
      <c r="K15">
        <v>-165</v>
      </c>
      <c r="L15" t="s">
        <v>33</v>
      </c>
      <c r="M15" t="s">
        <v>33</v>
      </c>
      <c r="N15" t="s">
        <v>33</v>
      </c>
      <c r="R15" s="7">
        <f t="shared" si="0"/>
        <v>3.5</v>
      </c>
    </row>
    <row r="16" spans="1:18" x14ac:dyDescent="0.3">
      <c r="A16" t="s">
        <v>67</v>
      </c>
      <c r="B16" t="s">
        <v>91</v>
      </c>
      <c r="C16">
        <v>3.5</v>
      </c>
      <c r="D16">
        <v>130</v>
      </c>
      <c r="E16">
        <v>-165</v>
      </c>
      <c r="F16">
        <v>3.5</v>
      </c>
      <c r="G16">
        <v>124</v>
      </c>
      <c r="H16">
        <v>-156</v>
      </c>
      <c r="I16">
        <v>3.5</v>
      </c>
      <c r="J16">
        <v>125</v>
      </c>
      <c r="K16">
        <v>-165</v>
      </c>
      <c r="L16">
        <v>4.5</v>
      </c>
      <c r="M16">
        <v>130</v>
      </c>
      <c r="N16">
        <v>133</v>
      </c>
      <c r="R16" s="7">
        <f t="shared" si="0"/>
        <v>3.5</v>
      </c>
    </row>
    <row r="17" spans="1:18" x14ac:dyDescent="0.3">
      <c r="A17" t="s">
        <v>74</v>
      </c>
      <c r="B17" t="s">
        <v>14</v>
      </c>
      <c r="C17">
        <v>5.5</v>
      </c>
      <c r="D17">
        <v>-145</v>
      </c>
      <c r="E17">
        <v>115</v>
      </c>
      <c r="F17">
        <v>4.5</v>
      </c>
      <c r="G17">
        <v>128</v>
      </c>
      <c r="H17">
        <v>-164</v>
      </c>
      <c r="I17">
        <v>5.5</v>
      </c>
      <c r="J17">
        <v>-150</v>
      </c>
      <c r="K17">
        <v>115</v>
      </c>
      <c r="L17">
        <v>5.5</v>
      </c>
      <c r="M17">
        <v>130</v>
      </c>
      <c r="N17">
        <v>120</v>
      </c>
      <c r="R17" s="7">
        <f t="shared" si="0"/>
        <v>4.5</v>
      </c>
    </row>
    <row r="18" spans="1:18" x14ac:dyDescent="0.3">
      <c r="A18" t="s">
        <v>70</v>
      </c>
      <c r="B18" t="s">
        <v>93</v>
      </c>
      <c r="C18">
        <v>5.5</v>
      </c>
      <c r="D18">
        <v>-115</v>
      </c>
      <c r="E18">
        <v>-110</v>
      </c>
      <c r="F18">
        <v>5.5</v>
      </c>
      <c r="G18">
        <v>-108</v>
      </c>
      <c r="H18">
        <v>-118</v>
      </c>
      <c r="I18">
        <v>5.5</v>
      </c>
      <c r="J18">
        <v>-115</v>
      </c>
      <c r="K18">
        <v>-115</v>
      </c>
      <c r="L18" t="s">
        <v>33</v>
      </c>
      <c r="M18" t="s">
        <v>33</v>
      </c>
      <c r="N18" t="s">
        <v>33</v>
      </c>
      <c r="R18" s="7">
        <f t="shared" si="0"/>
        <v>5.5</v>
      </c>
    </row>
    <row r="19" spans="1:18" x14ac:dyDescent="0.3">
      <c r="A19" t="s">
        <v>85</v>
      </c>
      <c r="B19" t="s">
        <v>39</v>
      </c>
      <c r="C19">
        <v>5.5</v>
      </c>
      <c r="D19">
        <v>-120</v>
      </c>
      <c r="E19">
        <v>-105</v>
      </c>
      <c r="F19">
        <v>5.5</v>
      </c>
      <c r="G19">
        <v>-128</v>
      </c>
      <c r="H19">
        <v>100</v>
      </c>
      <c r="I19">
        <v>5.5</v>
      </c>
      <c r="J19">
        <v>-125</v>
      </c>
      <c r="K19">
        <v>-105</v>
      </c>
      <c r="L19" t="s">
        <v>33</v>
      </c>
      <c r="M19" t="s">
        <v>33</v>
      </c>
      <c r="N19" t="s">
        <v>33</v>
      </c>
      <c r="R19" s="7">
        <f t="shared" si="0"/>
        <v>5.5</v>
      </c>
    </row>
    <row r="20" spans="1:18" x14ac:dyDescent="0.3">
      <c r="A20" t="s">
        <v>82</v>
      </c>
      <c r="B20" t="s">
        <v>50</v>
      </c>
      <c r="C20">
        <v>3.5</v>
      </c>
      <c r="D20">
        <v>-165</v>
      </c>
      <c r="E20">
        <v>130</v>
      </c>
      <c r="F20">
        <v>3.5</v>
      </c>
      <c r="G20">
        <v>-154</v>
      </c>
      <c r="H20">
        <v>122</v>
      </c>
      <c r="I20">
        <v>3.5</v>
      </c>
      <c r="J20">
        <v>-165</v>
      </c>
      <c r="K20">
        <v>125</v>
      </c>
      <c r="L20" t="s">
        <v>33</v>
      </c>
      <c r="M20" t="s">
        <v>33</v>
      </c>
      <c r="N20" t="s">
        <v>33</v>
      </c>
      <c r="R20" s="7">
        <f t="shared" si="0"/>
        <v>3.5</v>
      </c>
    </row>
    <row r="21" spans="1:18" x14ac:dyDescent="0.3">
      <c r="A21" t="s">
        <v>77</v>
      </c>
      <c r="B21" t="s">
        <v>51</v>
      </c>
      <c r="C21">
        <v>4.5</v>
      </c>
      <c r="D21">
        <v>125</v>
      </c>
      <c r="E21">
        <v>-155</v>
      </c>
      <c r="F21">
        <v>5.5</v>
      </c>
      <c r="G21">
        <v>-154</v>
      </c>
      <c r="H21">
        <v>122</v>
      </c>
      <c r="I21">
        <v>4.5</v>
      </c>
      <c r="J21">
        <v>125</v>
      </c>
      <c r="K21">
        <v>-160</v>
      </c>
      <c r="L21">
        <v>5.5</v>
      </c>
      <c r="M21">
        <v>118</v>
      </c>
      <c r="N21">
        <v>135</v>
      </c>
      <c r="R21" s="7">
        <f t="shared" si="0"/>
        <v>4.5</v>
      </c>
    </row>
    <row r="22" spans="1:18" x14ac:dyDescent="0.3">
      <c r="A22" t="s">
        <v>58</v>
      </c>
      <c r="B22" t="s">
        <v>52</v>
      </c>
      <c r="C22">
        <v>3.5</v>
      </c>
      <c r="D22">
        <v>100</v>
      </c>
      <c r="E22">
        <v>-125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R22" s="7">
        <f t="shared" si="0"/>
        <v>3.5</v>
      </c>
    </row>
    <row r="23" spans="1:18" x14ac:dyDescent="0.3">
      <c r="A23" t="s">
        <v>86</v>
      </c>
      <c r="B23" t="s">
        <v>55</v>
      </c>
      <c r="C23">
        <v>5.5</v>
      </c>
      <c r="D23">
        <v>-110</v>
      </c>
      <c r="E23">
        <v>-115</v>
      </c>
      <c r="F23">
        <v>5.5</v>
      </c>
      <c r="G23">
        <v>-110</v>
      </c>
      <c r="H23">
        <v>-116</v>
      </c>
      <c r="I23">
        <v>5.5</v>
      </c>
      <c r="J23">
        <v>-120</v>
      </c>
      <c r="K23">
        <v>-110</v>
      </c>
      <c r="L23" t="s">
        <v>33</v>
      </c>
      <c r="M23" t="s">
        <v>33</v>
      </c>
      <c r="N23" t="s">
        <v>33</v>
      </c>
      <c r="R23" s="7">
        <f t="shared" si="0"/>
        <v>5.5</v>
      </c>
    </row>
    <row r="24" spans="1:18" x14ac:dyDescent="0.3">
      <c r="A24" t="s">
        <v>61</v>
      </c>
      <c r="B24" t="s">
        <v>44</v>
      </c>
      <c r="C24">
        <v>5.5</v>
      </c>
      <c r="D24">
        <v>100</v>
      </c>
      <c r="E24">
        <v>-125</v>
      </c>
      <c r="F24" t="s">
        <v>33</v>
      </c>
      <c r="G24" t="s">
        <v>33</v>
      </c>
      <c r="H24" t="s">
        <v>33</v>
      </c>
      <c r="I24" t="s">
        <v>33</v>
      </c>
      <c r="J24" t="s">
        <v>33</v>
      </c>
      <c r="K24" t="s">
        <v>33</v>
      </c>
      <c r="L24" t="s">
        <v>33</v>
      </c>
      <c r="M24" t="s">
        <v>33</v>
      </c>
      <c r="N24" t="s">
        <v>33</v>
      </c>
      <c r="R24" s="7">
        <f t="shared" si="0"/>
        <v>5.5</v>
      </c>
    </row>
    <row r="25" spans="1:18" x14ac:dyDescent="0.3">
      <c r="A25" t="s">
        <v>69</v>
      </c>
      <c r="B25" t="s">
        <v>56</v>
      </c>
      <c r="C25">
        <v>4.5</v>
      </c>
      <c r="D25">
        <v>120</v>
      </c>
      <c r="E25">
        <v>-150</v>
      </c>
      <c r="F25">
        <v>4.5</v>
      </c>
      <c r="G25">
        <v>108</v>
      </c>
      <c r="H25">
        <v>-138</v>
      </c>
      <c r="I25">
        <v>4.5</v>
      </c>
      <c r="J25">
        <v>115</v>
      </c>
      <c r="K25">
        <v>-150</v>
      </c>
      <c r="L25">
        <v>5.5</v>
      </c>
      <c r="M25">
        <v>130</v>
      </c>
      <c r="N25">
        <v>120</v>
      </c>
      <c r="R25" s="7">
        <f t="shared" si="0"/>
        <v>4.5</v>
      </c>
    </row>
    <row r="26" spans="1:18" x14ac:dyDescent="0.3">
      <c r="A26" t="s">
        <v>76</v>
      </c>
      <c r="B26" t="s">
        <v>94</v>
      </c>
      <c r="C26">
        <v>3.5</v>
      </c>
      <c r="D26">
        <v>120</v>
      </c>
      <c r="E26">
        <v>-150</v>
      </c>
      <c r="F26">
        <v>4.5</v>
      </c>
      <c r="G26">
        <v>-154</v>
      </c>
      <c r="H26">
        <v>120</v>
      </c>
      <c r="I26">
        <v>3.5</v>
      </c>
      <c r="J26">
        <v>115</v>
      </c>
      <c r="K26">
        <v>-155</v>
      </c>
      <c r="L26">
        <v>4.5</v>
      </c>
      <c r="M26">
        <v>120</v>
      </c>
      <c r="N26">
        <v>143</v>
      </c>
      <c r="R26" s="7">
        <f t="shared" si="0"/>
        <v>3.5</v>
      </c>
    </row>
    <row r="27" spans="1:18" x14ac:dyDescent="0.3">
      <c r="A27" t="s">
        <v>64</v>
      </c>
      <c r="B27" t="s">
        <v>101</v>
      </c>
      <c r="C27">
        <v>1.5</v>
      </c>
      <c r="D27">
        <v>-150</v>
      </c>
      <c r="E27">
        <v>120</v>
      </c>
      <c r="F27" t="s">
        <v>33</v>
      </c>
      <c r="G27" t="s">
        <v>33</v>
      </c>
      <c r="H27" t="s">
        <v>33</v>
      </c>
      <c r="I27">
        <v>1.5</v>
      </c>
      <c r="J27">
        <v>-155</v>
      </c>
      <c r="K27">
        <v>115</v>
      </c>
      <c r="L27" t="s">
        <v>33</v>
      </c>
      <c r="M27" t="s">
        <v>33</v>
      </c>
      <c r="N27" t="s">
        <v>33</v>
      </c>
      <c r="R27" s="7">
        <f t="shared" si="0"/>
        <v>1.5</v>
      </c>
    </row>
    <row r="28" spans="1:18" x14ac:dyDescent="0.3">
      <c r="A28" t="s">
        <v>73</v>
      </c>
      <c r="B28" t="s">
        <v>54</v>
      </c>
      <c r="C28">
        <v>3.5</v>
      </c>
      <c r="D28">
        <v>110</v>
      </c>
      <c r="E28">
        <v>-140</v>
      </c>
      <c r="F28">
        <v>3.5</v>
      </c>
      <c r="G28">
        <v>100</v>
      </c>
      <c r="H28">
        <v>-128</v>
      </c>
      <c r="I28" t="s">
        <v>33</v>
      </c>
      <c r="J28" t="s">
        <v>33</v>
      </c>
      <c r="K28" t="s">
        <v>33</v>
      </c>
      <c r="L28">
        <v>3.5</v>
      </c>
      <c r="M28">
        <v>110</v>
      </c>
      <c r="N28">
        <v>-148</v>
      </c>
      <c r="R28" s="7">
        <f t="shared" si="0"/>
        <v>3.5</v>
      </c>
    </row>
    <row r="29" spans="1:18" x14ac:dyDescent="0.3">
      <c r="A29" t="s">
        <v>59</v>
      </c>
      <c r="B29" t="s">
        <v>43</v>
      </c>
      <c r="C29">
        <v>5.5</v>
      </c>
      <c r="D29">
        <v>-120</v>
      </c>
      <c r="E29">
        <v>-105</v>
      </c>
      <c r="F29">
        <v>5.5</v>
      </c>
      <c r="G29">
        <v>-122</v>
      </c>
      <c r="H29">
        <v>-104</v>
      </c>
      <c r="I29">
        <v>5.5</v>
      </c>
      <c r="J29">
        <v>-135</v>
      </c>
      <c r="K29">
        <v>105</v>
      </c>
      <c r="L29">
        <v>5.5</v>
      </c>
      <c r="M29">
        <v>-134</v>
      </c>
      <c r="N29">
        <v>100</v>
      </c>
      <c r="R29" s="7">
        <f t="shared" si="0"/>
        <v>5.5</v>
      </c>
    </row>
    <row r="30" spans="1:18" x14ac:dyDescent="0.3">
      <c r="R30" s="7">
        <f t="shared" ref="R30:R33" si="1">MIN(C30,F30,I30,L30,O30)</f>
        <v>0</v>
      </c>
    </row>
    <row r="31" spans="1:18" x14ac:dyDescent="0.3">
      <c r="R31" s="7">
        <f t="shared" si="1"/>
        <v>0</v>
      </c>
    </row>
    <row r="32" spans="1:18" x14ac:dyDescent="0.3">
      <c r="R32" s="7">
        <f>MIN(C32,F32,I32,L32,O32)</f>
        <v>0</v>
      </c>
    </row>
    <row r="33" spans="18:18" x14ac:dyDescent="0.3">
      <c r="R33" s="7">
        <f t="shared" si="1"/>
        <v>0</v>
      </c>
    </row>
  </sheetData>
  <sortState xmlns:xlrd2="http://schemas.microsoft.com/office/spreadsheetml/2017/richdata2" ref="A2:O17">
    <sortCondition ref="A2:A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/>
      <c r="F1" s="2"/>
      <c r="G1" s="2"/>
      <c r="H1" s="2"/>
    </row>
    <row r="2" spans="1:8" ht="15" thickBot="1" x14ac:dyDescent="0.35">
      <c r="A2" s="1">
        <v>500</v>
      </c>
      <c r="B2" s="1">
        <v>5.97</v>
      </c>
      <c r="F2" s="1"/>
      <c r="G2" s="1"/>
      <c r="H2" s="1"/>
    </row>
    <row r="3" spans="1:8" ht="15" thickBot="1" x14ac:dyDescent="0.35">
      <c r="A3" s="1">
        <v>137</v>
      </c>
      <c r="B3" s="1">
        <v>4.5999999999999996</v>
      </c>
      <c r="F3" s="1"/>
      <c r="G3" s="1"/>
      <c r="H3" s="1"/>
    </row>
    <row r="4" spans="1:8" ht="15" thickBot="1" x14ac:dyDescent="0.35">
      <c r="A4" s="1">
        <v>118</v>
      </c>
      <c r="B4" s="1">
        <v>4.8099999999999996</v>
      </c>
      <c r="F4" s="1"/>
      <c r="G4" s="1"/>
      <c r="H4" s="1"/>
    </row>
    <row r="5" spans="1:8" ht="15" thickBot="1" x14ac:dyDescent="0.35">
      <c r="A5" s="1">
        <v>117</v>
      </c>
      <c r="B5" s="1">
        <v>5.44</v>
      </c>
      <c r="F5" s="1"/>
      <c r="G5" s="1"/>
      <c r="H5" s="1"/>
    </row>
    <row r="6" spans="1:8" ht="15" thickBot="1" x14ac:dyDescent="0.35">
      <c r="A6" s="1">
        <v>112</v>
      </c>
      <c r="B6" s="1">
        <v>4.8099999999999996</v>
      </c>
      <c r="F6" s="1"/>
      <c r="G6" s="1"/>
      <c r="H6" s="1"/>
    </row>
    <row r="7" spans="1:8" ht="15" thickBot="1" x14ac:dyDescent="0.35">
      <c r="A7" s="1">
        <v>140</v>
      </c>
      <c r="B7" s="1">
        <v>4.93</v>
      </c>
      <c r="F7" s="1"/>
      <c r="G7" s="1"/>
      <c r="H7" s="1"/>
    </row>
    <row r="8" spans="1:8" ht="15" thickBot="1" x14ac:dyDescent="0.35">
      <c r="A8" s="1">
        <v>144</v>
      </c>
      <c r="B8" s="1">
        <v>5.79</v>
      </c>
      <c r="F8" s="1"/>
      <c r="G8" s="1"/>
      <c r="H8" s="1"/>
    </row>
    <row r="9" spans="1:8" ht="15" thickBot="1" x14ac:dyDescent="0.35">
      <c r="A9" s="1">
        <v>198</v>
      </c>
      <c r="B9" s="1">
        <v>1.79</v>
      </c>
      <c r="F9" s="1"/>
      <c r="G9" s="1"/>
      <c r="H9" s="1"/>
    </row>
    <row r="10" spans="1:8" ht="15" thickBot="1" x14ac:dyDescent="0.35">
      <c r="A10" s="1">
        <v>158</v>
      </c>
      <c r="B10" s="1">
        <v>4.21</v>
      </c>
      <c r="F10" s="1"/>
      <c r="G10" s="1"/>
      <c r="H10" s="1"/>
    </row>
    <row r="11" spans="1:8" ht="15" thickBot="1" x14ac:dyDescent="0.35">
      <c r="A11" s="1">
        <v>132</v>
      </c>
      <c r="B11" s="1">
        <v>4.82</v>
      </c>
      <c r="F11" s="1"/>
      <c r="G11" s="1"/>
      <c r="H11" s="1"/>
    </row>
    <row r="12" spans="1:8" ht="15" thickBot="1" x14ac:dyDescent="0.35">
      <c r="A12" s="1">
        <v>153</v>
      </c>
      <c r="B12" s="1">
        <v>2.96</v>
      </c>
      <c r="F12" s="1"/>
      <c r="G12" s="1"/>
      <c r="H12" s="1"/>
    </row>
    <row r="13" spans="1:8" ht="15" thickBot="1" x14ac:dyDescent="0.35">
      <c r="A13" s="1">
        <v>135</v>
      </c>
      <c r="B13" s="1">
        <v>5.55</v>
      </c>
      <c r="F13" s="1"/>
      <c r="G13" s="1"/>
      <c r="H13" s="1"/>
    </row>
    <row r="14" spans="1:8" ht="15" thickBot="1" x14ac:dyDescent="0.35">
      <c r="A14" s="1">
        <v>141</v>
      </c>
      <c r="B14" s="1">
        <v>4.92</v>
      </c>
      <c r="F14" s="1"/>
      <c r="G14" s="1"/>
      <c r="H14" s="1"/>
    </row>
    <row r="15" spans="1:8" ht="15" thickBot="1" x14ac:dyDescent="0.35">
      <c r="A15" s="1">
        <v>159</v>
      </c>
      <c r="B15" s="1">
        <v>5.44</v>
      </c>
      <c r="F15" s="1"/>
      <c r="G15" s="1"/>
      <c r="H15" s="1"/>
    </row>
    <row r="16" spans="1:8" ht="15" thickBot="1" x14ac:dyDescent="0.35">
      <c r="A16" s="1">
        <v>103</v>
      </c>
      <c r="B16" s="1">
        <v>5.89</v>
      </c>
    </row>
    <row r="17" spans="1:2" ht="15" thickBot="1" x14ac:dyDescent="0.35">
      <c r="A17" s="1">
        <v>107</v>
      </c>
      <c r="B17" s="1">
        <v>5.64</v>
      </c>
    </row>
    <row r="18" spans="1:2" ht="15" thickBot="1" x14ac:dyDescent="0.35">
      <c r="A18" s="1">
        <v>516</v>
      </c>
      <c r="B18" s="1">
        <v>6.84</v>
      </c>
    </row>
    <row r="19" spans="1:2" ht="15" thickBot="1" x14ac:dyDescent="0.35">
      <c r="A19" s="1">
        <v>146</v>
      </c>
      <c r="B19" s="1">
        <v>5.33</v>
      </c>
    </row>
    <row r="20" spans="1:2" ht="15" thickBot="1" x14ac:dyDescent="0.35">
      <c r="A20" s="1">
        <v>142</v>
      </c>
      <c r="B20" s="1">
        <v>5.17</v>
      </c>
    </row>
    <row r="21" spans="1:2" ht="15" thickBot="1" x14ac:dyDescent="0.35">
      <c r="A21" s="1">
        <v>145</v>
      </c>
      <c r="B21" s="1">
        <v>4.63</v>
      </c>
    </row>
    <row r="22" spans="1:2" ht="15" thickBot="1" x14ac:dyDescent="0.35">
      <c r="A22" s="1">
        <v>520</v>
      </c>
      <c r="B22" s="1">
        <v>6.37</v>
      </c>
    </row>
    <row r="23" spans="1:2" ht="15" thickBot="1" x14ac:dyDescent="0.35">
      <c r="A23" s="1">
        <v>133</v>
      </c>
      <c r="B23" s="1">
        <v>3</v>
      </c>
    </row>
    <row r="24" spans="1:2" ht="15" thickBot="1" x14ac:dyDescent="0.35">
      <c r="A24" s="1">
        <v>131</v>
      </c>
      <c r="B24" s="1">
        <v>3.48</v>
      </c>
    </row>
    <row r="25" spans="1:2" ht="15" thickBot="1" x14ac:dyDescent="0.35">
      <c r="A25" s="1">
        <v>148</v>
      </c>
      <c r="B25" s="1">
        <v>4.79</v>
      </c>
    </row>
    <row r="26" spans="1:2" ht="15" thickBot="1" x14ac:dyDescent="0.35">
      <c r="A26" s="1">
        <v>152</v>
      </c>
      <c r="B26" s="1">
        <v>5.36</v>
      </c>
    </row>
    <row r="27" spans="1:2" ht="15" thickBot="1" x14ac:dyDescent="0.35">
      <c r="A27" s="1">
        <v>150</v>
      </c>
      <c r="B27" s="1">
        <v>3.71</v>
      </c>
    </row>
    <row r="28" spans="1:2" ht="15" thickBot="1" x14ac:dyDescent="0.35">
      <c r="A28" s="1">
        <v>139</v>
      </c>
      <c r="B28" s="1">
        <v>3.86</v>
      </c>
    </row>
    <row r="29" spans="1:2" ht="15" thickBot="1" x14ac:dyDescent="0.35">
      <c r="A29" s="1">
        <v>138</v>
      </c>
      <c r="B29" s="1">
        <v>5.66</v>
      </c>
    </row>
    <row r="30" spans="1:2" ht="15" thickBot="1" x14ac:dyDescent="0.35">
      <c r="A30" s="1">
        <v>528</v>
      </c>
      <c r="B30" s="1">
        <v>5.78</v>
      </c>
    </row>
    <row r="31" spans="1:2" ht="15" thickBot="1" x14ac:dyDescent="0.35">
      <c r="A31" s="1">
        <v>105</v>
      </c>
      <c r="B31" s="1">
        <v>6.24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20</v>
      </c>
      <c r="B1" s="2" t="s">
        <v>21</v>
      </c>
      <c r="F1" s="2" t="s">
        <v>16</v>
      </c>
      <c r="G1" s="2" t="s">
        <v>0</v>
      </c>
      <c r="H1" s="2" t="s">
        <v>8</v>
      </c>
      <c r="I1" s="2" t="s">
        <v>13</v>
      </c>
    </row>
    <row r="2" spans="1:9" ht="15" thickBot="1" x14ac:dyDescent="0.35">
      <c r="A2" s="1">
        <v>500</v>
      </c>
      <c r="B2" s="1">
        <v>2.6563436931689299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137</v>
      </c>
      <c r="B3" s="1">
        <v>5.5906239020557598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118</v>
      </c>
      <c r="B4" s="1">
        <v>4.94865054060514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117</v>
      </c>
      <c r="B5" s="1">
        <v>5.0925013390370504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112</v>
      </c>
      <c r="B6" s="1">
        <v>5.0777432894385299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140</v>
      </c>
      <c r="B7" s="1">
        <v>4.5616218301482903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144</v>
      </c>
      <c r="B8" s="1">
        <v>5.4046268604948597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198</v>
      </c>
      <c r="B9" s="1">
        <v>2.2129883666704502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158</v>
      </c>
      <c r="B10" s="1">
        <v>4.4606478672513799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132</v>
      </c>
      <c r="B11" s="1">
        <v>4.6347427223619304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153</v>
      </c>
      <c r="B12" s="1">
        <v>4.2016315029690201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135</v>
      </c>
      <c r="B13" s="1">
        <v>5.3713069012213701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141</v>
      </c>
      <c r="B14" s="1">
        <v>4.4153257723244996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159</v>
      </c>
      <c r="B15" s="1">
        <v>4.9183531685067701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103</v>
      </c>
      <c r="B16" s="1">
        <v>5.3002901158529303</v>
      </c>
    </row>
    <row r="17" spans="1:2" ht="15" thickBot="1" x14ac:dyDescent="0.35">
      <c r="A17" s="1">
        <v>107</v>
      </c>
      <c r="B17" s="1">
        <v>4.6713043095169704</v>
      </c>
    </row>
    <row r="18" spans="1:2" ht="15" thickBot="1" x14ac:dyDescent="0.35">
      <c r="A18" s="1">
        <v>516</v>
      </c>
      <c r="B18" s="1">
        <v>3.33746671599142</v>
      </c>
    </row>
    <row r="19" spans="1:2" ht="15" thickBot="1" x14ac:dyDescent="0.35">
      <c r="A19" s="1">
        <v>146</v>
      </c>
      <c r="B19" s="1">
        <v>5.2068911521918997</v>
      </c>
    </row>
    <row r="20" spans="1:2" ht="15" thickBot="1" x14ac:dyDescent="0.35">
      <c r="A20" s="1">
        <v>142</v>
      </c>
      <c r="B20" s="1">
        <v>5.12161600655278</v>
      </c>
    </row>
    <row r="21" spans="1:2" ht="15" thickBot="1" x14ac:dyDescent="0.35">
      <c r="A21" s="1">
        <v>145</v>
      </c>
      <c r="B21" s="1">
        <v>4.9581482469426899</v>
      </c>
    </row>
    <row r="22" spans="1:2" ht="15" thickBot="1" x14ac:dyDescent="0.35">
      <c r="A22" s="1">
        <v>520</v>
      </c>
      <c r="B22" s="1">
        <v>2.41066117807758</v>
      </c>
    </row>
    <row r="23" spans="1:2" ht="15" thickBot="1" x14ac:dyDescent="0.35">
      <c r="A23" s="1">
        <v>133</v>
      </c>
      <c r="B23" s="1">
        <v>3.9295056089771001</v>
      </c>
    </row>
    <row r="24" spans="1:2" ht="15" thickBot="1" x14ac:dyDescent="0.35">
      <c r="A24" s="1">
        <v>131</v>
      </c>
      <c r="B24" s="1">
        <v>4.1300355573524499</v>
      </c>
    </row>
    <row r="25" spans="1:2" ht="15" thickBot="1" x14ac:dyDescent="0.35">
      <c r="A25" s="1">
        <v>148</v>
      </c>
      <c r="B25" s="1">
        <v>4.4017001490121199</v>
      </c>
    </row>
    <row r="26" spans="1:2" ht="15" thickBot="1" x14ac:dyDescent="0.35">
      <c r="A26" s="1">
        <v>152</v>
      </c>
      <c r="B26" s="1">
        <v>4.7429039825244503</v>
      </c>
    </row>
    <row r="27" spans="1:2" ht="15" thickBot="1" x14ac:dyDescent="0.35">
      <c r="A27" s="1">
        <v>150</v>
      </c>
      <c r="B27" s="1">
        <v>4.3654859138577704</v>
      </c>
    </row>
    <row r="28" spans="1:2" ht="15" thickBot="1" x14ac:dyDescent="0.35">
      <c r="A28" s="1">
        <v>139</v>
      </c>
      <c r="B28" s="1">
        <v>4.0145830962981099</v>
      </c>
    </row>
    <row r="29" spans="1:2" ht="15" thickBot="1" x14ac:dyDescent="0.35">
      <c r="A29" s="1">
        <v>138</v>
      </c>
      <c r="B29" s="1">
        <v>5.2710387829849896</v>
      </c>
    </row>
    <row r="30" spans="1:2" ht="15" thickBot="1" x14ac:dyDescent="0.35">
      <c r="A30" s="1">
        <v>528</v>
      </c>
      <c r="B30" s="1">
        <v>2.9818052842881899</v>
      </c>
    </row>
    <row r="31" spans="1:2" ht="15" thickBot="1" x14ac:dyDescent="0.35">
      <c r="A31" s="1">
        <v>105</v>
      </c>
      <c r="B31" s="1">
        <v>5.4839756046420201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C35"/>
  <sheetViews>
    <sheetView workbookViewId="0">
      <selection sqref="A1:B31"/>
    </sheetView>
  </sheetViews>
  <sheetFormatPr defaultRowHeight="14.4" x14ac:dyDescent="0.3"/>
  <cols>
    <col min="3" max="3" width="11.5546875" bestFit="1" customWidth="1"/>
  </cols>
  <sheetData>
    <row r="1" spans="1:2" x14ac:dyDescent="0.3">
      <c r="A1" s="2" t="s">
        <v>20</v>
      </c>
      <c r="B1" s="2" t="s">
        <v>21</v>
      </c>
    </row>
    <row r="2" spans="1:2" ht="15" thickBot="1" x14ac:dyDescent="0.35">
      <c r="A2" s="1">
        <v>500</v>
      </c>
      <c r="B2" s="1">
        <v>3.1925226711231698</v>
      </c>
    </row>
    <row r="3" spans="1:2" ht="15" thickBot="1" x14ac:dyDescent="0.35">
      <c r="A3" s="1">
        <v>137</v>
      </c>
      <c r="B3" s="1">
        <v>5.53282349223013</v>
      </c>
    </row>
    <row r="4" spans="1:2" ht="15" thickBot="1" x14ac:dyDescent="0.35">
      <c r="A4" s="1">
        <v>118</v>
      </c>
      <c r="B4" s="1">
        <v>5.0629025144150601</v>
      </c>
    </row>
    <row r="5" spans="1:2" ht="15" thickBot="1" x14ac:dyDescent="0.35">
      <c r="A5" s="1">
        <v>117</v>
      </c>
      <c r="B5" s="1">
        <v>5.1389494300840601</v>
      </c>
    </row>
    <row r="6" spans="1:2" ht="15" thickBot="1" x14ac:dyDescent="0.35">
      <c r="A6" s="1">
        <v>112</v>
      </c>
      <c r="B6" s="1">
        <v>5.1054053212539197</v>
      </c>
    </row>
    <row r="7" spans="1:2" ht="15" thickBot="1" x14ac:dyDescent="0.35">
      <c r="A7" s="1">
        <v>140</v>
      </c>
      <c r="B7" s="1">
        <v>4.5366997415905397</v>
      </c>
    </row>
    <row r="8" spans="1:2" ht="15" thickBot="1" x14ac:dyDescent="0.35">
      <c r="A8" s="1">
        <v>144</v>
      </c>
      <c r="B8" s="1">
        <v>5.46594019368586</v>
      </c>
    </row>
    <row r="9" spans="1:2" ht="15" thickBot="1" x14ac:dyDescent="0.35">
      <c r="A9" s="1">
        <v>198</v>
      </c>
      <c r="B9" s="1">
        <v>2.0522900669649999</v>
      </c>
    </row>
    <row r="10" spans="1:2" ht="15" thickBot="1" x14ac:dyDescent="0.35">
      <c r="A10" s="1">
        <v>158</v>
      </c>
      <c r="B10" s="1">
        <v>4.5705937241382601</v>
      </c>
    </row>
    <row r="11" spans="1:2" ht="15" thickBot="1" x14ac:dyDescent="0.35">
      <c r="A11" s="1">
        <v>132</v>
      </c>
      <c r="B11" s="1">
        <v>4.6313333209859797</v>
      </c>
    </row>
    <row r="12" spans="1:2" ht="15" thickBot="1" x14ac:dyDescent="0.35">
      <c r="A12" s="1">
        <v>153</v>
      </c>
      <c r="B12" s="1">
        <v>4.2748563963875199</v>
      </c>
    </row>
    <row r="13" spans="1:2" ht="15" thickBot="1" x14ac:dyDescent="0.35">
      <c r="A13" s="1">
        <v>135</v>
      </c>
      <c r="B13" s="1">
        <v>5.3359645893912999</v>
      </c>
    </row>
    <row r="14" spans="1:2" ht="15" thickBot="1" x14ac:dyDescent="0.35">
      <c r="A14" s="1">
        <v>141</v>
      </c>
      <c r="B14" s="1">
        <v>4.5124214489725398</v>
      </c>
    </row>
    <row r="15" spans="1:2" ht="15" thickBot="1" x14ac:dyDescent="0.35">
      <c r="A15" s="1">
        <v>159</v>
      </c>
      <c r="B15" s="1">
        <v>4.9213408673415904</v>
      </c>
    </row>
    <row r="16" spans="1:2" ht="15" thickBot="1" x14ac:dyDescent="0.35">
      <c r="A16" s="1">
        <v>103</v>
      </c>
      <c r="B16" s="1">
        <v>5.3460256318977697</v>
      </c>
    </row>
    <row r="17" spans="1:2" ht="15" thickBot="1" x14ac:dyDescent="0.35">
      <c r="A17" s="1">
        <v>107</v>
      </c>
      <c r="B17" s="1">
        <v>4.6221225079328496</v>
      </c>
    </row>
    <row r="18" spans="1:2" ht="15" thickBot="1" x14ac:dyDescent="0.35">
      <c r="A18" s="1">
        <v>516</v>
      </c>
      <c r="B18" s="1">
        <v>3.8838314081512699</v>
      </c>
    </row>
    <row r="19" spans="1:2" ht="15" thickBot="1" x14ac:dyDescent="0.35">
      <c r="A19" s="1">
        <v>146</v>
      </c>
      <c r="B19" s="1">
        <v>5.1103025291937101</v>
      </c>
    </row>
    <row r="20" spans="1:2" ht="15" thickBot="1" x14ac:dyDescent="0.35">
      <c r="A20" s="1">
        <v>142</v>
      </c>
      <c r="B20" s="1">
        <v>5.1911653333114502</v>
      </c>
    </row>
    <row r="21" spans="1:2" ht="15" thickBot="1" x14ac:dyDescent="0.35">
      <c r="A21" s="1">
        <v>145</v>
      </c>
      <c r="B21" s="1">
        <v>4.9413278748001899</v>
      </c>
    </row>
    <row r="22" spans="1:2" ht="15" thickBot="1" x14ac:dyDescent="0.35">
      <c r="A22" s="1">
        <v>520</v>
      </c>
      <c r="B22" s="1">
        <v>2.9612547348204301</v>
      </c>
    </row>
    <row r="23" spans="1:2" ht="15" thickBot="1" x14ac:dyDescent="0.35">
      <c r="A23" s="1">
        <v>133</v>
      </c>
      <c r="B23" s="1">
        <v>3.8555490747625498</v>
      </c>
    </row>
    <row r="24" spans="1:2" ht="15" thickBot="1" x14ac:dyDescent="0.35">
      <c r="A24" s="1">
        <v>131</v>
      </c>
      <c r="B24" s="1">
        <v>4.1618810842778</v>
      </c>
    </row>
    <row r="25" spans="1:2" ht="15" thickBot="1" x14ac:dyDescent="0.35">
      <c r="A25" s="1">
        <v>148</v>
      </c>
      <c r="B25" s="1">
        <v>4.3567377706612396</v>
      </c>
    </row>
    <row r="26" spans="1:2" ht="15" thickBot="1" x14ac:dyDescent="0.35">
      <c r="A26" s="1">
        <v>152</v>
      </c>
      <c r="B26" s="1">
        <v>4.8359152022303</v>
      </c>
    </row>
    <row r="27" spans="1:2" ht="15" thickBot="1" x14ac:dyDescent="0.35">
      <c r="A27" s="1">
        <v>150</v>
      </c>
      <c r="B27" s="1">
        <v>4.3899910185537001</v>
      </c>
    </row>
    <row r="28" spans="1:2" ht="15" thickBot="1" x14ac:dyDescent="0.35">
      <c r="A28" s="1">
        <v>139</v>
      </c>
      <c r="B28" s="1">
        <v>4.1466769000354198</v>
      </c>
    </row>
    <row r="29" spans="1:2" ht="15" thickBot="1" x14ac:dyDescent="0.35">
      <c r="A29" s="1">
        <v>138</v>
      </c>
      <c r="B29" s="1">
        <v>5.1979057159944304</v>
      </c>
    </row>
    <row r="30" spans="1:2" ht="15" thickBot="1" x14ac:dyDescent="0.35">
      <c r="A30" s="1">
        <v>528</v>
      </c>
      <c r="B30" s="1">
        <v>3.5284765684753299</v>
      </c>
    </row>
    <row r="31" spans="1:2" ht="15" thickBot="1" x14ac:dyDescent="0.35">
      <c r="A31" s="1">
        <v>105</v>
      </c>
      <c r="B31" s="1">
        <v>5.3731055795115097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B31"/>
    </sheetView>
  </sheetViews>
  <sheetFormatPr defaultRowHeight="14.4" x14ac:dyDescent="0.3"/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4.7260579064587898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137</v>
      </c>
      <c r="B3" s="1">
        <v>5.7609427609427604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118</v>
      </c>
      <c r="B4" s="1">
        <v>4.9150090415913201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117</v>
      </c>
      <c r="B5" s="1">
        <v>4.8707865168539302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112</v>
      </c>
      <c r="B6" s="1">
        <v>5.1955307262569796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140</v>
      </c>
      <c r="B7" s="1">
        <v>4.9150090415913201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144</v>
      </c>
      <c r="B8" s="1">
        <v>6.30480167014613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198</v>
      </c>
      <c r="B9" s="1">
        <v>2.7857142857142798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158</v>
      </c>
      <c r="B10" s="1">
        <v>4.9150090415913201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132</v>
      </c>
      <c r="B11" s="1">
        <v>4.8489795918367298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153</v>
      </c>
      <c r="B12" s="1">
        <v>4.43526170798898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135</v>
      </c>
      <c r="B13" s="1">
        <v>5.7609427609427604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141</v>
      </c>
      <c r="B14" s="1">
        <v>4.7586912065439604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159</v>
      </c>
      <c r="B15" s="1">
        <v>5.6912000000000003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103</v>
      </c>
      <c r="B16" s="1">
        <v>6.4639175257731898</v>
      </c>
    </row>
    <row r="17" spans="1:2" ht="15" thickBot="1" x14ac:dyDescent="0.35">
      <c r="A17" s="1">
        <v>107</v>
      </c>
      <c r="B17" s="1">
        <v>4.7260579064587898</v>
      </c>
    </row>
    <row r="18" spans="1:2" ht="15" thickBot="1" x14ac:dyDescent="0.35">
      <c r="A18" s="1">
        <v>516</v>
      </c>
      <c r="B18" s="1">
        <v>5.9284403669724703</v>
      </c>
    </row>
    <row r="19" spans="1:2" ht="15" thickBot="1" x14ac:dyDescent="0.35">
      <c r="A19" s="1">
        <v>146</v>
      </c>
      <c r="B19" s="1">
        <v>5.9284403669724703</v>
      </c>
    </row>
    <row r="20" spans="1:2" ht="15" thickBot="1" x14ac:dyDescent="0.35">
      <c r="A20" s="1">
        <v>142</v>
      </c>
      <c r="B20" s="1">
        <v>6.2482758620689598</v>
      </c>
    </row>
    <row r="21" spans="1:2" ht="15" thickBot="1" x14ac:dyDescent="0.35">
      <c r="A21" s="1">
        <v>145</v>
      </c>
      <c r="B21" s="1">
        <v>5.6912000000000003</v>
      </c>
    </row>
    <row r="22" spans="1:2" ht="15" thickBot="1" x14ac:dyDescent="0.35">
      <c r="A22" s="1">
        <v>520</v>
      </c>
      <c r="B22" s="1">
        <v>4.7619047619047601</v>
      </c>
    </row>
    <row r="23" spans="1:2" ht="15" thickBot="1" x14ac:dyDescent="0.35">
      <c r="A23" s="1">
        <v>133</v>
      </c>
      <c r="B23" s="1">
        <v>4.6818181818181799</v>
      </c>
    </row>
    <row r="24" spans="1:2" ht="15" thickBot="1" x14ac:dyDescent="0.35">
      <c r="A24" s="1">
        <v>131</v>
      </c>
      <c r="B24" s="1">
        <v>4.02424242424242</v>
      </c>
    </row>
    <row r="25" spans="1:2" ht="15" thickBot="1" x14ac:dyDescent="0.35">
      <c r="A25" s="1">
        <v>148</v>
      </c>
      <c r="B25" s="1">
        <v>4.43526170798898</v>
      </c>
    </row>
    <row r="26" spans="1:2" ht="15" thickBot="1" x14ac:dyDescent="0.35">
      <c r="A26" s="1">
        <v>152</v>
      </c>
      <c r="B26" s="1">
        <v>4.8172413793103397</v>
      </c>
    </row>
    <row r="27" spans="1:2" ht="15" thickBot="1" x14ac:dyDescent="0.35">
      <c r="A27" s="1">
        <v>150</v>
      </c>
      <c r="B27" s="1">
        <v>4.9433962264150901</v>
      </c>
    </row>
    <row r="28" spans="1:2" ht="15" thickBot="1" x14ac:dyDescent="0.35">
      <c r="A28" s="1">
        <v>139</v>
      </c>
      <c r="B28" s="1">
        <v>4.43526170798898</v>
      </c>
    </row>
    <row r="29" spans="1:2" ht="15" thickBot="1" x14ac:dyDescent="0.35">
      <c r="A29" s="1">
        <v>138</v>
      </c>
      <c r="B29" s="1">
        <v>5.40050377833753</v>
      </c>
    </row>
    <row r="30" spans="1:2" ht="15" thickBot="1" x14ac:dyDescent="0.35">
      <c r="A30" s="1">
        <v>528</v>
      </c>
      <c r="B30" s="1">
        <v>4.7586912065439604</v>
      </c>
    </row>
    <row r="31" spans="1:2" ht="15" thickBot="1" x14ac:dyDescent="0.35">
      <c r="A31" s="1">
        <v>105</v>
      </c>
      <c r="B31" s="1">
        <v>6.0750988142292401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B3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8.3390874999999998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137</v>
      </c>
      <c r="B3" s="1">
        <v>3.5707460000000002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118</v>
      </c>
      <c r="B4" s="1">
        <v>4.3303459999999996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117</v>
      </c>
      <c r="B5" s="1">
        <v>5.2717099999999997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112</v>
      </c>
      <c r="B6" s="1">
        <v>5.1955432999999998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140</v>
      </c>
      <c r="B7" s="1">
        <v>7.8262324000000003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144</v>
      </c>
      <c r="B8" s="1">
        <v>4.8698709999999998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198</v>
      </c>
      <c r="B9" s="1">
        <v>2.2864279999999999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158</v>
      </c>
      <c r="B10" s="1">
        <v>4.0812572999999999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132</v>
      </c>
      <c r="B11" s="1">
        <v>4.3564910000000001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153</v>
      </c>
      <c r="B12" s="1">
        <v>3.1191545000000001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135</v>
      </c>
      <c r="B13" s="1">
        <v>6.4147882000000003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141</v>
      </c>
      <c r="B14" s="1">
        <v>5.9800940000000002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159</v>
      </c>
      <c r="B15" s="1">
        <v>5.3396020000000002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103</v>
      </c>
      <c r="B16" s="1">
        <v>7.1291890000000002</v>
      </c>
    </row>
    <row r="17" spans="1:2" ht="15" thickBot="1" x14ac:dyDescent="0.35">
      <c r="A17" s="1">
        <v>107</v>
      </c>
      <c r="B17" s="1">
        <v>6.3886355999999997</v>
      </c>
    </row>
    <row r="18" spans="1:2" ht="15" thickBot="1" x14ac:dyDescent="0.35">
      <c r="A18" s="1">
        <v>516</v>
      </c>
      <c r="B18" s="1">
        <v>7.2565017000000003</v>
      </c>
    </row>
    <row r="19" spans="1:2" ht="15" thickBot="1" x14ac:dyDescent="0.35">
      <c r="A19" s="1">
        <v>146</v>
      </c>
      <c r="B19" s="1">
        <v>6.8404536</v>
      </c>
    </row>
    <row r="20" spans="1:2" ht="15" thickBot="1" x14ac:dyDescent="0.35">
      <c r="A20" s="1">
        <v>142</v>
      </c>
      <c r="B20" s="1">
        <v>6.6022530000000001</v>
      </c>
    </row>
    <row r="21" spans="1:2" ht="15" thickBot="1" x14ac:dyDescent="0.35">
      <c r="A21" s="1">
        <v>145</v>
      </c>
      <c r="B21" s="1">
        <v>5.5222759999999997</v>
      </c>
    </row>
    <row r="22" spans="1:2" ht="15" thickBot="1" x14ac:dyDescent="0.35">
      <c r="A22" s="1">
        <v>520</v>
      </c>
      <c r="B22" s="1">
        <v>7.5003285000000002</v>
      </c>
    </row>
    <row r="23" spans="1:2" ht="15" thickBot="1" x14ac:dyDescent="0.35">
      <c r="A23" s="1">
        <v>133</v>
      </c>
      <c r="B23" s="1">
        <v>2.2814345</v>
      </c>
    </row>
    <row r="24" spans="1:2" ht="15" thickBot="1" x14ac:dyDescent="0.35">
      <c r="A24" s="1">
        <v>131</v>
      </c>
      <c r="B24" s="1">
        <v>4.4797396999999997</v>
      </c>
    </row>
    <row r="25" spans="1:2" ht="15" thickBot="1" x14ac:dyDescent="0.35">
      <c r="A25" s="1">
        <v>148</v>
      </c>
      <c r="B25" s="1">
        <v>4.5710176999999996</v>
      </c>
    </row>
    <row r="26" spans="1:2" ht="15" thickBot="1" x14ac:dyDescent="0.35">
      <c r="A26" s="1">
        <v>152</v>
      </c>
      <c r="B26" s="1">
        <v>4.7516220000000002</v>
      </c>
    </row>
    <row r="27" spans="1:2" ht="15" thickBot="1" x14ac:dyDescent="0.35">
      <c r="A27" s="1">
        <v>150</v>
      </c>
      <c r="B27" s="1">
        <v>2.8510140000000002</v>
      </c>
    </row>
    <row r="28" spans="1:2" ht="15" thickBot="1" x14ac:dyDescent="0.35">
      <c r="A28" s="1">
        <v>139</v>
      </c>
      <c r="B28" s="1">
        <v>5.6353669999999996</v>
      </c>
    </row>
    <row r="29" spans="1:2" ht="15" thickBot="1" x14ac:dyDescent="0.35">
      <c r="A29" s="1">
        <v>138</v>
      </c>
      <c r="B29" s="1">
        <v>5.7893730000000003</v>
      </c>
    </row>
    <row r="30" spans="1:2" ht="15" thickBot="1" x14ac:dyDescent="0.35">
      <c r="A30" s="1">
        <v>528</v>
      </c>
      <c r="B30" s="1">
        <v>7.2019906000000002</v>
      </c>
    </row>
    <row r="31" spans="1:2" ht="15" thickBot="1" x14ac:dyDescent="0.35">
      <c r="A31" s="1">
        <v>105</v>
      </c>
      <c r="B31" s="1">
        <v>7.8594483999999998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B31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20</v>
      </c>
      <c r="B1" s="2" t="s">
        <v>21</v>
      </c>
      <c r="E1" s="2" t="s">
        <v>16</v>
      </c>
      <c r="F1" s="2" t="s">
        <v>0</v>
      </c>
      <c r="G1" s="2" t="s">
        <v>8</v>
      </c>
      <c r="H1" s="2" t="s">
        <v>13</v>
      </c>
    </row>
    <row r="2" spans="1:8" ht="15" thickBot="1" x14ac:dyDescent="0.35">
      <c r="A2" s="1">
        <v>500</v>
      </c>
      <c r="B2" s="1">
        <v>3.2714370489506299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137</v>
      </c>
      <c r="B3" s="1">
        <v>5.45940498620703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118</v>
      </c>
      <c r="B4" s="1">
        <v>4.9761439606435802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117</v>
      </c>
      <c r="B5" s="1">
        <v>5.1658961481646797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112</v>
      </c>
      <c r="B6" s="1">
        <v>5.0323040481836498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140</v>
      </c>
      <c r="B7" s="1">
        <v>4.4206566938962801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144</v>
      </c>
      <c r="B8" s="1">
        <v>5.4124368665253701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198</v>
      </c>
      <c r="B9" s="1">
        <v>1.801229095469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158</v>
      </c>
      <c r="B10" s="1">
        <v>4.4798063579310403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132</v>
      </c>
      <c r="B11" s="1">
        <v>4.6360975609784001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153</v>
      </c>
      <c r="B12" s="1">
        <v>4.2084631115470597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135</v>
      </c>
      <c r="B13" s="1">
        <v>5.2889304222156399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141</v>
      </c>
      <c r="B14" s="1">
        <v>4.4786040319487501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159</v>
      </c>
      <c r="B15" s="1">
        <v>4.8291575529510302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103</v>
      </c>
      <c r="B16" s="1">
        <v>5.2804855304220402</v>
      </c>
    </row>
    <row r="17" spans="1:2" ht="15" thickBot="1" x14ac:dyDescent="0.35">
      <c r="A17" s="1">
        <v>107</v>
      </c>
      <c r="B17" s="1">
        <v>4.5558051487234801</v>
      </c>
    </row>
    <row r="18" spans="1:2" ht="15" thickBot="1" x14ac:dyDescent="0.35">
      <c r="A18" s="1">
        <v>516</v>
      </c>
      <c r="B18" s="1">
        <v>4.0036669251219399</v>
      </c>
    </row>
    <row r="19" spans="1:2" ht="15" thickBot="1" x14ac:dyDescent="0.35">
      <c r="A19" s="1">
        <v>146</v>
      </c>
      <c r="B19" s="1">
        <v>4.9703049910938999</v>
      </c>
    </row>
    <row r="20" spans="1:2" ht="15" thickBot="1" x14ac:dyDescent="0.35">
      <c r="A20" s="1">
        <v>142</v>
      </c>
      <c r="B20" s="1">
        <v>5.1301802838384498</v>
      </c>
    </row>
    <row r="21" spans="1:2" ht="15" thickBot="1" x14ac:dyDescent="0.35">
      <c r="A21" s="1">
        <v>145</v>
      </c>
      <c r="B21" s="1">
        <v>4.8547555891326697</v>
      </c>
    </row>
    <row r="22" spans="1:2" ht="15" thickBot="1" x14ac:dyDescent="0.35">
      <c r="A22" s="1">
        <v>520</v>
      </c>
      <c r="B22" s="1">
        <v>2.9728008669541701</v>
      </c>
    </row>
    <row r="23" spans="1:2" ht="15" thickBot="1" x14ac:dyDescent="0.35">
      <c r="A23" s="1">
        <v>133</v>
      </c>
      <c r="B23" s="1">
        <v>3.7295126030371901</v>
      </c>
    </row>
    <row r="24" spans="1:2" ht="15" thickBot="1" x14ac:dyDescent="0.35">
      <c r="A24" s="1">
        <v>131</v>
      </c>
      <c r="B24" s="1">
        <v>4.0767188207460903</v>
      </c>
    </row>
    <row r="25" spans="1:2" ht="15" thickBot="1" x14ac:dyDescent="0.35">
      <c r="A25" s="1">
        <v>148</v>
      </c>
      <c r="B25" s="1">
        <v>4.2792245235038697</v>
      </c>
    </row>
    <row r="26" spans="1:2" ht="15" thickBot="1" x14ac:dyDescent="0.35">
      <c r="A26" s="1">
        <v>152</v>
      </c>
      <c r="B26" s="1">
        <v>4.7745440257106697</v>
      </c>
    </row>
    <row r="27" spans="1:2" ht="15" thickBot="1" x14ac:dyDescent="0.35">
      <c r="A27" s="1">
        <v>150</v>
      </c>
      <c r="B27" s="1">
        <v>4.3330501330916498</v>
      </c>
    </row>
    <row r="28" spans="1:2" ht="15" thickBot="1" x14ac:dyDescent="0.35">
      <c r="A28" s="1">
        <v>139</v>
      </c>
      <c r="B28" s="1">
        <v>4.1050152256158796</v>
      </c>
    </row>
    <row r="29" spans="1:2" ht="15" thickBot="1" x14ac:dyDescent="0.35">
      <c r="A29" s="1">
        <v>138</v>
      </c>
      <c r="B29" s="1">
        <v>5.1473197611822803</v>
      </c>
    </row>
    <row r="30" spans="1:2" ht="15" thickBot="1" x14ac:dyDescent="0.35">
      <c r="A30" s="1">
        <v>528</v>
      </c>
      <c r="B30" s="1">
        <v>3.6002448003007501</v>
      </c>
    </row>
    <row r="31" spans="1:2" ht="15" thickBot="1" x14ac:dyDescent="0.35">
      <c r="A31" s="1">
        <v>105</v>
      </c>
      <c r="B31" s="1">
        <v>5.2762684411673897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B31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20</v>
      </c>
      <c r="B1" s="2" t="s">
        <v>21</v>
      </c>
      <c r="E1" s="2" t="s">
        <v>16</v>
      </c>
    </row>
    <row r="2" spans="1:5" ht="15" thickBot="1" x14ac:dyDescent="0.35">
      <c r="A2" s="1">
        <v>500</v>
      </c>
      <c r="B2" s="1">
        <v>3.2165170671560199</v>
      </c>
    </row>
    <row r="3" spans="1:5" ht="15" thickBot="1" x14ac:dyDescent="0.35">
      <c r="A3" s="1">
        <v>137</v>
      </c>
      <c r="B3" s="1">
        <v>5.4820172601175798</v>
      </c>
    </row>
    <row r="4" spans="1:5" ht="15" thickBot="1" x14ac:dyDescent="0.35">
      <c r="A4" s="1">
        <v>118</v>
      </c>
      <c r="B4" s="1">
        <v>5.1789529740756697</v>
      </c>
    </row>
    <row r="5" spans="1:5" ht="15" thickBot="1" x14ac:dyDescent="0.35">
      <c r="A5" s="1">
        <v>117</v>
      </c>
      <c r="B5" s="1">
        <v>5.0140326264469799</v>
      </c>
    </row>
    <row r="6" spans="1:5" ht="15" thickBot="1" x14ac:dyDescent="0.35">
      <c r="A6" s="1">
        <v>112</v>
      </c>
      <c r="B6" s="1">
        <v>5.1120047974370602</v>
      </c>
    </row>
    <row r="7" spans="1:5" ht="15" thickBot="1" x14ac:dyDescent="0.35">
      <c r="A7" s="1">
        <v>140</v>
      </c>
      <c r="B7" s="1">
        <v>4.5613334318584799</v>
      </c>
    </row>
    <row r="8" spans="1:5" ht="15" thickBot="1" x14ac:dyDescent="0.35">
      <c r="A8" s="1">
        <v>144</v>
      </c>
      <c r="B8" s="1">
        <v>5.4762138208250297</v>
      </c>
    </row>
    <row r="9" spans="1:5" ht="15" thickBot="1" x14ac:dyDescent="0.35">
      <c r="A9" s="1">
        <v>198</v>
      </c>
      <c r="B9" s="1">
        <v>2.0771384946570599</v>
      </c>
    </row>
    <row r="10" spans="1:5" ht="15" thickBot="1" x14ac:dyDescent="0.35">
      <c r="A10" s="1">
        <v>158</v>
      </c>
      <c r="B10" s="1">
        <v>4.6396887653363201</v>
      </c>
    </row>
    <row r="11" spans="1:5" ht="15" thickBot="1" x14ac:dyDescent="0.35">
      <c r="A11" s="1">
        <v>132</v>
      </c>
      <c r="B11" s="1">
        <v>4.6027603334691296</v>
      </c>
    </row>
    <row r="12" spans="1:5" ht="15" thickBot="1" x14ac:dyDescent="0.35">
      <c r="A12" s="1">
        <v>153</v>
      </c>
      <c r="B12" s="1">
        <v>4.2758316618207397</v>
      </c>
    </row>
    <row r="13" spans="1:5" ht="15" thickBot="1" x14ac:dyDescent="0.35">
      <c r="A13" s="1">
        <v>135</v>
      </c>
      <c r="B13" s="1">
        <v>5.2625042946319498</v>
      </c>
    </row>
    <row r="14" spans="1:5" ht="15" thickBot="1" x14ac:dyDescent="0.35">
      <c r="A14" s="1">
        <v>141</v>
      </c>
      <c r="B14" s="1">
        <v>4.5918395621986301</v>
      </c>
    </row>
    <row r="15" spans="1:5" ht="15" thickBot="1" x14ac:dyDescent="0.35">
      <c r="A15" s="1">
        <v>159</v>
      </c>
      <c r="B15" s="1">
        <v>4.8979420910074802</v>
      </c>
    </row>
    <row r="16" spans="1:5" ht="15" thickBot="1" x14ac:dyDescent="0.35">
      <c r="A16" s="1">
        <v>103</v>
      </c>
      <c r="B16" s="1">
        <v>5.3861293272919504</v>
      </c>
    </row>
    <row r="17" spans="1:2" ht="15" thickBot="1" x14ac:dyDescent="0.35">
      <c r="A17" s="1">
        <v>107</v>
      </c>
      <c r="B17" s="1">
        <v>4.5777039161224398</v>
      </c>
    </row>
    <row r="18" spans="1:2" ht="15" thickBot="1" x14ac:dyDescent="0.35">
      <c r="A18" s="1">
        <v>516</v>
      </c>
      <c r="B18" s="1">
        <v>3.8126819313756499</v>
      </c>
    </row>
    <row r="19" spans="1:2" ht="15" thickBot="1" x14ac:dyDescent="0.35">
      <c r="A19" s="1">
        <v>146</v>
      </c>
      <c r="B19" s="1">
        <v>5.0812649116357598</v>
      </c>
    </row>
    <row r="20" spans="1:2" ht="15" thickBot="1" x14ac:dyDescent="0.35">
      <c r="A20" s="1">
        <v>142</v>
      </c>
      <c r="B20" s="1">
        <v>5.2302063102605398</v>
      </c>
    </row>
    <row r="21" spans="1:2" ht="15" thickBot="1" x14ac:dyDescent="0.35">
      <c r="A21" s="1">
        <v>145</v>
      </c>
      <c r="B21" s="1">
        <v>4.8746899639996002</v>
      </c>
    </row>
    <row r="22" spans="1:2" ht="15" thickBot="1" x14ac:dyDescent="0.35">
      <c r="A22" s="1">
        <v>520</v>
      </c>
      <c r="B22" s="1">
        <v>3.0534047730364402</v>
      </c>
    </row>
    <row r="23" spans="1:2" ht="15" thickBot="1" x14ac:dyDescent="0.35">
      <c r="A23" s="1">
        <v>133</v>
      </c>
      <c r="B23" s="1">
        <v>3.9145836273941299</v>
      </c>
    </row>
    <row r="24" spans="1:2" ht="15" thickBot="1" x14ac:dyDescent="0.35">
      <c r="A24" s="1">
        <v>131</v>
      </c>
      <c r="B24" s="1">
        <v>4.1974795911911098</v>
      </c>
    </row>
    <row r="25" spans="1:2" ht="15" thickBot="1" x14ac:dyDescent="0.35">
      <c r="A25" s="1">
        <v>148</v>
      </c>
      <c r="B25" s="1">
        <v>4.3332944785952296</v>
      </c>
    </row>
    <row r="26" spans="1:2" ht="15" thickBot="1" x14ac:dyDescent="0.35">
      <c r="A26" s="1">
        <v>152</v>
      </c>
      <c r="B26" s="1">
        <v>4.8769370048433602</v>
      </c>
    </row>
    <row r="27" spans="1:2" ht="15" thickBot="1" x14ac:dyDescent="0.35">
      <c r="A27" s="1">
        <v>150</v>
      </c>
      <c r="B27" s="1">
        <v>4.3983618464324898</v>
      </c>
    </row>
    <row r="28" spans="1:2" ht="15" thickBot="1" x14ac:dyDescent="0.35">
      <c r="A28" s="1">
        <v>139</v>
      </c>
      <c r="B28" s="1">
        <v>4.1166926997432904</v>
      </c>
    </row>
    <row r="29" spans="1:2" ht="15" thickBot="1" x14ac:dyDescent="0.35">
      <c r="A29" s="1">
        <v>138</v>
      </c>
      <c r="B29" s="1">
        <v>5.1443021165614997</v>
      </c>
    </row>
    <row r="30" spans="1:2" ht="15" thickBot="1" x14ac:dyDescent="0.35">
      <c r="A30" s="1">
        <v>528</v>
      </c>
      <c r="B30" s="1">
        <v>3.5088978665559001</v>
      </c>
    </row>
    <row r="31" spans="1:2" ht="15" thickBot="1" x14ac:dyDescent="0.35">
      <c r="A31" s="1">
        <v>105</v>
      </c>
      <c r="B31" s="1">
        <v>5.3262331370642997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2024-05-24T17:49:59Z</dcterms:modified>
</cp:coreProperties>
</file>