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AA293D71-A0B3-42A1-A61A-BA09810D9C1A}" xr6:coauthVersionLast="47" xr6:coauthVersionMax="47" xr10:uidLastSave="{00000000-0000-0000-0000-000000000000}"/>
  <bookViews>
    <workbookView xWindow="28680" yWindow="-120" windowWidth="29040" windowHeight="15720" tabRatio="829" xr2:uid="{F4371B28-B0A6-476C-81C1-BB99AAB25DFC}"/>
  </bookViews>
  <sheets>
    <sheet name="Sheet1" sheetId="1" r:id="rId1"/>
    <sheet name="Props" sheetId="17" r:id="rId2"/>
    <sheet name="test" sheetId="18" r:id="rId3"/>
    <sheet name="RF" sheetId="2" r:id="rId4"/>
    <sheet name="Neural" sheetId="3" r:id="rId5"/>
    <sheet name="LR" sheetId="4" r:id="rId6"/>
    <sheet name="Adaboost" sheetId="6" r:id="rId7"/>
    <sheet name="XGBR" sheetId="7" r:id="rId8"/>
    <sheet name="Huber" sheetId="12" r:id="rId9"/>
    <sheet name="BayesRidge" sheetId="16" r:id="rId10"/>
    <sheet name="Elastic" sheetId="15" r:id="rId11"/>
    <sheet name="GBR" sheetId="13" r:id="rId12"/>
  </sheets>
  <definedNames>
    <definedName name="_xlnm._FilterDatabase" localSheetId="0" hidden="1">Sheet1!$D$36:$Z$74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18" l="1"/>
  <c r="Q13" i="18" s="1"/>
  <c r="L12" i="18"/>
  <c r="L8" i="18"/>
  <c r="Q8" i="18" s="1"/>
  <c r="L7" i="18"/>
  <c r="Q7" i="18" s="1"/>
  <c r="L4" i="18"/>
  <c r="Q4" i="18" s="1"/>
  <c r="L9" i="18"/>
  <c r="M9" i="18" s="1"/>
  <c r="L5" i="18"/>
  <c r="Q5" i="18" s="1"/>
  <c r="N15" i="18"/>
  <c r="L15" i="18"/>
  <c r="Q15" i="18" s="1"/>
  <c r="N14" i="18"/>
  <c r="L14" i="18"/>
  <c r="M14" i="18" s="1"/>
  <c r="U14" i="18" s="1"/>
  <c r="N13" i="18"/>
  <c r="N12" i="18"/>
  <c r="N11" i="18"/>
  <c r="L11" i="18"/>
  <c r="Q11" i="18" s="1"/>
  <c r="N10" i="18"/>
  <c r="L10" i="18"/>
  <c r="M10" i="18" s="1"/>
  <c r="N9" i="18"/>
  <c r="N8" i="18"/>
  <c r="N7" i="18"/>
  <c r="N6" i="18"/>
  <c r="L6" i="18"/>
  <c r="M6" i="18" s="1"/>
  <c r="N5" i="18"/>
  <c r="N4" i="18"/>
  <c r="N3" i="18"/>
  <c r="L3" i="18"/>
  <c r="Q3" i="18" s="1"/>
  <c r="N2" i="18"/>
  <c r="L2" i="18"/>
  <c r="Q2" i="18" s="1"/>
  <c r="M12" i="18" l="1"/>
  <c r="T12" i="18" s="1"/>
  <c r="Q12" i="18"/>
  <c r="M11" i="18"/>
  <c r="P11" i="18" s="1"/>
  <c r="R11" i="18" s="1"/>
  <c r="Q9" i="18"/>
  <c r="M8" i="18"/>
  <c r="T8" i="18" s="1"/>
  <c r="U9" i="18"/>
  <c r="S9" i="18"/>
  <c r="P9" i="18"/>
  <c r="R9" i="18" s="1"/>
  <c r="M3" i="18"/>
  <c r="T3" i="18" s="1"/>
  <c r="Q14" i="18"/>
  <c r="M15" i="18"/>
  <c r="M2" i="18"/>
  <c r="T2" i="18" s="1"/>
  <c r="M5" i="18"/>
  <c r="S5" i="18" s="1"/>
  <c r="Q6" i="18"/>
  <c r="S12" i="18"/>
  <c r="P12" i="18"/>
  <c r="R12" i="18" s="1"/>
  <c r="T6" i="18"/>
  <c r="S6" i="18"/>
  <c r="P6" i="18"/>
  <c r="R6" i="18" s="1"/>
  <c r="U6" i="18"/>
  <c r="P10" i="18"/>
  <c r="R10" i="18" s="1"/>
  <c r="S10" i="18"/>
  <c r="U10" i="18"/>
  <c r="T10" i="18"/>
  <c r="M4" i="18"/>
  <c r="Q10" i="18"/>
  <c r="M7" i="18"/>
  <c r="M13" i="18"/>
  <c r="P14" i="18"/>
  <c r="R14" i="18" s="1"/>
  <c r="T9" i="18"/>
  <c r="S14" i="18"/>
  <c r="T14" i="18"/>
  <c r="V6" i="18" l="1"/>
  <c r="S2" i="18"/>
  <c r="U8" i="18"/>
  <c r="U12" i="18"/>
  <c r="V12" i="18" s="1"/>
  <c r="S8" i="18"/>
  <c r="P8" i="18"/>
  <c r="R8" i="18" s="1"/>
  <c r="U11" i="18"/>
  <c r="S11" i="18"/>
  <c r="T11" i="18"/>
  <c r="U5" i="18"/>
  <c r="P5" i="18"/>
  <c r="R5" i="18" s="1"/>
  <c r="T5" i="18"/>
  <c r="U2" i="18"/>
  <c r="U15" i="18"/>
  <c r="P15" i="18"/>
  <c r="R15" i="18" s="1"/>
  <c r="S15" i="18"/>
  <c r="V14" i="18"/>
  <c r="U3" i="18"/>
  <c r="P3" i="18"/>
  <c r="R3" i="18" s="1"/>
  <c r="S3" i="18"/>
  <c r="T15" i="18"/>
  <c r="V9" i="18"/>
  <c r="P2" i="18"/>
  <c r="R2" i="18" s="1"/>
  <c r="S13" i="18"/>
  <c r="U13" i="18"/>
  <c r="T13" i="18"/>
  <c r="P13" i="18"/>
  <c r="R13" i="18" s="1"/>
  <c r="S7" i="18"/>
  <c r="U7" i="18"/>
  <c r="T7" i="18"/>
  <c r="P7" i="18"/>
  <c r="R7" i="18" s="1"/>
  <c r="S4" i="18"/>
  <c r="U4" i="18"/>
  <c r="T4" i="18"/>
  <c r="P4" i="18"/>
  <c r="R4" i="18" s="1"/>
  <c r="V10" i="18"/>
  <c r="V13" i="18" l="1"/>
  <c r="V8" i="18"/>
  <c r="V3" i="18"/>
  <c r="V2" i="18"/>
  <c r="V5" i="18"/>
  <c r="V11" i="18"/>
  <c r="V15" i="18"/>
  <c r="V4" i="18"/>
  <c r="V7" i="18"/>
  <c r="O59" i="1" l="1"/>
  <c r="P59" i="1" s="1"/>
  <c r="Q59" i="1"/>
  <c r="O60" i="1"/>
  <c r="T60" i="1" s="1"/>
  <c r="Q60" i="1"/>
  <c r="O61" i="1"/>
  <c r="T61" i="1" s="1"/>
  <c r="Q61" i="1"/>
  <c r="O62" i="1"/>
  <c r="P62" i="1" s="1"/>
  <c r="V62" i="1" s="1"/>
  <c r="Q62" i="1"/>
  <c r="O63" i="1"/>
  <c r="T63" i="1" s="1"/>
  <c r="Q63" i="1"/>
  <c r="O64" i="1"/>
  <c r="T64" i="1" s="1"/>
  <c r="Q64" i="1"/>
  <c r="O65" i="1"/>
  <c r="P65" i="1" s="1"/>
  <c r="Q65" i="1"/>
  <c r="O66" i="1"/>
  <c r="T66" i="1" s="1"/>
  <c r="Q66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B43" i="1"/>
  <c r="A43" i="1"/>
  <c r="B42" i="1"/>
  <c r="A42" i="1"/>
  <c r="R32" i="1"/>
  <c r="R33" i="1"/>
  <c r="P64" i="1" l="1"/>
  <c r="S64" i="1" s="1"/>
  <c r="U64" i="1" s="1"/>
  <c r="P63" i="1"/>
  <c r="X63" i="1" s="1"/>
  <c r="T62" i="1"/>
  <c r="P61" i="1"/>
  <c r="S61" i="1" s="1"/>
  <c r="U61" i="1" s="1"/>
  <c r="S65" i="1"/>
  <c r="U65" i="1" s="1"/>
  <c r="W65" i="1"/>
  <c r="X65" i="1"/>
  <c r="V65" i="1"/>
  <c r="S59" i="1"/>
  <c r="U59" i="1" s="1"/>
  <c r="V59" i="1"/>
  <c r="W59" i="1"/>
  <c r="X59" i="1"/>
  <c r="P66" i="1"/>
  <c r="S62" i="1"/>
  <c r="U62" i="1" s="1"/>
  <c r="T65" i="1"/>
  <c r="T59" i="1"/>
  <c r="P60" i="1"/>
  <c r="X62" i="1"/>
  <c r="W62" i="1"/>
  <c r="R33" i="17"/>
  <c r="R32" i="17"/>
  <c r="R31" i="17"/>
  <c r="R30" i="17"/>
  <c r="R29" i="17"/>
  <c r="R28" i="17"/>
  <c r="R27" i="17"/>
  <c r="R26" i="17"/>
  <c r="R25" i="17"/>
  <c r="R24" i="17"/>
  <c r="R23" i="17"/>
  <c r="R22" i="17"/>
  <c r="R21" i="17"/>
  <c r="R20" i="17"/>
  <c r="R19" i="17"/>
  <c r="R18" i="17"/>
  <c r="R17" i="17"/>
  <c r="R16" i="17"/>
  <c r="R15" i="17"/>
  <c r="R14" i="17"/>
  <c r="R13" i="17"/>
  <c r="R12" i="17"/>
  <c r="R11" i="17"/>
  <c r="R10" i="17"/>
  <c r="R9" i="17"/>
  <c r="R8" i="17"/>
  <c r="R7" i="17"/>
  <c r="R6" i="17"/>
  <c r="R5" i="17"/>
  <c r="R4" i="17"/>
  <c r="R3" i="17"/>
  <c r="R2" i="17"/>
  <c r="V63" i="1" l="1"/>
  <c r="S63" i="1"/>
  <c r="U63" i="1" s="1"/>
  <c r="W64" i="1"/>
  <c r="V64" i="1"/>
  <c r="X64" i="1"/>
  <c r="W63" i="1"/>
  <c r="V61" i="1"/>
  <c r="Y62" i="1"/>
  <c r="W61" i="1"/>
  <c r="Y65" i="1"/>
  <c r="X61" i="1"/>
  <c r="S60" i="1"/>
  <c r="U60" i="1" s="1"/>
  <c r="W60" i="1"/>
  <c r="V60" i="1"/>
  <c r="X60" i="1"/>
  <c r="S66" i="1"/>
  <c r="U66" i="1" s="1"/>
  <c r="W66" i="1"/>
  <c r="V66" i="1"/>
  <c r="X66" i="1"/>
  <c r="Y59" i="1"/>
  <c r="O51" i="1"/>
  <c r="Q51" i="1"/>
  <c r="O52" i="1"/>
  <c r="Q52" i="1"/>
  <c r="O53" i="1"/>
  <c r="Q53" i="1"/>
  <c r="O54" i="1"/>
  <c r="P54" i="1" s="1"/>
  <c r="Q54" i="1"/>
  <c r="O55" i="1"/>
  <c r="Q55" i="1"/>
  <c r="O56" i="1"/>
  <c r="Q56" i="1"/>
  <c r="O57" i="1"/>
  <c r="Q57" i="1"/>
  <c r="O58" i="1"/>
  <c r="P58" i="1" s="1"/>
  <c r="Q58" i="1"/>
  <c r="Y63" i="1" l="1"/>
  <c r="Y64" i="1"/>
  <c r="Y61" i="1"/>
  <c r="Y60" i="1"/>
  <c r="Y66" i="1"/>
  <c r="W58" i="1"/>
  <c r="S58" i="1"/>
  <c r="U58" i="1" s="1"/>
  <c r="W54" i="1"/>
  <c r="S54" i="1"/>
  <c r="U54" i="1" s="1"/>
  <c r="T56" i="1"/>
  <c r="P56" i="1"/>
  <c r="T55" i="1"/>
  <c r="P55" i="1"/>
  <c r="S55" i="1" s="1"/>
  <c r="T53" i="1"/>
  <c r="P53" i="1"/>
  <c r="S53" i="1" s="1"/>
  <c r="T52" i="1"/>
  <c r="P52" i="1"/>
  <c r="T57" i="1"/>
  <c r="P57" i="1"/>
  <c r="S57" i="1" s="1"/>
  <c r="T51" i="1"/>
  <c r="P51" i="1"/>
  <c r="S51" i="1" s="1"/>
  <c r="X54" i="1"/>
  <c r="X58" i="1"/>
  <c r="T54" i="1"/>
  <c r="V54" i="1"/>
  <c r="V58" i="1"/>
  <c r="T58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37" i="1"/>
  <c r="W56" i="1" l="1"/>
  <c r="S56" i="1"/>
  <c r="U56" i="1" s="1"/>
  <c r="W52" i="1"/>
  <c r="S52" i="1"/>
  <c r="U52" i="1" s="1"/>
  <c r="X57" i="1"/>
  <c r="W57" i="1"/>
  <c r="X53" i="1"/>
  <c r="W53" i="1"/>
  <c r="X55" i="1"/>
  <c r="W55" i="1"/>
  <c r="X51" i="1"/>
  <c r="W51" i="1"/>
  <c r="T38" i="1"/>
  <c r="P38" i="1"/>
  <c r="T45" i="1"/>
  <c r="P45" i="1"/>
  <c r="T48" i="1"/>
  <c r="P48" i="1"/>
  <c r="T46" i="1"/>
  <c r="P46" i="1"/>
  <c r="T47" i="1"/>
  <c r="P47" i="1"/>
  <c r="T42" i="1"/>
  <c r="P42" i="1"/>
  <c r="T37" i="1"/>
  <c r="P37" i="1"/>
  <c r="T44" i="1"/>
  <c r="P44" i="1"/>
  <c r="T43" i="1"/>
  <c r="P43" i="1"/>
  <c r="T41" i="1"/>
  <c r="P41" i="1"/>
  <c r="T39" i="1"/>
  <c r="P39" i="1"/>
  <c r="T50" i="1"/>
  <c r="P50" i="1"/>
  <c r="T49" i="1"/>
  <c r="P49" i="1"/>
  <c r="T40" i="1"/>
  <c r="P40" i="1"/>
  <c r="X56" i="1"/>
  <c r="X52" i="1"/>
  <c r="U57" i="1"/>
  <c r="V53" i="1"/>
  <c r="U53" i="1"/>
  <c r="U55" i="1"/>
  <c r="U51" i="1"/>
  <c r="V57" i="1"/>
  <c r="V51" i="1"/>
  <c r="V55" i="1"/>
  <c r="V56" i="1"/>
  <c r="Y58" i="1"/>
  <c r="Y54" i="1"/>
  <c r="V52" i="1"/>
  <c r="W43" i="1" l="1"/>
  <c r="S43" i="1"/>
  <c r="W45" i="1"/>
  <c r="S45" i="1"/>
  <c r="W38" i="1"/>
  <c r="S38" i="1"/>
  <c r="W44" i="1"/>
  <c r="S44" i="1"/>
  <c r="W49" i="1"/>
  <c r="S49" i="1"/>
  <c r="W42" i="1"/>
  <c r="S42" i="1"/>
  <c r="W40" i="1"/>
  <c r="S40" i="1"/>
  <c r="W48" i="1"/>
  <c r="S48" i="1"/>
  <c r="W47" i="1"/>
  <c r="S47" i="1"/>
  <c r="W37" i="1"/>
  <c r="S37" i="1"/>
  <c r="W50" i="1"/>
  <c r="S50" i="1"/>
  <c r="W39" i="1"/>
  <c r="S39" i="1"/>
  <c r="W41" i="1"/>
  <c r="S41" i="1"/>
  <c r="W46" i="1"/>
  <c r="S46" i="1"/>
  <c r="Y57" i="1"/>
  <c r="Y56" i="1"/>
  <c r="Y53" i="1"/>
  <c r="Y55" i="1"/>
  <c r="Y51" i="1"/>
  <c r="Y52" i="1"/>
  <c r="Q44" i="1" l="1"/>
  <c r="X38" i="1"/>
  <c r="Q38" i="1"/>
  <c r="X49" i="1"/>
  <c r="Q49" i="1"/>
  <c r="Q42" i="1"/>
  <c r="X39" i="1"/>
  <c r="Q39" i="1"/>
  <c r="X46" i="1"/>
  <c r="Q46" i="1"/>
  <c r="Q45" i="1"/>
  <c r="X47" i="1"/>
  <c r="Q47" i="1"/>
  <c r="Q41" i="1"/>
  <c r="Q37" i="1"/>
  <c r="X43" i="1"/>
  <c r="Q43" i="1"/>
  <c r="Q50" i="1"/>
  <c r="U43" i="1" l="1"/>
  <c r="U46" i="1"/>
  <c r="U38" i="1"/>
  <c r="U47" i="1"/>
  <c r="U39" i="1"/>
  <c r="U49" i="1"/>
  <c r="X50" i="1"/>
  <c r="X37" i="1"/>
  <c r="X45" i="1"/>
  <c r="X41" i="1"/>
  <c r="V47" i="1"/>
  <c r="V39" i="1"/>
  <c r="V38" i="1"/>
  <c r="X44" i="1"/>
  <c r="X42" i="1"/>
  <c r="V43" i="1"/>
  <c r="V46" i="1"/>
  <c r="V49" i="1"/>
  <c r="Q48" i="1"/>
  <c r="U45" i="1" l="1"/>
  <c r="U42" i="1"/>
  <c r="U50" i="1"/>
  <c r="U41" i="1"/>
  <c r="U37" i="1"/>
  <c r="U44" i="1"/>
  <c r="Y38" i="1"/>
  <c r="Y43" i="1"/>
  <c r="Y39" i="1"/>
  <c r="Y46" i="1"/>
  <c r="Y47" i="1"/>
  <c r="Y49" i="1"/>
  <c r="V41" i="1"/>
  <c r="V50" i="1"/>
  <c r="V42" i="1"/>
  <c r="V45" i="1"/>
  <c r="V37" i="1"/>
  <c r="V44" i="1"/>
  <c r="X48" i="1"/>
  <c r="Q40" i="1"/>
  <c r="U48" i="1" l="1"/>
  <c r="Y37" i="1"/>
  <c r="Y45" i="1"/>
  <c r="Y50" i="1"/>
  <c r="Y41" i="1"/>
  <c r="Y44" i="1"/>
  <c r="Y42" i="1"/>
  <c r="V48" i="1"/>
  <c r="X40" i="1"/>
  <c r="U40" i="1" l="1"/>
  <c r="Y48" i="1"/>
  <c r="V40" i="1"/>
  <c r="B3" i="1"/>
  <c r="C3" i="1"/>
  <c r="D3" i="1"/>
  <c r="E3" i="1"/>
  <c r="F3" i="1"/>
  <c r="G3" i="1"/>
  <c r="H3" i="1"/>
  <c r="I3" i="1"/>
  <c r="B4" i="1"/>
  <c r="C4" i="1"/>
  <c r="D4" i="1"/>
  <c r="E4" i="1"/>
  <c r="F4" i="1"/>
  <c r="G4" i="1"/>
  <c r="H4" i="1"/>
  <c r="I4" i="1"/>
  <c r="B5" i="1"/>
  <c r="C5" i="1"/>
  <c r="D5" i="1"/>
  <c r="E5" i="1"/>
  <c r="F5" i="1"/>
  <c r="G5" i="1"/>
  <c r="H5" i="1"/>
  <c r="I5" i="1"/>
  <c r="B6" i="1"/>
  <c r="C6" i="1"/>
  <c r="D6" i="1"/>
  <c r="E6" i="1"/>
  <c r="F6" i="1"/>
  <c r="G6" i="1"/>
  <c r="H6" i="1"/>
  <c r="I6" i="1"/>
  <c r="B7" i="1"/>
  <c r="C7" i="1"/>
  <c r="D7" i="1"/>
  <c r="E7" i="1"/>
  <c r="F7" i="1"/>
  <c r="G7" i="1"/>
  <c r="H7" i="1"/>
  <c r="I7" i="1"/>
  <c r="B8" i="1"/>
  <c r="C8" i="1"/>
  <c r="D8" i="1"/>
  <c r="E8" i="1"/>
  <c r="F8" i="1"/>
  <c r="G8" i="1"/>
  <c r="H8" i="1"/>
  <c r="I8" i="1"/>
  <c r="B9" i="1"/>
  <c r="C9" i="1"/>
  <c r="D9" i="1"/>
  <c r="E9" i="1"/>
  <c r="F9" i="1"/>
  <c r="G9" i="1"/>
  <c r="H9" i="1"/>
  <c r="I9" i="1"/>
  <c r="B10" i="1"/>
  <c r="C10" i="1"/>
  <c r="D10" i="1"/>
  <c r="E10" i="1"/>
  <c r="F10" i="1"/>
  <c r="G10" i="1"/>
  <c r="H10" i="1"/>
  <c r="I10" i="1"/>
  <c r="B11" i="1"/>
  <c r="C11" i="1"/>
  <c r="D11" i="1"/>
  <c r="E11" i="1"/>
  <c r="F11" i="1"/>
  <c r="G11" i="1"/>
  <c r="H11" i="1"/>
  <c r="I11" i="1"/>
  <c r="B12" i="1"/>
  <c r="C12" i="1"/>
  <c r="D12" i="1"/>
  <c r="E12" i="1"/>
  <c r="F12" i="1"/>
  <c r="G12" i="1"/>
  <c r="H12" i="1"/>
  <c r="I12" i="1"/>
  <c r="B13" i="1"/>
  <c r="C13" i="1"/>
  <c r="D13" i="1"/>
  <c r="E13" i="1"/>
  <c r="F13" i="1"/>
  <c r="G13" i="1"/>
  <c r="H13" i="1"/>
  <c r="I13" i="1"/>
  <c r="B14" i="1"/>
  <c r="C14" i="1"/>
  <c r="D14" i="1"/>
  <c r="E14" i="1"/>
  <c r="F14" i="1"/>
  <c r="G14" i="1"/>
  <c r="H14" i="1"/>
  <c r="I14" i="1"/>
  <c r="B15" i="1"/>
  <c r="C15" i="1"/>
  <c r="D15" i="1"/>
  <c r="E15" i="1"/>
  <c r="F15" i="1"/>
  <c r="G15" i="1"/>
  <c r="H15" i="1"/>
  <c r="I15" i="1"/>
  <c r="B16" i="1"/>
  <c r="C16" i="1"/>
  <c r="D16" i="1"/>
  <c r="E16" i="1"/>
  <c r="F16" i="1"/>
  <c r="G16" i="1"/>
  <c r="H16" i="1"/>
  <c r="I16" i="1"/>
  <c r="B17" i="1"/>
  <c r="C17" i="1"/>
  <c r="D17" i="1"/>
  <c r="E17" i="1"/>
  <c r="F17" i="1"/>
  <c r="G17" i="1"/>
  <c r="H17" i="1"/>
  <c r="I17" i="1"/>
  <c r="B18" i="1"/>
  <c r="C18" i="1"/>
  <c r="D18" i="1"/>
  <c r="E18" i="1"/>
  <c r="F18" i="1"/>
  <c r="G18" i="1"/>
  <c r="H18" i="1"/>
  <c r="I18" i="1"/>
  <c r="B19" i="1"/>
  <c r="C19" i="1"/>
  <c r="D19" i="1"/>
  <c r="E19" i="1"/>
  <c r="F19" i="1"/>
  <c r="G19" i="1"/>
  <c r="H19" i="1"/>
  <c r="I19" i="1"/>
  <c r="B20" i="1"/>
  <c r="C20" i="1"/>
  <c r="D20" i="1"/>
  <c r="E20" i="1"/>
  <c r="F20" i="1"/>
  <c r="G20" i="1"/>
  <c r="H20" i="1"/>
  <c r="I20" i="1"/>
  <c r="B21" i="1"/>
  <c r="C21" i="1"/>
  <c r="D21" i="1"/>
  <c r="E21" i="1"/>
  <c r="F21" i="1"/>
  <c r="G21" i="1"/>
  <c r="H21" i="1"/>
  <c r="I21" i="1"/>
  <c r="B22" i="1"/>
  <c r="C22" i="1"/>
  <c r="D22" i="1"/>
  <c r="E22" i="1"/>
  <c r="F22" i="1"/>
  <c r="G22" i="1"/>
  <c r="H22" i="1"/>
  <c r="I22" i="1"/>
  <c r="B23" i="1"/>
  <c r="C23" i="1"/>
  <c r="D23" i="1"/>
  <c r="E23" i="1"/>
  <c r="F23" i="1"/>
  <c r="G23" i="1"/>
  <c r="H23" i="1"/>
  <c r="I23" i="1"/>
  <c r="B24" i="1"/>
  <c r="C24" i="1"/>
  <c r="D24" i="1"/>
  <c r="E24" i="1"/>
  <c r="F24" i="1"/>
  <c r="G24" i="1"/>
  <c r="H24" i="1"/>
  <c r="I24" i="1"/>
  <c r="B25" i="1"/>
  <c r="C25" i="1"/>
  <c r="D25" i="1"/>
  <c r="E25" i="1"/>
  <c r="F25" i="1"/>
  <c r="G25" i="1"/>
  <c r="H25" i="1"/>
  <c r="I25" i="1"/>
  <c r="B26" i="1"/>
  <c r="C26" i="1"/>
  <c r="D26" i="1"/>
  <c r="E26" i="1"/>
  <c r="F26" i="1"/>
  <c r="G26" i="1"/>
  <c r="H26" i="1"/>
  <c r="I26" i="1"/>
  <c r="B27" i="1"/>
  <c r="C27" i="1"/>
  <c r="D27" i="1"/>
  <c r="E27" i="1"/>
  <c r="F27" i="1"/>
  <c r="G27" i="1"/>
  <c r="H27" i="1"/>
  <c r="I27" i="1"/>
  <c r="B28" i="1"/>
  <c r="C28" i="1"/>
  <c r="D28" i="1"/>
  <c r="E28" i="1"/>
  <c r="F28" i="1"/>
  <c r="G28" i="1"/>
  <c r="H28" i="1"/>
  <c r="I28" i="1"/>
  <c r="B29" i="1"/>
  <c r="C29" i="1"/>
  <c r="D29" i="1"/>
  <c r="E29" i="1"/>
  <c r="F29" i="1"/>
  <c r="G29" i="1"/>
  <c r="H29" i="1"/>
  <c r="I29" i="1"/>
  <c r="B30" i="1"/>
  <c r="C30" i="1"/>
  <c r="D30" i="1"/>
  <c r="E30" i="1"/>
  <c r="F30" i="1"/>
  <c r="G30" i="1"/>
  <c r="H30" i="1"/>
  <c r="I30" i="1"/>
  <c r="B31" i="1"/>
  <c r="C31" i="1"/>
  <c r="D31" i="1"/>
  <c r="E31" i="1"/>
  <c r="F31" i="1"/>
  <c r="G31" i="1"/>
  <c r="H31" i="1"/>
  <c r="I31" i="1"/>
  <c r="B32" i="1"/>
  <c r="C32" i="1"/>
  <c r="D32" i="1"/>
  <c r="E32" i="1"/>
  <c r="F32" i="1"/>
  <c r="G32" i="1"/>
  <c r="H32" i="1"/>
  <c r="I32" i="1"/>
  <c r="B33" i="1"/>
  <c r="C33" i="1"/>
  <c r="D33" i="1"/>
  <c r="E33" i="1"/>
  <c r="F33" i="1"/>
  <c r="G33" i="1"/>
  <c r="H33" i="1"/>
  <c r="I33" i="1"/>
  <c r="B34" i="1"/>
  <c r="C34" i="1"/>
  <c r="D34" i="1"/>
  <c r="E34" i="1"/>
  <c r="F34" i="1"/>
  <c r="G34" i="1"/>
  <c r="H34" i="1"/>
  <c r="I34" i="1"/>
  <c r="B35" i="1"/>
  <c r="C35" i="1"/>
  <c r="D35" i="1"/>
  <c r="E35" i="1"/>
  <c r="F35" i="1"/>
  <c r="G35" i="1"/>
  <c r="H35" i="1"/>
  <c r="I35" i="1"/>
  <c r="A70" i="1"/>
  <c r="A69" i="1"/>
  <c r="A65" i="1"/>
  <c r="A66" i="1"/>
  <c r="A67" i="1"/>
  <c r="A68" i="1"/>
  <c r="A38" i="1"/>
  <c r="A39" i="1"/>
  <c r="A40" i="1"/>
  <c r="A41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A37" i="1"/>
  <c r="B59" i="1"/>
  <c r="B60" i="1"/>
  <c r="B49" i="1"/>
  <c r="B50" i="1"/>
  <c r="B51" i="1"/>
  <c r="B52" i="1"/>
  <c r="B53" i="1"/>
  <c r="B54" i="1"/>
  <c r="B55" i="1"/>
  <c r="B56" i="1"/>
  <c r="B57" i="1"/>
  <c r="B58" i="1"/>
  <c r="I2" i="1"/>
  <c r="H2" i="1"/>
  <c r="G2" i="1"/>
  <c r="F2" i="1"/>
  <c r="E2" i="1"/>
  <c r="D2" i="1"/>
  <c r="C2" i="1"/>
  <c r="B38" i="1"/>
  <c r="B39" i="1"/>
  <c r="B40" i="1"/>
  <c r="B41" i="1"/>
  <c r="B44" i="1"/>
  <c r="B45" i="1"/>
  <c r="B46" i="1"/>
  <c r="B47" i="1"/>
  <c r="B48" i="1"/>
  <c r="B37" i="1"/>
  <c r="B2" i="1"/>
  <c r="Y40" i="1" l="1"/>
  <c r="L23" i="1"/>
  <c r="L30" i="1"/>
  <c r="L24" i="1"/>
  <c r="L31" i="1"/>
  <c r="L28" i="1"/>
  <c r="L25" i="1"/>
  <c r="L22" i="1"/>
  <c r="L29" i="1"/>
  <c r="L26" i="1"/>
  <c r="L27" i="1"/>
  <c r="K2" i="1"/>
  <c r="L2" i="1"/>
  <c r="J31" i="1"/>
  <c r="K31" i="1"/>
  <c r="L17" i="1"/>
  <c r="J17" i="1"/>
  <c r="K17" i="1"/>
  <c r="J4" i="1"/>
  <c r="K4" i="1"/>
  <c r="L4" i="1"/>
  <c r="J24" i="1"/>
  <c r="K24" i="1"/>
  <c r="L21" i="1"/>
  <c r="K21" i="1"/>
  <c r="J21" i="1"/>
  <c r="K28" i="1"/>
  <c r="J28" i="1"/>
  <c r="L14" i="1"/>
  <c r="K14" i="1"/>
  <c r="J14" i="1"/>
  <c r="J11" i="1"/>
  <c r="K11" i="1"/>
  <c r="L11" i="1"/>
  <c r="J8" i="1"/>
  <c r="K8" i="1"/>
  <c r="L8" i="1"/>
  <c r="J27" i="1"/>
  <c r="K27" i="1"/>
  <c r="K18" i="1"/>
  <c r="L18" i="1"/>
  <c r="J18" i="1"/>
  <c r="K13" i="1"/>
  <c r="J13" i="1"/>
  <c r="L13" i="1"/>
  <c r="L5" i="1"/>
  <c r="J5" i="1"/>
  <c r="K5" i="1"/>
  <c r="K10" i="1"/>
  <c r="L10" i="1"/>
  <c r="J10" i="1"/>
  <c r="K29" i="1"/>
  <c r="J29" i="1"/>
  <c r="J25" i="1"/>
  <c r="K25" i="1"/>
  <c r="J22" i="1"/>
  <c r="K22" i="1"/>
  <c r="J15" i="1"/>
  <c r="K15" i="1"/>
  <c r="L15" i="1"/>
  <c r="J7" i="1"/>
  <c r="K7" i="1"/>
  <c r="L7" i="1"/>
  <c r="J19" i="1"/>
  <c r="K19" i="1"/>
  <c r="L19" i="1"/>
  <c r="J12" i="1"/>
  <c r="K12" i="1"/>
  <c r="L12" i="1"/>
  <c r="L9" i="1"/>
  <c r="J9" i="1"/>
  <c r="K9" i="1"/>
  <c r="K6" i="1"/>
  <c r="L6" i="1"/>
  <c r="J6" i="1"/>
  <c r="K30" i="1"/>
  <c r="J30" i="1"/>
  <c r="K26" i="1"/>
  <c r="J26" i="1"/>
  <c r="J23" i="1"/>
  <c r="K23" i="1"/>
  <c r="K20" i="1"/>
  <c r="J20" i="1"/>
  <c r="L20" i="1"/>
  <c r="K16" i="1"/>
  <c r="J16" i="1"/>
  <c r="L16" i="1"/>
  <c r="J3" i="1"/>
  <c r="K3" i="1"/>
  <c r="L3" i="1"/>
  <c r="L33" i="1"/>
  <c r="K33" i="1"/>
  <c r="J32" i="1"/>
  <c r="K35" i="1"/>
  <c r="L32" i="1"/>
  <c r="J33" i="1"/>
  <c r="K32" i="1"/>
  <c r="J35" i="1"/>
  <c r="J34" i="1"/>
  <c r="L34" i="1"/>
  <c r="K34" i="1"/>
  <c r="L35" i="1"/>
  <c r="J2" i="1" l="1"/>
</calcChain>
</file>

<file path=xl/sharedStrings.xml><?xml version="1.0" encoding="utf-8"?>
<sst xmlns="http://schemas.openxmlformats.org/spreadsheetml/2006/main" count="307" uniqueCount="92">
  <si>
    <t>TEAM</t>
  </si>
  <si>
    <t>PTS FOR RF</t>
  </si>
  <si>
    <t>PTS FOR LR</t>
  </si>
  <si>
    <t>PTS GBR</t>
  </si>
  <si>
    <t>PTS Elastic</t>
  </si>
  <si>
    <t>Average All</t>
  </si>
  <si>
    <t>Result</t>
  </si>
  <si>
    <t>PTS Neural</t>
  </si>
  <si>
    <t>PTS</t>
  </si>
  <si>
    <t>PTS Adaboost</t>
  </si>
  <si>
    <t>PTS XGBR</t>
  </si>
  <si>
    <t>PTS Huber</t>
  </si>
  <si>
    <t>Pts BayesRidge</t>
  </si>
  <si>
    <t>opponent_PTS</t>
  </si>
  <si>
    <t>MIN</t>
  </si>
  <si>
    <t>MAX</t>
  </si>
  <si>
    <t>Filtered</t>
  </si>
  <si>
    <t>Take</t>
  </si>
  <si>
    <t>% Over/under</t>
  </si>
  <si>
    <t>Team</t>
  </si>
  <si>
    <t>Starter</t>
  </si>
  <si>
    <t>K</t>
  </si>
  <si>
    <t>Under</t>
  </si>
  <si>
    <t>Over</t>
  </si>
  <si>
    <t>Final Stars</t>
  </si>
  <si>
    <t>Stars on percent</t>
  </si>
  <si>
    <t>Stars On Difference</t>
  </si>
  <si>
    <t>Difference Max</t>
  </si>
  <si>
    <t>Over/Under</t>
  </si>
  <si>
    <t>Average</t>
  </si>
  <si>
    <t>Order</t>
  </si>
  <si>
    <t>Strikeouts</t>
  </si>
  <si>
    <t>min</t>
  </si>
  <si>
    <t>Difference Season</t>
  </si>
  <si>
    <t>Exceed Stars</t>
  </si>
  <si>
    <t>Percent Exceed O/U Last 10</t>
  </si>
  <si>
    <t>Last 10 Starts Avg Stars</t>
  </si>
  <si>
    <t>Opp</t>
  </si>
  <si>
    <t>SO</t>
  </si>
  <si>
    <t>Opp K/gm Stars</t>
  </si>
  <si>
    <t>Seasonal K/gm</t>
  </si>
  <si>
    <t>Opposing Team K/gm</t>
  </si>
  <si>
    <t>Away</t>
  </si>
  <si>
    <t>Home</t>
  </si>
  <si>
    <t>Home/Away</t>
  </si>
  <si>
    <t>BAL</t>
  </si>
  <si>
    <t>BOS</t>
  </si>
  <si>
    <t>LAD</t>
  </si>
  <si>
    <t>TEX</t>
  </si>
  <si>
    <t/>
  </si>
  <si>
    <t>Unlisted</t>
  </si>
  <si>
    <t>SEA</t>
  </si>
  <si>
    <t>NYM</t>
  </si>
  <si>
    <t>K/IP</t>
  </si>
  <si>
    <t>Opp_TM_K/IP</t>
  </si>
  <si>
    <t>IP</t>
  </si>
  <si>
    <t>TOR</t>
  </si>
  <si>
    <t>KCR</t>
  </si>
  <si>
    <t>CIN</t>
  </si>
  <si>
    <t>PIT</t>
  </si>
  <si>
    <t>ARI</t>
  </si>
  <si>
    <t>TBR</t>
  </si>
  <si>
    <t>MIA</t>
  </si>
  <si>
    <t>CHW</t>
  </si>
  <si>
    <t>HOU</t>
  </si>
  <si>
    <t>SDP</t>
  </si>
  <si>
    <t>LAA</t>
  </si>
  <si>
    <t>KC</t>
  </si>
  <si>
    <t>SD</t>
  </si>
  <si>
    <t>TB</t>
  </si>
  <si>
    <t>OAK</t>
  </si>
  <si>
    <t>SF</t>
  </si>
  <si>
    <t>SFG</t>
  </si>
  <si>
    <t>Brandon Pfaadt</t>
  </si>
  <si>
    <t>Kevin Gausman</t>
  </si>
  <si>
    <t>Trevor Rogers</t>
  </si>
  <si>
    <t>David Peterson</t>
  </si>
  <si>
    <t>Luis Ortiz</t>
  </si>
  <si>
    <t>Dane Dunning</t>
  </si>
  <si>
    <t>Carson Fulmer</t>
  </si>
  <si>
    <t>Seth Lugo</t>
  </si>
  <si>
    <t>Tanner Houck</t>
  </si>
  <si>
    <t>Yusei Kikuchi</t>
  </si>
  <si>
    <t>Zebby Matthews</t>
  </si>
  <si>
    <t>Michael King</t>
  </si>
  <si>
    <t>Taj Bradley</t>
  </si>
  <si>
    <t>Joe Boyle</t>
  </si>
  <si>
    <t>Jonathan Cannon</t>
  </si>
  <si>
    <t>Kyle Harrison</t>
  </si>
  <si>
    <t>Bryan Woo</t>
  </si>
  <si>
    <t>Gavin Stone</t>
  </si>
  <si>
    <t>UNLISTED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</si>
</sst>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b/>
      <sz val="10"/>
      <color rgb="FF212121"/>
      <name val="Arial"/>
      <family val="2"/>
    </font>
    <font>
      <b/>
      <sz val="11"/>
      <name val="Calibri"/>
      <family val="2"/>
    </font>
    <font>
      <sz val="11"/>
      <name val="Aptos Narrow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0" fillId="3" borderId="2" xfId="0" applyFill="1" applyBorder="1"/>
    <xf numFmtId="0" fontId="1" fillId="0" borderId="0" xfId="0" applyFont="1"/>
    <xf numFmtId="0" fontId="5" fillId="3" borderId="2" xfId="0" applyFont="1" applyFill="1" applyBorder="1"/>
    <xf numFmtId="164" fontId="0" fillId="3" borderId="2" xfId="0" applyNumberFormat="1" applyFill="1" applyBorder="1"/>
    <xf numFmtId="164" fontId="2" fillId="0" borderId="1" xfId="0" applyNumberFormat="1" applyFont="1" applyBorder="1" applyAlignment="1">
      <alignment vertical="center" wrapText="1"/>
    </xf>
    <xf numFmtId="164" fontId="0" fillId="0" borderId="2" xfId="0" applyNumberFormat="1" applyBorder="1"/>
    <xf numFmtId="164" fontId="0" fillId="0" borderId="0" xfId="0" applyNumberFormat="1"/>
    <xf numFmtId="0" fontId="0" fillId="3" borderId="3" xfId="0" applyFill="1" applyBorder="1"/>
    <xf numFmtId="0" fontId="6" fillId="3" borderId="2" xfId="0" applyFont="1" applyFill="1" applyBorder="1" applyAlignment="1">
      <alignment horizontal="center" vertical="top"/>
    </xf>
    <xf numFmtId="0" fontId="0" fillId="4" borderId="2" xfId="0" applyFill="1" applyBorder="1"/>
    <xf numFmtId="164" fontId="0" fillId="4" borderId="2" xfId="0" applyNumberFormat="1" applyFill="1" applyBorder="1"/>
    <xf numFmtId="0" fontId="4" fillId="0" borderId="4" xfId="0" applyFont="1" applyBorder="1" applyAlignment="1">
      <alignment horizontal="center" vertical="top"/>
    </xf>
    <xf numFmtId="0" fontId="5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AD74"/>
  <sheetViews>
    <sheetView tabSelected="1" topLeftCell="D21" zoomScale="80" zoomScaleNormal="80" workbookViewId="0">
      <selection activeCell="H46" sqref="H46"/>
    </sheetView>
  </sheetViews>
  <sheetFormatPr defaultRowHeight="14.4" x14ac:dyDescent="0.3"/>
  <cols>
    <col min="1" max="1" width="18.33203125" style="6" bestFit="1" customWidth="1"/>
    <col min="2" max="3" width="12.77734375" style="6" bestFit="1" customWidth="1"/>
    <col min="4" max="4" width="12.77734375" style="6" customWidth="1"/>
    <col min="5" max="5" width="16.5546875" style="6" bestFit="1" customWidth="1"/>
    <col min="6" max="6" width="11.6640625" style="6" customWidth="1"/>
    <col min="7" max="7" width="12.88671875" style="6" customWidth="1"/>
    <col min="8" max="8" width="13.33203125" style="6" bestFit="1" customWidth="1"/>
    <col min="9" max="9" width="8.44140625" style="6" bestFit="1" customWidth="1"/>
    <col min="10" max="10" width="10.6640625" style="6" customWidth="1"/>
    <col min="11" max="11" width="6.88671875" style="6" bestFit="1" customWidth="1"/>
    <col min="12" max="12" width="18.77734375" style="6" bestFit="1" customWidth="1"/>
    <col min="13" max="13" width="11" style="6" bestFit="1" customWidth="1"/>
    <col min="14" max="14" width="16.6640625" style="6" bestFit="1" customWidth="1"/>
    <col min="15" max="15" width="6.21875" style="6" bestFit="1" customWidth="1"/>
    <col min="16" max="16" width="17.44140625" style="6" bestFit="1" customWidth="1"/>
    <col min="17" max="17" width="12.6640625" style="6" bestFit="1" customWidth="1"/>
    <col min="18" max="18" width="17.6640625" style="6" bestFit="1" customWidth="1"/>
    <col min="19" max="19" width="15.109375" style="6" bestFit="1" customWidth="1"/>
    <col min="20" max="20" width="20.6640625" style="6" bestFit="1" customWidth="1"/>
    <col min="21" max="21" width="11.88671875" style="6" bestFit="1" customWidth="1"/>
    <col min="22" max="22" width="10" style="6" bestFit="1" customWidth="1"/>
    <col min="23" max="23" width="6.5546875" style="6" bestFit="1" customWidth="1"/>
    <col min="24" max="24" width="12.6640625" style="6" bestFit="1" customWidth="1"/>
    <col min="25" max="25" width="22.77734375" style="6" bestFit="1" customWidth="1"/>
    <col min="26" max="26" width="23.77734375" style="6" bestFit="1" customWidth="1"/>
    <col min="27" max="27" width="10.5546875" style="6" customWidth="1"/>
    <col min="28" max="28" width="13.21875" style="6" bestFit="1" customWidth="1"/>
    <col min="29" max="29" width="16.5546875" bestFit="1" customWidth="1"/>
    <col min="30" max="16384" width="8.88671875" style="6"/>
  </cols>
  <sheetData>
    <row r="1" spans="1:29" s="4" customFormat="1" x14ac:dyDescent="0.3">
      <c r="A1" s="3" t="s">
        <v>20</v>
      </c>
      <c r="B1" s="4" t="s">
        <v>1</v>
      </c>
      <c r="C1" s="4" t="s">
        <v>2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4</v>
      </c>
      <c r="I1" s="4" t="s">
        <v>3</v>
      </c>
      <c r="J1" s="4" t="s">
        <v>5</v>
      </c>
      <c r="K1" s="4" t="s">
        <v>15</v>
      </c>
      <c r="L1" s="4" t="s">
        <v>14</v>
      </c>
      <c r="O1" s="3" t="s">
        <v>19</v>
      </c>
      <c r="P1" s="3" t="s">
        <v>38</v>
      </c>
      <c r="Q1" s="3" t="s">
        <v>37</v>
      </c>
      <c r="R1" s="6" t="s">
        <v>41</v>
      </c>
    </row>
    <row r="2" spans="1:29" ht="15" thickBot="1" x14ac:dyDescent="0.35">
      <c r="A2" t="s">
        <v>73</v>
      </c>
      <c r="B2" s="11">
        <f>RF!B2</f>
        <v>5.5633333333333299</v>
      </c>
      <c r="C2" s="11">
        <f>LR!B2</f>
        <v>6.2114162025942496</v>
      </c>
      <c r="D2" s="11">
        <f>Adaboost!B2</f>
        <v>5.6571960873524496</v>
      </c>
      <c r="E2" s="11">
        <f>XGBR!B2</f>
        <v>4.7875012999999997</v>
      </c>
      <c r="F2" s="11">
        <f>Huber!B2</f>
        <v>5.6987403833149299</v>
      </c>
      <c r="G2" s="11">
        <f>BayesRidge!B2</f>
        <v>6.2101366707885699</v>
      </c>
      <c r="H2" s="11">
        <f>Elastic!B2</f>
        <v>5.5409871515098299</v>
      </c>
      <c r="I2" s="11">
        <f>GBR!B2</f>
        <v>5.4587963886253901</v>
      </c>
      <c r="J2" s="12">
        <f t="shared" ref="J2:J35" si="0">AVERAGE(B2:I2,B37)</f>
        <v>5.7142241471194604</v>
      </c>
      <c r="K2" s="13">
        <f t="shared" ref="K2:K31" si="1">MAX(B2:I2,B37)</f>
        <v>6.2999098065563901</v>
      </c>
      <c r="L2" s="13">
        <f t="shared" ref="L2:L31" si="2">MIN(B2:I2,B37)</f>
        <v>4.7875012999999997</v>
      </c>
      <c r="O2" t="s">
        <v>60</v>
      </c>
      <c r="P2">
        <v>7.25</v>
      </c>
      <c r="Q2" t="s">
        <v>62</v>
      </c>
      <c r="R2" s="6">
        <f>P3</f>
        <v>9.9499999999999993</v>
      </c>
      <c r="AC2" s="6"/>
    </row>
    <row r="3" spans="1:29" ht="15" thickBot="1" x14ac:dyDescent="0.35">
      <c r="A3" t="s">
        <v>50</v>
      </c>
      <c r="B3" s="11">
        <f>RF!B3</f>
        <v>3.9566666666666599</v>
      </c>
      <c r="C3" s="11">
        <f>LR!B3</f>
        <v>3.3161623845437598</v>
      </c>
      <c r="D3" s="11">
        <f>Adaboost!B3</f>
        <v>4.0667238761041196</v>
      </c>
      <c r="E3" s="11">
        <f>XGBR!B3</f>
        <v>3.9501314000000001</v>
      </c>
      <c r="F3" s="11">
        <f>Huber!B3</f>
        <v>3.6259665393031901</v>
      </c>
      <c r="G3" s="11">
        <f>BayesRidge!B3</f>
        <v>3.31606909430718</v>
      </c>
      <c r="H3" s="11">
        <f>Elastic!B3</f>
        <v>4.1973425340898904</v>
      </c>
      <c r="I3" s="11">
        <f>GBR!B3</f>
        <v>3.7067396551794198</v>
      </c>
      <c r="J3" s="12">
        <f t="shared" si="0"/>
        <v>3.7220751825921292</v>
      </c>
      <c r="K3" s="13">
        <f t="shared" si="1"/>
        <v>4.1973425340898904</v>
      </c>
      <c r="L3" s="13">
        <f t="shared" si="2"/>
        <v>3.31606909430718</v>
      </c>
      <c r="O3" t="s">
        <v>62</v>
      </c>
      <c r="P3">
        <v>9.9499999999999993</v>
      </c>
      <c r="Q3" t="s">
        <v>60</v>
      </c>
      <c r="R3" s="6">
        <f>P2</f>
        <v>7.25</v>
      </c>
      <c r="AC3" s="6"/>
    </row>
    <row r="4" spans="1:29" ht="15" thickBot="1" x14ac:dyDescent="0.35">
      <c r="A4" t="s">
        <v>50</v>
      </c>
      <c r="B4" s="11">
        <f>RF!B4</f>
        <v>3.9566666666666599</v>
      </c>
      <c r="C4" s="11">
        <f>LR!B4</f>
        <v>3.7444408700160099</v>
      </c>
      <c r="D4" s="11">
        <f>Adaboost!B4</f>
        <v>3.8190171136684299</v>
      </c>
      <c r="E4" s="11">
        <f>XGBR!B4</f>
        <v>3.8133180000000002</v>
      </c>
      <c r="F4" s="11">
        <f>Huber!B4</f>
        <v>3.5298141303250201</v>
      </c>
      <c r="G4" s="11">
        <f>BayesRidge!B4</f>
        <v>3.74453490936033</v>
      </c>
      <c r="H4" s="11">
        <f>Elastic!B4</f>
        <v>4.4820941356145196</v>
      </c>
      <c r="I4" s="11">
        <f>GBR!B4</f>
        <v>3.6738459312990099</v>
      </c>
      <c r="J4" s="12">
        <f t="shared" si="0"/>
        <v>3.8413966340848393</v>
      </c>
      <c r="K4" s="13">
        <f t="shared" si="1"/>
        <v>4.4820941356145196</v>
      </c>
      <c r="L4" s="13">
        <f t="shared" si="2"/>
        <v>3.5298141303250201</v>
      </c>
      <c r="O4" t="s">
        <v>58</v>
      </c>
      <c r="P4">
        <v>9.1999999999999993</v>
      </c>
      <c r="Q4" t="s">
        <v>56</v>
      </c>
      <c r="R4" s="6">
        <f>P5</f>
        <v>8.85</v>
      </c>
      <c r="AC4" s="6"/>
    </row>
    <row r="5" spans="1:29" ht="15" thickBot="1" x14ac:dyDescent="0.35">
      <c r="A5" t="s">
        <v>74</v>
      </c>
      <c r="B5" s="11">
        <f>RF!B5</f>
        <v>5.4533333333333296</v>
      </c>
      <c r="C5" s="11">
        <f>LR!B5</f>
        <v>5.5843326572164802</v>
      </c>
      <c r="D5" s="11">
        <f>Adaboost!B5</f>
        <v>5.6571960873524496</v>
      </c>
      <c r="E5" s="11">
        <f>XGBR!B5</f>
        <v>4.7831469999999996</v>
      </c>
      <c r="F5" s="11">
        <f>Huber!B5</f>
        <v>5.28308294113664</v>
      </c>
      <c r="G5" s="11">
        <f>BayesRidge!B5</f>
        <v>5.5833891812296503</v>
      </c>
      <c r="H5" s="11">
        <f>Elastic!B5</f>
        <v>5.2440042195414298</v>
      </c>
      <c r="I5" s="11">
        <f>GBR!B5</f>
        <v>5.3689701050791596</v>
      </c>
      <c r="J5" s="12">
        <f t="shared" si="0"/>
        <v>5.4018321960888658</v>
      </c>
      <c r="K5" s="13">
        <f t="shared" si="1"/>
        <v>5.6590342399106603</v>
      </c>
      <c r="L5" s="13">
        <f t="shared" si="2"/>
        <v>4.7831469999999996</v>
      </c>
      <c r="O5" t="s">
        <v>56</v>
      </c>
      <c r="P5">
        <v>8.85</v>
      </c>
      <c r="Q5" t="s">
        <v>58</v>
      </c>
      <c r="R5" s="6">
        <f>P4</f>
        <v>9.1999999999999993</v>
      </c>
      <c r="AC5" s="6"/>
    </row>
    <row r="6" spans="1:29" ht="15" thickBot="1" x14ac:dyDescent="0.35">
      <c r="A6" t="s">
        <v>75</v>
      </c>
      <c r="B6" s="11">
        <f>RF!B6</f>
        <v>4</v>
      </c>
      <c r="C6" s="11">
        <f>LR!B6</f>
        <v>4.5789417351944897</v>
      </c>
      <c r="D6" s="11">
        <f>Adaboost!B6</f>
        <v>4.1260468296610897</v>
      </c>
      <c r="E6" s="11">
        <f>XGBR!B6</f>
        <v>3.9312732000000001</v>
      </c>
      <c r="F6" s="11">
        <f>Huber!B6</f>
        <v>3.9393647822851001</v>
      </c>
      <c r="G6" s="11">
        <f>BayesRidge!B6</f>
        <v>4.5797086044065303</v>
      </c>
      <c r="H6" s="11">
        <f>Elastic!B6</f>
        <v>4.80390644913376</v>
      </c>
      <c r="I6" s="11">
        <f>GBR!B6</f>
        <v>3.9609888001582898</v>
      </c>
      <c r="J6" s="12">
        <f t="shared" si="0"/>
        <v>4.2880425445955517</v>
      </c>
      <c r="K6" s="13">
        <f t="shared" si="1"/>
        <v>4.80390644913376</v>
      </c>
      <c r="L6" s="13">
        <f t="shared" si="2"/>
        <v>3.9312732000000001</v>
      </c>
      <c r="O6" t="s">
        <v>45</v>
      </c>
      <c r="P6">
        <v>8.25</v>
      </c>
      <c r="Q6" t="s">
        <v>52</v>
      </c>
      <c r="R6" s="6">
        <f>P7</f>
        <v>9</v>
      </c>
      <c r="AC6" s="6"/>
    </row>
    <row r="7" spans="1:29" ht="15" thickBot="1" x14ac:dyDescent="0.35">
      <c r="A7" t="s">
        <v>76</v>
      </c>
      <c r="B7" s="11">
        <f>RF!B7</f>
        <v>4.49</v>
      </c>
      <c r="C7" s="11">
        <f>LR!B7</f>
        <v>4.5552382591523397</v>
      </c>
      <c r="D7" s="11">
        <f>Adaboost!B7</f>
        <v>4.5187018408258499</v>
      </c>
      <c r="E7" s="11">
        <f>XGBR!B7</f>
        <v>4.3118369999999997</v>
      </c>
      <c r="F7" s="11">
        <f>Huber!B7</f>
        <v>4.3339337193771099</v>
      </c>
      <c r="G7" s="11">
        <f>BayesRidge!B7</f>
        <v>4.5562979301262203</v>
      </c>
      <c r="H7" s="11">
        <f>Elastic!B7</f>
        <v>4.8003856087698997</v>
      </c>
      <c r="I7" s="11">
        <f>GBR!B7</f>
        <v>4.4516696380421097</v>
      </c>
      <c r="J7" s="12">
        <f t="shared" si="0"/>
        <v>4.5121582321393809</v>
      </c>
      <c r="K7" s="13">
        <f t="shared" si="1"/>
        <v>4.8003856087698997</v>
      </c>
      <c r="L7" s="13">
        <f t="shared" si="2"/>
        <v>4.3118369999999997</v>
      </c>
      <c r="O7" t="s">
        <v>52</v>
      </c>
      <c r="P7">
        <v>9</v>
      </c>
      <c r="Q7" t="s">
        <v>45</v>
      </c>
      <c r="R7" s="6">
        <f>P6</f>
        <v>8.25</v>
      </c>
      <c r="AC7" s="6"/>
    </row>
    <row r="8" spans="1:29" ht="15" thickBot="1" x14ac:dyDescent="0.35">
      <c r="A8" t="s">
        <v>77</v>
      </c>
      <c r="B8" s="11">
        <f>RF!B8</f>
        <v>4.5633333333333299</v>
      </c>
      <c r="C8" s="11">
        <f>LR!B8</f>
        <v>4.6655397666500198</v>
      </c>
      <c r="D8" s="11">
        <f>Adaboost!B8</f>
        <v>4.1878674695069904</v>
      </c>
      <c r="E8" s="11">
        <f>XGBR!B8</f>
        <v>3.0829542000000001</v>
      </c>
      <c r="F8" s="11">
        <f>Huber!B8</f>
        <v>4.1136454679213603</v>
      </c>
      <c r="G8" s="11">
        <f>BayesRidge!B8</f>
        <v>4.6655837578716497</v>
      </c>
      <c r="H8" s="11">
        <f>Elastic!B8</f>
        <v>4.66679992034355</v>
      </c>
      <c r="I8" s="11">
        <f>GBR!B8</f>
        <v>4.3547945051034196</v>
      </c>
      <c r="J8" s="12">
        <f t="shared" si="0"/>
        <v>4.3350466427340306</v>
      </c>
      <c r="K8" s="13">
        <f t="shared" si="1"/>
        <v>4.71490136387595</v>
      </c>
      <c r="L8" s="13">
        <f t="shared" si="2"/>
        <v>3.0829542000000001</v>
      </c>
      <c r="O8" t="s">
        <v>59</v>
      </c>
      <c r="P8">
        <v>10.55</v>
      </c>
      <c r="Q8" t="s">
        <v>48</v>
      </c>
      <c r="R8" s="6">
        <f>P9</f>
        <v>7.8</v>
      </c>
      <c r="AC8" s="6"/>
    </row>
    <row r="9" spans="1:29" ht="15" thickBot="1" x14ac:dyDescent="0.35">
      <c r="A9" t="s">
        <v>78</v>
      </c>
      <c r="B9" s="11">
        <f>RF!B9</f>
        <v>5.9266666666666596</v>
      </c>
      <c r="C9" s="11">
        <f>LR!B9</f>
        <v>5.5459229905135201</v>
      </c>
      <c r="D9" s="11">
        <f>Adaboost!B9</f>
        <v>6.57504600339802</v>
      </c>
      <c r="E9" s="11">
        <f>XGBR!B9</f>
        <v>4.9947033000000003</v>
      </c>
      <c r="F9" s="11">
        <f>Huber!B9</f>
        <v>5.5146600348401904</v>
      </c>
      <c r="G9" s="11">
        <f>BayesRidge!B9</f>
        <v>5.5451944257072103</v>
      </c>
      <c r="H9" s="11">
        <f>Elastic!B9</f>
        <v>5.3864438030457897</v>
      </c>
      <c r="I9" s="11">
        <f>GBR!B9</f>
        <v>5.8031074432783498</v>
      </c>
      <c r="J9" s="12">
        <f t="shared" si="0"/>
        <v>5.6341123900606798</v>
      </c>
      <c r="K9" s="13">
        <f t="shared" si="1"/>
        <v>6.57504600339802</v>
      </c>
      <c r="L9" s="13">
        <f t="shared" si="2"/>
        <v>4.9947033000000003</v>
      </c>
      <c r="O9" t="s">
        <v>48</v>
      </c>
      <c r="P9">
        <v>7.8</v>
      </c>
      <c r="Q9" t="s">
        <v>59</v>
      </c>
      <c r="R9" s="6">
        <f>P8</f>
        <v>10.55</v>
      </c>
      <c r="AC9" s="6"/>
    </row>
    <row r="10" spans="1:29" ht="15" thickBot="1" x14ac:dyDescent="0.35">
      <c r="A10" t="s">
        <v>79</v>
      </c>
      <c r="B10" s="11">
        <f>RF!B10</f>
        <v>3.9566666666666599</v>
      </c>
      <c r="C10" s="11">
        <f>LR!B10</f>
        <v>3.6970394701712901</v>
      </c>
      <c r="D10" s="11">
        <f>Adaboost!B10</f>
        <v>4.0667238761041196</v>
      </c>
      <c r="E10" s="11">
        <f>XGBR!B10</f>
        <v>3.954736</v>
      </c>
      <c r="F10" s="11">
        <f>Huber!B10</f>
        <v>4.1022737293022304</v>
      </c>
      <c r="G10" s="11">
        <f>BayesRidge!B10</f>
        <v>3.6967713992377398</v>
      </c>
      <c r="H10" s="11">
        <f>Elastic!B10</f>
        <v>4.16113283134003</v>
      </c>
      <c r="I10" s="11">
        <f>GBR!B10</f>
        <v>3.78813538999712</v>
      </c>
      <c r="J10" s="12">
        <f t="shared" si="0"/>
        <v>3.9030831002654462</v>
      </c>
      <c r="K10" s="13">
        <f t="shared" si="1"/>
        <v>4.16113283134003</v>
      </c>
      <c r="L10" s="13">
        <f t="shared" si="2"/>
        <v>3.6967713992377398</v>
      </c>
      <c r="O10" t="s">
        <v>66</v>
      </c>
      <c r="P10">
        <v>8.8000000000000007</v>
      </c>
      <c r="Q10" t="s">
        <v>57</v>
      </c>
      <c r="R10" s="6">
        <f>P11</f>
        <v>6.85</v>
      </c>
      <c r="AC10" s="6"/>
    </row>
    <row r="11" spans="1:29" ht="15" thickBot="1" x14ac:dyDescent="0.35">
      <c r="A11" t="s">
        <v>80</v>
      </c>
      <c r="B11" s="11">
        <f>RF!B11</f>
        <v>5.7833333333333297</v>
      </c>
      <c r="C11" s="11">
        <f>LR!B11</f>
        <v>5.83037468493443</v>
      </c>
      <c r="D11" s="11">
        <f>Adaboost!B11</f>
        <v>5.7511354633293204</v>
      </c>
      <c r="E11" s="11">
        <f>XGBR!B11</f>
        <v>5.9768452999999999</v>
      </c>
      <c r="F11" s="11">
        <f>Huber!B11</f>
        <v>5.5107909830541697</v>
      </c>
      <c r="G11" s="11">
        <f>BayesRidge!B11</f>
        <v>5.8296474723123302</v>
      </c>
      <c r="H11" s="11">
        <f>Elastic!B11</f>
        <v>5.3112750320436897</v>
      </c>
      <c r="I11" s="11">
        <f>GBR!B11</f>
        <v>5.5721713608490004</v>
      </c>
      <c r="J11" s="12">
        <f t="shared" si="0"/>
        <v>5.7133928971557033</v>
      </c>
      <c r="K11" s="13">
        <f t="shared" si="1"/>
        <v>5.9768452999999999</v>
      </c>
      <c r="L11" s="13">
        <f t="shared" si="2"/>
        <v>5.3112750320436897</v>
      </c>
      <c r="O11" t="s">
        <v>57</v>
      </c>
      <c r="P11">
        <v>6.85</v>
      </c>
      <c r="Q11" t="s">
        <v>66</v>
      </c>
      <c r="R11" s="6">
        <f>P10</f>
        <v>8.8000000000000007</v>
      </c>
      <c r="AC11" s="6"/>
    </row>
    <row r="12" spans="1:29" ht="15" thickBot="1" x14ac:dyDescent="0.35">
      <c r="A12" t="s">
        <v>81</v>
      </c>
      <c r="B12" s="11">
        <f>RF!B12</f>
        <v>5.53666666666666</v>
      </c>
      <c r="C12" s="11">
        <f>LR!B12</f>
        <v>5.4117328040636599</v>
      </c>
      <c r="D12" s="11">
        <f>Adaboost!B12</f>
        <v>5.57374793743928</v>
      </c>
      <c r="E12" s="11">
        <f>XGBR!B12</f>
        <v>4.7749147000000001</v>
      </c>
      <c r="F12" s="11">
        <f>Huber!B12</f>
        <v>5.3059703064147499</v>
      </c>
      <c r="G12" s="11">
        <f>BayesRidge!B12</f>
        <v>5.4107082478228996</v>
      </c>
      <c r="H12" s="11">
        <f>Elastic!B12</f>
        <v>5.0437904704639998</v>
      </c>
      <c r="I12" s="11">
        <f>GBR!B12</f>
        <v>5.2875743702614697</v>
      </c>
      <c r="J12" s="12">
        <f t="shared" si="0"/>
        <v>5.3162957636823798</v>
      </c>
      <c r="K12" s="13">
        <f t="shared" si="1"/>
        <v>5.57374793743928</v>
      </c>
      <c r="L12" s="13">
        <f t="shared" si="2"/>
        <v>4.7749147000000001</v>
      </c>
      <c r="O12" t="s">
        <v>46</v>
      </c>
      <c r="P12">
        <v>9.9</v>
      </c>
      <c r="Q12" t="s">
        <v>64</v>
      </c>
      <c r="R12" s="6">
        <f>P13</f>
        <v>8.1</v>
      </c>
      <c r="AC12" s="6"/>
    </row>
    <row r="13" spans="1:29" ht="15" thickBot="1" x14ac:dyDescent="0.35">
      <c r="A13" t="s">
        <v>82</v>
      </c>
      <c r="B13" s="11">
        <f>RF!B13</f>
        <v>6</v>
      </c>
      <c r="C13" s="11">
        <f>LR!B13</f>
        <v>5.8737143202525504</v>
      </c>
      <c r="D13" s="11">
        <f>Adaboost!B13</f>
        <v>6.9347103989291199</v>
      </c>
      <c r="E13" s="11">
        <f>XGBR!B13</f>
        <v>5.997331</v>
      </c>
      <c r="F13" s="11">
        <f>Huber!B13</f>
        <v>6.1313392827367403</v>
      </c>
      <c r="G13" s="11">
        <f>BayesRidge!B13</f>
        <v>5.8729335942280603</v>
      </c>
      <c r="H13" s="11">
        <f>Elastic!B13</f>
        <v>5.4192987715150203</v>
      </c>
      <c r="I13" s="11">
        <f>GBR!B13</f>
        <v>6.1710138335330003</v>
      </c>
      <c r="J13" s="12">
        <f t="shared" si="0"/>
        <v>6.0224143025351964</v>
      </c>
      <c r="K13" s="13">
        <f t="shared" si="1"/>
        <v>6.9347103989291199</v>
      </c>
      <c r="L13" s="13">
        <f t="shared" si="2"/>
        <v>5.4192987715150203</v>
      </c>
      <c r="O13" t="s">
        <v>64</v>
      </c>
      <c r="P13">
        <v>8.1</v>
      </c>
      <c r="Q13" t="s">
        <v>46</v>
      </c>
      <c r="R13" s="6">
        <f>P12</f>
        <v>9.9</v>
      </c>
      <c r="AC13" s="6"/>
    </row>
    <row r="14" spans="1:29" ht="15" thickBot="1" x14ac:dyDescent="0.35">
      <c r="A14" t="s">
        <v>83</v>
      </c>
      <c r="B14" s="11">
        <f>RF!B14</f>
        <v>5</v>
      </c>
      <c r="C14" s="11">
        <f>LR!B14</f>
        <v>4.0108477318097302</v>
      </c>
      <c r="D14" s="11">
        <f>Adaboost!B14</f>
        <v>5.3723694187517896</v>
      </c>
      <c r="E14" s="11">
        <f>XGBR!B14</f>
        <v>5.0005470000000001</v>
      </c>
      <c r="F14" s="11">
        <f>Huber!B14</f>
        <v>4.8319583000867299</v>
      </c>
      <c r="G14" s="11">
        <f>BayesRidge!B14</f>
        <v>4.0107910434499097</v>
      </c>
      <c r="H14" s="11">
        <f>Elastic!B14</f>
        <v>4.1755978460487899</v>
      </c>
      <c r="I14" s="11">
        <f>GBR!B14</f>
        <v>5.0741193835397098</v>
      </c>
      <c r="J14" s="12">
        <f t="shared" si="0"/>
        <v>4.6082631141586328</v>
      </c>
      <c r="K14" s="13">
        <f t="shared" si="1"/>
        <v>5.3723694187517896</v>
      </c>
      <c r="L14" s="13">
        <f t="shared" si="2"/>
        <v>3.9981373037410401</v>
      </c>
      <c r="O14" t="s">
        <v>14</v>
      </c>
      <c r="P14">
        <v>8</v>
      </c>
      <c r="Q14" t="s">
        <v>65</v>
      </c>
      <c r="R14" s="6">
        <f>P15</f>
        <v>6.05</v>
      </c>
      <c r="AC14" s="6"/>
    </row>
    <row r="15" spans="1:29" ht="15" thickBot="1" x14ac:dyDescent="0.35">
      <c r="A15" t="s">
        <v>84</v>
      </c>
      <c r="B15" s="11">
        <f>RF!B15</f>
        <v>7.06</v>
      </c>
      <c r="C15" s="11">
        <f>LR!B15</f>
        <v>5.5562763601377698</v>
      </c>
      <c r="D15" s="11">
        <f>Adaboost!B15</f>
        <v>7.1193691151674301</v>
      </c>
      <c r="E15" s="11">
        <f>XGBR!B15</f>
        <v>6.2044663</v>
      </c>
      <c r="F15" s="11">
        <f>Huber!B15</f>
        <v>6.4609755604257701</v>
      </c>
      <c r="G15" s="11">
        <f>BayesRidge!B15</f>
        <v>5.5548669446174204</v>
      </c>
      <c r="H15" s="11">
        <f>Elastic!B15</f>
        <v>5.0944605035884303</v>
      </c>
      <c r="I15" s="11">
        <f>GBR!B15</f>
        <v>7.1229124778461204</v>
      </c>
      <c r="J15" s="12">
        <f t="shared" si="0"/>
        <v>6.1902026087300408</v>
      </c>
      <c r="K15" s="13">
        <f t="shared" si="1"/>
        <v>7.1229124778461204</v>
      </c>
      <c r="L15" s="13">
        <f t="shared" si="2"/>
        <v>5.0944605035884303</v>
      </c>
      <c r="O15" t="s">
        <v>65</v>
      </c>
      <c r="P15">
        <v>6.05</v>
      </c>
      <c r="Q15" t="s">
        <v>14</v>
      </c>
      <c r="R15" s="6">
        <f>P14</f>
        <v>8</v>
      </c>
      <c r="AC15" s="6"/>
    </row>
    <row r="16" spans="1:29" ht="15" thickBot="1" x14ac:dyDescent="0.35">
      <c r="A16" t="s">
        <v>85</v>
      </c>
      <c r="B16" s="5">
        <f>RF!B16</f>
        <v>6.21</v>
      </c>
      <c r="C16" s="5">
        <f>LR!B16</f>
        <v>5.56594853646315</v>
      </c>
      <c r="D16" s="5">
        <f>Adaboost!B16</f>
        <v>6.8517750510931101</v>
      </c>
      <c r="E16" s="5">
        <f>XGBR!B16</f>
        <v>6.2027307</v>
      </c>
      <c r="F16" s="5">
        <f>Huber!B16</f>
        <v>6.3378381821021001</v>
      </c>
      <c r="G16" s="5">
        <f>BayesRidge!B16</f>
        <v>5.5640251489917896</v>
      </c>
      <c r="H16" s="5">
        <f>Elastic!B16</f>
        <v>5.0567871992967897</v>
      </c>
      <c r="I16" s="5">
        <f>GBR!B16</f>
        <v>6.1584648531679997</v>
      </c>
      <c r="J16" s="6">
        <f t="shared" si="0"/>
        <v>5.9457349849762871</v>
      </c>
      <c r="K16">
        <f t="shared" si="1"/>
        <v>6.8517750510931101</v>
      </c>
      <c r="L16">
        <f t="shared" si="2"/>
        <v>5.0567871992967897</v>
      </c>
      <c r="O16" t="s">
        <v>61</v>
      </c>
      <c r="P16">
        <v>9.5500000000000007</v>
      </c>
      <c r="Q16" t="s">
        <v>70</v>
      </c>
      <c r="R16" s="6">
        <f>P17</f>
        <v>8.0500000000000007</v>
      </c>
      <c r="AC16" s="6"/>
    </row>
    <row r="17" spans="1:29" ht="15" thickBot="1" x14ac:dyDescent="0.35">
      <c r="A17" t="s">
        <v>86</v>
      </c>
      <c r="B17" s="5">
        <f>RF!B17</f>
        <v>4.28666666666666</v>
      </c>
      <c r="C17" s="5">
        <f>LR!B17</f>
        <v>4.3108199129191798</v>
      </c>
      <c r="D17" s="5">
        <f>Adaboost!B17</f>
        <v>5.4071553905990903</v>
      </c>
      <c r="E17" s="5">
        <f>XGBR!B17</f>
        <v>4.0203423999999996</v>
      </c>
      <c r="F17" s="5">
        <f>Huber!B17</f>
        <v>4.6044842745249701</v>
      </c>
      <c r="G17" s="5">
        <f>BayesRidge!B17</f>
        <v>4.3112846572424797</v>
      </c>
      <c r="H17" s="5">
        <f>Elastic!B17</f>
        <v>4.82396844852732</v>
      </c>
      <c r="I17" s="5">
        <f>GBR!B17</f>
        <v>4.9711214203257503</v>
      </c>
      <c r="J17" s="6">
        <f t="shared" si="0"/>
        <v>4.5517343258792513</v>
      </c>
      <c r="K17">
        <f t="shared" si="1"/>
        <v>5.4071553905990903</v>
      </c>
      <c r="L17">
        <f t="shared" si="2"/>
        <v>4.0203423999999996</v>
      </c>
      <c r="O17" t="s">
        <v>70</v>
      </c>
      <c r="P17">
        <v>8.0500000000000007</v>
      </c>
      <c r="Q17" t="s">
        <v>61</v>
      </c>
      <c r="R17" s="6">
        <f>P16</f>
        <v>9.5500000000000007</v>
      </c>
      <c r="AC17" s="6"/>
    </row>
    <row r="18" spans="1:29" ht="15" thickBot="1" x14ac:dyDescent="0.35">
      <c r="A18" t="s">
        <v>87</v>
      </c>
      <c r="B18" s="5">
        <f>RF!B18</f>
        <v>3.1866666666666599</v>
      </c>
      <c r="C18" s="5">
        <f>LR!B18</f>
        <v>4.9905650579276202</v>
      </c>
      <c r="D18" s="5">
        <f>Adaboost!B18</f>
        <v>3.95065628613313</v>
      </c>
      <c r="E18" s="5">
        <f>XGBR!B18</f>
        <v>3.082948</v>
      </c>
      <c r="F18" s="5">
        <f>Huber!B18</f>
        <v>3.86837921061184</v>
      </c>
      <c r="G18" s="5">
        <f>BayesRidge!B18</f>
        <v>4.99159768772435</v>
      </c>
      <c r="H18" s="5">
        <f>Elastic!B18</f>
        <v>5.0820554436771204</v>
      </c>
      <c r="I18" s="5">
        <f>GBR!B18</f>
        <v>3.7584116390297799</v>
      </c>
      <c r="J18" s="6">
        <f t="shared" si="0"/>
        <v>4.2165246945737946</v>
      </c>
      <c r="K18">
        <f t="shared" si="1"/>
        <v>5.0820554436771204</v>
      </c>
      <c r="L18">
        <f t="shared" si="2"/>
        <v>3.082948</v>
      </c>
      <c r="O18" t="s">
        <v>63</v>
      </c>
      <c r="P18">
        <v>8.65</v>
      </c>
      <c r="Q18" t="s">
        <v>72</v>
      </c>
      <c r="R18" s="6">
        <f>P19</f>
        <v>9.6999999999999993</v>
      </c>
      <c r="AC18" s="6"/>
    </row>
    <row r="19" spans="1:29" ht="15" thickBot="1" x14ac:dyDescent="0.35">
      <c r="A19" t="s">
        <v>88</v>
      </c>
      <c r="B19" s="5">
        <f>RF!B19</f>
        <v>4.7533333333333303</v>
      </c>
      <c r="C19" s="5">
        <f>LR!B19</f>
        <v>4.9194174210517296</v>
      </c>
      <c r="D19" s="5">
        <f>Adaboost!B19</f>
        <v>5.2899236211802796</v>
      </c>
      <c r="E19" s="5">
        <f>XGBR!B19</f>
        <v>4.097836</v>
      </c>
      <c r="F19" s="5">
        <f>Huber!B19</f>
        <v>4.9075958526586998</v>
      </c>
      <c r="G19" s="5">
        <f>BayesRidge!B19</f>
        <v>4.91990965456311</v>
      </c>
      <c r="H19" s="5">
        <f>Elastic!B19</f>
        <v>4.9264672778312999</v>
      </c>
      <c r="I19" s="5">
        <f>GBR!B19</f>
        <v>4.7656189416265597</v>
      </c>
      <c r="J19" s="6">
        <f t="shared" si="0"/>
        <v>4.8329882084187883</v>
      </c>
      <c r="K19">
        <f t="shared" si="1"/>
        <v>5.2899236211802796</v>
      </c>
      <c r="L19">
        <f t="shared" si="2"/>
        <v>4.097836</v>
      </c>
      <c r="O19" t="s">
        <v>72</v>
      </c>
      <c r="P19">
        <v>9.6999999999999993</v>
      </c>
      <c r="Q19" t="s">
        <v>63</v>
      </c>
      <c r="R19" s="6">
        <f>P18</f>
        <v>8.65</v>
      </c>
      <c r="AC19" s="6"/>
    </row>
    <row r="20" spans="1:29" ht="15" thickBot="1" x14ac:dyDescent="0.35">
      <c r="A20" t="s">
        <v>89</v>
      </c>
      <c r="B20" s="5">
        <f>RF!B20</f>
        <v>4</v>
      </c>
      <c r="C20" s="5">
        <f>LR!B20</f>
        <v>4.8694932702148703</v>
      </c>
      <c r="D20" s="5">
        <f>Adaboost!B20</f>
        <v>4.1292756995566302</v>
      </c>
      <c r="E20" s="5">
        <f>XGBR!B20</f>
        <v>3.8804522000000001</v>
      </c>
      <c r="F20" s="5">
        <f>Huber!B20</f>
        <v>4.1629286663205498</v>
      </c>
      <c r="G20" s="5">
        <f>BayesRidge!B20</f>
        <v>4.87005918831915</v>
      </c>
      <c r="H20" s="5">
        <f>Elastic!B20</f>
        <v>4.8803766200522798</v>
      </c>
      <c r="I20" s="5">
        <f>GBR!B20</f>
        <v>3.9974826668204102</v>
      </c>
      <c r="J20" s="6">
        <f t="shared" si="0"/>
        <v>4.4117294703649286</v>
      </c>
      <c r="K20">
        <f t="shared" si="1"/>
        <v>4.9154969220004698</v>
      </c>
      <c r="L20">
        <f t="shared" si="2"/>
        <v>3.8804522000000001</v>
      </c>
      <c r="O20" t="s">
        <v>51</v>
      </c>
      <c r="P20">
        <v>10.45</v>
      </c>
      <c r="Q20" t="s">
        <v>47</v>
      </c>
      <c r="R20" s="6">
        <f>P21</f>
        <v>9.1</v>
      </c>
      <c r="AC20" s="6"/>
    </row>
    <row r="21" spans="1:29" ht="15" thickBot="1" x14ac:dyDescent="0.35">
      <c r="A21" t="s">
        <v>90</v>
      </c>
      <c r="B21" s="5">
        <f>RF!B21</f>
        <v>4.2833333333333297</v>
      </c>
      <c r="C21" s="5">
        <f>LR!B21</f>
        <v>5.4994250463183203</v>
      </c>
      <c r="D21" s="5">
        <f>Adaboost!B21</f>
        <v>4.2633542143071397</v>
      </c>
      <c r="E21" s="5">
        <f>XGBR!B21</f>
        <v>4.3122753999999999</v>
      </c>
      <c r="F21" s="5">
        <f>Huber!B21</f>
        <v>4.5321879979519197</v>
      </c>
      <c r="G21" s="5">
        <f>BayesRidge!B21</f>
        <v>5.5001665664129797</v>
      </c>
      <c r="H21" s="5">
        <f>Elastic!B21</f>
        <v>5.3776802087021096</v>
      </c>
      <c r="I21" s="5">
        <f>GBR!B21</f>
        <v>4.1336208797555596</v>
      </c>
      <c r="J21" s="6">
        <f t="shared" si="0"/>
        <v>4.8209874049070187</v>
      </c>
      <c r="K21">
        <f t="shared" si="1"/>
        <v>5.5001665664129797</v>
      </c>
      <c r="L21">
        <f t="shared" si="2"/>
        <v>4.1336208797555596</v>
      </c>
      <c r="O21" t="s">
        <v>47</v>
      </c>
      <c r="P21">
        <v>9.1</v>
      </c>
      <c r="Q21" t="s">
        <v>51</v>
      </c>
      <c r="R21" s="6">
        <f>P20</f>
        <v>10.45</v>
      </c>
      <c r="AC21" s="6"/>
    </row>
    <row r="22" spans="1:29" ht="15" thickBot="1" x14ac:dyDescent="0.35">
      <c r="A22"/>
      <c r="B22" s="5">
        <f>RF!B22</f>
        <v>0</v>
      </c>
      <c r="C22" s="5">
        <f>LR!B22</f>
        <v>0</v>
      </c>
      <c r="D22" s="5">
        <f>Adaboost!B22</f>
        <v>0</v>
      </c>
      <c r="E22" s="5">
        <f>XGBR!B22</f>
        <v>0</v>
      </c>
      <c r="F22" s="5">
        <f>Huber!B22</f>
        <v>0</v>
      </c>
      <c r="G22" s="5">
        <f>BayesRidge!B22</f>
        <v>0</v>
      </c>
      <c r="H22" s="5">
        <f>Elastic!B22</f>
        <v>0</v>
      </c>
      <c r="I22" s="5">
        <f>GBR!B22</f>
        <v>0</v>
      </c>
      <c r="J22" s="6">
        <f t="shared" si="0"/>
        <v>0</v>
      </c>
      <c r="K22">
        <f t="shared" si="1"/>
        <v>0</v>
      </c>
      <c r="L22">
        <f t="shared" si="2"/>
        <v>0</v>
      </c>
      <c r="O22"/>
      <c r="P22"/>
      <c r="Q22"/>
      <c r="R22" s="6">
        <f>P23</f>
        <v>0</v>
      </c>
      <c r="AC22" s="6"/>
    </row>
    <row r="23" spans="1:29" ht="15" thickBot="1" x14ac:dyDescent="0.35">
      <c r="A23"/>
      <c r="B23" s="5">
        <f>RF!B23</f>
        <v>0</v>
      </c>
      <c r="C23" s="5">
        <f>LR!B23</f>
        <v>0</v>
      </c>
      <c r="D23" s="5">
        <f>Adaboost!B23</f>
        <v>0</v>
      </c>
      <c r="E23" s="5">
        <f>XGBR!B23</f>
        <v>0</v>
      </c>
      <c r="F23" s="5">
        <f>Huber!B23</f>
        <v>0</v>
      </c>
      <c r="G23" s="5">
        <f>BayesRidge!B23</f>
        <v>0</v>
      </c>
      <c r="H23" s="5">
        <f>Elastic!B23</f>
        <v>0</v>
      </c>
      <c r="I23" s="5">
        <f>GBR!B23</f>
        <v>0</v>
      </c>
      <c r="J23" s="6">
        <f t="shared" si="0"/>
        <v>0</v>
      </c>
      <c r="K23">
        <f t="shared" si="1"/>
        <v>0</v>
      </c>
      <c r="L23">
        <f t="shared" si="2"/>
        <v>0</v>
      </c>
      <c r="O23"/>
      <c r="P23"/>
      <c r="Q23"/>
      <c r="R23" s="6">
        <f>P22</f>
        <v>0</v>
      </c>
      <c r="AC23" s="6"/>
    </row>
    <row r="24" spans="1:29" ht="15" thickBot="1" x14ac:dyDescent="0.35">
      <c r="A24"/>
      <c r="B24" s="5">
        <f>RF!B24</f>
        <v>0</v>
      </c>
      <c r="C24" s="5">
        <f>LR!B24</f>
        <v>0</v>
      </c>
      <c r="D24" s="5">
        <f>Adaboost!B24</f>
        <v>0</v>
      </c>
      <c r="E24" s="5">
        <f>XGBR!B24</f>
        <v>0</v>
      </c>
      <c r="F24" s="5">
        <f>Huber!B24</f>
        <v>0</v>
      </c>
      <c r="G24" s="5">
        <f>BayesRidge!B24</f>
        <v>0</v>
      </c>
      <c r="H24" s="5">
        <f>Elastic!B24</f>
        <v>0</v>
      </c>
      <c r="I24" s="5">
        <f>GBR!B24</f>
        <v>0</v>
      </c>
      <c r="J24" s="6">
        <f t="shared" si="0"/>
        <v>0</v>
      </c>
      <c r="K24">
        <f t="shared" si="1"/>
        <v>0</v>
      </c>
      <c r="L24">
        <f t="shared" si="2"/>
        <v>0</v>
      </c>
      <c r="O24"/>
      <c r="P24"/>
      <c r="Q24"/>
      <c r="R24" s="6">
        <f>P25</f>
        <v>0</v>
      </c>
      <c r="AC24" s="6"/>
    </row>
    <row r="25" spans="1:29" ht="15" thickBot="1" x14ac:dyDescent="0.35">
      <c r="A25"/>
      <c r="B25" s="5">
        <f>RF!B25</f>
        <v>0</v>
      </c>
      <c r="C25" s="5">
        <f>LR!B25</f>
        <v>0</v>
      </c>
      <c r="D25" s="5">
        <f>Adaboost!B25</f>
        <v>0</v>
      </c>
      <c r="E25" s="5">
        <f>XGBR!B25</f>
        <v>0</v>
      </c>
      <c r="F25" s="5">
        <f>Huber!B25</f>
        <v>0</v>
      </c>
      <c r="G25" s="5">
        <f>BayesRidge!B25</f>
        <v>0</v>
      </c>
      <c r="H25" s="5">
        <f>Elastic!B25</f>
        <v>0</v>
      </c>
      <c r="I25" s="5">
        <f>GBR!B25</f>
        <v>0</v>
      </c>
      <c r="J25" s="6">
        <f t="shared" si="0"/>
        <v>0</v>
      </c>
      <c r="K25">
        <f t="shared" si="1"/>
        <v>0</v>
      </c>
      <c r="L25">
        <f t="shared" si="2"/>
        <v>0</v>
      </c>
      <c r="O25"/>
      <c r="P25"/>
      <c r="Q25"/>
      <c r="R25" s="6">
        <f>P24</f>
        <v>0</v>
      </c>
      <c r="AC25" s="6"/>
    </row>
    <row r="26" spans="1:29" ht="15" thickBot="1" x14ac:dyDescent="0.35">
      <c r="A26"/>
      <c r="B26" s="5">
        <f>RF!B26</f>
        <v>0</v>
      </c>
      <c r="C26" s="5">
        <f>LR!B26</f>
        <v>0</v>
      </c>
      <c r="D26" s="5">
        <f>Adaboost!B26</f>
        <v>0</v>
      </c>
      <c r="E26" s="5">
        <f>XGBR!B26</f>
        <v>0</v>
      </c>
      <c r="F26" s="5">
        <f>Huber!B26</f>
        <v>0</v>
      </c>
      <c r="G26" s="5">
        <f>BayesRidge!B26</f>
        <v>0</v>
      </c>
      <c r="H26" s="5">
        <f>Elastic!B26</f>
        <v>0</v>
      </c>
      <c r="I26" s="5">
        <f>GBR!B26</f>
        <v>0</v>
      </c>
      <c r="J26" s="6">
        <f t="shared" si="0"/>
        <v>0</v>
      </c>
      <c r="K26">
        <f t="shared" si="1"/>
        <v>0</v>
      </c>
      <c r="L26">
        <f t="shared" si="2"/>
        <v>0</v>
      </c>
      <c r="O26"/>
      <c r="P26"/>
      <c r="Q26"/>
      <c r="R26" s="6">
        <f>P27</f>
        <v>0</v>
      </c>
      <c r="AC26" s="6"/>
    </row>
    <row r="27" spans="1:29" ht="15" thickBot="1" x14ac:dyDescent="0.35">
      <c r="A27"/>
      <c r="B27" s="5">
        <f>RF!B27</f>
        <v>0</v>
      </c>
      <c r="C27" s="5">
        <f>LR!B27</f>
        <v>0</v>
      </c>
      <c r="D27" s="5">
        <f>Adaboost!B27</f>
        <v>0</v>
      </c>
      <c r="E27" s="5">
        <f>XGBR!B27</f>
        <v>0</v>
      </c>
      <c r="F27" s="5">
        <f>Huber!B27</f>
        <v>0</v>
      </c>
      <c r="G27" s="5">
        <f>BayesRidge!B27</f>
        <v>0</v>
      </c>
      <c r="H27" s="5">
        <f>Elastic!B27</f>
        <v>0</v>
      </c>
      <c r="I27" s="5">
        <f>GBR!B27</f>
        <v>0</v>
      </c>
      <c r="J27" s="6">
        <f t="shared" si="0"/>
        <v>0</v>
      </c>
      <c r="K27">
        <f t="shared" si="1"/>
        <v>0</v>
      </c>
      <c r="L27">
        <f t="shared" si="2"/>
        <v>0</v>
      </c>
      <c r="O27"/>
      <c r="P27"/>
      <c r="Q27"/>
      <c r="R27" s="6">
        <f>P26</f>
        <v>0</v>
      </c>
      <c r="AC27" s="6"/>
    </row>
    <row r="28" spans="1:29" ht="15" thickBot="1" x14ac:dyDescent="0.35">
      <c r="A28"/>
      <c r="B28" s="5">
        <f>RF!B28</f>
        <v>0</v>
      </c>
      <c r="C28" s="5">
        <f>LR!B28</f>
        <v>0</v>
      </c>
      <c r="D28" s="5">
        <f>Adaboost!B28</f>
        <v>0</v>
      </c>
      <c r="E28" s="5">
        <f>XGBR!B28</f>
        <v>0</v>
      </c>
      <c r="F28" s="5">
        <f>Huber!B28</f>
        <v>0</v>
      </c>
      <c r="G28" s="5">
        <f>BayesRidge!B28</f>
        <v>0</v>
      </c>
      <c r="H28" s="5">
        <f>Elastic!B28</f>
        <v>0</v>
      </c>
      <c r="I28" s="5">
        <f>GBR!B28</f>
        <v>0</v>
      </c>
      <c r="J28" s="6">
        <f t="shared" si="0"/>
        <v>0</v>
      </c>
      <c r="K28">
        <f t="shared" si="1"/>
        <v>0</v>
      </c>
      <c r="L28">
        <f t="shared" si="2"/>
        <v>0</v>
      </c>
      <c r="O28"/>
      <c r="P28"/>
      <c r="Q28"/>
      <c r="R28" s="6">
        <f>P29</f>
        <v>0</v>
      </c>
      <c r="AC28" s="6"/>
    </row>
    <row r="29" spans="1:29" ht="15" thickBot="1" x14ac:dyDescent="0.35">
      <c r="A29"/>
      <c r="B29" s="5">
        <f>RF!B29</f>
        <v>0</v>
      </c>
      <c r="C29" s="5">
        <f>LR!B29</f>
        <v>0</v>
      </c>
      <c r="D29" s="5">
        <f>Adaboost!B29</f>
        <v>0</v>
      </c>
      <c r="E29" s="5">
        <f>XGBR!B29</f>
        <v>0</v>
      </c>
      <c r="F29" s="5">
        <f>Huber!B29</f>
        <v>0</v>
      </c>
      <c r="G29" s="5">
        <f>BayesRidge!B29</f>
        <v>0</v>
      </c>
      <c r="H29" s="5">
        <f>Elastic!B29</f>
        <v>0</v>
      </c>
      <c r="I29" s="5">
        <f>GBR!B29</f>
        <v>0</v>
      </c>
      <c r="J29" s="6">
        <f t="shared" si="0"/>
        <v>0</v>
      </c>
      <c r="K29">
        <f t="shared" si="1"/>
        <v>0</v>
      </c>
      <c r="L29">
        <f t="shared" si="2"/>
        <v>0</v>
      </c>
      <c r="O29"/>
      <c r="P29"/>
      <c r="Q29"/>
      <c r="R29" s="6">
        <f>P28</f>
        <v>0</v>
      </c>
      <c r="AC29" s="6"/>
    </row>
    <row r="30" spans="1:29" ht="15" thickBot="1" x14ac:dyDescent="0.35">
      <c r="A30"/>
      <c r="B30" s="5">
        <f>RF!B30</f>
        <v>0</v>
      </c>
      <c r="C30" s="5">
        <f>LR!B30</f>
        <v>0</v>
      </c>
      <c r="D30" s="5">
        <f>Adaboost!B30</f>
        <v>0</v>
      </c>
      <c r="E30" s="5">
        <f>XGBR!B30</f>
        <v>0</v>
      </c>
      <c r="F30" s="5">
        <f>Huber!B30</f>
        <v>0</v>
      </c>
      <c r="G30" s="5">
        <f>BayesRidge!B30</f>
        <v>0</v>
      </c>
      <c r="H30" s="5">
        <f>Elastic!B30</f>
        <v>0</v>
      </c>
      <c r="I30" s="5">
        <f>GBR!B30</f>
        <v>0</v>
      </c>
      <c r="J30" s="6">
        <f t="shared" si="0"/>
        <v>0</v>
      </c>
      <c r="K30">
        <f t="shared" si="1"/>
        <v>0</v>
      </c>
      <c r="L30">
        <f t="shared" si="2"/>
        <v>0</v>
      </c>
      <c r="O30"/>
      <c r="P30"/>
      <c r="Q30"/>
      <c r="R30" s="6">
        <f>P31</f>
        <v>0</v>
      </c>
      <c r="AC30" s="6"/>
    </row>
    <row r="31" spans="1:29" ht="15" thickBot="1" x14ac:dyDescent="0.35">
      <c r="A31"/>
      <c r="B31" s="5">
        <f>RF!B31</f>
        <v>0</v>
      </c>
      <c r="C31" s="5">
        <f>LR!B31</f>
        <v>0</v>
      </c>
      <c r="D31" s="5">
        <f>Adaboost!B31</f>
        <v>0</v>
      </c>
      <c r="E31" s="5">
        <f>XGBR!B31</f>
        <v>0</v>
      </c>
      <c r="F31" s="5">
        <f>Huber!B31</f>
        <v>0</v>
      </c>
      <c r="G31" s="5">
        <f>BayesRidge!B31</f>
        <v>0</v>
      </c>
      <c r="H31" s="5">
        <f>Elastic!B31</f>
        <v>0</v>
      </c>
      <c r="I31" s="5">
        <f>GBR!B31</f>
        <v>0</v>
      </c>
      <c r="J31" s="6">
        <f t="shared" si="0"/>
        <v>0</v>
      </c>
      <c r="K31">
        <f t="shared" si="1"/>
        <v>0</v>
      </c>
      <c r="L31">
        <f t="shared" si="2"/>
        <v>0</v>
      </c>
      <c r="O31"/>
      <c r="P31"/>
      <c r="Q31"/>
      <c r="R31" s="6">
        <f>P30</f>
        <v>0</v>
      </c>
      <c r="AC31" s="6"/>
    </row>
    <row r="32" spans="1:29" ht="15" thickBot="1" x14ac:dyDescent="0.35">
      <c r="A32"/>
      <c r="B32" s="5">
        <f>RF!B32</f>
        <v>0</v>
      </c>
      <c r="C32" s="5">
        <f>LR!B32</f>
        <v>0</v>
      </c>
      <c r="D32" s="5">
        <f>Adaboost!B32</f>
        <v>0</v>
      </c>
      <c r="E32" s="5">
        <f>XGBR!B32</f>
        <v>0</v>
      </c>
      <c r="F32" s="5">
        <f>Huber!B32</f>
        <v>0</v>
      </c>
      <c r="G32" s="5">
        <f>BayesRidge!B32</f>
        <v>0</v>
      </c>
      <c r="H32" s="5">
        <f>Elastic!B32</f>
        <v>0</v>
      </c>
      <c r="I32" s="5">
        <f>GBR!B32</f>
        <v>0</v>
      </c>
      <c r="J32" s="6">
        <f t="shared" si="0"/>
        <v>0</v>
      </c>
      <c r="K32">
        <f t="shared" ref="K32:K35" si="3">MAX(B32:I32)</f>
        <v>0</v>
      </c>
      <c r="L32">
        <f t="shared" ref="L32:L35" si="4">MIN(B32:I32)</f>
        <v>0</v>
      </c>
      <c r="O32"/>
      <c r="P32"/>
      <c r="Q32"/>
      <c r="R32" s="6">
        <f>P33</f>
        <v>0</v>
      </c>
      <c r="AC32" s="6"/>
    </row>
    <row r="33" spans="1:30" ht="15" thickBot="1" x14ac:dyDescent="0.35">
      <c r="A33"/>
      <c r="B33" s="5">
        <f>RF!B33</f>
        <v>0</v>
      </c>
      <c r="C33" s="5">
        <f>LR!B33</f>
        <v>0</v>
      </c>
      <c r="D33" s="5">
        <f>Adaboost!B33</f>
        <v>0</v>
      </c>
      <c r="E33" s="5">
        <f>XGBR!B33</f>
        <v>0</v>
      </c>
      <c r="F33" s="5">
        <f>Huber!B33</f>
        <v>0</v>
      </c>
      <c r="G33" s="5">
        <f>BayesRidge!B33</f>
        <v>0</v>
      </c>
      <c r="H33" s="5">
        <f>Elastic!B33</f>
        <v>0</v>
      </c>
      <c r="I33" s="5">
        <f>GBR!B33</f>
        <v>0</v>
      </c>
      <c r="J33" s="6">
        <f t="shared" si="0"/>
        <v>0</v>
      </c>
      <c r="K33">
        <f t="shared" si="3"/>
        <v>0</v>
      </c>
      <c r="L33">
        <f t="shared" si="4"/>
        <v>0</v>
      </c>
      <c r="O33"/>
      <c r="P33"/>
      <c r="Q33"/>
      <c r="R33" s="6">
        <f>P32</f>
        <v>0</v>
      </c>
      <c r="AC33" s="6"/>
    </row>
    <row r="34" spans="1:30" ht="15" thickBot="1" x14ac:dyDescent="0.35">
      <c r="A34"/>
      <c r="B34" s="5">
        <f>RF!B34</f>
        <v>0</v>
      </c>
      <c r="C34" s="5">
        <f>LR!B34</f>
        <v>0</v>
      </c>
      <c r="D34" s="5">
        <f>Adaboost!B34</f>
        <v>0</v>
      </c>
      <c r="E34" s="5">
        <f>XGBR!B34</f>
        <v>0</v>
      </c>
      <c r="F34" s="5">
        <f>Huber!B34</f>
        <v>0</v>
      </c>
      <c r="G34" s="5">
        <f>BayesRidge!B34</f>
        <v>0</v>
      </c>
      <c r="H34" s="5">
        <f>Elastic!B34</f>
        <v>0</v>
      </c>
      <c r="I34" s="5">
        <f>GBR!B34</f>
        <v>0</v>
      </c>
      <c r="J34" s="6">
        <f t="shared" si="0"/>
        <v>0</v>
      </c>
      <c r="K34">
        <f t="shared" si="3"/>
        <v>0</v>
      </c>
      <c r="L34">
        <f t="shared" si="4"/>
        <v>0</v>
      </c>
      <c r="O34"/>
      <c r="P34"/>
      <c r="Q34"/>
      <c r="AC34" s="6"/>
    </row>
    <row r="35" spans="1:30" ht="15" thickBot="1" x14ac:dyDescent="0.35">
      <c r="A35"/>
      <c r="B35" s="5">
        <f>RF!B35</f>
        <v>0</v>
      </c>
      <c r="C35" s="5">
        <f>LR!B35</f>
        <v>0</v>
      </c>
      <c r="D35" s="5">
        <f>Adaboost!B35</f>
        <v>0</v>
      </c>
      <c r="E35" s="5">
        <f>XGBR!B35</f>
        <v>0</v>
      </c>
      <c r="F35" s="5">
        <f>Huber!B35</f>
        <v>0</v>
      </c>
      <c r="G35" s="5">
        <f>BayesRidge!B35</f>
        <v>0</v>
      </c>
      <c r="H35" s="5">
        <f>Elastic!B35</f>
        <v>0</v>
      </c>
      <c r="I35" s="5">
        <f>GBR!B35</f>
        <v>0</v>
      </c>
      <c r="J35" s="6">
        <f t="shared" si="0"/>
        <v>0</v>
      </c>
      <c r="K35">
        <f t="shared" si="3"/>
        <v>0</v>
      </c>
      <c r="L35">
        <f t="shared" si="4"/>
        <v>0</v>
      </c>
      <c r="Q35"/>
      <c r="AC35" s="6"/>
    </row>
    <row r="36" spans="1:30" x14ac:dyDescent="0.3">
      <c r="A36" s="4" t="s">
        <v>0</v>
      </c>
      <c r="B36" s="4" t="s">
        <v>7</v>
      </c>
      <c r="D36" s="7" t="s">
        <v>30</v>
      </c>
      <c r="E36" s="7" t="s">
        <v>20</v>
      </c>
      <c r="F36" s="15" t="s">
        <v>19</v>
      </c>
      <c r="G36" s="15" t="s">
        <v>37</v>
      </c>
      <c r="H36" s="15" t="s">
        <v>44</v>
      </c>
      <c r="I36" s="7" t="s">
        <v>40</v>
      </c>
      <c r="J36" s="7" t="s">
        <v>29</v>
      </c>
      <c r="K36" s="7" t="s">
        <v>15</v>
      </c>
      <c r="L36" s="7" t="s">
        <v>14</v>
      </c>
      <c r="M36" s="7" t="s">
        <v>41</v>
      </c>
      <c r="N36" s="7" t="s">
        <v>28</v>
      </c>
      <c r="O36" s="7" t="s">
        <v>27</v>
      </c>
      <c r="P36" s="7" t="s">
        <v>17</v>
      </c>
      <c r="Q36" s="7" t="s">
        <v>33</v>
      </c>
      <c r="R36" s="7" t="s">
        <v>35</v>
      </c>
      <c r="S36" s="7" t="s">
        <v>18</v>
      </c>
      <c r="T36" s="7" t="s">
        <v>26</v>
      </c>
      <c r="U36" s="7" t="s">
        <v>25</v>
      </c>
      <c r="V36" s="7" t="s">
        <v>36</v>
      </c>
      <c r="W36" s="7" t="s">
        <v>34</v>
      </c>
      <c r="X36" s="7" t="s">
        <v>39</v>
      </c>
      <c r="Y36" s="7" t="s">
        <v>24</v>
      </c>
      <c r="Z36" s="7" t="s">
        <v>6</v>
      </c>
      <c r="AA36" s="3" t="s">
        <v>55</v>
      </c>
      <c r="AB36" s="3" t="s">
        <v>53</v>
      </c>
      <c r="AC36" s="18" t="s">
        <v>54</v>
      </c>
      <c r="AD36"/>
    </row>
    <row r="37" spans="1:30" ht="15" thickBot="1" x14ac:dyDescent="0.35">
      <c r="A37" t="str">
        <f t="shared" ref="A37:A43" si="5">A2</f>
        <v>Brandon Pfaadt</v>
      </c>
      <c r="B37" s="5">
        <f>Neural!B2</f>
        <v>6.2999098065563901</v>
      </c>
      <c r="D37" s="14">
        <v>1</v>
      </c>
      <c r="E37" s="7" t="s">
        <v>73</v>
      </c>
      <c r="F37" s="7" t="s">
        <v>60</v>
      </c>
      <c r="G37" s="7" t="s">
        <v>62</v>
      </c>
      <c r="H37" s="7" t="s">
        <v>42</v>
      </c>
      <c r="I37" s="7">
        <v>5.625</v>
      </c>
      <c r="J37" s="10">
        <v>5.7142241471194604</v>
      </c>
      <c r="K37" s="10">
        <v>6.2999098065563901</v>
      </c>
      <c r="L37" s="10">
        <v>4.7875012999999997</v>
      </c>
      <c r="M37" s="7">
        <v>9.9499999999999993</v>
      </c>
      <c r="N37" s="9" t="s">
        <v>50</v>
      </c>
      <c r="O37" s="9" t="e">
        <f>IF(ABS(I37 - N37) &gt; MAX(ABS(J37 - N37), ABS(K37 - N37)), I37 - N37, IF(ABS(J37 - N37) &gt; ABS(K37 - N37), J37 - N37, K37 - N37))</f>
        <v>#VALUE!</v>
      </c>
      <c r="P37" s="9" t="e">
        <f>IF(OR(O37&lt;0, AND(I37&lt;N37, L37&lt;N37)), "Under", "Over")</f>
        <v>#VALUE!</v>
      </c>
      <c r="Q37" s="9" t="e">
        <f>I37-N37</f>
        <v>#VALUE!</v>
      </c>
      <c r="R37" s="9">
        <v>0.5</v>
      </c>
      <c r="S37" s="9" t="e">
        <f>IF(P37="Over", IF(AND(J37&gt;N37, K37&gt;N37, L37&gt;N37), 1, IF(OR(AND(J37&gt;N37, K37&gt;N37), AND(J37&gt;N37, L37&gt;N37), AND(J37&gt;N37, L37&gt;N37)), 2/3, IF(OR(AND(J37&gt;N37, K37&lt;=N37), AND(J37&gt;N37, L37&lt;=N37), AND(K37&gt;N37, L37&lt;=N37), AND(J37&lt;=N37, K37&gt;N37), AND(J37&lt;=N37, L37&gt;N37), AND(K37&lt;=N37, L37&gt;N37)), 1/3, 0))), IF(AND(J37&lt;N37, K37&lt;N37, L37&lt;N37), 1, IF(OR(AND(J37&lt;N37, K37&lt;N37), AND(J37&lt;N37, L37&lt;N37), AND(J37&lt;N37, L37&lt;N37)), 2/3, IF(OR(AND(J37&lt;N37, K37&gt;=N37), AND(J37&lt;N37, L37&gt;=N37), AND(K37&lt;N37, L37&gt;=N37), AND(J37&gt;=N37, K37&lt;N37), AND(J37&gt;=N37, L37&lt;N37), AND(K37&gt;=N37, L37&lt;N37)), 1/3, 0))))</f>
        <v>#VALUE!</v>
      </c>
      <c r="T37" s="9" t="e">
        <f>IF(OR(O37&gt;1.5,O37&lt;-1.5),2,
IF(OR(AND(O37&lt;=1.5,O37&gt;=1),AND(O37&gt;=-1.5,O37&lt;=-1)),1.5,
IF(OR(AND(O37&lt;=1,O37&gt;=0.75),AND(O37&gt;=-1,O37&lt;=-0.75)),1,
IF(OR(AND(O37&lt;=0.75,O37&gt;=0.5),AND(O37&gt;=-0.75,O37&lt;=-0.5)),0.5,
IF(OR(O37&lt;=0.5,O37&gt;=-0.5),0,"")
)
)
))</f>
        <v>#VALUE!</v>
      </c>
      <c r="U37" s="9" t="e">
        <f>IF(S37=1,3,IF(S37=2/3,2,IF(S37=1/3,1,0)))</f>
        <v>#VALUE!</v>
      </c>
      <c r="V37" s="9" t="e">
        <f>IF(AND(P37="Over", I37&gt;N37), 2, IF(AND(P37="Under", I37&lt;=N37), 2, 0))</f>
        <v>#VALUE!</v>
      </c>
      <c r="W37" s="9" t="e">
        <f>IF(AND(P37="Over", ISNUMBER(R37), R37&gt;0.5), 2, IF(AND(P37="Under", ISNUMBER(R37), R37&lt;=0.5), 2, 0))</f>
        <v>#VALUE!</v>
      </c>
      <c r="X37" s="9" t="e">
        <f>IF(P37="Over",
    IF(M37&gt;8.6, 1,
        IF(M37&gt;7.5, 0.5, 0)),
    IF(P37="Under",
        IF(M37&gt;8.6, 0,
            IF(M37&gt;7.5, 0.5, 1)),
        "Invalid N37 Value"))</f>
        <v>#VALUE!</v>
      </c>
      <c r="Y37" s="9" t="e">
        <f>SUM(T37:X37)</f>
        <v>#VALUE!</v>
      </c>
      <c r="Z37" s="9"/>
      <c r="AA37">
        <v>5.8679999999999994</v>
      </c>
      <c r="AB37">
        <v>1.0088616223585549</v>
      </c>
      <c r="AC37">
        <v>1.1833333333333333</v>
      </c>
      <c r="AD37"/>
    </row>
    <row r="38" spans="1:30" ht="15" thickBot="1" x14ac:dyDescent="0.35">
      <c r="A38" t="str">
        <f t="shared" si="5"/>
        <v>Unlisted</v>
      </c>
      <c r="B38" s="5">
        <f>Neural!B3</f>
        <v>3.3628744931349401</v>
      </c>
      <c r="D38" s="14">
        <v>2</v>
      </c>
      <c r="E38" s="7" t="s">
        <v>50</v>
      </c>
      <c r="F38" s="7" t="s">
        <v>62</v>
      </c>
      <c r="G38" s="7" t="s">
        <v>60</v>
      </c>
      <c r="H38" s="7" t="s">
        <v>43</v>
      </c>
      <c r="I38" s="7">
        <v>3.7553418803418799</v>
      </c>
      <c r="J38" s="10">
        <v>3.7220751825921292</v>
      </c>
      <c r="K38" s="10">
        <v>4.1973425340898904</v>
      </c>
      <c r="L38" s="10">
        <v>3.31606909430718</v>
      </c>
      <c r="M38" s="7">
        <v>7.25</v>
      </c>
      <c r="N38" s="9" t="s">
        <v>50</v>
      </c>
      <c r="O38" s="9" t="e">
        <f>IF(ABS(I38 - N38) &gt; MAX(ABS(J38 - N38), ABS(K38 - N38)), I38 - N38, IF(ABS(J38 - N38) &gt; ABS(K38 - N38), J38 - N38, K38 - N38))</f>
        <v>#VALUE!</v>
      </c>
      <c r="P38" s="9" t="e">
        <f>IF(OR(O38&lt;0, AND(I38&lt;N38, L38&lt;N38)), "Under", "Over")</f>
        <v>#VALUE!</v>
      </c>
      <c r="Q38" s="9" t="e">
        <f>I38-N38</f>
        <v>#VALUE!</v>
      </c>
      <c r="R38" s="9">
        <v>0</v>
      </c>
      <c r="S38" s="9" t="e">
        <f>IF(P38="Over", IF(AND(J38&gt;N38, K38&gt;N38, L38&gt;N38), 1, IF(OR(AND(J38&gt;N38, K38&gt;N38), AND(J38&gt;N38, L38&gt;N38), AND(J38&gt;N38, L38&gt;N38)), 2/3, IF(OR(AND(J38&gt;N38, K38&lt;=N38), AND(J38&gt;N38, L38&lt;=N38), AND(K38&gt;N38, L38&lt;=N38), AND(J38&lt;=N38, K38&gt;N38), AND(J38&lt;=N38, L38&gt;N38), AND(K38&lt;=N38, L38&gt;N38)), 1/3, 0))), IF(AND(J38&lt;N38, K38&lt;N38, L38&lt;N38), 1, IF(OR(AND(J38&lt;N38, K38&lt;N38), AND(J38&lt;N38, L38&lt;N38), AND(J38&lt;N38, L38&lt;N38)), 2/3, IF(OR(AND(J38&lt;N38, K38&gt;=N38), AND(J38&lt;N38, L38&gt;=N38), AND(K38&lt;N38, L38&gt;=N38), AND(J38&gt;=N38, K38&lt;N38), AND(J38&gt;=N38, L38&lt;N38), AND(K38&gt;=N38, L38&lt;N38)), 1/3, 0))))</f>
        <v>#VALUE!</v>
      </c>
      <c r="T38" s="9" t="e">
        <f>IF(OR(O38&gt;1.5,O38&lt;-1.5),2,
IF(OR(AND(O38&lt;=1.5,O38&gt;=1),AND(O38&gt;=-1.5,O38&lt;=-1)),1.5,
IF(OR(AND(O38&lt;=1,O38&gt;=0.75),AND(O38&gt;=-1,O38&lt;=-0.75)),1,
IF(OR(AND(O38&lt;=0.75,O38&gt;=0.5),AND(O38&gt;=-0.75,O38&lt;=-0.5)),0.5,
IF(OR(O38&lt;=0.5,O38&gt;=-0.5),0,"")
)
)
))</f>
        <v>#VALUE!</v>
      </c>
      <c r="U38" s="9" t="e">
        <f>IF(S38=1,3,IF(S38=2/3,2,IF(S38=1/3,1,0)))</f>
        <v>#VALUE!</v>
      </c>
      <c r="V38" s="9" t="e">
        <f>IF(AND(P38="Over", I38&gt;N38), 2, IF(AND(P38="Under", I38&lt;=N38), 2, 0))</f>
        <v>#VALUE!</v>
      </c>
      <c r="W38" s="9" t="e">
        <f>IF(AND(P38="Over", ISNUMBER(R38), R38&gt;0.5), 2, IF(AND(P38="Under", ISNUMBER(R38), R38&lt;=0.5), 2, 0))</f>
        <v>#VALUE!</v>
      </c>
      <c r="X38" s="9" t="e">
        <f>IF(P38="Over",
    IF(M38&gt;8.6, 1,
        IF(M38&gt;7.5, 0.5, 0)),
    IF(P38="Under",
        IF(M38&gt;8.6, 0,
            IF(M38&gt;7.5, 0.5, 1)),
        "Invalid N37 Value"))</f>
        <v>#VALUE!</v>
      </c>
      <c r="Y38" s="9" t="e">
        <f>SUM(T38:X38)</f>
        <v>#VALUE!</v>
      </c>
      <c r="Z38" s="9"/>
      <c r="AA38">
        <v>5.0250000000000004</v>
      </c>
      <c r="AB38">
        <v>0.66666666666666663</v>
      </c>
      <c r="AC38">
        <v>1.1277777777777778</v>
      </c>
      <c r="AD38"/>
    </row>
    <row r="39" spans="1:30" ht="15" thickBot="1" x14ac:dyDescent="0.35">
      <c r="A39" t="str">
        <f t="shared" si="5"/>
        <v>Unlisted</v>
      </c>
      <c r="B39" s="5">
        <f>Neural!B4</f>
        <v>3.80883794981357</v>
      </c>
      <c r="D39" s="14">
        <v>3</v>
      </c>
      <c r="E39" s="7" t="s">
        <v>50</v>
      </c>
      <c r="F39" s="7" t="s">
        <v>58</v>
      </c>
      <c r="G39" s="7" t="s">
        <v>56</v>
      </c>
      <c r="H39" s="7" t="s">
        <v>42</v>
      </c>
      <c r="I39" s="7">
        <v>3.5240263157894738</v>
      </c>
      <c r="J39" s="10">
        <v>3.8413966340848393</v>
      </c>
      <c r="K39" s="10">
        <v>4.4820941356145196</v>
      </c>
      <c r="L39" s="10">
        <v>3.5298141303250201</v>
      </c>
      <c r="M39" s="7">
        <v>8.85</v>
      </c>
      <c r="N39" s="9" t="s">
        <v>50</v>
      </c>
      <c r="O39" s="9" t="e">
        <f>IF(ABS(I39 - N39) &gt; MAX(ABS(J39 - N39), ABS(K39 - N39)), I39 - N39, IF(ABS(J39 - N39) &gt; ABS(K39 - N39), J39 - N39, K39 - N39))</f>
        <v>#VALUE!</v>
      </c>
      <c r="P39" s="9" t="e">
        <f>IF(OR(O39&lt;0, AND(I39&lt;N39, L39&lt;N39)), "Under", "Over")</f>
        <v>#VALUE!</v>
      </c>
      <c r="Q39" s="9" t="e">
        <f>I39-N39</f>
        <v>#VALUE!</v>
      </c>
      <c r="R39" s="9">
        <v>0</v>
      </c>
      <c r="S39" s="9" t="e">
        <f>IF(P39="Over", IF(AND(J39&gt;N39, K39&gt;N39, L39&gt;N39), 1, IF(OR(AND(J39&gt;N39, K39&gt;N39), AND(J39&gt;N39, L39&gt;N39), AND(J39&gt;N39, L39&gt;N39)), 2/3, IF(OR(AND(J39&gt;N39, K39&lt;=N39), AND(J39&gt;N39, L39&lt;=N39), AND(K39&gt;N39, L39&lt;=N39), AND(J39&lt;=N39, K39&gt;N39), AND(J39&lt;=N39, L39&gt;N39), AND(K39&lt;=N39, L39&gt;N39)), 1/3, 0))), IF(AND(J39&lt;N39, K39&lt;N39, L39&lt;N39), 1, IF(OR(AND(J39&lt;N39, K39&lt;N39), AND(J39&lt;N39, L39&lt;N39), AND(J39&lt;N39, L39&lt;N39)), 2/3, IF(OR(AND(J39&lt;N39, K39&gt;=N39), AND(J39&lt;N39, L39&gt;=N39), AND(K39&lt;N39, L39&gt;=N39), AND(J39&gt;=N39, K39&lt;N39), AND(J39&gt;=N39, L39&lt;N39), AND(K39&gt;=N39, L39&lt;N39)), 1/3, 0))))</f>
        <v>#VALUE!</v>
      </c>
      <c r="T39" s="9" t="e">
        <f>IF(OR(O39&gt;1.5,O39&lt;-1.5),2,
IF(OR(AND(O39&lt;=1.5,O39&gt;=1),AND(O39&gt;=-1.5,O39&lt;=-1)),1.5,
IF(OR(AND(O39&lt;=1,O39&gt;=0.75),AND(O39&gt;=-1,O39&lt;=-0.75)),1,
IF(OR(AND(O39&lt;=0.75,O39&gt;=0.5),AND(O39&gt;=-0.75,O39&lt;=-0.5)),0.5,
IF(OR(O39&lt;=0.5,O39&gt;=-0.5),0,"")
)
)
))</f>
        <v>#VALUE!</v>
      </c>
      <c r="U39" s="9" t="e">
        <f>IF(S39=1,3,IF(S39=2/3,2,IF(S39=1/3,1,0)))</f>
        <v>#VALUE!</v>
      </c>
      <c r="V39" s="9" t="e">
        <f>IF(AND(P39="Over", I39&gt;N39), 2, IF(AND(P39="Under", I39&lt;=N39), 2, 0))</f>
        <v>#VALUE!</v>
      </c>
      <c r="W39" s="9" t="e">
        <f>IF(AND(P39="Over", ISNUMBER(R39), R39&gt;0.5), 2, IF(AND(P39="Under", ISNUMBER(R39), R39&lt;=0.5), 2, 0))</f>
        <v>#VALUE!</v>
      </c>
      <c r="X39" s="9" t="e">
        <f>IF(P39="Over",
    IF(M39&gt;8.6, 1,
        IF(M39&gt;7.5, 0.5, 0)),
    IF(P39="Under",
        IF(M39&gt;8.6, 0,
            IF(M39&gt;7.5, 0.5, 1)),
        "Invalid N37 Value"))</f>
        <v>#VALUE!</v>
      </c>
      <c r="Y39" s="9" t="e">
        <f>SUM(T39:X39)</f>
        <v>#VALUE!</v>
      </c>
      <c r="Z39" s="9"/>
      <c r="AA39">
        <v>5.375</v>
      </c>
      <c r="AB39">
        <v>1.1085271317829457</v>
      </c>
      <c r="AC39">
        <v>0.98888888888888893</v>
      </c>
      <c r="AD39"/>
    </row>
    <row r="40" spans="1:30" ht="15" thickBot="1" x14ac:dyDescent="0.35">
      <c r="A40" t="str">
        <f t="shared" si="5"/>
        <v>Kevin Gausman</v>
      </c>
      <c r="B40" s="5">
        <f>Neural!B5</f>
        <v>5.6590342399106603</v>
      </c>
      <c r="D40" s="14">
        <v>4</v>
      </c>
      <c r="E40" s="7" t="s">
        <v>74</v>
      </c>
      <c r="F40" s="7" t="s">
        <v>56</v>
      </c>
      <c r="G40" s="7" t="s">
        <v>58</v>
      </c>
      <c r="H40" s="7" t="s">
        <v>43</v>
      </c>
      <c r="I40" s="7">
        <v>5.25</v>
      </c>
      <c r="J40" s="10">
        <v>5.4018321960888658</v>
      </c>
      <c r="K40" s="10">
        <v>5.6590342399106603</v>
      </c>
      <c r="L40" s="10">
        <v>4.7831469999999996</v>
      </c>
      <c r="M40" s="7">
        <v>9.1999999999999993</v>
      </c>
      <c r="N40" s="9">
        <v>5.5</v>
      </c>
      <c r="O40" s="9">
        <f>IF(ABS(I40 - N40) &gt; MAX(ABS(J40 - N40), ABS(K40 - N40)), I40 - N40, IF(ABS(J40 - N40) &gt; ABS(K40 - N40), J40 - N40, K40 - N40))</f>
        <v>-0.25</v>
      </c>
      <c r="P40" s="9" t="str">
        <f>IF(OR(O40&lt;0, AND(I40&lt;N40, L40&lt;N40)), "Under", "Over")</f>
        <v>Under</v>
      </c>
      <c r="Q40" s="9">
        <f>I40-N40</f>
        <v>-0.25</v>
      </c>
      <c r="R40" s="9">
        <v>0.7</v>
      </c>
      <c r="S40" s="9">
        <f>IF(P40="Over", IF(AND(J40&gt;N40, K40&gt;N40, L40&gt;N40), 1, IF(OR(AND(J40&gt;N40, K40&gt;N40), AND(J40&gt;N40, L40&gt;N40), AND(J40&gt;N40, L40&gt;N40)), 2/3, IF(OR(AND(J40&gt;N40, K40&lt;=N40), AND(J40&gt;N40, L40&lt;=N40), AND(K40&gt;N40, L40&lt;=N40), AND(J40&lt;=N40, K40&gt;N40), AND(J40&lt;=N40, L40&gt;N40), AND(K40&lt;=N40, L40&gt;N40)), 1/3, 0))), IF(AND(J40&lt;N40, K40&lt;N40, L40&lt;N40), 1, IF(OR(AND(J40&lt;N40, K40&lt;N40), AND(J40&lt;N40, L40&lt;N40), AND(J40&lt;N40, L40&lt;N40)), 2/3, IF(OR(AND(J40&lt;N40, K40&gt;=N40), AND(J40&lt;N40, L40&gt;=N40), AND(K40&lt;N40, L40&gt;=N40), AND(J40&gt;=N40, K40&lt;N40), AND(J40&gt;=N40, L40&lt;N40), AND(K40&gt;=N40, L40&lt;N40)), 1/3, 0))))</f>
        <v>0.66666666666666663</v>
      </c>
      <c r="T40" s="9">
        <f>IF(OR(O40&gt;1.5,O40&lt;-1.5),2,
IF(OR(AND(O40&lt;=1.5,O40&gt;=1),AND(O40&gt;=-1.5,O40&lt;=-1)),1.5,
IF(OR(AND(O40&lt;=1,O40&gt;=0.75),AND(O40&gt;=-1,O40&lt;=-0.75)),1,
IF(OR(AND(O40&lt;=0.75,O40&gt;=0.5),AND(O40&gt;=-0.75,O40&lt;=-0.5)),0.5,
IF(OR(O40&lt;=0.5,O40&gt;=-0.5),0,"")
)
)
))</f>
        <v>0</v>
      </c>
      <c r="U40" s="9">
        <f>IF(S40=1,3,IF(S40=2/3,2,IF(S40=1/3,1,0)))</f>
        <v>2</v>
      </c>
      <c r="V40" s="9">
        <f>IF(AND(P40="Over", I40&gt;N40), 2, IF(AND(P40="Under", I40&lt;=N40), 2, 0))</f>
        <v>2</v>
      </c>
      <c r="W40" s="9">
        <f>IF(AND(P40="Over", ISNUMBER(R40), R40&gt;0.5), 2, IF(AND(P40="Under", ISNUMBER(R40), R40&lt;=0.5), 2, 0))</f>
        <v>0</v>
      </c>
      <c r="X40" s="9">
        <f>IF(P40="Over",
    IF(M40&gt;8.6, 1,
        IF(M40&gt;7.5, 0.5, 0)),
    IF(P40="Under",
        IF(M40&gt;8.6, 0,
            IF(M40&gt;7.5, 0.5, 1)),
        "Invalid N37 Value"))</f>
        <v>0</v>
      </c>
      <c r="Y40" s="9">
        <f>SUM(T40:X40)</f>
        <v>4</v>
      </c>
      <c r="Z40" s="9"/>
      <c r="AA40">
        <v>5.4888888888888889</v>
      </c>
      <c r="AB40">
        <v>0.76923076923076927</v>
      </c>
      <c r="AC40">
        <v>0.8833333333333333</v>
      </c>
      <c r="AD40"/>
    </row>
    <row r="41" spans="1:30" ht="15" thickBot="1" x14ac:dyDescent="0.35">
      <c r="A41" t="str">
        <f t="shared" si="5"/>
        <v>Trevor Rogers</v>
      </c>
      <c r="B41" s="5">
        <f>Neural!B6</f>
        <v>4.6721525005207099</v>
      </c>
      <c r="D41" s="14">
        <v>5</v>
      </c>
      <c r="E41" s="16" t="s">
        <v>75</v>
      </c>
      <c r="F41" s="16" t="s">
        <v>45</v>
      </c>
      <c r="G41" s="16" t="s">
        <v>52</v>
      </c>
      <c r="H41" s="16" t="s">
        <v>42</v>
      </c>
      <c r="I41" s="16">
        <v>3.833333333333333</v>
      </c>
      <c r="J41" s="17">
        <v>4.2880425445955517</v>
      </c>
      <c r="K41" s="17">
        <v>4.80390644913376</v>
      </c>
      <c r="L41" s="17">
        <v>3.9312732000000001</v>
      </c>
      <c r="M41" s="16">
        <v>9</v>
      </c>
      <c r="N41" s="19">
        <v>3.5</v>
      </c>
      <c r="O41" s="19">
        <f>IF(ABS(I41 - N41) &gt; MAX(ABS(J41 - N41), ABS(K41 - N41)), I41 - N41, IF(ABS(J41 - N41) &gt; ABS(K41 - N41), J41 - N41, K41 - N41))</f>
        <v>1.30390644913376</v>
      </c>
      <c r="P41" s="19" t="str">
        <f>IF(OR(O41&lt;0, AND(I41&lt;N41, L41&lt;N41)), "Under", "Over")</f>
        <v>Over</v>
      </c>
      <c r="Q41" s="19">
        <f>I41-N41</f>
        <v>0.33333333333333304</v>
      </c>
      <c r="R41" s="19">
        <v>0.6</v>
      </c>
      <c r="S41" s="19">
        <f>IF(P41="Over", IF(AND(J41&gt;N41, K41&gt;N41, L41&gt;N41), 1, IF(OR(AND(J41&gt;N41, K41&gt;N41), AND(J41&gt;N41, L41&gt;N41), AND(J41&gt;N41, L41&gt;N41)), 2/3, IF(OR(AND(J41&gt;N41, K41&lt;=N41), AND(J41&gt;N41, L41&lt;=N41), AND(K41&gt;N41, L41&lt;=N41), AND(J41&lt;=N41, K41&gt;N41), AND(J41&lt;=N41, L41&gt;N41), AND(K41&lt;=N41, L41&gt;N41)), 1/3, 0))), IF(AND(J41&lt;N41, K41&lt;N41, L41&lt;N41), 1, IF(OR(AND(J41&lt;N41, K41&lt;N41), AND(J41&lt;N41, L41&lt;N41), AND(J41&lt;N41, L41&lt;N41)), 2/3, IF(OR(AND(J41&lt;N41, K41&gt;=N41), AND(J41&lt;N41, L41&gt;=N41), AND(K41&lt;N41, L41&gt;=N41), AND(J41&gt;=N41, K41&lt;N41), AND(J41&gt;=N41, L41&lt;N41), AND(K41&gt;=N41, L41&lt;N41)), 1/3, 0))))</f>
        <v>1</v>
      </c>
      <c r="T41" s="19">
        <f>IF(OR(O41&gt;1.5,O41&lt;-1.5),2,
IF(OR(AND(O41&lt;=1.5,O41&gt;=1),AND(O41&gt;=-1.5,O41&lt;=-1)),1.5,
IF(OR(AND(O41&lt;=1,O41&gt;=0.75),AND(O41&gt;=-1,O41&lt;=-0.75)),1,
IF(OR(AND(O41&lt;=0.75,O41&gt;=0.5),AND(O41&gt;=-0.75,O41&lt;=-0.5)),0.5,
IF(OR(O41&lt;=0.5,O41&gt;=-0.5),0,"")
)
)
))</f>
        <v>1.5</v>
      </c>
      <c r="U41" s="19">
        <f>IF(S41=1,3,IF(S41=2/3,2,IF(S41=1/3,1,0)))</f>
        <v>3</v>
      </c>
      <c r="V41" s="19">
        <f>IF(AND(P41="Over", I41&gt;N41), 2, IF(AND(P41="Under", I41&lt;=N41), 2, 0))</f>
        <v>2</v>
      </c>
      <c r="W41" s="19">
        <f>IF(AND(P41="Over", ISNUMBER(R41), R41&gt;0.5), 2, IF(AND(P41="Under", ISNUMBER(R41), R41&lt;=0.5), 2, 0))</f>
        <v>2</v>
      </c>
      <c r="X41" s="19">
        <f>IF(P41="Over",
    IF(M41&gt;8.6, 1,
        IF(M41&gt;7.5, 0.5, 0)),
    IF(P41="Under",
        IF(M41&gt;8.6, 0,
            IF(M41&gt;7.5, 0.5, 1)),
        "Invalid N37 Value"))</f>
        <v>1</v>
      </c>
      <c r="Y41" s="19">
        <f>SUM(T41:X41)</f>
        <v>9.5</v>
      </c>
      <c r="Z41" s="9"/>
      <c r="AA41">
        <v>5.4666666666666659</v>
      </c>
      <c r="AB41">
        <v>0.98323170731707332</v>
      </c>
      <c r="AC41">
        <v>0.81666666666666665</v>
      </c>
      <c r="AD41"/>
    </row>
    <row r="42" spans="1:30" ht="15" thickBot="1" x14ac:dyDescent="0.35">
      <c r="A42" t="str">
        <f t="shared" si="5"/>
        <v>David Peterson</v>
      </c>
      <c r="B42" s="5">
        <f>Neural!B7</f>
        <v>4.5913600929609002</v>
      </c>
      <c r="D42" s="14">
        <v>6</v>
      </c>
      <c r="E42" s="7" t="s">
        <v>76</v>
      </c>
      <c r="F42" s="7" t="s">
        <v>52</v>
      </c>
      <c r="G42" s="7" t="s">
        <v>45</v>
      </c>
      <c r="H42" s="7" t="s">
        <v>43</v>
      </c>
      <c r="I42" s="7">
        <v>4.3076923076923066</v>
      </c>
      <c r="J42" s="9">
        <v>4.5121582321393809</v>
      </c>
      <c r="K42" s="9">
        <v>4.8003856087698997</v>
      </c>
      <c r="L42" s="9">
        <v>4.3118369999999997</v>
      </c>
      <c r="M42" s="7">
        <v>8.25</v>
      </c>
      <c r="N42" s="9">
        <v>4.5</v>
      </c>
      <c r="O42" s="9">
        <f>IF(ABS(I42 - N42) &gt; MAX(ABS(J42 - N42), ABS(K42 - N42)), I42 - N42, IF(ABS(J42 - N42) &gt; ABS(K42 - N42), J42 - N42, K42 - N42))</f>
        <v>0.30038560876989973</v>
      </c>
      <c r="P42" s="9" t="str">
        <f>IF(OR(O42&lt;0, AND(I42&lt;N42, L42&lt;N42)), "Under", "Over")</f>
        <v>Under</v>
      </c>
      <c r="Q42" s="9">
        <f>I42-N42</f>
        <v>-0.1923076923076934</v>
      </c>
      <c r="R42" s="9">
        <v>0.1</v>
      </c>
      <c r="S42" s="9">
        <f>IF(P42="Over", IF(AND(J42&gt;N42, K42&gt;N42, L42&gt;N42), 1, IF(OR(AND(J42&gt;N42, K42&gt;N42), AND(J42&gt;N42, L42&gt;N42), AND(J42&gt;N42, L42&gt;N42)), 2/3, IF(OR(AND(J42&gt;N42, K42&lt;=N42), AND(J42&gt;N42, L42&lt;=N42), AND(K42&gt;N42, L42&lt;=N42), AND(J42&lt;=N42, K42&gt;N42), AND(J42&lt;=N42, L42&gt;N42), AND(K42&lt;=N42, L42&gt;N42)), 1/3, 0))), IF(AND(J42&lt;N42, K42&lt;N42, L42&lt;N42), 1, IF(OR(AND(J42&lt;N42, K42&lt;N42), AND(J42&lt;N42, L42&lt;N42), AND(J42&lt;N42, L42&lt;N42)), 2/3, IF(OR(AND(J42&lt;N42, K42&gt;=N42), AND(J42&lt;N42, L42&gt;=N42), AND(K42&lt;N42, L42&gt;=N42), AND(J42&gt;=N42, K42&lt;N42), AND(J42&gt;=N42, L42&lt;N42), AND(K42&gt;=N42, L42&lt;N42)), 1/3, 0))))</f>
        <v>0.33333333333333331</v>
      </c>
      <c r="T42" s="9">
        <f>IF(OR(O42&gt;1.5,O42&lt;-1.5),2,
IF(OR(AND(O42&lt;=1.5,O42&gt;=1),AND(O42&gt;=-1.5,O42&lt;=-1)),1.5,
IF(OR(AND(O42&lt;=1,O42&gt;=0.75),AND(O42&gt;=-1,O42&lt;=-0.75)),1,
IF(OR(AND(O42&lt;=0.75,O42&gt;=0.5),AND(O42&gt;=-0.75,O42&lt;=-0.5)),0.5,
IF(OR(O42&lt;=0.5,O42&gt;=-0.5),0,"")
)
)
))</f>
        <v>0</v>
      </c>
      <c r="U42" s="9">
        <f>IF(S42=1,3,IF(S42=2/3,2,IF(S42=1/3,1,0)))</f>
        <v>1</v>
      </c>
      <c r="V42" s="9">
        <f>IF(AND(P42="Over", I42&gt;N42), 2, IF(AND(P42="Under", I42&lt;=N42), 2, 0))</f>
        <v>2</v>
      </c>
      <c r="W42" s="9">
        <f>IF(AND(P42="Over", ISNUMBER(R42), R42&gt;0.5), 2, IF(AND(P42="Under", ISNUMBER(R42), R42&lt;=0.5), 2, 0))</f>
        <v>2</v>
      </c>
      <c r="X42" s="9">
        <f>IF(P42="Over",
    IF(M42&gt;8.6, 1,
        IF(M42&gt;7.5, 0.5, 0)),
    IF(P42="Under",
        IF(M42&gt;8.6, 0,
            IF(M42&gt;7.5, 0.5, 1)),
        "Invalid N37 Value"))</f>
        <v>0.5</v>
      </c>
      <c r="Y42" s="9">
        <f>SUM(T42:X42)</f>
        <v>5.5</v>
      </c>
      <c r="Z42" s="9"/>
      <c r="AA42">
        <v>5.8157894736842106</v>
      </c>
      <c r="AB42">
        <v>1.0135746606334841</v>
      </c>
      <c r="AC42">
        <v>0.94444444444444442</v>
      </c>
      <c r="AD42"/>
    </row>
    <row r="43" spans="1:30" ht="15" thickBot="1" x14ac:dyDescent="0.35">
      <c r="A43" t="str">
        <f t="shared" si="5"/>
        <v>Luis Ortiz</v>
      </c>
      <c r="B43" s="5">
        <f>Neural!B8</f>
        <v>4.71490136387595</v>
      </c>
      <c r="D43" s="14">
        <v>7</v>
      </c>
      <c r="E43" s="7" t="s">
        <v>77</v>
      </c>
      <c r="F43" s="7" t="s">
        <v>59</v>
      </c>
      <c r="G43" s="7" t="s">
        <v>48</v>
      </c>
      <c r="H43" s="7" t="s">
        <v>42</v>
      </c>
      <c r="I43" s="7">
        <v>3.875</v>
      </c>
      <c r="J43" s="10">
        <v>4.3350466427340306</v>
      </c>
      <c r="K43" s="10">
        <v>4.71490136387595</v>
      </c>
      <c r="L43" s="10">
        <v>3.0829542000000001</v>
      </c>
      <c r="M43" s="7">
        <v>7.8</v>
      </c>
      <c r="N43" s="9">
        <v>3.5</v>
      </c>
      <c r="O43" s="9">
        <f>IF(ABS(I43 - N43) &gt; MAX(ABS(J43 - N43), ABS(K43 - N43)), I43 - N43, IF(ABS(J43 - N43) &gt; ABS(K43 - N43), J43 - N43, K43 - N43))</f>
        <v>1.21490136387595</v>
      </c>
      <c r="P43" s="9" t="str">
        <f>IF(OR(O43&lt;0, AND(I43&lt;N43, L43&lt;N43)), "Under", "Over")</f>
        <v>Over</v>
      </c>
      <c r="Q43" s="9">
        <f>I43-N43</f>
        <v>0.375</v>
      </c>
      <c r="R43" s="9">
        <v>0.125</v>
      </c>
      <c r="S43" s="9">
        <f>IF(P43="Over", IF(AND(J43&gt;N43, K43&gt;N43, L43&gt;N43), 1, IF(OR(AND(J43&gt;N43, K43&gt;N43), AND(J43&gt;N43, L43&gt;N43), AND(J43&gt;N43, L43&gt;N43)), 2/3, IF(OR(AND(J43&gt;N43, K43&lt;=N43), AND(J43&gt;N43, L43&lt;=N43), AND(K43&gt;N43, L43&lt;=N43), AND(J43&lt;=N43, K43&gt;N43), AND(J43&lt;=N43, L43&gt;N43), AND(K43&lt;=N43, L43&gt;N43)), 1/3, 0))), IF(AND(J43&lt;N43, K43&lt;N43, L43&lt;N43), 1, IF(OR(AND(J43&lt;N43, K43&lt;N43), AND(J43&lt;N43, L43&lt;N43), AND(J43&lt;N43, L43&lt;N43)), 2/3, IF(OR(AND(J43&lt;N43, K43&gt;=N43), AND(J43&lt;N43, L43&gt;=N43), AND(K43&lt;N43, L43&gt;=N43), AND(J43&gt;=N43, K43&lt;N43), AND(J43&gt;=N43, L43&lt;N43), AND(K43&gt;=N43, L43&lt;N43)), 1/3, 0))))</f>
        <v>0.66666666666666663</v>
      </c>
      <c r="T43" s="9">
        <f>IF(OR(O43&gt;1.5,O43&lt;-1.5),2,
IF(OR(AND(O43&lt;=1.5,O43&gt;=1),AND(O43&gt;=-1.5,O43&lt;=-1)),1.5,
IF(OR(AND(O43&lt;=1,O43&gt;=0.75),AND(O43&gt;=-1,O43&lt;=-0.75)),1,
IF(OR(AND(O43&lt;=0.75,O43&gt;=0.5),AND(O43&gt;=-0.75,O43&lt;=-0.5)),0.5,
IF(OR(O43&lt;=0.5,O43&gt;=-0.5),0,"")
)
)
))</f>
        <v>1.5</v>
      </c>
      <c r="U43" s="9">
        <f>IF(S43=1,3,IF(S43=2/3,2,IF(S43=1/3,1,0)))</f>
        <v>2</v>
      </c>
      <c r="V43" s="9">
        <f>IF(AND(P43="Over", I43&gt;N43), 2, IF(AND(P43="Under", I43&lt;=N43), 2, 0))</f>
        <v>2</v>
      </c>
      <c r="W43" s="9">
        <f>IF(AND(P43="Over", ISNUMBER(R43), R43&gt;0.5), 2, IF(AND(P43="Under", ISNUMBER(R43), R43&lt;=0.5), 2, 0))</f>
        <v>0</v>
      </c>
      <c r="X43" s="9">
        <f>IF(P43="Over",
    IF(M43&gt;8.6, 1,
        IF(M43&gt;7.5, 0.5, 0)),
    IF(P43="Under",
        IF(M43&gt;8.6, 0,
            IF(M43&gt;7.5, 0.5, 1)),
        "Invalid N37 Value"))</f>
        <v>0.5</v>
      </c>
      <c r="Y43" s="9">
        <f>SUM(T43:X43)</f>
        <v>6</v>
      </c>
      <c r="Z43" s="9"/>
      <c r="AA43">
        <v>5.18</v>
      </c>
      <c r="AB43">
        <v>0.95559845559845569</v>
      </c>
      <c r="AC43">
        <v>1.0777777777777777</v>
      </c>
      <c r="AD43"/>
    </row>
    <row r="44" spans="1:30" ht="15" thickBot="1" x14ac:dyDescent="0.35">
      <c r="A44" t="str">
        <f t="shared" ref="A44:A70" si="6">A9</f>
        <v>Dane Dunning</v>
      </c>
      <c r="B44" s="5">
        <f>Neural!B9</f>
        <v>5.4152668430963704</v>
      </c>
      <c r="D44" s="14">
        <v>8</v>
      </c>
      <c r="E44" s="16" t="s">
        <v>78</v>
      </c>
      <c r="F44" s="16" t="s">
        <v>48</v>
      </c>
      <c r="G44" s="16" t="s">
        <v>59</v>
      </c>
      <c r="H44" s="16" t="s">
        <v>43</v>
      </c>
      <c r="I44" s="16">
        <v>5.384615384615385</v>
      </c>
      <c r="J44" s="17">
        <v>5.6341123900606798</v>
      </c>
      <c r="K44" s="17">
        <v>6.57504600339802</v>
      </c>
      <c r="L44" s="17">
        <v>4.9947033000000003</v>
      </c>
      <c r="M44" s="16">
        <v>10.55</v>
      </c>
      <c r="N44" s="19">
        <v>4.5</v>
      </c>
      <c r="O44" s="19">
        <f>IF(ABS(I44 - N44) &gt; MAX(ABS(J44 - N44), ABS(K44 - N44)), I44 - N44, IF(ABS(J44 - N44) &gt; ABS(K44 - N44), J44 - N44, K44 - N44))</f>
        <v>2.07504600339802</v>
      </c>
      <c r="P44" s="19" t="str">
        <f>IF(OR(O44&lt;0, AND(I44&lt;N44, L44&lt;N44)), "Under", "Over")</f>
        <v>Over</v>
      </c>
      <c r="Q44" s="19">
        <f>I44-N44</f>
        <v>0.88461538461538503</v>
      </c>
      <c r="R44" s="19">
        <v>0.9</v>
      </c>
      <c r="S44" s="19">
        <f>IF(P44="Over", IF(AND(J44&gt;N44, K44&gt;N44, L44&gt;N44), 1, IF(OR(AND(J44&gt;N44, K44&gt;N44), AND(J44&gt;N44, L44&gt;N44), AND(J44&gt;N44, L44&gt;N44)), 2/3, IF(OR(AND(J44&gt;N44, K44&lt;=N44), AND(J44&gt;N44, L44&lt;=N44), AND(K44&gt;N44, L44&lt;=N44), AND(J44&lt;=N44, K44&gt;N44), AND(J44&lt;=N44, L44&gt;N44), AND(K44&lt;=N44, L44&gt;N44)), 1/3, 0))), IF(AND(J44&lt;N44, K44&lt;N44, L44&lt;N44), 1, IF(OR(AND(J44&lt;N44, K44&lt;N44), AND(J44&lt;N44, L44&lt;N44), AND(J44&lt;N44, L44&lt;N44)), 2/3, IF(OR(AND(J44&lt;N44, K44&gt;=N44), AND(J44&lt;N44, L44&gt;=N44), AND(K44&lt;N44, L44&gt;=N44), AND(J44&gt;=N44, K44&lt;N44), AND(J44&gt;=N44, L44&lt;N44), AND(K44&gt;=N44, L44&lt;N44)), 1/3, 0))))</f>
        <v>1</v>
      </c>
      <c r="T44" s="19">
        <f>IF(OR(O44&gt;1.5,O44&lt;-1.5),2,
IF(OR(AND(O44&lt;=1.5,O44&gt;=1),AND(O44&gt;=-1.5,O44&lt;=-1)),1.5,
IF(OR(AND(O44&lt;=1,O44&gt;=0.75),AND(O44&gt;=-1,O44&lt;=-0.75)),1,
IF(OR(AND(O44&lt;=0.75,O44&gt;=0.5),AND(O44&gt;=-0.75,O44&lt;=-0.5)),0.5,
IF(OR(O44&lt;=0.5,O44&gt;=-0.5),0,"")
)
)
))</f>
        <v>2</v>
      </c>
      <c r="U44" s="19">
        <f>IF(S44=1,3,IF(S44=2/3,2,IF(S44=1/3,1,0)))</f>
        <v>3</v>
      </c>
      <c r="V44" s="19">
        <f>IF(AND(P44="Over", I44&gt;N44), 2, IF(AND(P44="Under", I44&lt;=N44), 2, 0))</f>
        <v>2</v>
      </c>
      <c r="W44" s="19">
        <f>IF(AND(P44="Over", ISNUMBER(R44), R44&gt;0.5), 2, IF(AND(P44="Under", ISNUMBER(R44), R44&lt;=0.5), 2, 0))</f>
        <v>2</v>
      </c>
      <c r="X44" s="19">
        <f>IF(P44="Over",
    IF(M44&gt;8.6, 1,
        IF(M44&gt;7.5, 0.5, 0)),
    IF(P44="Under",
        IF(M44&gt;8.6, 0,
            IF(M44&gt;7.5, 0.5, 1)),
        "Invalid N37 Value"))</f>
        <v>1</v>
      </c>
      <c r="Y44" s="19">
        <f>SUM(T44:X44)</f>
        <v>10</v>
      </c>
      <c r="Z44" s="9"/>
      <c r="AA44">
        <v>4.3999999999999986</v>
      </c>
      <c r="AB44">
        <v>1.060606060606061</v>
      </c>
      <c r="AC44">
        <v>0.75</v>
      </c>
      <c r="AD44"/>
    </row>
    <row r="45" spans="1:30" ht="15" thickBot="1" x14ac:dyDescent="0.35">
      <c r="A45" t="str">
        <f t="shared" si="6"/>
        <v>Carson Fulmer</v>
      </c>
      <c r="B45" s="5">
        <f>Neural!B10</f>
        <v>3.70426853956983</v>
      </c>
      <c r="D45" s="14">
        <v>9</v>
      </c>
      <c r="E45" s="7" t="s">
        <v>79</v>
      </c>
      <c r="F45" s="7" t="s">
        <v>66</v>
      </c>
      <c r="G45" s="7" t="s">
        <v>57</v>
      </c>
      <c r="H45" s="7" t="s">
        <v>42</v>
      </c>
      <c r="I45" s="7">
        <v>4.166666666666667</v>
      </c>
      <c r="J45" s="10">
        <v>3.9030831002654462</v>
      </c>
      <c r="K45" s="10">
        <v>4.16113283134003</v>
      </c>
      <c r="L45" s="10">
        <v>3.6967713992377398</v>
      </c>
      <c r="M45" s="7">
        <v>6.85</v>
      </c>
      <c r="N45" s="9">
        <v>2.5</v>
      </c>
      <c r="O45" s="9">
        <f>IF(ABS(I45 - N45) &gt; MAX(ABS(J45 - N45), ABS(K45 - N45)), I45 - N45, IF(ABS(J45 - N45) &gt; ABS(K45 - N45), J45 - N45, K45 - N45))</f>
        <v>1.666666666666667</v>
      </c>
      <c r="P45" s="9" t="str">
        <f>IF(OR(O45&lt;0, AND(I45&lt;N45, L45&lt;N45)), "Under", "Over")</f>
        <v>Over</v>
      </c>
      <c r="Q45" s="9">
        <f>I45-N45</f>
        <v>1.666666666666667</v>
      </c>
      <c r="R45" s="9">
        <v>0.33333333333333331</v>
      </c>
      <c r="S45" s="9">
        <f>IF(P45="Over", IF(AND(J45&gt;N45, K45&gt;N45, L45&gt;N45), 1, IF(OR(AND(J45&gt;N45, K45&gt;N45), AND(J45&gt;N45, L45&gt;N45), AND(J45&gt;N45, L45&gt;N45)), 2/3, IF(OR(AND(J45&gt;N45, K45&lt;=N45), AND(J45&gt;N45, L45&lt;=N45), AND(K45&gt;N45, L45&lt;=N45), AND(J45&lt;=N45, K45&gt;N45), AND(J45&lt;=N45, L45&gt;N45), AND(K45&lt;=N45, L45&gt;N45)), 1/3, 0))), IF(AND(J45&lt;N45, K45&lt;N45, L45&lt;N45), 1, IF(OR(AND(J45&lt;N45, K45&lt;N45), AND(J45&lt;N45, L45&lt;N45), AND(J45&lt;N45, L45&lt;N45)), 2/3, IF(OR(AND(J45&lt;N45, K45&gt;=N45), AND(J45&lt;N45, L45&gt;=N45), AND(K45&lt;N45, L45&gt;=N45), AND(J45&gt;=N45, K45&lt;N45), AND(J45&gt;=N45, L45&lt;N45), AND(K45&gt;=N45, L45&lt;N45)), 1/3, 0))))</f>
        <v>1</v>
      </c>
      <c r="T45" s="9">
        <f>IF(OR(O45&gt;1.5,O45&lt;-1.5),2,
IF(OR(AND(O45&lt;=1.5,O45&gt;=1),AND(O45&gt;=-1.5,O45&lt;=-1)),1.5,
IF(OR(AND(O45&lt;=1,O45&gt;=0.75),AND(O45&gt;=-1,O45&lt;=-0.75)),1,
IF(OR(AND(O45&lt;=0.75,O45&gt;=0.5),AND(O45&gt;=-0.75,O45&lt;=-0.5)),0.5,
IF(OR(O45&lt;=0.5,O45&gt;=-0.5),0,"")
)
)
))</f>
        <v>2</v>
      </c>
      <c r="U45" s="9">
        <f>IF(S45=1,3,IF(S45=2/3,2,IF(S45=1/3,1,0)))</f>
        <v>3</v>
      </c>
      <c r="V45" s="9">
        <f>IF(AND(P45="Over", I45&gt;N45), 2, IF(AND(P45="Under", I45&lt;=N45), 2, 0))</f>
        <v>2</v>
      </c>
      <c r="W45" s="9">
        <f>IF(AND(P45="Over", ISNUMBER(R45), R45&gt;0.5), 2, IF(AND(P45="Under", ISNUMBER(R45), R45&lt;=0.5), 2, 0))</f>
        <v>0</v>
      </c>
      <c r="X45" s="9">
        <f>IF(P45="Over",
    IF(M45&gt;8.6, 1,
        IF(M45&gt;7.5, 0.5, 0)),
    IF(P45="Under",
        IF(M45&gt;8.6, 0,
            IF(M45&gt;7.5, 0.5, 1)),
        "Invalid N37 Value"))</f>
        <v>0</v>
      </c>
      <c r="Y45" s="9">
        <f>SUM(T45:X45)</f>
        <v>7</v>
      </c>
      <c r="Z45" s="9"/>
      <c r="AA45">
        <v>5.1571428571428566</v>
      </c>
      <c r="AB45">
        <v>0.8310249307479225</v>
      </c>
      <c r="AC45">
        <v>1.0166666666666666</v>
      </c>
      <c r="AD45"/>
    </row>
    <row r="46" spans="1:30" ht="15" thickBot="1" x14ac:dyDescent="0.35">
      <c r="A46" t="str">
        <f t="shared" si="6"/>
        <v>Seth Lugo</v>
      </c>
      <c r="B46" s="5">
        <f>Neural!B11</f>
        <v>5.8549624445450599</v>
      </c>
      <c r="D46" s="14">
        <v>10</v>
      </c>
      <c r="E46" s="7" t="s">
        <v>80</v>
      </c>
      <c r="F46" s="7" t="s">
        <v>57</v>
      </c>
      <c r="G46" s="7" t="s">
        <v>66</v>
      </c>
      <c r="H46" s="7" t="s">
        <v>43</v>
      </c>
      <c r="I46" s="7">
        <v>5.4</v>
      </c>
      <c r="J46" s="10">
        <v>5.7133928971557033</v>
      </c>
      <c r="K46" s="10">
        <v>5.9768452999999999</v>
      </c>
      <c r="L46" s="10">
        <v>5.3112750320436897</v>
      </c>
      <c r="M46" s="7">
        <v>8.8000000000000007</v>
      </c>
      <c r="N46" s="9">
        <v>5.5</v>
      </c>
      <c r="O46" s="9">
        <f>IF(ABS(I46 - N46) &gt; MAX(ABS(J46 - N46), ABS(K46 - N46)), I46 - N46, IF(ABS(J46 - N46) &gt; ABS(K46 - N46), J46 - N46, K46 - N46))</f>
        <v>0.47684529999999992</v>
      </c>
      <c r="P46" s="9" t="str">
        <f>IF(OR(O46&lt;0, AND(I46&lt;N46, L46&lt;N46)), "Under", "Over")</f>
        <v>Under</v>
      </c>
      <c r="Q46" s="9">
        <f>I46-N46</f>
        <v>-9.9999999999999645E-2</v>
      </c>
      <c r="R46" s="9">
        <v>0.8</v>
      </c>
      <c r="S46" s="9">
        <f>IF(P46="Over", IF(AND(J46&gt;N46, K46&gt;N46, L46&gt;N46), 1, IF(OR(AND(J46&gt;N46, K46&gt;N46), AND(J46&gt;N46, L46&gt;N46), AND(J46&gt;N46, L46&gt;N46)), 2/3, IF(OR(AND(J46&gt;N46, K46&lt;=N46), AND(J46&gt;N46, L46&lt;=N46), AND(K46&gt;N46, L46&lt;=N46), AND(J46&lt;=N46, K46&gt;N46), AND(J46&lt;=N46, L46&gt;N46), AND(K46&lt;=N46, L46&gt;N46)), 1/3, 0))), IF(AND(J46&lt;N46, K46&lt;N46, L46&lt;N46), 1, IF(OR(AND(J46&lt;N46, K46&lt;N46), AND(J46&lt;N46, L46&lt;N46), AND(J46&lt;N46, L46&lt;N46)), 2/3, IF(OR(AND(J46&lt;N46, K46&gt;=N46), AND(J46&lt;N46, L46&gt;=N46), AND(K46&lt;N46, L46&gt;=N46), AND(J46&gt;=N46, K46&lt;N46), AND(J46&gt;=N46, L46&lt;N46), AND(K46&gt;=N46, L46&lt;N46)), 1/3, 0))))</f>
        <v>0.33333333333333331</v>
      </c>
      <c r="T46" s="9">
        <f>IF(OR(O46&gt;1.5,O46&lt;-1.5),2,
IF(OR(AND(O46&lt;=1.5,O46&gt;=1),AND(O46&gt;=-1.5,O46&lt;=-1)),1.5,
IF(OR(AND(O46&lt;=1,O46&gt;=0.75),AND(O46&gt;=-1,O46&lt;=-0.75)),1,
IF(OR(AND(O46&lt;=0.75,O46&gt;=0.5),AND(O46&gt;=-0.75,O46&lt;=-0.5)),0.5,
IF(OR(O46&lt;=0.5,O46&gt;=-0.5),0,"")
)
)
))</f>
        <v>0</v>
      </c>
      <c r="U46" s="9">
        <f>IF(S46=1,3,IF(S46=2/3,2,IF(S46=1/3,1,0)))</f>
        <v>1</v>
      </c>
      <c r="V46" s="9">
        <f>IF(AND(P46="Over", I46&gt;N46), 2, IF(AND(P46="Under", I46&lt;=N46), 2, 0))</f>
        <v>2</v>
      </c>
      <c r="W46" s="9">
        <f>IF(AND(P46="Over", ISNUMBER(R46), R46&gt;0.5), 2, IF(AND(P46="Under", ISNUMBER(R46), R46&lt;=0.5), 2, 0))</f>
        <v>0</v>
      </c>
      <c r="X46" s="9">
        <f>IF(P46="Over",
    IF(M46&gt;8.6, 1,
        IF(M46&gt;7.5, 0.5, 0)),
    IF(P46="Under",
        IF(M46&gt;8.6, 0,
            IF(M46&gt;7.5, 0.5, 1)),
        "Invalid N37 Value"))</f>
        <v>0</v>
      </c>
      <c r="Y46" s="9">
        <f>SUM(T46:X46)</f>
        <v>3</v>
      </c>
      <c r="Z46" s="9"/>
      <c r="AA46">
        <v>5.7608695652173916</v>
      </c>
      <c r="AB46">
        <v>0.82264150943396219</v>
      </c>
      <c r="AC46">
        <v>1.1333333333333333</v>
      </c>
      <c r="AD46"/>
    </row>
    <row r="47" spans="1:30" ht="15" thickBot="1" x14ac:dyDescent="0.35">
      <c r="A47" t="str">
        <f t="shared" si="6"/>
        <v>Tanner Houck</v>
      </c>
      <c r="B47" s="5">
        <f>Neural!B12</f>
        <v>5.5015563700087098</v>
      </c>
      <c r="D47" s="14">
        <v>11</v>
      </c>
      <c r="E47" s="7" t="s">
        <v>81</v>
      </c>
      <c r="F47" s="7" t="s">
        <v>46</v>
      </c>
      <c r="G47" s="7" t="s">
        <v>64</v>
      </c>
      <c r="H47" s="7" t="s">
        <v>42</v>
      </c>
      <c r="I47" s="7">
        <v>5.291666666666667</v>
      </c>
      <c r="J47" s="10">
        <v>5.3162957636823798</v>
      </c>
      <c r="K47" s="10">
        <v>5.57374793743928</v>
      </c>
      <c r="L47" s="10">
        <v>4.7749147000000001</v>
      </c>
      <c r="M47" s="7">
        <v>8.1</v>
      </c>
      <c r="N47" s="9">
        <v>4.5</v>
      </c>
      <c r="O47" s="9">
        <f>IF(ABS(I47 - N47) &gt; MAX(ABS(J47 - N47), ABS(K47 - N47)), I47 - N47, IF(ABS(J47 - N47) &gt; ABS(K47 - N47), J47 - N47, K47 - N47))</f>
        <v>1.07374793743928</v>
      </c>
      <c r="P47" s="9" t="str">
        <f>IF(OR(O47&lt;0, AND(I47&lt;N47, L47&lt;N47)), "Under", "Over")</f>
        <v>Over</v>
      </c>
      <c r="Q47" s="9">
        <f>I47-N47</f>
        <v>0.79166666666666696</v>
      </c>
      <c r="R47" s="9">
        <v>0.5</v>
      </c>
      <c r="S47" s="9">
        <f>IF(P47="Over", IF(AND(J47&gt;N47, K47&gt;N47, L47&gt;N47), 1, IF(OR(AND(J47&gt;N47, K47&gt;N47), AND(J47&gt;N47, L47&gt;N47), AND(J47&gt;N47, L47&gt;N47)), 2/3, IF(OR(AND(J47&gt;N47, K47&lt;=N47), AND(J47&gt;N47, L47&lt;=N47), AND(K47&gt;N47, L47&lt;=N47), AND(J47&lt;=N47, K47&gt;N47), AND(J47&lt;=N47, L47&gt;N47), AND(K47&lt;=N47, L47&gt;N47)), 1/3, 0))), IF(AND(J47&lt;N47, K47&lt;N47, L47&lt;N47), 1, IF(OR(AND(J47&lt;N47, K47&lt;N47), AND(J47&lt;N47, L47&lt;N47), AND(J47&lt;N47, L47&lt;N47)), 2/3, IF(OR(AND(J47&lt;N47, K47&gt;=N47), AND(J47&lt;N47, L47&gt;=N47), AND(K47&lt;N47, L47&gt;=N47), AND(J47&gt;=N47, K47&lt;N47), AND(J47&gt;=N47, L47&lt;N47), AND(K47&gt;=N47, L47&lt;N47)), 1/3, 0))))</f>
        <v>1</v>
      </c>
      <c r="T47" s="9">
        <f>IF(OR(O47&gt;1.5,O47&lt;-1.5),2,
IF(OR(AND(O47&lt;=1.5,O47&gt;=1),AND(O47&gt;=-1.5,O47&lt;=-1)),1.5,
IF(OR(AND(O47&lt;=1,O47&gt;=0.75),AND(O47&gt;=-1,O47&lt;=-0.75)),1,
IF(OR(AND(O47&lt;=0.75,O47&gt;=0.5),AND(O47&gt;=-0.75,O47&lt;=-0.5)),0.5,
IF(OR(O47&lt;=0.5,O47&gt;=-0.5),0,"")
)
)
))</f>
        <v>1.5</v>
      </c>
      <c r="U47" s="9">
        <f>IF(S47=1,3,IF(S47=2/3,2,IF(S47=1/3,1,0)))</f>
        <v>3</v>
      </c>
      <c r="V47" s="9">
        <f>IF(AND(P47="Over", I47&gt;N47), 2, IF(AND(P47="Under", I47&lt;=N47), 2, 0))</f>
        <v>2</v>
      </c>
      <c r="W47" s="9">
        <f>IF(AND(P47="Over", ISNUMBER(R47), R47&gt;0.5), 2, IF(AND(P47="Under", ISNUMBER(R47), R47&lt;=0.5), 2, 0))</f>
        <v>0</v>
      </c>
      <c r="X47" s="9">
        <f>IF(P47="Over",
    IF(M47&gt;8.6, 1,
        IF(M47&gt;7.5, 0.5, 0)),
    IF(P47="Under",
        IF(M47&gt;8.6, 0,
            IF(M47&gt;7.5, 0.5, 1)),
        "Invalid N37 Value"))</f>
        <v>0.5</v>
      </c>
      <c r="Y47" s="9">
        <f>SUM(T47:X47)</f>
        <v>7</v>
      </c>
      <c r="Z47" s="9"/>
      <c r="AA47">
        <v>4.8833333333333337</v>
      </c>
      <c r="AB47">
        <v>1.1092150170648465</v>
      </c>
      <c r="AC47">
        <v>0.89999999999999991</v>
      </c>
      <c r="AD47"/>
    </row>
    <row r="48" spans="1:30" ht="15" thickBot="1" x14ac:dyDescent="0.35">
      <c r="A48" t="str">
        <f t="shared" si="6"/>
        <v>Yusei Kikuchi</v>
      </c>
      <c r="B48" s="5">
        <f>Neural!B13</f>
        <v>5.8013875216222797</v>
      </c>
      <c r="D48" s="14">
        <v>12</v>
      </c>
      <c r="E48" s="7" t="s">
        <v>82</v>
      </c>
      <c r="F48" s="7" t="s">
        <v>64</v>
      </c>
      <c r="G48" s="7" t="s">
        <v>46</v>
      </c>
      <c r="H48" s="7" t="s">
        <v>43</v>
      </c>
      <c r="I48" s="7">
        <v>6.16</v>
      </c>
      <c r="J48" s="10">
        <v>6.0224143025351964</v>
      </c>
      <c r="K48" s="10">
        <v>6.9347103989291199</v>
      </c>
      <c r="L48" s="10">
        <v>5.4192987715150203</v>
      </c>
      <c r="M48" s="7">
        <v>9.9</v>
      </c>
      <c r="N48" s="9">
        <v>7.5</v>
      </c>
      <c r="O48" s="9">
        <f>IF(ABS(I48 - N48) &gt; MAX(ABS(J48 - N48), ABS(K48 - N48)), I48 - N48, IF(ABS(J48 - N48) &gt; ABS(K48 - N48), J48 - N48, K48 - N48))</f>
        <v>-1.4775856974648036</v>
      </c>
      <c r="P48" s="9" t="str">
        <f>IF(OR(O48&lt;0, AND(I48&lt;N48, L48&lt;N48)), "Under", "Over")</f>
        <v>Under</v>
      </c>
      <c r="Q48" s="9">
        <f>I48-N48</f>
        <v>-1.3399999999999999</v>
      </c>
      <c r="R48" s="9">
        <v>0.9</v>
      </c>
      <c r="S48" s="9">
        <f>IF(P48="Over", IF(AND(J48&gt;N48, K48&gt;N48, L48&gt;N48), 1, IF(OR(AND(J48&gt;N48, K48&gt;N48), AND(J48&gt;N48, L48&gt;N48), AND(J48&gt;N48, L48&gt;N48)), 2/3, IF(OR(AND(J48&gt;N48, K48&lt;=N48), AND(J48&gt;N48, L48&lt;=N48), AND(K48&gt;N48, L48&lt;=N48), AND(J48&lt;=N48, K48&gt;N48), AND(J48&lt;=N48, L48&gt;N48), AND(K48&lt;=N48, L48&gt;N48)), 1/3, 0))), IF(AND(J48&lt;N48, K48&lt;N48, L48&lt;N48), 1, IF(OR(AND(J48&lt;N48, K48&lt;N48), AND(J48&lt;N48, L48&lt;N48), AND(J48&lt;N48, L48&lt;N48)), 2/3, IF(OR(AND(J48&lt;N48, K48&gt;=N48), AND(J48&lt;N48, L48&gt;=N48), AND(K48&lt;N48, L48&gt;=N48), AND(J48&gt;=N48, K48&lt;N48), AND(J48&gt;=N48, L48&lt;N48), AND(K48&gt;=N48, L48&lt;N48)), 1/3, 0))))</f>
        <v>1</v>
      </c>
      <c r="T48" s="9">
        <f>IF(OR(O48&gt;1.5,O48&lt;-1.5),2,
IF(OR(AND(O48&lt;=1.5,O48&gt;=1),AND(O48&gt;=-1.5,O48&lt;=-1)),1.5,
IF(OR(AND(O48&lt;=1,O48&gt;=0.75),AND(O48&gt;=-1,O48&lt;=-0.75)),1,
IF(OR(AND(O48&lt;=0.75,O48&gt;=0.5),AND(O48&gt;=-0.75,O48&lt;=-0.5)),0.5,
IF(OR(O48&lt;=0.5,O48&gt;=-0.5),0,"")
)
)
))</f>
        <v>1.5</v>
      </c>
      <c r="U48" s="9">
        <f>IF(S48=1,3,IF(S48=2/3,2,IF(S48=1/3,1,0)))</f>
        <v>3</v>
      </c>
      <c r="V48" s="9">
        <f>IF(AND(P48="Over", I48&gt;N48), 2, IF(AND(P48="Under", I48&lt;=N48), 2, 0))</f>
        <v>2</v>
      </c>
      <c r="W48" s="9">
        <f>IF(AND(P48="Over", ISNUMBER(R48), R48&gt;0.5), 2, IF(AND(P48="Under", ISNUMBER(R48), R48&lt;=0.5), 2, 0))</f>
        <v>0</v>
      </c>
      <c r="X48" s="9">
        <f>IF(P48="Over",
    IF(M48&gt;8.6, 1,
        IF(M48&gt;7.5, 0.5, 0)),
    IF(P48="Under",
        IF(M48&gt;8.6, 0,
            IF(M48&gt;7.5, 0.5, 1)),
        "Invalid N37 Value"))</f>
        <v>0</v>
      </c>
      <c r="Y48" s="9">
        <f>SUM(T48:X48)</f>
        <v>6.5</v>
      </c>
      <c r="Z48" s="9"/>
      <c r="AA48">
        <v>5.6086956521739131</v>
      </c>
      <c r="AB48">
        <v>0.80620155038759678</v>
      </c>
      <c r="AC48">
        <v>0.76111111111111107</v>
      </c>
      <c r="AD48"/>
    </row>
    <row r="49" spans="1:30" ht="15" thickBot="1" x14ac:dyDescent="0.35">
      <c r="A49" t="str">
        <f t="shared" si="6"/>
        <v>Zebby Matthews</v>
      </c>
      <c r="B49" s="5">
        <f>Neural!B14</f>
        <v>3.9981373037410401</v>
      </c>
      <c r="D49" s="14">
        <v>13</v>
      </c>
      <c r="E49" s="7" t="s">
        <v>83</v>
      </c>
      <c r="F49" s="7" t="s">
        <v>14</v>
      </c>
      <c r="G49" s="7" t="s">
        <v>65</v>
      </c>
      <c r="H49" s="7" t="s">
        <v>42</v>
      </c>
      <c r="I49" s="7">
        <v>5</v>
      </c>
      <c r="J49" s="10">
        <v>4.6082631141586328</v>
      </c>
      <c r="K49" s="10">
        <v>5.3723694187517896</v>
      </c>
      <c r="L49" s="10">
        <v>3.9981373037410401</v>
      </c>
      <c r="M49" s="7">
        <v>6.05</v>
      </c>
      <c r="N49" s="9">
        <v>3.5</v>
      </c>
      <c r="O49" s="9">
        <f>IF(ABS(I49 - N49) &gt; MAX(ABS(J49 - N49), ABS(K49 - N49)), I49 - N49, IF(ABS(J49 - N49) &gt; ABS(K49 - N49), J49 - N49, K49 - N49))</f>
        <v>1.8723694187517896</v>
      </c>
      <c r="P49" s="9" t="str">
        <f>IF(OR(O49&lt;0, AND(I49&lt;N49, L49&lt;N49)), "Under", "Over")</f>
        <v>Over</v>
      </c>
      <c r="Q49" s="9">
        <f>I49-N49</f>
        <v>1.5</v>
      </c>
      <c r="R49" s="9">
        <v>0</v>
      </c>
      <c r="S49" s="9">
        <f>IF(P49="Over", IF(AND(J49&gt;N49, K49&gt;N49, L49&gt;N49), 1, IF(OR(AND(J49&gt;N49, K49&gt;N49), AND(J49&gt;N49, L49&gt;N49), AND(J49&gt;N49, L49&gt;N49)), 2/3, IF(OR(AND(J49&gt;N49, K49&lt;=N49), AND(J49&gt;N49, L49&lt;=N49), AND(K49&gt;N49, L49&lt;=N49), AND(J49&lt;=N49, K49&gt;N49), AND(J49&lt;=N49, L49&gt;N49), AND(K49&lt;=N49, L49&gt;N49)), 1/3, 0))), IF(AND(J49&lt;N49, K49&lt;N49, L49&lt;N49), 1, IF(OR(AND(J49&lt;N49, K49&lt;N49), AND(J49&lt;N49, L49&lt;N49), AND(J49&lt;N49, L49&lt;N49)), 2/3, IF(OR(AND(J49&lt;N49, K49&gt;=N49), AND(J49&lt;N49, L49&gt;=N49), AND(K49&lt;N49, L49&gt;=N49), AND(J49&gt;=N49, K49&lt;N49), AND(J49&gt;=N49, L49&lt;N49), AND(K49&gt;=N49, L49&lt;N49)), 1/3, 0))))</f>
        <v>1</v>
      </c>
      <c r="T49" s="9">
        <f>IF(OR(O49&gt;1.5,O49&lt;-1.5),2,
IF(OR(AND(O49&lt;=1.5,O49&gt;=1),AND(O49&gt;=-1.5,O49&lt;=-1)),1.5,
IF(OR(AND(O49&lt;=1,O49&gt;=0.75),AND(O49&gt;=-1,O49&lt;=-0.75)),1,
IF(OR(AND(O49&lt;=0.75,O49&gt;=0.5),AND(O49&gt;=-0.75,O49&lt;=-0.5)),0.5,
IF(OR(O49&lt;=0.5,O49&gt;=-0.5),0,"")
)
)
))</f>
        <v>2</v>
      </c>
      <c r="U49" s="9">
        <f>IF(S49=1,3,IF(S49=2/3,2,IF(S49=1/3,1,0)))</f>
        <v>3</v>
      </c>
      <c r="V49" s="9">
        <f>IF(AND(P49="Over", I49&gt;N49), 2, IF(AND(P49="Under", I49&lt;=N49), 2, 0))</f>
        <v>2</v>
      </c>
      <c r="W49" s="9">
        <f>IF(AND(P49="Over", ISNUMBER(R49), R49&gt;0.5), 2, IF(AND(P49="Under", ISNUMBER(R49), R49&lt;=0.5), 2, 0))</f>
        <v>0</v>
      </c>
      <c r="X49" s="9">
        <f>IF(P49="Over",
    IF(M49&gt;8.6, 1,
        IF(M49&gt;7.5, 0.5, 0)),
    IF(P49="Under",
        IF(M49&gt;8.6, 0,
            IF(M49&gt;7.5, 0.5, 1)),
        "Invalid N37 Value"))</f>
        <v>0</v>
      </c>
      <c r="Y49" s="9">
        <f>SUM(T49:X49)</f>
        <v>7</v>
      </c>
      <c r="Z49" s="9"/>
      <c r="AA49">
        <v>5.6619047619047622</v>
      </c>
      <c r="AB49">
        <v>0.83263246425567705</v>
      </c>
      <c r="AC49">
        <v>0.99444444444444435</v>
      </c>
      <c r="AD49"/>
    </row>
    <row r="50" spans="1:30" ht="15" thickBot="1" x14ac:dyDescent="0.35">
      <c r="A50" t="str">
        <f t="shared" si="6"/>
        <v>Michael King</v>
      </c>
      <c r="B50" s="5">
        <f>Neural!B15</f>
        <v>5.5384962167874203</v>
      </c>
      <c r="D50" s="14">
        <v>14</v>
      </c>
      <c r="E50" s="7" t="s">
        <v>84</v>
      </c>
      <c r="F50" s="7" t="s">
        <v>65</v>
      </c>
      <c r="G50" s="7" t="s">
        <v>14</v>
      </c>
      <c r="H50" s="7" t="s">
        <v>43</v>
      </c>
      <c r="I50" s="7">
        <v>6.7826086956521738</v>
      </c>
      <c r="J50" s="10">
        <v>6.1902026087300408</v>
      </c>
      <c r="K50" s="10">
        <v>7.1229124778461204</v>
      </c>
      <c r="L50" s="10">
        <v>5.0944605035884303</v>
      </c>
      <c r="M50" s="7">
        <v>8</v>
      </c>
      <c r="N50" s="9">
        <v>6.5</v>
      </c>
      <c r="O50" s="9">
        <f>IF(ABS(I50 - N50) &gt; MAX(ABS(J50 - N50), ABS(K50 - N50)), I50 - N50, IF(ABS(J50 - N50) &gt; ABS(K50 - N50), J50 - N50, K50 - N50))</f>
        <v>0.62291247784612036</v>
      </c>
      <c r="P50" s="9" t="str">
        <f>IF(OR(O50&lt;0, AND(I50&lt;N50, L50&lt;N50)), "Under", "Over")</f>
        <v>Over</v>
      </c>
      <c r="Q50" s="9">
        <f>I50-N50</f>
        <v>0.28260869565217384</v>
      </c>
      <c r="R50" s="9">
        <v>1</v>
      </c>
      <c r="S50" s="9">
        <f>IF(P50="Over", IF(AND(J50&gt;N50, K50&gt;N50, L50&gt;N50), 1, IF(OR(AND(J50&gt;N50, K50&gt;N50), AND(J50&gt;N50, L50&gt;N50), AND(J50&gt;N50, L50&gt;N50)), 2/3, IF(OR(AND(J50&gt;N50, K50&lt;=N50), AND(J50&gt;N50, L50&lt;=N50), AND(K50&gt;N50, L50&lt;=N50), AND(J50&lt;=N50, K50&gt;N50), AND(J50&lt;=N50, L50&gt;N50), AND(K50&lt;=N50, L50&gt;N50)), 1/3, 0))), IF(AND(J50&lt;N50, K50&lt;N50, L50&lt;N50), 1, IF(OR(AND(J50&lt;N50, K50&lt;N50), AND(J50&lt;N50, L50&lt;N50), AND(J50&lt;N50, L50&lt;N50)), 2/3, IF(OR(AND(J50&lt;N50, K50&gt;=N50), AND(J50&lt;N50, L50&gt;=N50), AND(K50&lt;N50, L50&gt;=N50), AND(J50&gt;=N50, K50&lt;N50), AND(J50&gt;=N50, L50&lt;N50), AND(K50&gt;=N50, L50&lt;N50)), 1/3, 0))))</f>
        <v>0.33333333333333331</v>
      </c>
      <c r="T50" s="9">
        <f>IF(OR(O50&gt;1.5,O50&lt;-1.5),2,
IF(OR(AND(O50&lt;=1.5,O50&gt;=1),AND(O50&gt;=-1.5,O50&lt;=-1)),1.5,
IF(OR(AND(O50&lt;=1,O50&gt;=0.75),AND(O50&gt;=-1,O50&lt;=-0.75)),1,
IF(OR(AND(O50&lt;=0.75,O50&gt;=0.5),AND(O50&gt;=-0.75,O50&lt;=-0.5)),0.5,
IF(OR(O50&lt;=0.5,O50&gt;=-0.5),0,"")
)
)
))</f>
        <v>0.5</v>
      </c>
      <c r="U50" s="9">
        <f>IF(S50=1,3,IF(S50=2/3,2,IF(S50=1/3,1,0)))</f>
        <v>1</v>
      </c>
      <c r="V50" s="9">
        <f>IF(AND(P50="Over", I50&gt;N50), 2, IF(AND(P50="Under", I50&lt;=N50), 2, 0))</f>
        <v>2</v>
      </c>
      <c r="W50" s="9">
        <f>IF(AND(P50="Over", ISNUMBER(R50), R50&gt;0.5), 2, IF(AND(P50="Under", ISNUMBER(R50), R50&lt;=0.5), 2, 0))</f>
        <v>2</v>
      </c>
      <c r="X50" s="9">
        <f>IF(P50="Over",
    IF(M50&gt;8.6, 1,
        IF(M50&gt;7.5, 0.5, 0)),
    IF(P50="Under",
        IF(M50&gt;8.6, 0,
            IF(M50&gt;7.5, 0.5, 1)),
        "Invalid N37 Value"))</f>
        <v>0.5</v>
      </c>
      <c r="Y50" s="9">
        <f>SUM(T50:X50)</f>
        <v>6</v>
      </c>
      <c r="Z50" s="9"/>
      <c r="AA50">
        <v>5.5052631578947366</v>
      </c>
      <c r="AB50">
        <v>1.061185468451243</v>
      </c>
      <c r="AC50">
        <v>0.72777777777777775</v>
      </c>
      <c r="AD50"/>
    </row>
    <row r="51" spans="1:30" ht="15" thickBot="1" x14ac:dyDescent="0.35">
      <c r="A51" t="str">
        <f t="shared" si="6"/>
        <v>Taj Bradley</v>
      </c>
      <c r="B51" s="5">
        <f>Neural!B16</f>
        <v>5.5640451936716397</v>
      </c>
      <c r="D51" s="14">
        <v>15</v>
      </c>
      <c r="E51" s="7" t="s">
        <v>85</v>
      </c>
      <c r="F51" s="7" t="s">
        <v>61</v>
      </c>
      <c r="G51" s="7" t="s">
        <v>70</v>
      </c>
      <c r="H51" s="7" t="s">
        <v>42</v>
      </c>
      <c r="I51" s="7">
        <v>6.5882352941176467</v>
      </c>
      <c r="J51" s="7">
        <v>5.9457349849762871</v>
      </c>
      <c r="K51" s="7">
        <v>6.8517750510931101</v>
      </c>
      <c r="L51" s="7">
        <v>5.0567871992967897</v>
      </c>
      <c r="M51" s="7">
        <v>8.0500000000000007</v>
      </c>
      <c r="N51" s="9">
        <v>6.5</v>
      </c>
      <c r="O51" s="9">
        <f>IF(ABS(I51 - N51) &gt; MAX(ABS(J51 - N51), ABS(K51 - N51)), I51 - N51, IF(ABS(J51 - N51) &gt; ABS(K51 - N51), J51 - N51, K51 - N51))</f>
        <v>-0.55426501502371295</v>
      </c>
      <c r="P51" s="9" t="str">
        <f>IF(OR(O51&lt;0, AND(I51&lt;N51, L51&lt;N51)), "Under", "Over")</f>
        <v>Under</v>
      </c>
      <c r="Q51" s="9">
        <f>I51-N51</f>
        <v>8.8235294117646745E-2</v>
      </c>
      <c r="R51" s="9">
        <v>0.4</v>
      </c>
      <c r="S51" s="9">
        <f>IF(P51="Over", IF(AND(J51&gt;N51, K51&gt;N51, L51&gt;N51), 1, IF(OR(AND(J51&gt;N51, K51&gt;N51), AND(J51&gt;N51, L51&gt;N51), AND(J51&gt;N51, L51&gt;N51)), 2/3, IF(OR(AND(J51&gt;N51, K51&lt;=N51), AND(J51&gt;N51, L51&lt;=N51), AND(K51&gt;N51, L51&lt;=N51), AND(J51&lt;=N51, K51&gt;N51), AND(J51&lt;=N51, L51&gt;N51), AND(K51&lt;=N51, L51&gt;N51)), 1/3, 0))), IF(AND(J51&lt;N51, K51&lt;N51, L51&lt;N51), 1, IF(OR(AND(J51&lt;N51, K51&lt;N51), AND(J51&lt;N51, L51&lt;N51), AND(J51&lt;N51, L51&lt;N51)), 2/3, IF(OR(AND(J51&lt;N51, K51&gt;=N51), AND(J51&lt;N51, L51&gt;=N51), AND(K51&lt;N51, L51&gt;=N51), AND(J51&gt;=N51, K51&lt;N51), AND(J51&gt;=N51, L51&lt;N51), AND(K51&gt;=N51, L51&lt;N51)), 1/3, 0))))</f>
        <v>0.66666666666666663</v>
      </c>
      <c r="T51" s="9">
        <f>IF(OR(O51&gt;1.5,O51&lt;-1.5),2,
IF(OR(AND(O51&lt;=1.5,O51&gt;=1),AND(O51&gt;=-1.5,O51&lt;=-1)),1.5,
IF(OR(AND(O51&lt;=1,O51&gt;=0.75),AND(O51&gt;=-1,O51&lt;=-0.75)),1,
IF(OR(AND(O51&lt;=0.75,O51&gt;=0.5),AND(O51&gt;=-0.75,O51&lt;=-0.5)),0.5,
IF(OR(O51&lt;=0.5,O51&gt;=-0.5),0,"")
)
)
))</f>
        <v>0.5</v>
      </c>
      <c r="U51" s="9">
        <f>IF(S51=1,3,IF(S51=2/3,2,IF(S51=1/3,1,0)))</f>
        <v>2</v>
      </c>
      <c r="V51" s="9">
        <f>IF(AND(P51="Over", I51&gt;N51), 2, IF(AND(P51="Under", I51&lt;=N51), 2, 0))</f>
        <v>0</v>
      </c>
      <c r="W51" s="9">
        <f>IF(AND(P51="Over", ISNUMBER(R51), R51&gt;0.5), 2, IF(AND(P51="Under", ISNUMBER(R51), R51&lt;=0.5), 2, 0))</f>
        <v>2</v>
      </c>
      <c r="X51" s="9">
        <f>IF(P51="Over",
    IF(M51&gt;8.6, 1,
        IF(M51&gt;7.5, 0.5, 0)),
    IF(P51="Under",
        IF(M51&gt;8.6, 0,
            IF(M51&gt;7.5, 0.5, 1)),
        "Invalid N37 Value"))</f>
        <v>0.5</v>
      </c>
      <c r="Y51" s="9">
        <f>SUM(T51:X51)</f>
        <v>5</v>
      </c>
      <c r="Z51" s="9"/>
      <c r="AA51">
        <v>5.168181818181818</v>
      </c>
      <c r="AB51" s="6">
        <v>1.0026385224274406</v>
      </c>
      <c r="AC51">
        <v>0.98333333333333328</v>
      </c>
    </row>
    <row r="52" spans="1:30" ht="15" thickBot="1" x14ac:dyDescent="0.35">
      <c r="A52" t="str">
        <f t="shared" si="6"/>
        <v>Joe Boyle</v>
      </c>
      <c r="B52" s="5">
        <f>Neural!B17</f>
        <v>4.2297657621078102</v>
      </c>
      <c r="D52" s="14">
        <v>16</v>
      </c>
      <c r="E52" s="7" t="s">
        <v>86</v>
      </c>
      <c r="F52" s="7" t="s">
        <v>70</v>
      </c>
      <c r="G52" s="7" t="s">
        <v>61</v>
      </c>
      <c r="H52" s="7" t="s">
        <v>43</v>
      </c>
      <c r="I52" s="7">
        <v>4.375</v>
      </c>
      <c r="J52" s="9">
        <v>4.5517343258792513</v>
      </c>
      <c r="K52" s="9">
        <v>5.4071553905990903</v>
      </c>
      <c r="L52" s="9">
        <v>4.0203423999999996</v>
      </c>
      <c r="M52" s="7">
        <v>9.5500000000000007</v>
      </c>
      <c r="N52" s="9">
        <v>5.5</v>
      </c>
      <c r="O52" s="9">
        <f>IF(ABS(I52 - N52) &gt; MAX(ABS(J52 - N52), ABS(K52 - N52)), I52 - N52, IF(ABS(J52 - N52) &gt; ABS(K52 - N52), J52 - N52, K52 - N52))</f>
        <v>-1.125</v>
      </c>
      <c r="P52" s="9" t="str">
        <f>IF(OR(O52&lt;0, AND(I52&lt;N52, L52&lt;N52)), "Under", "Over")</f>
        <v>Under</v>
      </c>
      <c r="Q52" s="9">
        <f>I52-N52</f>
        <v>-1.125</v>
      </c>
      <c r="R52" s="9">
        <v>0.5</v>
      </c>
      <c r="S52" s="9">
        <f>IF(P52="Over", IF(AND(J52&gt;N52, K52&gt;N52, L52&gt;N52), 1, IF(OR(AND(J52&gt;N52, K52&gt;N52), AND(J52&gt;N52, L52&gt;N52), AND(J52&gt;N52, L52&gt;N52)), 2/3, IF(OR(AND(J52&gt;N52, K52&lt;=N52), AND(J52&gt;N52, L52&lt;=N52), AND(K52&gt;N52, L52&lt;=N52), AND(J52&lt;=N52, K52&gt;N52), AND(J52&lt;=N52, L52&gt;N52), AND(K52&lt;=N52, L52&gt;N52)), 1/3, 0))), IF(AND(J52&lt;N52, K52&lt;N52, L52&lt;N52), 1, IF(OR(AND(J52&lt;N52, K52&lt;N52), AND(J52&lt;N52, L52&lt;N52), AND(J52&lt;N52, L52&lt;N52)), 2/3, IF(OR(AND(J52&lt;N52, K52&gt;=N52), AND(J52&lt;N52, L52&gt;=N52), AND(K52&lt;N52, L52&gt;=N52), AND(J52&gt;=N52, K52&lt;N52), AND(J52&gt;=N52, L52&lt;N52), AND(K52&gt;=N52, L52&lt;N52)), 1/3, 0))))</f>
        <v>1</v>
      </c>
      <c r="T52" s="9">
        <f>IF(OR(O52&gt;1.5,O52&lt;-1.5),2,
IF(OR(AND(O52&lt;=1.5,O52&gt;=1),AND(O52&gt;=-1.5,O52&lt;=-1)),1.5,
IF(OR(AND(O52&lt;=1,O52&gt;=0.75),AND(O52&gt;=-1,O52&lt;=-0.75)),1,
IF(OR(AND(O52&lt;=0.75,O52&gt;=0.5),AND(O52&gt;=-0.75,O52&lt;=-0.5)),0.5,
IF(OR(O52&lt;=0.5,O52&gt;=-0.5),0,"")
)
)
))</f>
        <v>1.5</v>
      </c>
      <c r="U52" s="9">
        <f>IF(S52=1,3,IF(S52=2/3,2,IF(S52=1/3,1,0)))</f>
        <v>3</v>
      </c>
      <c r="V52" s="9">
        <f>IF(AND(P52="Over", I52&gt;N52), 2, IF(AND(P52="Under", I52&lt;=N52), 2, 0))</f>
        <v>2</v>
      </c>
      <c r="W52" s="9">
        <f>IF(AND(P52="Over", ISNUMBER(R52), R52&gt;0.5), 2, IF(AND(P52="Under", ISNUMBER(R52), R52&lt;=0.5), 2, 0))</f>
        <v>2</v>
      </c>
      <c r="X52" s="9">
        <f>IF(P52="Over",
    IF(M52&gt;8.6, 1,
        IF(M52&gt;7.5, 0.5, 0)),
    IF(P52="Under",
        IF(M52&gt;8.6, 0,
            IF(M52&gt;7.5, 0.5, 1)),
        "Invalid N37 Value"))</f>
        <v>0</v>
      </c>
      <c r="Y52" s="9">
        <f>SUM(T52:X52)</f>
        <v>8.5</v>
      </c>
      <c r="Z52" s="9"/>
      <c r="AA52">
        <v>4.4625000000000004</v>
      </c>
      <c r="AB52" s="6">
        <v>0.70028011204481788</v>
      </c>
      <c r="AC52">
        <v>1.1166666666666667</v>
      </c>
    </row>
    <row r="53" spans="1:30" ht="15" thickBot="1" x14ac:dyDescent="0.35">
      <c r="A53" t="str">
        <f t="shared" si="6"/>
        <v>Jonathan Cannon</v>
      </c>
      <c r="B53" s="5">
        <f>Neural!B18</f>
        <v>5.0374422593936501</v>
      </c>
      <c r="D53" s="14">
        <v>17</v>
      </c>
      <c r="E53" s="7" t="s">
        <v>87</v>
      </c>
      <c r="F53" s="7" t="s">
        <v>63</v>
      </c>
      <c r="G53" s="7" t="s">
        <v>72</v>
      </c>
      <c r="H53" s="7" t="s">
        <v>42</v>
      </c>
      <c r="I53" s="7">
        <v>3.615384615384615</v>
      </c>
      <c r="J53" s="7">
        <v>4.2165246945737946</v>
      </c>
      <c r="K53" s="7">
        <v>5.0820554436771204</v>
      </c>
      <c r="L53" s="7">
        <v>3.082948</v>
      </c>
      <c r="M53" s="7">
        <v>9.6999999999999993</v>
      </c>
      <c r="N53" s="9">
        <v>3.5</v>
      </c>
      <c r="O53" s="9">
        <f>IF(ABS(I53 - N53) &gt; MAX(ABS(J53 - N53), ABS(K53 - N53)), I53 - N53, IF(ABS(J53 - N53) &gt; ABS(K53 - N53), J53 - N53, K53 - N53))</f>
        <v>1.5820554436771204</v>
      </c>
      <c r="P53" s="9" t="str">
        <f>IF(OR(O53&lt;0, AND(I53&lt;N53, L53&lt;N53)), "Under", "Over")</f>
        <v>Over</v>
      </c>
      <c r="Q53" s="9">
        <f>I53-N53</f>
        <v>0.11538461538461497</v>
      </c>
      <c r="R53" s="9">
        <v>0.2</v>
      </c>
      <c r="S53" s="9">
        <f>IF(P53="Over", IF(AND(J53&gt;N53, K53&gt;N53, L53&gt;N53), 1, IF(OR(AND(J53&gt;N53, K53&gt;N53), AND(J53&gt;N53, L53&gt;N53), AND(J53&gt;N53, L53&gt;N53)), 2/3, IF(OR(AND(J53&gt;N53, K53&lt;=N53), AND(J53&gt;N53, L53&lt;=N53), AND(K53&gt;N53, L53&lt;=N53), AND(J53&lt;=N53, K53&gt;N53), AND(J53&lt;=N53, L53&gt;N53), AND(K53&lt;=N53, L53&gt;N53)), 1/3, 0))), IF(AND(J53&lt;N53, K53&lt;N53, L53&lt;N53), 1, IF(OR(AND(J53&lt;N53, K53&lt;N53), AND(J53&lt;N53, L53&lt;N53), AND(J53&lt;N53, L53&lt;N53)), 2/3, IF(OR(AND(J53&lt;N53, K53&gt;=N53), AND(J53&lt;N53, L53&gt;=N53), AND(K53&lt;N53, L53&gt;=N53), AND(J53&gt;=N53, K53&lt;N53), AND(J53&gt;=N53, L53&lt;N53), AND(K53&gt;=N53, L53&lt;N53)), 1/3, 0))))</f>
        <v>0.66666666666666663</v>
      </c>
      <c r="T53" s="9">
        <f>IF(OR(O53&gt;1.5,O53&lt;-1.5),2,
IF(OR(AND(O53&lt;=1.5,O53&gt;=1),AND(O53&gt;=-1.5,O53&lt;=-1)),1.5,
IF(OR(AND(O53&lt;=1,O53&gt;=0.75),AND(O53&gt;=-1,O53&lt;=-0.75)),1,
IF(OR(AND(O53&lt;=0.75,O53&gt;=0.5),AND(O53&gt;=-0.75,O53&lt;=-0.5)),0.5,
IF(OR(O53&lt;=0.5,O53&gt;=-0.5),0,"")
)
)
))</f>
        <v>2</v>
      </c>
      <c r="U53" s="9">
        <f>IF(S53=1,3,IF(S53=2/3,2,IF(S53=1/3,1,0)))</f>
        <v>2</v>
      </c>
      <c r="V53" s="9">
        <f>IF(AND(P53="Over", I53&gt;N53), 2, IF(AND(P53="Under", I53&lt;=N53), 2, 0))</f>
        <v>2</v>
      </c>
      <c r="W53" s="9">
        <f>IF(AND(P53="Over", ISNUMBER(R53), R53&gt;0.5), 2, IF(AND(P53="Under", ISNUMBER(R53), R53&lt;=0.5), 2, 0))</f>
        <v>0</v>
      </c>
      <c r="X53" s="9">
        <f>IF(P53="Over",
    IF(M53&gt;8.6, 1,
        IF(M53&gt;7.5, 0.5, 0)),
    IF(P53="Under",
        IF(M53&gt;8.6, 0,
            IF(M53&gt;7.5, 0.5, 1)),
        "Invalid N37 Value"))</f>
        <v>1</v>
      </c>
      <c r="Y53" s="9">
        <f>SUM(T53:X53)</f>
        <v>7</v>
      </c>
      <c r="Z53" s="9"/>
      <c r="AA53">
        <v>4.62</v>
      </c>
      <c r="AB53" s="6">
        <v>1.1255411255411256</v>
      </c>
      <c r="AC53">
        <v>0.87222222222222223</v>
      </c>
    </row>
    <row r="54" spans="1:30" ht="15" thickBot="1" x14ac:dyDescent="0.35">
      <c r="A54" t="str">
        <f t="shared" si="6"/>
        <v>Kyle Harrison</v>
      </c>
      <c r="B54" s="5">
        <f>Neural!B19</f>
        <v>4.91679177352409</v>
      </c>
      <c r="D54" s="14">
        <v>18</v>
      </c>
      <c r="E54" s="7" t="s">
        <v>88</v>
      </c>
      <c r="F54" s="7" t="s">
        <v>72</v>
      </c>
      <c r="G54" s="7" t="s">
        <v>63</v>
      </c>
      <c r="H54" s="7" t="s">
        <v>43</v>
      </c>
      <c r="I54" s="7">
        <v>4.9047619047619051</v>
      </c>
      <c r="J54" s="7">
        <v>4.8329882084187883</v>
      </c>
      <c r="K54" s="7">
        <v>5.2899236211802796</v>
      </c>
      <c r="L54" s="7">
        <v>4.097836</v>
      </c>
      <c r="M54" s="7">
        <v>8.65</v>
      </c>
      <c r="N54" s="9">
        <v>4.5</v>
      </c>
      <c r="O54" s="9">
        <f>IF(ABS(I54 - N54) &gt; MAX(ABS(J54 - N54), ABS(K54 - N54)), I54 - N54, IF(ABS(J54 - N54) &gt; ABS(K54 - N54), J54 - N54, K54 - N54))</f>
        <v>0.78992362118027959</v>
      </c>
      <c r="P54" s="9" t="str">
        <f>IF(OR(O54&lt;0, AND(I54&lt;N54, L54&lt;N54)), "Under", "Over")</f>
        <v>Over</v>
      </c>
      <c r="Q54" s="9">
        <f>I54-N54</f>
        <v>0.4047619047619051</v>
      </c>
      <c r="R54" s="9">
        <v>0.1</v>
      </c>
      <c r="S54" s="9">
        <f>IF(P54="Over", IF(AND(J54&gt;N54, K54&gt;N54, L54&gt;N54), 1, IF(OR(AND(J54&gt;N54, K54&gt;N54), AND(J54&gt;N54, L54&gt;N54), AND(J54&gt;N54, L54&gt;N54)), 2/3, IF(OR(AND(J54&gt;N54, K54&lt;=N54), AND(J54&gt;N54, L54&lt;=N54), AND(K54&gt;N54, L54&lt;=N54), AND(J54&lt;=N54, K54&gt;N54), AND(J54&lt;=N54, L54&gt;N54), AND(K54&lt;=N54, L54&gt;N54)), 1/3, 0))), IF(AND(J54&lt;N54, K54&lt;N54, L54&lt;N54), 1, IF(OR(AND(J54&lt;N54, K54&lt;N54), AND(J54&lt;N54, L54&lt;N54), AND(J54&lt;N54, L54&lt;N54)), 2/3, IF(OR(AND(J54&lt;N54, K54&gt;=N54), AND(J54&lt;N54, L54&gt;=N54), AND(K54&lt;N54, L54&gt;=N54), AND(J54&gt;=N54, K54&lt;N54), AND(J54&gt;=N54, L54&lt;N54), AND(K54&gt;=N54, L54&lt;N54)), 1/3, 0))))</f>
        <v>0.66666666666666663</v>
      </c>
      <c r="T54" s="9">
        <f>IF(OR(O54&gt;1.5,O54&lt;-1.5),2,
IF(OR(AND(O54&lt;=1.5,O54&gt;=1),AND(O54&gt;=-1.5,O54&lt;=-1)),1.5,
IF(OR(AND(O54&lt;=1,O54&gt;=0.75),AND(O54&gt;=-1,O54&lt;=-0.75)),1,
IF(OR(AND(O54&lt;=0.75,O54&gt;=0.5),AND(O54&gt;=-0.75,O54&lt;=-0.5)),0.5,
IF(OR(O54&lt;=0.5,O54&gt;=-0.5),0,"")
)
)
))</f>
        <v>1</v>
      </c>
      <c r="U54" s="9">
        <f>IF(S54=1,3,IF(S54=2/3,2,IF(S54=1/3,1,0)))</f>
        <v>2</v>
      </c>
      <c r="V54" s="9">
        <f>IF(AND(P54="Over", I54&gt;N54), 2, IF(AND(P54="Under", I54&lt;=N54), 2, 0))</f>
        <v>2</v>
      </c>
      <c r="W54" s="9">
        <f>IF(AND(P54="Over", ISNUMBER(R54), R54&gt;0.5), 2, IF(AND(P54="Under", ISNUMBER(R54), R54&lt;=0.5), 2, 0))</f>
        <v>0</v>
      </c>
      <c r="X54" s="9">
        <f>IF(P54="Over",
    IF(M54&gt;8.6, 1,
        IF(M54&gt;7.5, 0.5, 0)),
    IF(P54="Under",
        IF(M54&gt;8.6, 0,
            IF(M54&gt;7.5, 0.5, 1)),
        "Invalid N37 Value"))</f>
        <v>1</v>
      </c>
      <c r="Y54" s="9">
        <f>SUM(T54:X54)</f>
        <v>6</v>
      </c>
      <c r="Z54" s="9"/>
      <c r="AA54">
        <v>5.6476190476190471</v>
      </c>
      <c r="AB54" s="6">
        <v>0.98650927487352447</v>
      </c>
      <c r="AC54">
        <v>0.91666666666666663</v>
      </c>
    </row>
    <row r="55" spans="1:30" ht="15" thickBot="1" x14ac:dyDescent="0.35">
      <c r="A55" t="str">
        <f t="shared" si="6"/>
        <v>Bryan Woo</v>
      </c>
      <c r="B55" s="5">
        <f>Neural!B20</f>
        <v>4.9154969220004698</v>
      </c>
      <c r="D55" s="14">
        <v>19</v>
      </c>
      <c r="E55" s="7" t="s">
        <v>89</v>
      </c>
      <c r="F55" s="7" t="s">
        <v>51</v>
      </c>
      <c r="G55" s="7" t="s">
        <v>47</v>
      </c>
      <c r="H55" s="7" t="s">
        <v>42</v>
      </c>
      <c r="I55" s="7">
        <v>4</v>
      </c>
      <c r="J55" s="7">
        <v>4.4117294703649286</v>
      </c>
      <c r="K55" s="7">
        <v>4.9154969220004698</v>
      </c>
      <c r="L55" s="7">
        <v>3.8804522000000001</v>
      </c>
      <c r="M55" s="7">
        <v>9.1</v>
      </c>
      <c r="N55" s="9">
        <v>4.5</v>
      </c>
      <c r="O55" s="9">
        <f>IF(ABS(I55 - N55) &gt; MAX(ABS(J55 - N55), ABS(K55 - N55)), I55 - N55, IF(ABS(J55 - N55) &gt; ABS(K55 - N55), J55 - N55, K55 - N55))</f>
        <v>-0.5</v>
      </c>
      <c r="P55" s="9" t="str">
        <f>IF(OR(O55&lt;0, AND(I55&lt;N55, L55&lt;N55)), "Under", "Over")</f>
        <v>Under</v>
      </c>
      <c r="Q55" s="9">
        <f>I55-N55</f>
        <v>-0.5</v>
      </c>
      <c r="R55" s="9">
        <v>0.5</v>
      </c>
      <c r="S55" s="9">
        <f>IF(P55="Over", IF(AND(J55&gt;N55, K55&gt;N55, L55&gt;N55), 1, IF(OR(AND(J55&gt;N55, K55&gt;N55), AND(J55&gt;N55, L55&gt;N55), AND(J55&gt;N55, L55&gt;N55)), 2/3, IF(OR(AND(J55&gt;N55, K55&lt;=N55), AND(J55&gt;N55, L55&lt;=N55), AND(K55&gt;N55, L55&lt;=N55), AND(J55&lt;=N55, K55&gt;N55), AND(J55&lt;=N55, L55&gt;N55), AND(K55&lt;=N55, L55&gt;N55)), 1/3, 0))), IF(AND(J55&lt;N55, K55&lt;N55, L55&lt;N55), 1, IF(OR(AND(J55&lt;N55, K55&lt;N55), AND(J55&lt;N55, L55&lt;N55), AND(J55&lt;N55, L55&lt;N55)), 2/3, IF(OR(AND(J55&lt;N55, K55&gt;=N55), AND(J55&lt;N55, L55&gt;=N55), AND(K55&lt;N55, L55&gt;=N55), AND(J55&gt;=N55, K55&lt;N55), AND(J55&gt;=N55, L55&lt;N55), AND(K55&gt;=N55, L55&lt;N55)), 1/3, 0))))</f>
        <v>0.66666666666666663</v>
      </c>
      <c r="T55" s="9">
        <f>IF(OR(O55&gt;1.5,O55&lt;-1.5),2,
IF(OR(AND(O55&lt;=1.5,O55&gt;=1),AND(O55&gt;=-1.5,O55&lt;=-1)),1.5,
IF(OR(AND(O55&lt;=1,O55&gt;=0.75),AND(O55&gt;=-1,O55&lt;=-0.75)),1,
IF(OR(AND(O55&lt;=0.75,O55&gt;=0.5),AND(O55&gt;=-0.75,O55&lt;=-0.5)),0.5,
IF(OR(O55&lt;=0.5,O55&gt;=-0.5),0,"")
)
)
))</f>
        <v>0.5</v>
      </c>
      <c r="U55" s="9">
        <f>IF(S55=1,3,IF(S55=2/3,2,IF(S55=1/3,1,0)))</f>
        <v>2</v>
      </c>
      <c r="V55" s="9">
        <f>IF(AND(P55="Over", I55&gt;N55), 2, IF(AND(P55="Under", I55&lt;=N55), 2, 0))</f>
        <v>2</v>
      </c>
      <c r="W55" s="9">
        <f>IF(AND(P55="Over", ISNUMBER(R55), R55&gt;0.5), 2, IF(AND(P55="Under", ISNUMBER(R55), R55&lt;=0.5), 2, 0))</f>
        <v>2</v>
      </c>
      <c r="X55" s="9">
        <f>IF(P55="Over",
    IF(M55&gt;8.6, 1,
        IF(M55&gt;7.5, 0.5, 0)),
    IF(P55="Under",
        IF(M55&gt;8.6, 0,
            IF(M55&gt;7.5, 0.5, 1)),
        "Invalid N37 Value"))</f>
        <v>0</v>
      </c>
      <c r="Y55" s="9">
        <f>SUM(T55:X55)</f>
        <v>6.5</v>
      </c>
      <c r="Z55" s="9"/>
      <c r="AA55">
        <v>4.4375</v>
      </c>
      <c r="AB55" s="6">
        <v>1.2394366197183098</v>
      </c>
      <c r="AC55">
        <v>0.86111111111111116</v>
      </c>
    </row>
    <row r="56" spans="1:30" ht="15" thickBot="1" x14ac:dyDescent="0.35">
      <c r="A56" t="str">
        <f t="shared" si="6"/>
        <v>Gavin Stone</v>
      </c>
      <c r="B56" s="5">
        <f>Neural!B21</f>
        <v>5.4868429973818102</v>
      </c>
      <c r="D56" s="14">
        <v>20</v>
      </c>
      <c r="E56" s="7" t="s">
        <v>90</v>
      </c>
      <c r="F56" s="7" t="s">
        <v>47</v>
      </c>
      <c r="G56" s="7" t="s">
        <v>51</v>
      </c>
      <c r="H56" s="7" t="s">
        <v>43</v>
      </c>
      <c r="I56" s="7">
        <v>4.3181818181818183</v>
      </c>
      <c r="J56" s="7">
        <v>4.8209874049070187</v>
      </c>
      <c r="K56" s="7">
        <v>5.5001665664129797</v>
      </c>
      <c r="L56" s="7">
        <v>4.1336208797555596</v>
      </c>
      <c r="M56" s="7">
        <v>10.45</v>
      </c>
      <c r="N56" s="9">
        <v>5.5</v>
      </c>
      <c r="O56" s="9">
        <f>IF(ABS(I56 - N56) &gt; MAX(ABS(J56 - N56), ABS(K56 - N56)), I56 - N56, IF(ABS(J56 - N56) &gt; ABS(K56 - N56), J56 - N56, K56 - N56))</f>
        <v>-1.1818181818181817</v>
      </c>
      <c r="P56" s="9" t="str">
        <f>IF(OR(O56&lt;0, AND(I56&lt;N56, L56&lt;N56)), "Under", "Over")</f>
        <v>Under</v>
      </c>
      <c r="Q56" s="9">
        <f>I56-N56</f>
        <v>-1.1818181818181817</v>
      </c>
      <c r="R56" s="9">
        <v>0.3</v>
      </c>
      <c r="S56" s="9">
        <f>IF(P56="Over", IF(AND(J56&gt;N56, K56&gt;N56, L56&gt;N56), 1, IF(OR(AND(J56&gt;N56, K56&gt;N56), AND(J56&gt;N56, L56&gt;N56), AND(J56&gt;N56, L56&gt;N56)), 2/3, IF(OR(AND(J56&gt;N56, K56&lt;=N56), AND(J56&gt;N56, L56&lt;=N56), AND(K56&gt;N56, L56&lt;=N56), AND(J56&lt;=N56, K56&gt;N56), AND(J56&lt;=N56, L56&gt;N56), AND(K56&lt;=N56, L56&gt;N56)), 1/3, 0))), IF(AND(J56&lt;N56, K56&lt;N56, L56&lt;N56), 1, IF(OR(AND(J56&lt;N56, K56&lt;N56), AND(J56&lt;N56, L56&lt;N56), AND(J56&lt;N56, L56&lt;N56)), 2/3, IF(OR(AND(J56&lt;N56, K56&gt;=N56), AND(J56&lt;N56, L56&gt;=N56), AND(K56&lt;N56, L56&gt;=N56), AND(J56&gt;=N56, K56&lt;N56), AND(J56&gt;=N56, L56&lt;N56), AND(K56&gt;=N56, L56&lt;N56)), 1/3, 0))))</f>
        <v>0.66666666666666663</v>
      </c>
      <c r="T56" s="9">
        <f>IF(OR(O56&gt;1.5,O56&lt;-1.5),2,
IF(OR(AND(O56&lt;=1.5,O56&gt;=1),AND(O56&gt;=-1.5,O56&lt;=-1)),1.5,
IF(OR(AND(O56&lt;=1,O56&gt;=0.75),AND(O56&gt;=-1,O56&lt;=-0.75)),1,
IF(OR(AND(O56&lt;=0.75,O56&gt;=0.5),AND(O56&gt;=-0.75,O56&lt;=-0.5)),0.5,
IF(OR(O56&lt;=0.5,O56&gt;=-0.5),0,"")
)
)
))</f>
        <v>1.5</v>
      </c>
      <c r="U56" s="9">
        <f>IF(S56=1,3,IF(S56=2/3,2,IF(S56=1/3,1,0)))</f>
        <v>2</v>
      </c>
      <c r="V56" s="9">
        <f>IF(AND(P56="Over", I56&gt;N56), 2, IF(AND(P56="Under", I56&lt;=N56), 2, 0))</f>
        <v>2</v>
      </c>
      <c r="W56" s="9">
        <f>IF(AND(P56="Over", ISNUMBER(R56), R56&gt;0.5), 2, IF(AND(P56="Under", ISNUMBER(R56), R56&lt;=0.5), 2, 0))</f>
        <v>2</v>
      </c>
      <c r="X56" s="9">
        <f>IF(P56="Over",
    IF(M56&gt;8.6, 1,
        IF(M56&gt;7.5, 0.5, 0)),
    IF(P56="Under",
        IF(M56&gt;8.6, 0,
            IF(M56&gt;7.5, 0.5, 1)),
        "Invalid N37 Value"))</f>
        <v>0</v>
      </c>
      <c r="Y56" s="9">
        <f>SUM(T56:X56)</f>
        <v>7.5</v>
      </c>
      <c r="Z56" s="9"/>
      <c r="AA56">
        <v>4.4800000000000004</v>
      </c>
      <c r="AB56" s="6">
        <v>1.2053571428571428</v>
      </c>
      <c r="AC56">
        <v>1.0388888888888888</v>
      </c>
    </row>
    <row r="57" spans="1:30" ht="15" thickBot="1" x14ac:dyDescent="0.35">
      <c r="A57">
        <f t="shared" si="6"/>
        <v>0</v>
      </c>
      <c r="B57" s="5">
        <f>Neural!B22</f>
        <v>0</v>
      </c>
      <c r="D57" s="14"/>
      <c r="E57" s="7"/>
      <c r="F57" s="7"/>
      <c r="G57" s="7"/>
      <c r="H57" s="7"/>
      <c r="I57" s="7"/>
      <c r="J57" s="7"/>
      <c r="K57" s="7"/>
      <c r="L57" s="7"/>
      <c r="M57" s="7"/>
      <c r="N57" s="9"/>
      <c r="O57" s="9">
        <f t="shared" ref="O37:O66" si="7">IF(ABS(I57 - N57) &gt; MAX(ABS(J57 - N57), ABS(K57 - N57)), I57 - N57, IF(ABS(J57 - N57) &gt; ABS(K57 - N57), J57 - N57, K57 - N57))</f>
        <v>0</v>
      </c>
      <c r="P57" s="9" t="str">
        <f t="shared" ref="P37:P66" si="8">IF(OR(O57&lt;0, AND(I57&lt;N57, L57&lt;N57)), "Under", "Over")</f>
        <v>Over</v>
      </c>
      <c r="Q57" s="9">
        <f t="shared" ref="Q37:Q66" si="9">I57-N57</f>
        <v>0</v>
      </c>
      <c r="R57" s="9"/>
      <c r="S57" s="9">
        <f t="shared" ref="S37:S66" si="10">IF(P57="Over", IF(AND(J57&gt;N57, K57&gt;N57, L57&gt;N57), 1, IF(OR(AND(J57&gt;N57, K57&gt;N57), AND(J57&gt;N57, L57&gt;N57), AND(J57&gt;N57, L57&gt;N57)), 2/3, IF(OR(AND(J57&gt;N57, K57&lt;=N57), AND(J57&gt;N57, L57&lt;=N57), AND(K57&gt;N57, L57&lt;=N57), AND(J57&lt;=N57, K57&gt;N57), AND(J57&lt;=N57, L57&gt;N57), AND(K57&lt;=N57, L57&gt;N57)), 1/3, 0))), IF(AND(J57&lt;N57, K57&lt;N57, L57&lt;N57), 1, IF(OR(AND(J57&lt;N57, K57&lt;N57), AND(J57&lt;N57, L57&lt;N57), AND(J57&lt;N57, L57&lt;N57)), 2/3, IF(OR(AND(J57&lt;N57, K57&gt;=N57), AND(J57&lt;N57, L57&gt;=N57), AND(K57&lt;N57, L57&gt;=N57), AND(J57&gt;=N57, K57&lt;N57), AND(J57&gt;=N57, L57&lt;N57), AND(K57&gt;=N57, L57&lt;N57)), 1/3, 0))))</f>
        <v>0</v>
      </c>
      <c r="T57" s="9">
        <f t="shared" ref="T37:T66" si="11">IF(OR(O57&gt;1.5,O57&lt;-1.5),2,
IF(OR(AND(O57&lt;=1.5,O57&gt;=1),AND(O57&gt;=-1.5,O57&lt;=-1)),1.5,
IF(OR(AND(O57&lt;=1,O57&gt;=0.75),AND(O57&gt;=-1,O57&lt;=-0.75)),1,
IF(OR(AND(O57&lt;=0.75,O57&gt;=0.5),AND(O57&gt;=-0.75,O57&lt;=-0.5)),0.5,
IF(OR(O57&lt;=0.5,O57&gt;=-0.5),0,"")
)
)
))</f>
        <v>0</v>
      </c>
      <c r="U57" s="9">
        <f t="shared" ref="U37:U66" si="12">IF(S57=1,3,IF(S57=2/3,2,IF(S57=1/3,1,0)))</f>
        <v>0</v>
      </c>
      <c r="V57" s="9">
        <f t="shared" ref="V37:V66" si="13">IF(AND(P57="Over", I57&gt;N57), 2, IF(AND(P57="Under", I57&lt;=N57), 2, 0))</f>
        <v>0</v>
      </c>
      <c r="W57" s="9">
        <f t="shared" ref="W37:W66" si="14">IF(AND(P57="Over", ISNUMBER(R57), R57&gt;0.5), 2, IF(AND(P57="Under", ISNUMBER(R57), R57&lt;=0.5), 2, 0))</f>
        <v>0</v>
      </c>
      <c r="X57" s="9">
        <f t="shared" ref="X37:X66" si="15">IF(P57="Over",
    IF(M57&gt;8.6, 1,
        IF(M57&gt;7.5, 0.5, 0)),
    IF(P57="Under",
        IF(M57&gt;8.6, 0,
            IF(M57&gt;7.5, 0.5, 1)),
        "Invalid N37 Value"))</f>
        <v>0</v>
      </c>
      <c r="Y57" s="9">
        <f t="shared" ref="Y37:Y66" si="16">SUM(T57:X57)</f>
        <v>0</v>
      </c>
      <c r="Z57" s="9"/>
      <c r="AA57">
        <v>4.6826086956521742</v>
      </c>
      <c r="AB57" s="6">
        <v>0.74280408542246967</v>
      </c>
      <c r="AC57">
        <v>0.8833333333333333</v>
      </c>
    </row>
    <row r="58" spans="1:30" ht="15" thickBot="1" x14ac:dyDescent="0.35">
      <c r="A58">
        <f t="shared" si="6"/>
        <v>0</v>
      </c>
      <c r="B58" s="5">
        <f>Neural!B23</f>
        <v>0</v>
      </c>
      <c r="D58" s="14"/>
      <c r="E58" s="7"/>
      <c r="F58" s="7"/>
      <c r="G58" s="7"/>
      <c r="H58" s="7"/>
      <c r="I58" s="7"/>
      <c r="J58" s="7"/>
      <c r="K58" s="7"/>
      <c r="L58" s="7"/>
      <c r="M58" s="7"/>
      <c r="N58" s="9"/>
      <c r="O58" s="9">
        <f t="shared" si="7"/>
        <v>0</v>
      </c>
      <c r="P58" s="9" t="str">
        <f t="shared" si="8"/>
        <v>Over</v>
      </c>
      <c r="Q58" s="9">
        <f t="shared" si="9"/>
        <v>0</v>
      </c>
      <c r="R58" s="9"/>
      <c r="S58" s="9">
        <f t="shared" si="10"/>
        <v>0</v>
      </c>
      <c r="T58" s="9">
        <f t="shared" si="11"/>
        <v>0</v>
      </c>
      <c r="U58" s="9">
        <f t="shared" si="12"/>
        <v>0</v>
      </c>
      <c r="V58" s="9">
        <f t="shared" si="13"/>
        <v>0</v>
      </c>
      <c r="W58" s="9">
        <f t="shared" si="14"/>
        <v>0</v>
      </c>
      <c r="X58" s="9">
        <f t="shared" si="15"/>
        <v>0</v>
      </c>
      <c r="Y58" s="9">
        <f t="shared" si="16"/>
        <v>0</v>
      </c>
      <c r="Z58" s="9"/>
      <c r="AA58">
        <v>5.2478260869565219</v>
      </c>
      <c r="AB58" s="6">
        <v>1.0936205468102733</v>
      </c>
      <c r="AC58">
        <v>0.98333333333333328</v>
      </c>
    </row>
    <row r="59" spans="1:30" ht="15" thickBot="1" x14ac:dyDescent="0.35">
      <c r="A59">
        <f t="shared" si="6"/>
        <v>0</v>
      </c>
      <c r="B59" s="5">
        <f>Neural!B24</f>
        <v>0</v>
      </c>
      <c r="D59" s="14"/>
      <c r="E59" s="7"/>
      <c r="F59" s="7"/>
      <c r="G59" s="7"/>
      <c r="H59" s="7"/>
      <c r="I59" s="7"/>
      <c r="J59" s="7"/>
      <c r="K59" s="7"/>
      <c r="L59" s="7"/>
      <c r="M59" s="7"/>
      <c r="N59" s="9"/>
      <c r="O59" s="9">
        <f t="shared" si="7"/>
        <v>0</v>
      </c>
      <c r="P59" s="9" t="str">
        <f t="shared" si="8"/>
        <v>Over</v>
      </c>
      <c r="Q59" s="9">
        <f t="shared" si="9"/>
        <v>0</v>
      </c>
      <c r="R59" s="9"/>
      <c r="S59" s="9">
        <f t="shared" si="10"/>
        <v>0</v>
      </c>
      <c r="T59" s="9">
        <f t="shared" si="11"/>
        <v>0</v>
      </c>
      <c r="U59" s="9">
        <f t="shared" si="12"/>
        <v>0</v>
      </c>
      <c r="V59" s="9">
        <f t="shared" si="13"/>
        <v>0</v>
      </c>
      <c r="W59" s="9">
        <f t="shared" si="14"/>
        <v>0</v>
      </c>
      <c r="X59" s="9">
        <f t="shared" si="15"/>
        <v>0</v>
      </c>
      <c r="Y59" s="9">
        <f t="shared" si="16"/>
        <v>0</v>
      </c>
      <c r="Z59" s="9"/>
      <c r="AA59">
        <v>5.4043478260869566</v>
      </c>
      <c r="AB59" s="6">
        <v>1.1021721641190667</v>
      </c>
      <c r="AC59">
        <v>1.0277777777777777</v>
      </c>
    </row>
    <row r="60" spans="1:30" ht="15" thickBot="1" x14ac:dyDescent="0.35">
      <c r="A60">
        <f t="shared" si="6"/>
        <v>0</v>
      </c>
      <c r="B60" s="5">
        <f>Neural!B25</f>
        <v>0</v>
      </c>
      <c r="D60" s="14"/>
      <c r="E60" s="7"/>
      <c r="F60" s="7"/>
      <c r="G60" s="7"/>
      <c r="H60" s="7"/>
      <c r="I60" s="7"/>
      <c r="J60" s="7"/>
      <c r="K60" s="7"/>
      <c r="L60" s="7"/>
      <c r="M60" s="7"/>
      <c r="N60" s="9"/>
      <c r="O60" s="9">
        <f t="shared" si="7"/>
        <v>0</v>
      </c>
      <c r="P60" s="9" t="str">
        <f t="shared" si="8"/>
        <v>Over</v>
      </c>
      <c r="Q60" s="9">
        <f t="shared" si="9"/>
        <v>0</v>
      </c>
      <c r="R60" s="9"/>
      <c r="S60" s="9">
        <f t="shared" si="10"/>
        <v>0</v>
      </c>
      <c r="T60" s="9">
        <f t="shared" si="11"/>
        <v>0</v>
      </c>
      <c r="U60" s="9">
        <f t="shared" si="12"/>
        <v>0</v>
      </c>
      <c r="V60" s="9">
        <f t="shared" si="13"/>
        <v>0</v>
      </c>
      <c r="W60" s="9">
        <f t="shared" si="14"/>
        <v>0</v>
      </c>
      <c r="X60" s="9">
        <f t="shared" si="15"/>
        <v>0</v>
      </c>
      <c r="Y60" s="9">
        <f t="shared" si="16"/>
        <v>0</v>
      </c>
      <c r="Z60" s="9"/>
      <c r="AA60">
        <v>5.375</v>
      </c>
      <c r="AB60" s="6">
        <v>1.2325581395348837</v>
      </c>
      <c r="AC60">
        <v>0.74444444444444446</v>
      </c>
    </row>
    <row r="61" spans="1:30" ht="15" thickBot="1" x14ac:dyDescent="0.35">
      <c r="A61">
        <f t="shared" si="6"/>
        <v>0</v>
      </c>
      <c r="B61" s="5">
        <f>Neural!B26</f>
        <v>0</v>
      </c>
      <c r="D61" s="14"/>
      <c r="E61" s="7"/>
      <c r="F61" s="7"/>
      <c r="G61" s="7"/>
      <c r="H61" s="7"/>
      <c r="I61" s="7"/>
      <c r="J61" s="7"/>
      <c r="K61" s="7"/>
      <c r="L61" s="7"/>
      <c r="M61" s="7"/>
      <c r="N61" s="9"/>
      <c r="O61" s="9">
        <f t="shared" si="7"/>
        <v>0</v>
      </c>
      <c r="P61" s="9" t="str">
        <f t="shared" si="8"/>
        <v>Over</v>
      </c>
      <c r="Q61" s="9">
        <f t="shared" si="9"/>
        <v>0</v>
      </c>
      <c r="R61" s="9"/>
      <c r="S61" s="9">
        <f t="shared" si="10"/>
        <v>0</v>
      </c>
      <c r="T61" s="9">
        <f t="shared" si="11"/>
        <v>0</v>
      </c>
      <c r="U61" s="9">
        <f t="shared" si="12"/>
        <v>0</v>
      </c>
      <c r="V61" s="9">
        <f t="shared" si="13"/>
        <v>0</v>
      </c>
      <c r="W61" s="9">
        <f t="shared" si="14"/>
        <v>0</v>
      </c>
      <c r="X61" s="9">
        <f t="shared" si="15"/>
        <v>0</v>
      </c>
      <c r="Y61" s="9">
        <f t="shared" si="16"/>
        <v>0</v>
      </c>
      <c r="Z61" s="9"/>
      <c r="AA61">
        <v>4.0428571428571427</v>
      </c>
      <c r="AB61" s="6">
        <v>0.95406360424028269</v>
      </c>
      <c r="AC61">
        <v>0.83333333333333337</v>
      </c>
    </row>
    <row r="62" spans="1:30" ht="15" thickBot="1" x14ac:dyDescent="0.35">
      <c r="A62">
        <f t="shared" si="6"/>
        <v>0</v>
      </c>
      <c r="B62" s="5">
        <f>Neural!B27</f>
        <v>0</v>
      </c>
      <c r="D62" s="14"/>
      <c r="E62" s="7"/>
      <c r="F62" s="7"/>
      <c r="G62" s="7"/>
      <c r="H62" s="7"/>
      <c r="I62" s="7"/>
      <c r="J62" s="7"/>
      <c r="K62" s="7"/>
      <c r="L62" s="7"/>
      <c r="M62" s="7"/>
      <c r="N62" s="9"/>
      <c r="O62" s="9">
        <f t="shared" si="7"/>
        <v>0</v>
      </c>
      <c r="P62" s="9" t="str">
        <f t="shared" si="8"/>
        <v>Over</v>
      </c>
      <c r="Q62" s="9">
        <f t="shared" si="9"/>
        <v>0</v>
      </c>
      <c r="R62" s="9"/>
      <c r="S62" s="9">
        <f t="shared" si="10"/>
        <v>0</v>
      </c>
      <c r="T62" s="9">
        <f t="shared" si="11"/>
        <v>0</v>
      </c>
      <c r="U62" s="9">
        <f t="shared" si="12"/>
        <v>0</v>
      </c>
      <c r="V62" s="9">
        <f t="shared" si="13"/>
        <v>0</v>
      </c>
      <c r="W62" s="9">
        <f t="shared" si="14"/>
        <v>0</v>
      </c>
      <c r="X62" s="9">
        <f t="shared" si="15"/>
        <v>0</v>
      </c>
      <c r="Y62" s="9">
        <f t="shared" si="16"/>
        <v>0</v>
      </c>
      <c r="Z62" s="9"/>
      <c r="AA62">
        <v>5.0666666666666664</v>
      </c>
      <c r="AB62" s="6">
        <v>0.80592105263157887</v>
      </c>
      <c r="AC62">
        <v>1.0499999999999998</v>
      </c>
    </row>
    <row r="63" spans="1:30" ht="15" thickBot="1" x14ac:dyDescent="0.35">
      <c r="A63">
        <f t="shared" si="6"/>
        <v>0</v>
      </c>
      <c r="B63" s="5">
        <f>Neural!B28</f>
        <v>0</v>
      </c>
      <c r="D63" s="14"/>
      <c r="E63" s="7"/>
      <c r="F63" s="7"/>
      <c r="G63" s="7"/>
      <c r="H63" s="7"/>
      <c r="I63" s="7"/>
      <c r="J63" s="7"/>
      <c r="K63" s="7"/>
      <c r="L63" s="7"/>
      <c r="M63" s="7"/>
      <c r="N63" s="9"/>
      <c r="O63" s="9">
        <f t="shared" si="7"/>
        <v>0</v>
      </c>
      <c r="P63" s="9" t="str">
        <f t="shared" si="8"/>
        <v>Over</v>
      </c>
      <c r="Q63" s="9">
        <f t="shared" si="9"/>
        <v>0</v>
      </c>
      <c r="R63" s="9"/>
      <c r="S63" s="9">
        <f t="shared" si="10"/>
        <v>0</v>
      </c>
      <c r="T63" s="9">
        <f t="shared" si="11"/>
        <v>0</v>
      </c>
      <c r="U63" s="9">
        <f t="shared" si="12"/>
        <v>0</v>
      </c>
      <c r="V63" s="9">
        <f t="shared" si="13"/>
        <v>0</v>
      </c>
      <c r="W63" s="9">
        <f t="shared" si="14"/>
        <v>0</v>
      </c>
      <c r="X63" s="9">
        <f t="shared" si="15"/>
        <v>0</v>
      </c>
      <c r="Y63" s="9">
        <f t="shared" si="16"/>
        <v>0</v>
      </c>
      <c r="Z63" s="9"/>
      <c r="AA63">
        <v>5.5479999999999992</v>
      </c>
      <c r="AB63" s="6">
        <v>1.3049747656813269</v>
      </c>
      <c r="AC63">
        <v>1.2277777777777779</v>
      </c>
    </row>
    <row r="64" spans="1:30" ht="15" thickBot="1" x14ac:dyDescent="0.35">
      <c r="A64">
        <f t="shared" si="6"/>
        <v>0</v>
      </c>
      <c r="B64" s="5">
        <f>Neural!B29</f>
        <v>0</v>
      </c>
      <c r="D64" s="14"/>
      <c r="E64" s="7"/>
      <c r="F64" s="7"/>
      <c r="G64" s="7"/>
      <c r="H64" s="7"/>
      <c r="I64" s="7"/>
      <c r="J64" s="7"/>
      <c r="K64" s="7"/>
      <c r="L64" s="7"/>
      <c r="M64" s="7"/>
      <c r="N64" s="9"/>
      <c r="O64" s="9">
        <f t="shared" si="7"/>
        <v>0</v>
      </c>
      <c r="P64" s="9" t="str">
        <f t="shared" si="8"/>
        <v>Over</v>
      </c>
      <c r="Q64" s="9">
        <f t="shared" si="9"/>
        <v>0</v>
      </c>
      <c r="R64" s="9"/>
      <c r="S64" s="9">
        <f t="shared" si="10"/>
        <v>0</v>
      </c>
      <c r="T64" s="9">
        <f t="shared" si="11"/>
        <v>0</v>
      </c>
      <c r="U64" s="9">
        <f t="shared" si="12"/>
        <v>0</v>
      </c>
      <c r="V64" s="9">
        <f t="shared" si="13"/>
        <v>0</v>
      </c>
      <c r="W64" s="9">
        <f t="shared" si="14"/>
        <v>0</v>
      </c>
      <c r="X64" s="9">
        <f t="shared" si="15"/>
        <v>0</v>
      </c>
      <c r="Y64" s="9">
        <f t="shared" si="16"/>
        <v>0</v>
      </c>
      <c r="Z64" s="9"/>
      <c r="AA64">
        <v>5</v>
      </c>
      <c r="AB64" s="6">
        <v>0.86153846153846136</v>
      </c>
      <c r="AC64">
        <v>0.7</v>
      </c>
    </row>
    <row r="65" spans="1:29" ht="15" thickBot="1" x14ac:dyDescent="0.35">
      <c r="A65">
        <f t="shared" si="6"/>
        <v>0</v>
      </c>
      <c r="B65" s="5">
        <f>Neural!B30</f>
        <v>0</v>
      </c>
      <c r="D65" s="14"/>
      <c r="E65" s="7"/>
      <c r="F65" s="7"/>
      <c r="G65" s="7"/>
      <c r="H65" s="7"/>
      <c r="I65" s="7"/>
      <c r="J65" s="7"/>
      <c r="K65" s="7"/>
      <c r="L65" s="7"/>
      <c r="M65" s="7"/>
      <c r="N65" s="9"/>
      <c r="O65" s="9">
        <f t="shared" si="7"/>
        <v>0</v>
      </c>
      <c r="P65" s="9" t="str">
        <f t="shared" si="8"/>
        <v>Over</v>
      </c>
      <c r="Q65" s="9">
        <f t="shared" si="9"/>
        <v>0</v>
      </c>
      <c r="R65" s="9"/>
      <c r="S65" s="9">
        <f t="shared" si="10"/>
        <v>0</v>
      </c>
      <c r="T65" s="9">
        <f t="shared" si="11"/>
        <v>0</v>
      </c>
      <c r="U65" s="9">
        <f t="shared" si="12"/>
        <v>0</v>
      </c>
      <c r="V65" s="9">
        <f t="shared" si="13"/>
        <v>0</v>
      </c>
      <c r="W65" s="9">
        <f t="shared" si="14"/>
        <v>0</v>
      </c>
      <c r="X65" s="9">
        <f t="shared" si="15"/>
        <v>0</v>
      </c>
      <c r="Y65" s="9">
        <f t="shared" si="16"/>
        <v>0</v>
      </c>
      <c r="Z65" s="9"/>
      <c r="AA65">
        <v>6.036363636363637</v>
      </c>
      <c r="AB65" s="6">
        <v>1.3328313253012045</v>
      </c>
      <c r="AC65">
        <v>0.8833333333333333</v>
      </c>
    </row>
    <row r="66" spans="1:29" ht="15" thickBot="1" x14ac:dyDescent="0.35">
      <c r="A66">
        <f t="shared" si="6"/>
        <v>0</v>
      </c>
      <c r="B66" s="5">
        <f>Neural!B31</f>
        <v>0</v>
      </c>
      <c r="D66" s="14"/>
      <c r="E66" s="7"/>
      <c r="F66" s="7"/>
      <c r="G66" s="7"/>
      <c r="H66" s="7"/>
      <c r="I66" s="7"/>
      <c r="J66" s="7"/>
      <c r="K66" s="7"/>
      <c r="L66" s="7"/>
      <c r="M66" s="7"/>
      <c r="N66" s="9"/>
      <c r="O66" s="9">
        <f t="shared" si="7"/>
        <v>0</v>
      </c>
      <c r="P66" s="9" t="str">
        <f t="shared" si="8"/>
        <v>Over</v>
      </c>
      <c r="Q66" s="9">
        <f t="shared" si="9"/>
        <v>0</v>
      </c>
      <c r="R66" s="9"/>
      <c r="S66" s="9">
        <f t="shared" si="10"/>
        <v>0</v>
      </c>
      <c r="T66" s="9">
        <f t="shared" si="11"/>
        <v>0</v>
      </c>
      <c r="U66" s="9">
        <f t="shared" si="12"/>
        <v>0</v>
      </c>
      <c r="V66" s="9">
        <f t="shared" si="13"/>
        <v>0</v>
      </c>
      <c r="W66" s="9">
        <f t="shared" si="14"/>
        <v>0</v>
      </c>
      <c r="X66" s="9">
        <f t="shared" si="15"/>
        <v>0</v>
      </c>
      <c r="Y66" s="9">
        <f t="shared" si="16"/>
        <v>0</v>
      </c>
      <c r="Z66" s="9"/>
      <c r="AA66">
        <v>5.2541666666666664</v>
      </c>
      <c r="AB66" s="6">
        <v>0.73750991276764477</v>
      </c>
      <c r="AC66">
        <v>1.1277777777777778</v>
      </c>
    </row>
    <row r="67" spans="1:29" ht="15" thickBot="1" x14ac:dyDescent="0.35">
      <c r="A67">
        <f t="shared" si="6"/>
        <v>0</v>
      </c>
      <c r="B67" s="5">
        <f>Neural!B32</f>
        <v>0</v>
      </c>
      <c r="D67" s="14"/>
      <c r="E67" s="7"/>
      <c r="F67" s="7"/>
      <c r="G67" s="7"/>
      <c r="H67" s="7"/>
      <c r="I67" s="7"/>
      <c r="J67" s="7"/>
      <c r="K67" s="7"/>
      <c r="L67" s="7"/>
      <c r="M67" s="7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9" ht="15" thickBot="1" x14ac:dyDescent="0.35">
      <c r="A68">
        <f t="shared" si="6"/>
        <v>0</v>
      </c>
      <c r="B68" s="5">
        <f>Neural!B33</f>
        <v>0</v>
      </c>
      <c r="D68" s="14"/>
      <c r="E68" s="7"/>
      <c r="F68" s="7"/>
      <c r="G68" s="7"/>
      <c r="H68" s="7"/>
      <c r="I68" s="7"/>
      <c r="J68" s="7"/>
      <c r="K68" s="7"/>
      <c r="L68" s="7"/>
      <c r="M68" s="7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B68"/>
      <c r="AC68" s="6"/>
    </row>
    <row r="69" spans="1:29" ht="15" thickBot="1" x14ac:dyDescent="0.35">
      <c r="A69">
        <f t="shared" si="6"/>
        <v>0</v>
      </c>
      <c r="B69" s="5">
        <f>Neural!B34</f>
        <v>0</v>
      </c>
      <c r="D69" s="14"/>
      <c r="E69" s="7"/>
      <c r="F69" s="7"/>
      <c r="G69" s="7"/>
      <c r="H69" s="7"/>
      <c r="I69" s="7"/>
      <c r="J69" s="7"/>
      <c r="K69" s="7"/>
      <c r="L69" s="7"/>
      <c r="M69" s="7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9" ht="15" thickBot="1" x14ac:dyDescent="0.35">
      <c r="A70">
        <f t="shared" si="6"/>
        <v>0</v>
      </c>
      <c r="B70" s="5">
        <f>Neural!B35</f>
        <v>0</v>
      </c>
      <c r="D70" s="14"/>
      <c r="E70" s="7"/>
      <c r="F70" s="7"/>
      <c r="G70" s="7"/>
      <c r="H70" s="7"/>
      <c r="I70" s="7"/>
      <c r="J70" s="7"/>
      <c r="K70" s="7"/>
      <c r="L70" s="7"/>
      <c r="M70" s="7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9" ht="15" thickBot="1" x14ac:dyDescent="0.35">
      <c r="B71" s="5">
        <f>Neural!B36</f>
        <v>0</v>
      </c>
    </row>
    <row r="72" spans="1:29" ht="15" thickBot="1" x14ac:dyDescent="0.35">
      <c r="B72" s="5">
        <f>Neural!B37</f>
        <v>0</v>
      </c>
    </row>
    <row r="73" spans="1:29" ht="15" thickBot="1" x14ac:dyDescent="0.35">
      <c r="B73" s="5">
        <f>Neural!B38</f>
        <v>0</v>
      </c>
    </row>
    <row r="74" spans="1:29" ht="15" thickBot="1" x14ac:dyDescent="0.35">
      <c r="B74" s="5">
        <f>Neural!B42</f>
        <v>0</v>
      </c>
    </row>
  </sheetData>
  <autoFilter ref="D36:Z74" xr:uid="{79AD9D2F-4AAF-4632-8EF4-EE536C1A00BA}"/>
  <sortState xmlns:xlrd2="http://schemas.microsoft.com/office/spreadsheetml/2017/richdata2" ref="D37:Y56">
    <sortCondition ref="D37:D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8D9B-F9BC-4EE0-A7AC-F019CD8F2B4C}">
  <dimension ref="A1:R33"/>
  <sheetViews>
    <sheetView workbookViewId="0">
      <selection activeCell="R11" sqref="R11:R20"/>
    </sheetView>
  </sheetViews>
  <sheetFormatPr defaultRowHeight="14.4" x14ac:dyDescent="0.3"/>
  <cols>
    <col min="1" max="1" width="17.21875" bestFit="1" customWidth="1"/>
  </cols>
  <sheetData>
    <row r="1" spans="1:18" x14ac:dyDescent="0.3">
      <c r="A1" s="8" t="s">
        <v>20</v>
      </c>
      <c r="B1" s="8" t="s">
        <v>19</v>
      </c>
      <c r="C1" t="s">
        <v>31</v>
      </c>
      <c r="D1" t="s">
        <v>22</v>
      </c>
      <c r="E1" t="s">
        <v>23</v>
      </c>
      <c r="F1" t="s">
        <v>31</v>
      </c>
      <c r="G1" t="s">
        <v>22</v>
      </c>
      <c r="H1" t="s">
        <v>23</v>
      </c>
      <c r="I1" t="s">
        <v>31</v>
      </c>
      <c r="J1" t="s">
        <v>22</v>
      </c>
      <c r="K1" t="s">
        <v>23</v>
      </c>
      <c r="L1" t="s">
        <v>31</v>
      </c>
      <c r="M1" t="s">
        <v>22</v>
      </c>
      <c r="N1" t="s">
        <v>23</v>
      </c>
      <c r="R1" s="8" t="s">
        <v>32</v>
      </c>
    </row>
    <row r="2" spans="1:18" x14ac:dyDescent="0.3">
      <c r="A2" t="s">
        <v>91</v>
      </c>
      <c r="B2" t="s">
        <v>60</v>
      </c>
      <c r="R2" s="7">
        <f t="shared" ref="R2:R10" si="0">MIN(C2,F2,I2,L2,O2)</f>
        <v>0</v>
      </c>
    </row>
    <row r="3" spans="1:18" x14ac:dyDescent="0.3">
      <c r="A3" t="s">
        <v>75</v>
      </c>
      <c r="B3" t="s">
        <v>45</v>
      </c>
      <c r="C3">
        <v>3.5</v>
      </c>
      <c r="D3">
        <v>130</v>
      </c>
      <c r="E3">
        <v>-170</v>
      </c>
      <c r="F3">
        <v>4.5</v>
      </c>
      <c r="G3">
        <v>-174</v>
      </c>
      <c r="H3">
        <v>136</v>
      </c>
      <c r="I3">
        <v>3.5</v>
      </c>
      <c r="J3">
        <v>125</v>
      </c>
      <c r="K3">
        <v>-165</v>
      </c>
      <c r="L3">
        <v>4.5</v>
      </c>
      <c r="M3">
        <v>110</v>
      </c>
      <c r="N3">
        <v>148</v>
      </c>
      <c r="R3" s="7">
        <f t="shared" si="0"/>
        <v>3.5</v>
      </c>
    </row>
    <row r="4" spans="1:18" x14ac:dyDescent="0.3">
      <c r="A4" t="s">
        <v>81</v>
      </c>
      <c r="B4" t="s">
        <v>46</v>
      </c>
      <c r="C4">
        <v>4.5</v>
      </c>
      <c r="D4">
        <v>100</v>
      </c>
      <c r="E4">
        <v>-130</v>
      </c>
      <c r="F4">
        <v>4.5</v>
      </c>
      <c r="G4">
        <v>-104</v>
      </c>
      <c r="H4">
        <v>-122</v>
      </c>
      <c r="I4">
        <v>4.5</v>
      </c>
      <c r="J4">
        <v>100</v>
      </c>
      <c r="K4">
        <v>-135</v>
      </c>
      <c r="L4">
        <v>4.5</v>
      </c>
      <c r="M4">
        <v>-105</v>
      </c>
      <c r="N4">
        <v>-130</v>
      </c>
      <c r="R4" s="7">
        <f t="shared" si="0"/>
        <v>4.5</v>
      </c>
    </row>
    <row r="5" spans="1:18" x14ac:dyDescent="0.3">
      <c r="A5" t="s">
        <v>87</v>
      </c>
      <c r="B5" t="s">
        <v>63</v>
      </c>
      <c r="C5">
        <v>3.5</v>
      </c>
      <c r="D5">
        <v>130</v>
      </c>
      <c r="E5">
        <v>-170</v>
      </c>
      <c r="F5">
        <v>4.5</v>
      </c>
      <c r="G5">
        <v>-156</v>
      </c>
      <c r="H5">
        <v>122</v>
      </c>
      <c r="I5" t="s">
        <v>49</v>
      </c>
      <c r="J5" t="s">
        <v>49</v>
      </c>
      <c r="K5" t="s">
        <v>49</v>
      </c>
      <c r="L5">
        <v>4.5</v>
      </c>
      <c r="M5">
        <v>128</v>
      </c>
      <c r="N5">
        <v>128</v>
      </c>
      <c r="R5" s="7">
        <f t="shared" si="0"/>
        <v>3.5</v>
      </c>
    </row>
    <row r="6" spans="1:18" x14ac:dyDescent="0.3">
      <c r="A6" t="s">
        <v>91</v>
      </c>
      <c r="B6" t="s">
        <v>58</v>
      </c>
      <c r="R6" s="7">
        <f t="shared" si="0"/>
        <v>0</v>
      </c>
    </row>
    <row r="7" spans="1:18" x14ac:dyDescent="0.3">
      <c r="A7" t="s">
        <v>82</v>
      </c>
      <c r="B7" t="s">
        <v>64</v>
      </c>
      <c r="C7">
        <v>7.5</v>
      </c>
      <c r="D7">
        <v>-150</v>
      </c>
      <c r="E7">
        <v>110</v>
      </c>
      <c r="F7">
        <v>7.5</v>
      </c>
      <c r="G7">
        <v>-148</v>
      </c>
      <c r="H7">
        <v>116</v>
      </c>
      <c r="I7">
        <v>7.5</v>
      </c>
      <c r="J7">
        <v>-155</v>
      </c>
      <c r="K7">
        <v>120</v>
      </c>
      <c r="L7">
        <v>7.5</v>
      </c>
      <c r="M7">
        <v>130</v>
      </c>
      <c r="N7">
        <v>104</v>
      </c>
      <c r="R7" s="7">
        <f t="shared" si="0"/>
        <v>7.5</v>
      </c>
    </row>
    <row r="8" spans="1:18" x14ac:dyDescent="0.3">
      <c r="A8" t="s">
        <v>80</v>
      </c>
      <c r="B8" t="s">
        <v>67</v>
      </c>
      <c r="C8">
        <v>5.5</v>
      </c>
      <c r="D8">
        <v>-130</v>
      </c>
      <c r="E8">
        <v>100</v>
      </c>
      <c r="F8">
        <v>5.5</v>
      </c>
      <c r="G8">
        <v>-140</v>
      </c>
      <c r="H8">
        <v>110</v>
      </c>
      <c r="I8">
        <v>5.5</v>
      </c>
      <c r="J8">
        <v>-130</v>
      </c>
      <c r="K8">
        <v>100</v>
      </c>
      <c r="L8">
        <v>5.5</v>
      </c>
      <c r="M8">
        <v>138</v>
      </c>
      <c r="N8">
        <v>114</v>
      </c>
      <c r="R8" s="7">
        <f t="shared" si="0"/>
        <v>5.5</v>
      </c>
    </row>
    <row r="9" spans="1:18" x14ac:dyDescent="0.3">
      <c r="A9" t="s">
        <v>79</v>
      </c>
      <c r="B9" t="s">
        <v>66</v>
      </c>
      <c r="C9">
        <v>2.5</v>
      </c>
      <c r="D9">
        <v>125</v>
      </c>
      <c r="E9">
        <v>-160</v>
      </c>
      <c r="F9">
        <v>2.5</v>
      </c>
      <c r="G9">
        <v>122</v>
      </c>
      <c r="H9">
        <v>-156</v>
      </c>
      <c r="I9">
        <v>2.5</v>
      </c>
      <c r="J9">
        <v>125</v>
      </c>
      <c r="K9">
        <v>-160</v>
      </c>
      <c r="L9">
        <v>3.5</v>
      </c>
      <c r="M9">
        <v>-245</v>
      </c>
      <c r="N9">
        <v>170</v>
      </c>
      <c r="R9" s="7">
        <f t="shared" si="0"/>
        <v>2.5</v>
      </c>
    </row>
    <row r="10" spans="1:18" x14ac:dyDescent="0.3">
      <c r="A10" t="s">
        <v>90</v>
      </c>
      <c r="B10" t="s">
        <v>47</v>
      </c>
      <c r="C10">
        <v>5.5</v>
      </c>
      <c r="D10">
        <v>-135</v>
      </c>
      <c r="E10">
        <v>100</v>
      </c>
      <c r="F10">
        <v>5.5</v>
      </c>
      <c r="G10">
        <v>-140</v>
      </c>
      <c r="H10">
        <v>110</v>
      </c>
      <c r="I10">
        <v>5.5</v>
      </c>
      <c r="J10">
        <v>-145</v>
      </c>
      <c r="K10">
        <v>110</v>
      </c>
      <c r="L10">
        <v>5.5</v>
      </c>
      <c r="M10">
        <v>-124</v>
      </c>
      <c r="N10">
        <v>-110</v>
      </c>
      <c r="R10" s="7">
        <f t="shared" si="0"/>
        <v>5.5</v>
      </c>
    </row>
    <row r="11" spans="1:18" x14ac:dyDescent="0.3">
      <c r="A11" t="s">
        <v>83</v>
      </c>
      <c r="B11" t="s">
        <v>14</v>
      </c>
      <c r="C11">
        <v>3.5</v>
      </c>
      <c r="D11">
        <v>-115</v>
      </c>
      <c r="E11">
        <v>-110</v>
      </c>
      <c r="F11">
        <v>3.5</v>
      </c>
      <c r="G11">
        <v>-111</v>
      </c>
      <c r="H11">
        <v>-115</v>
      </c>
      <c r="I11">
        <v>3.5</v>
      </c>
      <c r="J11">
        <v>-115</v>
      </c>
      <c r="K11">
        <v>-115</v>
      </c>
      <c r="L11">
        <v>3.5</v>
      </c>
      <c r="M11">
        <v>-114</v>
      </c>
      <c r="N11">
        <v>-118</v>
      </c>
      <c r="R11" s="7">
        <f>MIN(C11,F11,I11,L11,O11)</f>
        <v>3.5</v>
      </c>
    </row>
    <row r="12" spans="1:18" x14ac:dyDescent="0.3">
      <c r="A12" t="s">
        <v>76</v>
      </c>
      <c r="B12" t="s">
        <v>52</v>
      </c>
      <c r="C12">
        <v>4.5</v>
      </c>
      <c r="D12">
        <v>135</v>
      </c>
      <c r="E12">
        <v>-180</v>
      </c>
      <c r="F12">
        <v>4.5</v>
      </c>
      <c r="G12">
        <v>128</v>
      </c>
      <c r="H12">
        <v>-164</v>
      </c>
      <c r="I12">
        <v>4.5</v>
      </c>
      <c r="J12">
        <v>130</v>
      </c>
      <c r="K12">
        <v>-165</v>
      </c>
      <c r="L12">
        <v>5.5</v>
      </c>
      <c r="M12">
        <v>125</v>
      </c>
      <c r="N12">
        <v>123</v>
      </c>
      <c r="R12" s="7">
        <f>MIN(C12,F12,I12,L12,O12)</f>
        <v>4.5</v>
      </c>
    </row>
    <row r="13" spans="1:18" x14ac:dyDescent="0.3">
      <c r="A13" t="s">
        <v>86</v>
      </c>
      <c r="B13" t="s">
        <v>70</v>
      </c>
      <c r="C13">
        <v>5.5</v>
      </c>
      <c r="D13">
        <v>-120</v>
      </c>
      <c r="E13">
        <v>-110</v>
      </c>
      <c r="F13">
        <v>5.5</v>
      </c>
      <c r="G13">
        <v>-116</v>
      </c>
      <c r="H13">
        <v>-110</v>
      </c>
      <c r="I13">
        <v>5.5</v>
      </c>
      <c r="J13">
        <v>-120</v>
      </c>
      <c r="K13">
        <v>-110</v>
      </c>
      <c r="L13">
        <v>5.5</v>
      </c>
      <c r="M13">
        <v>-129</v>
      </c>
      <c r="N13">
        <v>-106</v>
      </c>
      <c r="R13" s="7">
        <f>MIN(C13,F13,I13,L13,O13)</f>
        <v>5.5</v>
      </c>
    </row>
    <row r="14" spans="1:18" x14ac:dyDescent="0.3">
      <c r="A14" t="s">
        <v>77</v>
      </c>
      <c r="B14" t="s">
        <v>59</v>
      </c>
      <c r="C14" t="s">
        <v>49</v>
      </c>
      <c r="D14" t="s">
        <v>49</v>
      </c>
      <c r="E14" t="s">
        <v>49</v>
      </c>
      <c r="F14">
        <v>3.5</v>
      </c>
      <c r="G14">
        <v>114</v>
      </c>
      <c r="H14">
        <v>-146</v>
      </c>
      <c r="I14">
        <v>3.5</v>
      </c>
      <c r="J14">
        <v>125</v>
      </c>
      <c r="K14">
        <v>-160</v>
      </c>
      <c r="L14">
        <v>4.5</v>
      </c>
      <c r="M14">
        <v>123</v>
      </c>
      <c r="N14">
        <v>130</v>
      </c>
      <c r="R14" s="7">
        <f>MIN(C14,F14,I14,L14,O14)</f>
        <v>3.5</v>
      </c>
    </row>
    <row r="15" spans="1:18" x14ac:dyDescent="0.3">
      <c r="A15" t="s">
        <v>84</v>
      </c>
      <c r="B15" t="s">
        <v>68</v>
      </c>
      <c r="C15">
        <v>6.5</v>
      </c>
      <c r="D15">
        <v>105</v>
      </c>
      <c r="E15">
        <v>-135</v>
      </c>
      <c r="F15">
        <v>6.5</v>
      </c>
      <c r="G15">
        <v>120</v>
      </c>
      <c r="H15">
        <v>-152</v>
      </c>
      <c r="I15">
        <v>6.5</v>
      </c>
      <c r="J15">
        <v>115</v>
      </c>
      <c r="K15">
        <v>-150</v>
      </c>
      <c r="L15">
        <v>7.5</v>
      </c>
      <c r="M15">
        <v>110</v>
      </c>
      <c r="N15">
        <v>130</v>
      </c>
      <c r="R15" s="7">
        <f>MIN(C15,F15,I15,L15,O15)</f>
        <v>6.5</v>
      </c>
    </row>
    <row r="16" spans="1:18" x14ac:dyDescent="0.3">
      <c r="A16" t="s">
        <v>89</v>
      </c>
      <c r="B16" t="s">
        <v>51</v>
      </c>
      <c r="C16">
        <v>4.5</v>
      </c>
      <c r="D16">
        <v>-140</v>
      </c>
      <c r="E16">
        <v>105</v>
      </c>
      <c r="F16">
        <v>4.5</v>
      </c>
      <c r="G16">
        <v>-146</v>
      </c>
      <c r="H16">
        <v>114</v>
      </c>
      <c r="I16">
        <v>4.5</v>
      </c>
      <c r="J16">
        <v>-150</v>
      </c>
      <c r="K16">
        <v>115</v>
      </c>
      <c r="L16">
        <v>4.5</v>
      </c>
      <c r="M16">
        <v>140</v>
      </c>
      <c r="N16">
        <v>115</v>
      </c>
      <c r="R16" s="7">
        <f>MIN(C16,F16,I16,L16,O16)</f>
        <v>4.5</v>
      </c>
    </row>
    <row r="17" spans="1:18" x14ac:dyDescent="0.3">
      <c r="A17" t="s">
        <v>88</v>
      </c>
      <c r="B17" t="s">
        <v>71</v>
      </c>
      <c r="C17">
        <v>4.5</v>
      </c>
      <c r="D17">
        <v>130</v>
      </c>
      <c r="E17">
        <v>-170</v>
      </c>
      <c r="F17">
        <v>5.5</v>
      </c>
      <c r="G17">
        <v>-164</v>
      </c>
      <c r="H17">
        <v>128</v>
      </c>
      <c r="I17">
        <v>4.5</v>
      </c>
      <c r="J17">
        <v>115</v>
      </c>
      <c r="K17">
        <v>-155</v>
      </c>
      <c r="L17">
        <v>5.5</v>
      </c>
      <c r="M17">
        <v>115</v>
      </c>
      <c r="N17">
        <v>133</v>
      </c>
      <c r="R17" s="7">
        <f>MIN(C17,F17,I17,L17,O17)</f>
        <v>4.5</v>
      </c>
    </row>
    <row r="18" spans="1:18" x14ac:dyDescent="0.3">
      <c r="A18" t="s">
        <v>85</v>
      </c>
      <c r="B18" t="s">
        <v>69</v>
      </c>
      <c r="C18">
        <v>6.5</v>
      </c>
      <c r="D18">
        <v>-120</v>
      </c>
      <c r="E18">
        <v>-110</v>
      </c>
      <c r="F18">
        <v>6.5</v>
      </c>
      <c r="G18">
        <v>-120</v>
      </c>
      <c r="H18">
        <v>-106</v>
      </c>
      <c r="I18">
        <v>6.5</v>
      </c>
      <c r="J18">
        <v>-125</v>
      </c>
      <c r="K18">
        <v>-105</v>
      </c>
      <c r="L18">
        <v>6.5</v>
      </c>
      <c r="M18">
        <v>-139</v>
      </c>
      <c r="N18">
        <v>102</v>
      </c>
      <c r="R18" s="7">
        <f>MIN(C18,F18,I18,L18,O18)</f>
        <v>6.5</v>
      </c>
    </row>
    <row r="19" spans="1:18" x14ac:dyDescent="0.3">
      <c r="A19" t="s">
        <v>78</v>
      </c>
      <c r="B19" t="s">
        <v>48</v>
      </c>
      <c r="C19">
        <v>5.5</v>
      </c>
      <c r="D19">
        <v>-155</v>
      </c>
      <c r="E19">
        <v>120</v>
      </c>
      <c r="F19">
        <v>4.5</v>
      </c>
      <c r="G19">
        <v>128</v>
      </c>
      <c r="H19">
        <v>-164</v>
      </c>
      <c r="I19">
        <v>5.5</v>
      </c>
      <c r="J19">
        <v>-155</v>
      </c>
      <c r="K19">
        <v>120</v>
      </c>
      <c r="L19" t="s">
        <v>49</v>
      </c>
      <c r="M19" t="s">
        <v>49</v>
      </c>
      <c r="N19" t="s">
        <v>49</v>
      </c>
      <c r="R19" s="7">
        <f>MIN(C19,F19,I19,L19,O19)</f>
        <v>4.5</v>
      </c>
    </row>
    <row r="20" spans="1:18" x14ac:dyDescent="0.3">
      <c r="A20" t="s">
        <v>74</v>
      </c>
      <c r="B20" t="s">
        <v>56</v>
      </c>
      <c r="C20">
        <v>5.5</v>
      </c>
      <c r="D20">
        <v>110</v>
      </c>
      <c r="E20">
        <v>-145</v>
      </c>
      <c r="F20">
        <v>6.5</v>
      </c>
      <c r="G20">
        <v>-144</v>
      </c>
      <c r="H20">
        <v>112</v>
      </c>
      <c r="I20">
        <v>5.5</v>
      </c>
      <c r="J20">
        <v>110</v>
      </c>
      <c r="K20">
        <v>-150</v>
      </c>
      <c r="L20">
        <v>6.5</v>
      </c>
      <c r="M20">
        <v>112</v>
      </c>
      <c r="N20">
        <v>135</v>
      </c>
      <c r="R20" s="7">
        <f>MIN(C20,F20,I20,L20,O20)</f>
        <v>5.5</v>
      </c>
    </row>
    <row r="21" spans="1:18" x14ac:dyDescent="0.3">
      <c r="R21" s="7">
        <f>MIN(C21,F21,I21,L21,O21)</f>
        <v>0</v>
      </c>
    </row>
    <row r="22" spans="1:18" x14ac:dyDescent="0.3">
      <c r="R22" s="7">
        <f>MIN(C22,F22,I22,L22,O22)</f>
        <v>0</v>
      </c>
    </row>
    <row r="23" spans="1:18" x14ac:dyDescent="0.3">
      <c r="R23" s="7">
        <f>MIN(C23,F23,I23,L23,O23)</f>
        <v>0</v>
      </c>
    </row>
    <row r="24" spans="1:18" x14ac:dyDescent="0.3">
      <c r="R24" s="7">
        <f>MIN(C24,F24,I24,L24,O24)</f>
        <v>0</v>
      </c>
    </row>
    <row r="25" spans="1:18" x14ac:dyDescent="0.3">
      <c r="R25" s="7">
        <f>MIN(C25,F25,I25,L25,O25)</f>
        <v>0</v>
      </c>
    </row>
    <row r="26" spans="1:18" x14ac:dyDescent="0.3">
      <c r="R26" s="7">
        <f>MIN(C26,F26,I26,L26,O26)</f>
        <v>0</v>
      </c>
    </row>
    <row r="27" spans="1:18" x14ac:dyDescent="0.3">
      <c r="R27" s="7">
        <f>MIN(C27,F27,I27,L27,O27)</f>
        <v>0</v>
      </c>
    </row>
    <row r="28" spans="1:18" x14ac:dyDescent="0.3">
      <c r="R28" s="7">
        <f>MIN(C28,F28,I28,L28,O28)</f>
        <v>0</v>
      </c>
    </row>
    <row r="29" spans="1:18" x14ac:dyDescent="0.3">
      <c r="R29" s="7">
        <f>MIN(C29,F29,I29,L29,O29)</f>
        <v>0</v>
      </c>
    </row>
    <row r="30" spans="1:18" x14ac:dyDescent="0.3">
      <c r="R30" s="7">
        <f>MIN(C30,F30,I30,L30,O30)</f>
        <v>0</v>
      </c>
    </row>
    <row r="31" spans="1:18" x14ac:dyDescent="0.3">
      <c r="R31" s="7">
        <f>MIN(C31,F31,I31,L31,O31)</f>
        <v>0</v>
      </c>
    </row>
    <row r="32" spans="1:18" x14ac:dyDescent="0.3">
      <c r="R32" s="7">
        <f>MIN(C32,F32,I32,L32,O32)</f>
        <v>0</v>
      </c>
    </row>
    <row r="33" spans="18:18" x14ac:dyDescent="0.3">
      <c r="R33" s="7">
        <f>MIN(C33,F33,I33,L33,O33)</f>
        <v>0</v>
      </c>
    </row>
  </sheetData>
  <sortState xmlns:xlrd2="http://schemas.microsoft.com/office/spreadsheetml/2017/richdata2" ref="A2:N30">
    <sortCondition ref="B2:B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C1F7-82A0-43BA-87BF-52D4468BA668}">
  <dimension ref="A1:W31"/>
  <sheetViews>
    <sheetView workbookViewId="0">
      <selection activeCell="H19" sqref="H19"/>
    </sheetView>
  </sheetViews>
  <sheetFormatPr defaultRowHeight="14.4" x14ac:dyDescent="0.3"/>
  <cols>
    <col min="1" max="1" width="14" bestFit="1" customWidth="1"/>
    <col min="2" max="2" width="5.6640625" bestFit="1" customWidth="1"/>
    <col min="3" max="3" width="9.6640625" bestFit="1" customWidth="1"/>
    <col min="4" max="4" width="11.109375" bestFit="1" customWidth="1"/>
    <col min="5" max="5" width="13.88671875" bestFit="1" customWidth="1"/>
    <col min="6" max="8" width="12" bestFit="1" customWidth="1"/>
    <col min="9" max="9" width="19.5546875" bestFit="1" customWidth="1"/>
    <col min="10" max="10" width="10.6640625" bestFit="1" customWidth="1"/>
    <col min="11" max="11" width="13.5546875" bestFit="1" customWidth="1"/>
    <col min="12" max="12" width="6.109375" bestFit="1" customWidth="1"/>
    <col min="13" max="13" width="24" bestFit="1" customWidth="1"/>
    <col min="14" max="14" width="10" bestFit="1" customWidth="1"/>
  </cols>
  <sheetData>
    <row r="1" spans="1:23" x14ac:dyDescent="0.3">
      <c r="A1" s="7" t="s">
        <v>30</v>
      </c>
      <c r="B1" s="7" t="s">
        <v>20</v>
      </c>
      <c r="C1" s="15" t="s">
        <v>19</v>
      </c>
      <c r="D1" s="15" t="s">
        <v>37</v>
      </c>
      <c r="E1" s="15" t="s">
        <v>44</v>
      </c>
      <c r="F1" s="7" t="s">
        <v>40</v>
      </c>
      <c r="G1" s="7" t="s">
        <v>29</v>
      </c>
      <c r="H1" s="7" t="s">
        <v>15</v>
      </c>
      <c r="I1" s="7" t="s">
        <v>14</v>
      </c>
      <c r="J1" s="7" t="s">
        <v>41</v>
      </c>
      <c r="K1" s="7" t="s">
        <v>28</v>
      </c>
      <c r="L1" s="7" t="s">
        <v>27</v>
      </c>
      <c r="M1" s="7" t="s">
        <v>17</v>
      </c>
      <c r="N1" s="7" t="s">
        <v>33</v>
      </c>
      <c r="O1" s="7" t="s">
        <v>35</v>
      </c>
      <c r="P1" s="7" t="s">
        <v>18</v>
      </c>
      <c r="Q1" s="7" t="s">
        <v>26</v>
      </c>
      <c r="R1" s="7" t="s">
        <v>25</v>
      </c>
      <c r="S1" s="7" t="s">
        <v>36</v>
      </c>
      <c r="T1" s="7" t="s">
        <v>34</v>
      </c>
      <c r="U1" s="7" t="s">
        <v>39</v>
      </c>
      <c r="V1" s="7" t="s">
        <v>24</v>
      </c>
      <c r="W1" s="7" t="s">
        <v>6</v>
      </c>
    </row>
    <row r="2" spans="1:23" x14ac:dyDescent="0.3">
      <c r="A2" s="14"/>
      <c r="B2" s="7"/>
      <c r="C2" s="7"/>
      <c r="D2" s="7"/>
      <c r="E2" s="7"/>
      <c r="F2" s="7"/>
      <c r="G2" s="10">
        <v>4.6745964754937308</v>
      </c>
      <c r="H2" s="10">
        <v>5.03</v>
      </c>
      <c r="I2" s="10">
        <v>4.5016227000000004</v>
      </c>
      <c r="J2" s="7"/>
      <c r="K2" s="9"/>
      <c r="L2" s="9">
        <f t="shared" ref="L2:L15" si="0">IF(ABS(F2 - K2) &gt; MAX(ABS(G2 - K2), ABS(H2 - K2)), F2 - K2, IF(ABS(G2 - K2) &gt; ABS(H2 - K2), G2 - K2, H2 - K2))</f>
        <v>5.03</v>
      </c>
      <c r="M2" s="9" t="str">
        <f t="shared" ref="M2:M15" si="1">IF(OR(L2&lt;0, AND(F2&lt;K2, I2&lt;K2)), "Under", "Over")</f>
        <v>Over</v>
      </c>
      <c r="N2" s="9">
        <f t="shared" ref="N2:N15" si="2">F2-K2</f>
        <v>0</v>
      </c>
      <c r="O2" s="9"/>
      <c r="P2" s="9">
        <f t="shared" ref="P2:P15" si="3">IF(M2="Over", IF(AND(G2&gt;K2, H2&gt;K2, I2&gt;K2), 1, IF(OR(AND(G2&gt;K2, H2&gt;K2), AND(G2&gt;K2, I2&gt;K2), AND(G2&gt;K2, I2&gt;K2)), 2/3, IF(OR(AND(G2&gt;K2, H2&lt;=K2), AND(G2&gt;K2, I2&lt;=K2), AND(H2&gt;K2, I2&lt;=K2), AND(G2&lt;=K2, H2&gt;K2), AND(G2&lt;=K2, I2&gt;K2), AND(H2&lt;=K2, I2&gt;K2)), 1/3, 0))), IF(AND(G2&lt;K2, H2&lt;K2, I2&lt;K2), 1, IF(OR(AND(G2&lt;K2, H2&lt;K2), AND(G2&lt;K2, I2&lt;K2), AND(G2&lt;K2, I2&lt;K2)), 2/3, IF(OR(AND(G2&lt;K2, H2&gt;=K2), AND(G2&lt;K2, I2&gt;=K2), AND(H2&lt;K2, I2&gt;=K2), AND(G2&gt;=K2, H2&lt;K2), AND(G2&gt;=K2, I2&lt;K2), AND(H2&gt;=K2, I2&lt;K2)), 1/3, 0))))</f>
        <v>1</v>
      </c>
      <c r="Q2" s="9">
        <f t="shared" ref="Q2:Q15" si="4">IF(OR(L2&gt;1.5,L2&lt;-1.5),2,
IF(OR(AND(L2&lt;=1.5,L2&gt;=1),AND(L2&gt;=-1.5,L2&lt;=-1)),1.5,
IF(OR(AND(L2&lt;=1,L2&gt;=0.75),AND(L2&gt;=-1,L2&lt;=-0.75)),1,
IF(OR(AND(L2&lt;=0.75,L2&gt;=0.5),AND(L2&gt;=-0.75,L2&lt;=-0.5)),0.5,
IF(OR(L2&lt;=0.5,L2&gt;=-0.5),0,"")
)
)
))</f>
        <v>2</v>
      </c>
      <c r="R2" s="9">
        <f t="shared" ref="R2:R15" si="5">IF(P2=1,3,IF(P2=2/3,2,IF(P2=1/3,1,0)))</f>
        <v>3</v>
      </c>
      <c r="S2" s="9">
        <f t="shared" ref="S2:S15" si="6">IF(AND(M2="Over", F2&gt;K2), 2, IF(AND(M2="Under", F2&lt;=K2), 2, 0))</f>
        <v>0</v>
      </c>
      <c r="T2" s="9">
        <f t="shared" ref="T2:T15" si="7">IF(AND(M2="Over", ISNUMBER(O2), O2&gt;0.5), 2, IF(AND(M2="Under", ISNUMBER(O2), O2&lt;=0.5), 2, 0))</f>
        <v>0</v>
      </c>
      <c r="U2" s="9">
        <f t="shared" ref="U2:U15" si="8">IF(M2="Over",
    IF(J2&gt;8.6, 1,
        IF(J2&gt;7.5, 0.5, 0)),
    IF(M2="Under",
        IF(J2&gt;8.6, 0,
            IF(J2&gt;7.5, 0.5, 1)),
        "Invalid N37 Value"))</f>
        <v>0</v>
      </c>
      <c r="V2" s="9">
        <f t="shared" ref="V2:V15" si="9">SUM(Q2:U2)</f>
        <v>5</v>
      </c>
      <c r="W2" s="9"/>
    </row>
    <row r="3" spans="1:23" x14ac:dyDescent="0.3">
      <c r="A3" s="14"/>
      <c r="B3" s="7"/>
      <c r="C3" s="7"/>
      <c r="D3" s="7"/>
      <c r="E3" s="7"/>
      <c r="F3" s="7"/>
      <c r="G3" s="10">
        <v>5.9989399976310409</v>
      </c>
      <c r="H3" s="10">
        <v>6.1857476588804401</v>
      </c>
      <c r="I3" s="10">
        <v>5.4043921453764199</v>
      </c>
      <c r="J3" s="7"/>
      <c r="K3" s="9"/>
      <c r="L3" s="9">
        <f t="shared" si="0"/>
        <v>6.1857476588804401</v>
      </c>
      <c r="M3" s="9" t="str">
        <f t="shared" si="1"/>
        <v>Over</v>
      </c>
      <c r="N3" s="9">
        <f t="shared" si="2"/>
        <v>0</v>
      </c>
      <c r="O3" s="9"/>
      <c r="P3" s="9">
        <f t="shared" si="3"/>
        <v>1</v>
      </c>
      <c r="Q3" s="9">
        <f t="shared" si="4"/>
        <v>2</v>
      </c>
      <c r="R3" s="9">
        <f t="shared" si="5"/>
        <v>3</v>
      </c>
      <c r="S3" s="9">
        <f t="shared" si="6"/>
        <v>0</v>
      </c>
      <c r="T3" s="9">
        <f t="shared" si="7"/>
        <v>0</v>
      </c>
      <c r="U3" s="9">
        <f t="shared" si="8"/>
        <v>0</v>
      </c>
      <c r="V3" s="9">
        <f t="shared" si="9"/>
        <v>5</v>
      </c>
      <c r="W3" s="9"/>
    </row>
    <row r="4" spans="1:23" x14ac:dyDescent="0.3">
      <c r="A4" s="14"/>
      <c r="B4" s="7"/>
      <c r="C4" s="7"/>
      <c r="D4" s="7"/>
      <c r="E4" s="7"/>
      <c r="F4" s="7"/>
      <c r="G4" s="10">
        <v>5.5919743437834422</v>
      </c>
      <c r="H4" s="10">
        <v>5.8330703357883804</v>
      </c>
      <c r="I4" s="10">
        <v>5.0520833333333304</v>
      </c>
      <c r="J4" s="7"/>
      <c r="K4" s="9"/>
      <c r="L4" s="9">
        <f t="shared" si="0"/>
        <v>5.8330703357883804</v>
      </c>
      <c r="M4" s="9" t="str">
        <f t="shared" si="1"/>
        <v>Over</v>
      </c>
      <c r="N4" s="9">
        <f t="shared" si="2"/>
        <v>0</v>
      </c>
      <c r="O4" s="9"/>
      <c r="P4" s="9">
        <f t="shared" si="3"/>
        <v>1</v>
      </c>
      <c r="Q4" s="9">
        <f t="shared" si="4"/>
        <v>2</v>
      </c>
      <c r="R4" s="9">
        <f t="shared" si="5"/>
        <v>3</v>
      </c>
      <c r="S4" s="9">
        <f t="shared" si="6"/>
        <v>0</v>
      </c>
      <c r="T4" s="9">
        <f t="shared" si="7"/>
        <v>0</v>
      </c>
      <c r="U4" s="9">
        <f t="shared" si="8"/>
        <v>0</v>
      </c>
      <c r="V4" s="9">
        <f t="shared" si="9"/>
        <v>5</v>
      </c>
      <c r="W4" s="9"/>
    </row>
    <row r="5" spans="1:23" x14ac:dyDescent="0.3">
      <c r="A5" s="14"/>
      <c r="B5" s="7"/>
      <c r="C5" s="7"/>
      <c r="D5" s="7"/>
      <c r="E5" s="7"/>
      <c r="F5" s="7"/>
      <c r="G5" s="10">
        <v>2.1337779753198745</v>
      </c>
      <c r="H5" s="10">
        <v>3.4676562274507399</v>
      </c>
      <c r="I5" s="10">
        <v>1.47427127900898</v>
      </c>
      <c r="J5" s="7"/>
      <c r="K5" s="9"/>
      <c r="L5" s="9">
        <f t="shared" si="0"/>
        <v>3.4676562274507399</v>
      </c>
      <c r="M5" s="9" t="str">
        <f t="shared" si="1"/>
        <v>Over</v>
      </c>
      <c r="N5" s="9">
        <f t="shared" si="2"/>
        <v>0</v>
      </c>
      <c r="O5" s="9"/>
      <c r="P5" s="9">
        <f t="shared" si="3"/>
        <v>1</v>
      </c>
      <c r="Q5" s="9">
        <f t="shared" si="4"/>
        <v>2</v>
      </c>
      <c r="R5" s="9">
        <f t="shared" si="5"/>
        <v>3</v>
      </c>
      <c r="S5" s="9">
        <f t="shared" si="6"/>
        <v>0</v>
      </c>
      <c r="T5" s="9">
        <f t="shared" si="7"/>
        <v>0</v>
      </c>
      <c r="U5" s="9">
        <f t="shared" si="8"/>
        <v>0</v>
      </c>
      <c r="V5" s="9">
        <f t="shared" si="9"/>
        <v>5</v>
      </c>
      <c r="W5" s="9"/>
    </row>
    <row r="6" spans="1:23" x14ac:dyDescent="0.3">
      <c r="A6" s="14"/>
      <c r="B6" s="7"/>
      <c r="C6" s="7"/>
      <c r="D6" s="7"/>
      <c r="E6" s="7"/>
      <c r="F6" s="7"/>
      <c r="G6" s="10">
        <v>5.7226247219167723</v>
      </c>
      <c r="H6" s="10">
        <v>5.9669942999999996</v>
      </c>
      <c r="I6" s="10">
        <v>5.0520833333333304</v>
      </c>
      <c r="J6" s="7"/>
      <c r="K6" s="9"/>
      <c r="L6" s="9">
        <f t="shared" si="0"/>
        <v>5.9669942999999996</v>
      </c>
      <c r="M6" s="9" t="str">
        <f t="shared" si="1"/>
        <v>Over</v>
      </c>
      <c r="N6" s="9">
        <f t="shared" si="2"/>
        <v>0</v>
      </c>
      <c r="O6" s="9"/>
      <c r="P6" s="9">
        <f t="shared" si="3"/>
        <v>1</v>
      </c>
      <c r="Q6" s="9">
        <f t="shared" si="4"/>
        <v>2</v>
      </c>
      <c r="R6" s="9">
        <f t="shared" si="5"/>
        <v>3</v>
      </c>
      <c r="S6" s="9">
        <f t="shared" si="6"/>
        <v>0</v>
      </c>
      <c r="T6" s="9">
        <f t="shared" si="7"/>
        <v>0</v>
      </c>
      <c r="U6" s="9">
        <f t="shared" si="8"/>
        <v>0</v>
      </c>
      <c r="V6" s="9">
        <f t="shared" si="9"/>
        <v>5</v>
      </c>
      <c r="W6" s="9"/>
    </row>
    <row r="7" spans="1:23" x14ac:dyDescent="0.3">
      <c r="A7" s="14"/>
      <c r="B7" s="7"/>
      <c r="C7" s="7"/>
      <c r="D7" s="7"/>
      <c r="E7" s="7"/>
      <c r="F7" s="7"/>
      <c r="G7" s="9">
        <v>5.3804410080981251</v>
      </c>
      <c r="H7" s="9">
        <v>5.9198170000000001</v>
      </c>
      <c r="I7" s="9">
        <v>5.0283119658119597</v>
      </c>
      <c r="J7" s="7"/>
      <c r="K7" s="9"/>
      <c r="L7" s="9">
        <f t="shared" si="0"/>
        <v>5.9198170000000001</v>
      </c>
      <c r="M7" s="9" t="str">
        <f t="shared" si="1"/>
        <v>Over</v>
      </c>
      <c r="N7" s="9">
        <f t="shared" si="2"/>
        <v>0</v>
      </c>
      <c r="O7" s="9"/>
      <c r="P7" s="9">
        <f t="shared" si="3"/>
        <v>1</v>
      </c>
      <c r="Q7" s="9">
        <f t="shared" si="4"/>
        <v>2</v>
      </c>
      <c r="R7" s="9">
        <f t="shared" si="5"/>
        <v>3</v>
      </c>
      <c r="S7" s="9">
        <f t="shared" si="6"/>
        <v>0</v>
      </c>
      <c r="T7" s="9">
        <f t="shared" si="7"/>
        <v>0</v>
      </c>
      <c r="U7" s="9">
        <f t="shared" si="8"/>
        <v>0</v>
      </c>
      <c r="V7" s="9">
        <f t="shared" si="9"/>
        <v>5</v>
      </c>
      <c r="W7" s="9"/>
    </row>
    <row r="8" spans="1:23" x14ac:dyDescent="0.3">
      <c r="A8" s="14"/>
      <c r="B8" s="7"/>
      <c r="C8" s="7"/>
      <c r="D8" s="7"/>
      <c r="E8" s="7"/>
      <c r="F8" s="7"/>
      <c r="G8" s="10">
        <v>6.8017101704009644</v>
      </c>
      <c r="H8" s="10">
        <v>7.3527054108216401</v>
      </c>
      <c r="I8" s="10">
        <v>5.8596755674495897</v>
      </c>
      <c r="J8" s="7"/>
      <c r="K8" s="9"/>
      <c r="L8" s="9">
        <f t="shared" si="0"/>
        <v>7.3527054108216401</v>
      </c>
      <c r="M8" s="9" t="str">
        <f t="shared" si="1"/>
        <v>Over</v>
      </c>
      <c r="N8" s="9">
        <f t="shared" si="2"/>
        <v>0</v>
      </c>
      <c r="O8" s="9"/>
      <c r="P8" s="9">
        <f t="shared" si="3"/>
        <v>1</v>
      </c>
      <c r="Q8" s="9">
        <f t="shared" si="4"/>
        <v>2</v>
      </c>
      <c r="R8" s="9">
        <f t="shared" si="5"/>
        <v>3</v>
      </c>
      <c r="S8" s="9">
        <f t="shared" si="6"/>
        <v>0</v>
      </c>
      <c r="T8" s="9">
        <f t="shared" si="7"/>
        <v>0</v>
      </c>
      <c r="U8" s="9">
        <f t="shared" si="8"/>
        <v>0</v>
      </c>
      <c r="V8" s="9">
        <f t="shared" si="9"/>
        <v>5</v>
      </c>
      <c r="W8" s="9"/>
    </row>
    <row r="9" spans="1:23" x14ac:dyDescent="0.3">
      <c r="A9" s="14"/>
      <c r="B9" s="7"/>
      <c r="C9" s="7"/>
      <c r="D9" s="7"/>
      <c r="E9" s="7"/>
      <c r="F9" s="7"/>
      <c r="G9" s="10">
        <v>6.6804888945897787</v>
      </c>
      <c r="H9" s="10">
        <v>7.3527054108216401</v>
      </c>
      <c r="I9" s="10">
        <v>5.7055905278336096</v>
      </c>
      <c r="J9" s="7"/>
      <c r="K9" s="9"/>
      <c r="L9" s="9">
        <f t="shared" si="0"/>
        <v>7.3527054108216401</v>
      </c>
      <c r="M9" s="9" t="str">
        <f t="shared" si="1"/>
        <v>Over</v>
      </c>
      <c r="N9" s="9">
        <f t="shared" si="2"/>
        <v>0</v>
      </c>
      <c r="O9" s="9"/>
      <c r="P9" s="9">
        <f t="shared" si="3"/>
        <v>1</v>
      </c>
      <c r="Q9" s="9">
        <f t="shared" si="4"/>
        <v>2</v>
      </c>
      <c r="R9" s="9">
        <f t="shared" si="5"/>
        <v>3</v>
      </c>
      <c r="S9" s="9">
        <f t="shared" si="6"/>
        <v>0</v>
      </c>
      <c r="T9" s="9">
        <f t="shared" si="7"/>
        <v>0</v>
      </c>
      <c r="U9" s="9">
        <f t="shared" si="8"/>
        <v>0</v>
      </c>
      <c r="V9" s="9">
        <f t="shared" si="9"/>
        <v>5</v>
      </c>
      <c r="W9" s="9"/>
    </row>
    <row r="10" spans="1:23" x14ac:dyDescent="0.3">
      <c r="A10" s="14"/>
      <c r="B10" s="7"/>
      <c r="C10" s="7"/>
      <c r="D10" s="7"/>
      <c r="E10" s="7"/>
      <c r="F10" s="7"/>
      <c r="G10" s="10">
        <v>4.6145642762429491</v>
      </c>
      <c r="H10" s="10">
        <v>4.7234109882837503</v>
      </c>
      <c r="I10" s="10">
        <v>4.3559785</v>
      </c>
      <c r="J10" s="7"/>
      <c r="K10" s="9"/>
      <c r="L10" s="9">
        <f t="shared" si="0"/>
        <v>4.7234109882837503</v>
      </c>
      <c r="M10" s="9" t="str">
        <f t="shared" si="1"/>
        <v>Over</v>
      </c>
      <c r="N10" s="9">
        <f t="shared" si="2"/>
        <v>0</v>
      </c>
      <c r="O10" s="9"/>
      <c r="P10" s="9">
        <f t="shared" si="3"/>
        <v>1</v>
      </c>
      <c r="Q10" s="9">
        <f t="shared" si="4"/>
        <v>2</v>
      </c>
      <c r="R10" s="9">
        <f t="shared" si="5"/>
        <v>3</v>
      </c>
      <c r="S10" s="9">
        <f t="shared" si="6"/>
        <v>0</v>
      </c>
      <c r="T10" s="9">
        <f t="shared" si="7"/>
        <v>0</v>
      </c>
      <c r="U10" s="9">
        <f t="shared" si="8"/>
        <v>0</v>
      </c>
      <c r="V10" s="9">
        <f t="shared" si="9"/>
        <v>5</v>
      </c>
      <c r="W10" s="9"/>
    </row>
    <row r="11" spans="1:23" x14ac:dyDescent="0.3">
      <c r="A11" s="14"/>
      <c r="B11" s="7"/>
      <c r="C11" s="7"/>
      <c r="D11" s="7"/>
      <c r="E11" s="7"/>
      <c r="F11" s="7"/>
      <c r="G11" s="10">
        <v>4.8698478438595707</v>
      </c>
      <c r="H11" s="10">
        <v>5.19</v>
      </c>
      <c r="I11" s="10">
        <v>3.8493822</v>
      </c>
      <c r="J11" s="7"/>
      <c r="K11" s="9"/>
      <c r="L11" s="9">
        <f t="shared" si="0"/>
        <v>5.19</v>
      </c>
      <c r="M11" s="9" t="str">
        <f t="shared" si="1"/>
        <v>Over</v>
      </c>
      <c r="N11" s="9">
        <f t="shared" si="2"/>
        <v>0</v>
      </c>
      <c r="O11" s="9"/>
      <c r="P11" s="9">
        <f t="shared" si="3"/>
        <v>1</v>
      </c>
      <c r="Q11" s="9">
        <f t="shared" si="4"/>
        <v>2</v>
      </c>
      <c r="R11" s="9">
        <f t="shared" si="5"/>
        <v>3</v>
      </c>
      <c r="S11" s="9">
        <f t="shared" si="6"/>
        <v>0</v>
      </c>
      <c r="T11" s="9">
        <f t="shared" si="7"/>
        <v>0</v>
      </c>
      <c r="U11" s="9">
        <f t="shared" si="8"/>
        <v>0</v>
      </c>
      <c r="V11" s="9">
        <f t="shared" si="9"/>
        <v>5</v>
      </c>
      <c r="W11" s="9"/>
    </row>
    <row r="12" spans="1:23" x14ac:dyDescent="0.3">
      <c r="A12" s="14"/>
      <c r="B12" s="7"/>
      <c r="C12" s="7"/>
      <c r="D12" s="7"/>
      <c r="E12" s="7"/>
      <c r="F12" s="7"/>
      <c r="G12" s="10">
        <v>4.155077197193382</v>
      </c>
      <c r="H12" s="10">
        <v>4.4859778157465904</v>
      </c>
      <c r="I12" s="10">
        <v>3.8131426016986998</v>
      </c>
      <c r="J12" s="7"/>
      <c r="K12" s="9"/>
      <c r="L12" s="9">
        <f t="shared" si="0"/>
        <v>4.4859778157465904</v>
      </c>
      <c r="M12" s="9" t="str">
        <f t="shared" si="1"/>
        <v>Over</v>
      </c>
      <c r="N12" s="9">
        <f t="shared" si="2"/>
        <v>0</v>
      </c>
      <c r="O12" s="9"/>
      <c r="P12" s="9">
        <f t="shared" si="3"/>
        <v>1</v>
      </c>
      <c r="Q12" s="9">
        <f t="shared" si="4"/>
        <v>2</v>
      </c>
      <c r="R12" s="9">
        <f t="shared" si="5"/>
        <v>3</v>
      </c>
      <c r="S12" s="9">
        <f t="shared" si="6"/>
        <v>0</v>
      </c>
      <c r="T12" s="9">
        <f t="shared" si="7"/>
        <v>0</v>
      </c>
      <c r="U12" s="9">
        <f t="shared" si="8"/>
        <v>0</v>
      </c>
      <c r="V12" s="9">
        <f t="shared" si="9"/>
        <v>5</v>
      </c>
      <c r="W12" s="9"/>
    </row>
    <row r="13" spans="1:23" x14ac:dyDescent="0.3">
      <c r="A13" s="14"/>
      <c r="B13" s="7"/>
      <c r="C13" s="7"/>
      <c r="D13" s="7"/>
      <c r="E13" s="7"/>
      <c r="F13" s="7"/>
      <c r="G13" s="10">
        <v>5.5985349429615425</v>
      </c>
      <c r="H13" s="10">
        <v>5.79</v>
      </c>
      <c r="I13" s="10">
        <v>5.0464839094159704</v>
      </c>
      <c r="J13" s="7"/>
      <c r="K13" s="9"/>
      <c r="L13" s="9">
        <f t="shared" si="0"/>
        <v>5.79</v>
      </c>
      <c r="M13" s="9" t="str">
        <f t="shared" si="1"/>
        <v>Over</v>
      </c>
      <c r="N13" s="9">
        <f t="shared" si="2"/>
        <v>0</v>
      </c>
      <c r="O13" s="9"/>
      <c r="P13" s="9">
        <f t="shared" si="3"/>
        <v>1</v>
      </c>
      <c r="Q13" s="9">
        <f t="shared" si="4"/>
        <v>2</v>
      </c>
      <c r="R13" s="9">
        <f t="shared" si="5"/>
        <v>3</v>
      </c>
      <c r="S13" s="9">
        <f t="shared" si="6"/>
        <v>0</v>
      </c>
      <c r="T13" s="9">
        <f t="shared" si="7"/>
        <v>0</v>
      </c>
      <c r="U13" s="9">
        <f t="shared" si="8"/>
        <v>0</v>
      </c>
      <c r="V13" s="9">
        <f t="shared" si="9"/>
        <v>5</v>
      </c>
      <c r="W13" s="9"/>
    </row>
    <row r="14" spans="1:23" x14ac:dyDescent="0.3">
      <c r="A14" s="14"/>
      <c r="B14" s="7"/>
      <c r="C14" s="7"/>
      <c r="D14" s="7"/>
      <c r="E14" s="7"/>
      <c r="F14" s="7"/>
      <c r="G14" s="10">
        <v>5.844762170580827</v>
      </c>
      <c r="H14" s="10">
        <v>6.324268</v>
      </c>
      <c r="I14" s="10">
        <v>5.0520833333333304</v>
      </c>
      <c r="J14" s="7"/>
      <c r="K14" s="9"/>
      <c r="L14" s="9">
        <f t="shared" si="0"/>
        <v>6.324268</v>
      </c>
      <c r="M14" s="9" t="str">
        <f t="shared" si="1"/>
        <v>Over</v>
      </c>
      <c r="N14" s="9">
        <f t="shared" si="2"/>
        <v>0</v>
      </c>
      <c r="O14" s="9"/>
      <c r="P14" s="9">
        <f t="shared" si="3"/>
        <v>1</v>
      </c>
      <c r="Q14" s="9">
        <f t="shared" si="4"/>
        <v>2</v>
      </c>
      <c r="R14" s="9">
        <f t="shared" si="5"/>
        <v>3</v>
      </c>
      <c r="S14" s="9">
        <f t="shared" si="6"/>
        <v>0</v>
      </c>
      <c r="T14" s="9">
        <f t="shared" si="7"/>
        <v>0</v>
      </c>
      <c r="U14" s="9">
        <f t="shared" si="8"/>
        <v>0</v>
      </c>
      <c r="V14" s="9">
        <f t="shared" si="9"/>
        <v>5</v>
      </c>
      <c r="W14" s="9"/>
    </row>
    <row r="15" spans="1:23" x14ac:dyDescent="0.3">
      <c r="A15" s="14"/>
      <c r="B15" s="7"/>
      <c r="C15" s="7"/>
      <c r="D15" s="7"/>
      <c r="E15" s="7"/>
      <c r="F15" s="7"/>
      <c r="G15" s="10">
        <v>5.0979223891858076</v>
      </c>
      <c r="H15" s="10">
        <v>5.4554415000000001</v>
      </c>
      <c r="I15" s="10">
        <v>4.5559386973180001</v>
      </c>
      <c r="J15" s="7"/>
      <c r="K15" s="9"/>
      <c r="L15" s="9">
        <f t="shared" si="0"/>
        <v>5.4554415000000001</v>
      </c>
      <c r="M15" s="9" t="str">
        <f t="shared" si="1"/>
        <v>Over</v>
      </c>
      <c r="N15" s="9">
        <f t="shared" si="2"/>
        <v>0</v>
      </c>
      <c r="O15" s="9"/>
      <c r="P15" s="9">
        <f t="shared" si="3"/>
        <v>1</v>
      </c>
      <c r="Q15" s="9">
        <f t="shared" si="4"/>
        <v>2</v>
      </c>
      <c r="R15" s="9">
        <f t="shared" si="5"/>
        <v>3</v>
      </c>
      <c r="S15" s="9">
        <f t="shared" si="6"/>
        <v>0</v>
      </c>
      <c r="T15" s="9">
        <f t="shared" si="7"/>
        <v>0</v>
      </c>
      <c r="U15" s="9">
        <f t="shared" si="8"/>
        <v>0</v>
      </c>
      <c r="V15" s="9">
        <f t="shared" si="9"/>
        <v>5</v>
      </c>
      <c r="W15" s="9"/>
    </row>
    <row r="16" spans="1:23" x14ac:dyDescent="0.3">
      <c r="A16" s="14"/>
      <c r="B16" s="7"/>
      <c r="C16" s="7"/>
      <c r="D16" s="7"/>
      <c r="E16" s="7"/>
      <c r="F16" s="7"/>
      <c r="G16" s="7"/>
      <c r="H16" s="7"/>
      <c r="I16" s="7"/>
      <c r="J16" s="7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3">
      <c r="A17" s="14"/>
      <c r="B17" s="7"/>
      <c r="C17" s="7"/>
      <c r="D17" s="7"/>
      <c r="E17" s="7"/>
      <c r="F17" s="7"/>
      <c r="G17" s="9"/>
      <c r="H17" s="9"/>
      <c r="I17" s="9"/>
      <c r="J17" s="7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x14ac:dyDescent="0.3">
      <c r="A18" s="14"/>
      <c r="B18" s="7"/>
      <c r="C18" s="7"/>
      <c r="D18" s="7"/>
      <c r="E18" s="7"/>
      <c r="F18" s="7"/>
      <c r="G18" s="7"/>
      <c r="H18" s="7"/>
      <c r="I18" s="7"/>
      <c r="J18" s="7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3">
      <c r="A19" s="14"/>
      <c r="B19" s="7"/>
      <c r="C19" s="7"/>
      <c r="D19" s="7"/>
      <c r="E19" s="7"/>
      <c r="F19" s="7"/>
      <c r="G19" s="7"/>
      <c r="H19" s="7"/>
      <c r="I19" s="7"/>
      <c r="J19" s="7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3">
      <c r="A20" s="14"/>
      <c r="B20" s="7"/>
      <c r="C20" s="7"/>
      <c r="D20" s="7"/>
      <c r="E20" s="7"/>
      <c r="F20" s="7"/>
      <c r="G20" s="7"/>
      <c r="H20" s="7"/>
      <c r="I20" s="7"/>
      <c r="J20" s="7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x14ac:dyDescent="0.3">
      <c r="A21" s="14"/>
      <c r="B21" s="7"/>
      <c r="C21" s="7"/>
      <c r="D21" s="7"/>
      <c r="E21" s="7"/>
      <c r="F21" s="7"/>
      <c r="G21" s="7"/>
      <c r="H21" s="7"/>
      <c r="I21" s="7"/>
      <c r="J21" s="7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3">
      <c r="A22" s="14"/>
      <c r="B22" s="7"/>
      <c r="C22" s="7"/>
      <c r="D22" s="7"/>
      <c r="E22" s="7"/>
      <c r="F22" s="7"/>
      <c r="G22" s="7"/>
      <c r="H22" s="7"/>
      <c r="I22" s="7"/>
      <c r="J22" s="7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3">
      <c r="A23" s="14"/>
      <c r="B23" s="7"/>
      <c r="C23" s="7"/>
      <c r="D23" s="7"/>
      <c r="E23" s="7"/>
      <c r="F23" s="7"/>
      <c r="G23" s="7"/>
      <c r="H23" s="7"/>
      <c r="I23" s="7"/>
      <c r="J23" s="7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3">
      <c r="A24" s="14"/>
      <c r="B24" s="7"/>
      <c r="C24" s="7"/>
      <c r="D24" s="7"/>
      <c r="E24" s="7"/>
      <c r="F24" s="7"/>
      <c r="G24" s="7"/>
      <c r="H24" s="7"/>
      <c r="I24" s="7"/>
      <c r="J24" s="7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3">
      <c r="A25" s="14"/>
      <c r="B25" s="7"/>
      <c r="C25" s="7"/>
      <c r="D25" s="7"/>
      <c r="E25" s="7"/>
      <c r="F25" s="7"/>
      <c r="G25" s="7"/>
      <c r="H25" s="7"/>
      <c r="I25" s="7"/>
      <c r="J25" s="7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3">
      <c r="A26" s="14"/>
      <c r="B26" s="7"/>
      <c r="C26" s="7"/>
      <c r="D26" s="7"/>
      <c r="E26" s="7"/>
      <c r="F26" s="7"/>
      <c r="G26" s="7"/>
      <c r="H26" s="7"/>
      <c r="I26" s="7"/>
      <c r="J26" s="7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x14ac:dyDescent="0.3">
      <c r="A27" s="14"/>
      <c r="B27" s="7"/>
      <c r="C27" s="7"/>
      <c r="D27" s="7"/>
      <c r="E27" s="7"/>
      <c r="F27" s="7"/>
      <c r="G27" s="7"/>
      <c r="H27" s="7"/>
      <c r="I27" s="7"/>
      <c r="J27" s="7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3">
      <c r="A28" s="14"/>
      <c r="B28" s="7"/>
      <c r="C28" s="7"/>
      <c r="D28" s="7"/>
      <c r="E28" s="7"/>
      <c r="F28" s="7"/>
      <c r="G28" s="7"/>
      <c r="H28" s="7"/>
      <c r="I28" s="7"/>
      <c r="J28" s="7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x14ac:dyDescent="0.3">
      <c r="A29" s="14"/>
      <c r="B29" s="7"/>
      <c r="C29" s="7"/>
      <c r="D29" s="7"/>
      <c r="E29" s="7"/>
      <c r="F29" s="7"/>
      <c r="G29" s="7"/>
      <c r="H29" s="7"/>
      <c r="I29" s="7"/>
      <c r="J29" s="7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x14ac:dyDescent="0.3">
      <c r="A30" s="14"/>
      <c r="B30" s="7"/>
      <c r="C30" s="7"/>
      <c r="D30" s="7"/>
      <c r="E30" s="7"/>
      <c r="F30" s="7"/>
      <c r="G30" s="7"/>
      <c r="H30" s="7"/>
      <c r="I30" s="7"/>
      <c r="J30" s="7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x14ac:dyDescent="0.3">
      <c r="A31" s="14"/>
      <c r="B31" s="7"/>
      <c r="C31" s="7"/>
      <c r="D31" s="7"/>
      <c r="E31" s="7"/>
      <c r="F31" s="7"/>
      <c r="G31" s="7"/>
      <c r="H31" s="7"/>
      <c r="I31" s="7"/>
      <c r="J31" s="7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dimension ref="A1:H35"/>
  <sheetViews>
    <sheetView workbookViewId="0">
      <selection sqref="A1:B21"/>
    </sheetView>
  </sheetViews>
  <sheetFormatPr defaultRowHeight="14.4" x14ac:dyDescent="0.3"/>
  <sheetData>
    <row r="1" spans="1:8" x14ac:dyDescent="0.3">
      <c r="A1" s="2" t="s">
        <v>20</v>
      </c>
      <c r="B1" s="2" t="s">
        <v>21</v>
      </c>
      <c r="E1" s="2"/>
      <c r="F1" s="2"/>
      <c r="G1" s="2"/>
      <c r="H1" s="2"/>
    </row>
    <row r="2" spans="1:8" ht="15" thickBot="1" x14ac:dyDescent="0.35">
      <c r="A2" s="1">
        <v>153</v>
      </c>
      <c r="B2" s="1">
        <v>5.5633333333333299</v>
      </c>
      <c r="F2" s="1"/>
      <c r="G2" s="1"/>
      <c r="H2" s="1"/>
    </row>
    <row r="3" spans="1:8" ht="15" thickBot="1" x14ac:dyDescent="0.35">
      <c r="A3" s="1">
        <v>501</v>
      </c>
      <c r="B3" s="1">
        <v>3.9566666666666599</v>
      </c>
      <c r="F3" s="1"/>
      <c r="G3" s="1"/>
      <c r="H3" s="1"/>
    </row>
    <row r="4" spans="1:8" ht="15" thickBot="1" x14ac:dyDescent="0.35">
      <c r="A4" s="1">
        <v>502</v>
      </c>
      <c r="B4" s="1">
        <v>3.9566666666666599</v>
      </c>
      <c r="F4" s="1"/>
      <c r="G4" s="1"/>
      <c r="H4" s="1"/>
    </row>
    <row r="5" spans="1:8" ht="15" thickBot="1" x14ac:dyDescent="0.35">
      <c r="A5" s="1">
        <v>152</v>
      </c>
      <c r="B5" s="1">
        <v>5.4533333333333296</v>
      </c>
      <c r="F5" s="1"/>
      <c r="G5" s="1"/>
      <c r="H5" s="1"/>
    </row>
    <row r="6" spans="1:8" ht="15" thickBot="1" x14ac:dyDescent="0.35">
      <c r="A6" s="1">
        <v>133</v>
      </c>
      <c r="B6" s="1">
        <v>4</v>
      </c>
      <c r="F6" s="1"/>
      <c r="G6" s="1"/>
      <c r="H6" s="1"/>
    </row>
    <row r="7" spans="1:8" ht="15" thickBot="1" x14ac:dyDescent="0.35">
      <c r="A7" s="1">
        <v>119</v>
      </c>
      <c r="B7" s="1">
        <v>4.49</v>
      </c>
      <c r="F7" s="1"/>
      <c r="G7" s="1"/>
      <c r="H7" s="1"/>
    </row>
    <row r="8" spans="1:8" ht="15" thickBot="1" x14ac:dyDescent="0.35">
      <c r="A8" s="1">
        <v>146</v>
      </c>
      <c r="B8" s="1">
        <v>4.5633333333333299</v>
      </c>
      <c r="F8" s="1"/>
      <c r="G8" s="1"/>
      <c r="H8" s="1"/>
    </row>
    <row r="9" spans="1:8" ht="15" thickBot="1" x14ac:dyDescent="0.35">
      <c r="A9" s="1">
        <v>129</v>
      </c>
      <c r="B9" s="1">
        <v>5.9266666666666596</v>
      </c>
      <c r="F9" s="1"/>
      <c r="G9" s="1"/>
      <c r="H9" s="1"/>
    </row>
    <row r="10" spans="1:8" ht="15" thickBot="1" x14ac:dyDescent="0.35">
      <c r="A10" s="1">
        <v>141</v>
      </c>
      <c r="B10" s="1">
        <v>3.9566666666666599</v>
      </c>
      <c r="F10" s="1"/>
      <c r="G10" s="1"/>
      <c r="H10" s="1"/>
    </row>
    <row r="11" spans="1:8" ht="15" thickBot="1" x14ac:dyDescent="0.35">
      <c r="A11" s="1">
        <v>140</v>
      </c>
      <c r="B11" s="1">
        <v>5.7833333333333297</v>
      </c>
      <c r="F11" s="1"/>
      <c r="G11" s="1"/>
      <c r="H11" s="1"/>
    </row>
    <row r="12" spans="1:8" ht="15" thickBot="1" x14ac:dyDescent="0.35">
      <c r="A12" s="1">
        <v>106</v>
      </c>
      <c r="B12" s="1">
        <v>5.53666666666666</v>
      </c>
      <c r="F12" s="1"/>
      <c r="G12" s="1"/>
      <c r="H12" s="1"/>
    </row>
    <row r="13" spans="1:8" ht="15" thickBot="1" x14ac:dyDescent="0.35">
      <c r="A13" s="1">
        <v>139</v>
      </c>
      <c r="B13" s="1">
        <v>6</v>
      </c>
      <c r="F13" s="1"/>
      <c r="G13" s="1"/>
      <c r="H13" s="1"/>
    </row>
    <row r="14" spans="1:8" ht="15" thickBot="1" x14ac:dyDescent="0.35">
      <c r="A14" s="1">
        <v>143</v>
      </c>
      <c r="B14" s="1">
        <v>5</v>
      </c>
      <c r="F14" s="1"/>
      <c r="G14" s="1"/>
      <c r="H14" s="1"/>
    </row>
    <row r="15" spans="1:8" ht="15" thickBot="1" x14ac:dyDescent="0.35">
      <c r="A15" s="1">
        <v>147</v>
      </c>
      <c r="B15" s="1">
        <v>7.06</v>
      </c>
      <c r="F15" s="1"/>
      <c r="G15" s="1"/>
      <c r="H15" s="1"/>
    </row>
    <row r="16" spans="1:8" ht="15" thickBot="1" x14ac:dyDescent="0.35">
      <c r="A16" s="1">
        <v>156</v>
      </c>
      <c r="B16" s="1">
        <v>6.21</v>
      </c>
    </row>
    <row r="17" spans="1:2" ht="15" thickBot="1" x14ac:dyDescent="0.35">
      <c r="A17" s="1">
        <v>145</v>
      </c>
      <c r="B17" s="1">
        <v>4.28666666666666</v>
      </c>
    </row>
    <row r="18" spans="1:2" ht="15" thickBot="1" x14ac:dyDescent="0.35">
      <c r="A18" s="1">
        <v>135</v>
      </c>
      <c r="B18" s="1">
        <v>3.1866666666666599</v>
      </c>
    </row>
    <row r="19" spans="1:2" ht="15" thickBot="1" x14ac:dyDescent="0.35">
      <c r="A19" s="1">
        <v>148</v>
      </c>
      <c r="B19" s="1">
        <v>4.7533333333333303</v>
      </c>
    </row>
    <row r="20" spans="1:2" ht="15" thickBot="1" x14ac:dyDescent="0.35">
      <c r="A20" s="1">
        <v>125</v>
      </c>
      <c r="B20" s="1">
        <v>4</v>
      </c>
    </row>
    <row r="21" spans="1:2" ht="15" thickBot="1" x14ac:dyDescent="0.35">
      <c r="A21" s="1">
        <v>142</v>
      </c>
      <c r="B21" s="1">
        <v>4.2833333333333297</v>
      </c>
    </row>
    <row r="22" spans="1:2" ht="15" thickBot="1" x14ac:dyDescent="0.35">
      <c r="A22" s="1"/>
      <c r="B22" s="1"/>
    </row>
    <row r="23" spans="1:2" ht="15" thickBot="1" x14ac:dyDescent="0.35">
      <c r="A23" s="1"/>
      <c r="B23" s="1"/>
    </row>
    <row r="24" spans="1:2" ht="15" thickBot="1" x14ac:dyDescent="0.35">
      <c r="A24" s="1"/>
      <c r="B24" s="1"/>
    </row>
    <row r="25" spans="1:2" ht="15" thickBot="1" x14ac:dyDescent="0.35">
      <c r="A25" s="1"/>
      <c r="B25" s="1"/>
    </row>
    <row r="26" spans="1:2" ht="15" thickBot="1" x14ac:dyDescent="0.35">
      <c r="A26" s="1"/>
      <c r="B26" s="1"/>
    </row>
    <row r="27" spans="1:2" ht="15" thickBot="1" x14ac:dyDescent="0.35">
      <c r="A27" s="1"/>
      <c r="B27" s="1"/>
    </row>
    <row r="28" spans="1:2" ht="15" thickBot="1" x14ac:dyDescent="0.35">
      <c r="A28" s="1"/>
      <c r="B28" s="1"/>
    </row>
    <row r="29" spans="1:2" ht="15" thickBot="1" x14ac:dyDescent="0.35">
      <c r="A29" s="1"/>
      <c r="B29" s="1"/>
    </row>
    <row r="30" spans="1:2" ht="15" thickBot="1" x14ac:dyDescent="0.35">
      <c r="A30" s="1"/>
      <c r="B30" s="1"/>
    </row>
    <row r="31" spans="1:2" ht="15" thickBot="1" x14ac:dyDescent="0.35">
      <c r="A31" s="1"/>
      <c r="B31" s="1"/>
    </row>
    <row r="32" spans="1:2" ht="15" thickBot="1" x14ac:dyDescent="0.35">
      <c r="A32" s="1"/>
      <c r="B32" s="1"/>
    </row>
    <row r="33" spans="1:3" ht="15" thickBot="1" x14ac:dyDescent="0.35">
      <c r="A33" s="1"/>
      <c r="B33" s="1"/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35"/>
  <sheetViews>
    <sheetView workbookViewId="0">
      <selection sqref="A1:B21"/>
    </sheetView>
  </sheetViews>
  <sheetFormatPr defaultRowHeight="14.4" x14ac:dyDescent="0.3"/>
  <cols>
    <col min="2" max="2" width="11.5546875" bestFit="1" customWidth="1"/>
  </cols>
  <sheetData>
    <row r="1" spans="1:9" x14ac:dyDescent="0.3">
      <c r="A1" s="2" t="s">
        <v>20</v>
      </c>
      <c r="B1" s="2" t="s">
        <v>21</v>
      </c>
      <c r="F1" s="2"/>
      <c r="G1" s="2"/>
      <c r="H1" s="2"/>
      <c r="I1" s="2"/>
    </row>
    <row r="2" spans="1:9" ht="15" thickBot="1" x14ac:dyDescent="0.35">
      <c r="A2" s="1">
        <v>153</v>
      </c>
      <c r="B2" s="1">
        <v>6.2999098065563901</v>
      </c>
      <c r="G2" s="1"/>
      <c r="H2" s="1"/>
      <c r="I2" s="1"/>
    </row>
    <row r="3" spans="1:9" ht="15" thickBot="1" x14ac:dyDescent="0.35">
      <c r="A3" s="1">
        <v>501</v>
      </c>
      <c r="B3" s="1">
        <v>3.3628744931349401</v>
      </c>
      <c r="G3" s="1"/>
      <c r="H3" s="1"/>
      <c r="I3" s="1"/>
    </row>
    <row r="4" spans="1:9" ht="15" thickBot="1" x14ac:dyDescent="0.35">
      <c r="A4" s="1">
        <v>502</v>
      </c>
      <c r="B4" s="1">
        <v>3.80883794981357</v>
      </c>
      <c r="G4" s="1"/>
      <c r="H4" s="1"/>
      <c r="I4" s="1"/>
    </row>
    <row r="5" spans="1:9" ht="15" thickBot="1" x14ac:dyDescent="0.35">
      <c r="A5" s="1">
        <v>152</v>
      </c>
      <c r="B5" s="1">
        <v>5.6590342399106603</v>
      </c>
      <c r="G5" s="1"/>
      <c r="H5" s="1"/>
      <c r="I5" s="1"/>
    </row>
    <row r="6" spans="1:9" ht="15" thickBot="1" x14ac:dyDescent="0.35">
      <c r="A6" s="1">
        <v>133</v>
      </c>
      <c r="B6" s="1">
        <v>4.6721525005207099</v>
      </c>
      <c r="G6" s="1"/>
      <c r="H6" s="1"/>
      <c r="I6" s="1"/>
    </row>
    <row r="7" spans="1:9" ht="15" thickBot="1" x14ac:dyDescent="0.35">
      <c r="A7" s="1">
        <v>119</v>
      </c>
      <c r="B7" s="1">
        <v>4.5913600929609002</v>
      </c>
      <c r="G7" s="1"/>
      <c r="H7" s="1"/>
      <c r="I7" s="1"/>
    </row>
    <row r="8" spans="1:9" ht="15" thickBot="1" x14ac:dyDescent="0.35">
      <c r="A8" s="1">
        <v>146</v>
      </c>
      <c r="B8" s="1">
        <v>4.71490136387595</v>
      </c>
      <c r="G8" s="1"/>
      <c r="H8" s="1"/>
      <c r="I8" s="1"/>
    </row>
    <row r="9" spans="1:9" ht="15" thickBot="1" x14ac:dyDescent="0.35">
      <c r="A9" s="1">
        <v>129</v>
      </c>
      <c r="B9" s="1">
        <v>5.4152668430963704</v>
      </c>
      <c r="G9" s="1"/>
      <c r="H9" s="1"/>
      <c r="I9" s="1"/>
    </row>
    <row r="10" spans="1:9" ht="15" thickBot="1" x14ac:dyDescent="0.35">
      <c r="A10" s="1">
        <v>141</v>
      </c>
      <c r="B10" s="1">
        <v>3.70426853956983</v>
      </c>
      <c r="G10" s="1"/>
      <c r="H10" s="1"/>
      <c r="I10" s="1"/>
    </row>
    <row r="11" spans="1:9" ht="15" thickBot="1" x14ac:dyDescent="0.35">
      <c r="A11" s="1">
        <v>140</v>
      </c>
      <c r="B11" s="1">
        <v>5.8549624445450599</v>
      </c>
      <c r="G11" s="1"/>
      <c r="H11" s="1"/>
      <c r="I11" s="1"/>
    </row>
    <row r="12" spans="1:9" ht="15" thickBot="1" x14ac:dyDescent="0.35">
      <c r="A12" s="1">
        <v>106</v>
      </c>
      <c r="B12" s="1">
        <v>5.5015563700087098</v>
      </c>
      <c r="G12" s="1"/>
      <c r="H12" s="1"/>
      <c r="I12" s="1"/>
    </row>
    <row r="13" spans="1:9" ht="15" thickBot="1" x14ac:dyDescent="0.35">
      <c r="A13" s="1">
        <v>139</v>
      </c>
      <c r="B13" s="1">
        <v>5.8013875216222797</v>
      </c>
      <c r="G13" s="1"/>
      <c r="H13" s="1"/>
      <c r="I13" s="1"/>
    </row>
    <row r="14" spans="1:9" ht="15" thickBot="1" x14ac:dyDescent="0.35">
      <c r="A14" s="1">
        <v>143</v>
      </c>
      <c r="B14" s="1">
        <v>3.9981373037410401</v>
      </c>
      <c r="G14" s="1"/>
      <c r="H14" s="1"/>
      <c r="I14" s="1"/>
    </row>
    <row r="15" spans="1:9" ht="15" thickBot="1" x14ac:dyDescent="0.35">
      <c r="A15" s="1">
        <v>147</v>
      </c>
      <c r="B15" s="1">
        <v>5.5384962167874203</v>
      </c>
      <c r="G15" s="1"/>
      <c r="H15" s="1"/>
      <c r="I15" s="1"/>
    </row>
    <row r="16" spans="1:9" ht="15" thickBot="1" x14ac:dyDescent="0.35">
      <c r="A16" s="1">
        <v>156</v>
      </c>
      <c r="B16" s="1">
        <v>5.5640451936716397</v>
      </c>
    </row>
    <row r="17" spans="1:2" ht="15" thickBot="1" x14ac:dyDescent="0.35">
      <c r="A17" s="1">
        <v>145</v>
      </c>
      <c r="B17" s="1">
        <v>4.2297657621078102</v>
      </c>
    </row>
    <row r="18" spans="1:2" ht="15" thickBot="1" x14ac:dyDescent="0.35">
      <c r="A18" s="1">
        <v>135</v>
      </c>
      <c r="B18" s="1">
        <v>5.0374422593936501</v>
      </c>
    </row>
    <row r="19" spans="1:2" ht="15" thickBot="1" x14ac:dyDescent="0.35">
      <c r="A19" s="1">
        <v>148</v>
      </c>
      <c r="B19" s="1">
        <v>4.91679177352409</v>
      </c>
    </row>
    <row r="20" spans="1:2" ht="15" thickBot="1" x14ac:dyDescent="0.35">
      <c r="A20" s="1">
        <v>125</v>
      </c>
      <c r="B20" s="1">
        <v>4.9154969220004698</v>
      </c>
    </row>
    <row r="21" spans="1:2" ht="15" thickBot="1" x14ac:dyDescent="0.35">
      <c r="A21" s="1">
        <v>142</v>
      </c>
      <c r="B21" s="1">
        <v>5.4868429973818102</v>
      </c>
    </row>
    <row r="22" spans="1:2" ht="15" thickBot="1" x14ac:dyDescent="0.35">
      <c r="A22" s="1"/>
      <c r="B22" s="1"/>
    </row>
    <row r="23" spans="1:2" ht="15" thickBot="1" x14ac:dyDescent="0.35">
      <c r="A23" s="1"/>
      <c r="B23" s="1"/>
    </row>
    <row r="24" spans="1:2" ht="15" thickBot="1" x14ac:dyDescent="0.35">
      <c r="A24" s="1"/>
      <c r="B24" s="1"/>
    </row>
    <row r="25" spans="1:2" ht="15" thickBot="1" x14ac:dyDescent="0.35">
      <c r="A25" s="1"/>
      <c r="B25" s="1"/>
    </row>
    <row r="26" spans="1:2" ht="15" thickBot="1" x14ac:dyDescent="0.35">
      <c r="A26" s="1"/>
      <c r="B26" s="1"/>
    </row>
    <row r="27" spans="1:2" ht="15" thickBot="1" x14ac:dyDescent="0.35">
      <c r="A27" s="1"/>
      <c r="B27" s="1"/>
    </row>
    <row r="28" spans="1:2" ht="15" thickBot="1" x14ac:dyDescent="0.35">
      <c r="A28" s="1"/>
      <c r="B28" s="1"/>
    </row>
    <row r="29" spans="1:2" ht="15" thickBot="1" x14ac:dyDescent="0.35">
      <c r="A29" s="1"/>
      <c r="B29" s="1"/>
    </row>
    <row r="30" spans="1:2" ht="15" thickBot="1" x14ac:dyDescent="0.35">
      <c r="A30" s="1"/>
      <c r="B30" s="1"/>
    </row>
    <row r="31" spans="1:2" ht="15" thickBot="1" x14ac:dyDescent="0.35">
      <c r="A31" s="1"/>
      <c r="B31" s="1"/>
    </row>
    <row r="32" spans="1:2" ht="15" thickBot="1" x14ac:dyDescent="0.35">
      <c r="A32" s="1"/>
      <c r="B32" s="1"/>
    </row>
    <row r="33" spans="1:3" ht="15" thickBot="1" x14ac:dyDescent="0.35">
      <c r="A33" s="1"/>
      <c r="B33" s="1"/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C35"/>
  <sheetViews>
    <sheetView workbookViewId="0">
      <selection sqref="A1:B21"/>
    </sheetView>
  </sheetViews>
  <sheetFormatPr defaultRowHeight="14.4" x14ac:dyDescent="0.3"/>
  <cols>
    <col min="3" max="3" width="11.5546875" bestFit="1" customWidth="1"/>
  </cols>
  <sheetData>
    <row r="1" spans="1:2" x14ac:dyDescent="0.3">
      <c r="A1" s="2" t="s">
        <v>20</v>
      </c>
      <c r="B1" s="2" t="s">
        <v>21</v>
      </c>
    </row>
    <row r="2" spans="1:2" ht="15" thickBot="1" x14ac:dyDescent="0.35">
      <c r="A2" s="1">
        <v>153</v>
      </c>
      <c r="B2" s="1">
        <v>6.2114162025942496</v>
      </c>
    </row>
    <row r="3" spans="1:2" ht="15" thickBot="1" x14ac:dyDescent="0.35">
      <c r="A3" s="1">
        <v>501</v>
      </c>
      <c r="B3" s="1">
        <v>3.3161623845437598</v>
      </c>
    </row>
    <row r="4" spans="1:2" ht="15" thickBot="1" x14ac:dyDescent="0.35">
      <c r="A4" s="1">
        <v>502</v>
      </c>
      <c r="B4" s="1">
        <v>3.7444408700160099</v>
      </c>
    </row>
    <row r="5" spans="1:2" ht="15" thickBot="1" x14ac:dyDescent="0.35">
      <c r="A5" s="1">
        <v>152</v>
      </c>
      <c r="B5" s="1">
        <v>5.5843326572164802</v>
      </c>
    </row>
    <row r="6" spans="1:2" ht="15" thickBot="1" x14ac:dyDescent="0.35">
      <c r="A6" s="1">
        <v>133</v>
      </c>
      <c r="B6" s="1">
        <v>4.5789417351944897</v>
      </c>
    </row>
    <row r="7" spans="1:2" ht="15" thickBot="1" x14ac:dyDescent="0.35">
      <c r="A7" s="1">
        <v>119</v>
      </c>
      <c r="B7" s="1">
        <v>4.5552382591523397</v>
      </c>
    </row>
    <row r="8" spans="1:2" ht="15" thickBot="1" x14ac:dyDescent="0.35">
      <c r="A8" s="1">
        <v>146</v>
      </c>
      <c r="B8" s="1">
        <v>4.6655397666500198</v>
      </c>
    </row>
    <row r="9" spans="1:2" ht="15" thickBot="1" x14ac:dyDescent="0.35">
      <c r="A9" s="1">
        <v>129</v>
      </c>
      <c r="B9" s="1">
        <v>5.5459229905135201</v>
      </c>
    </row>
    <row r="10" spans="1:2" ht="15" thickBot="1" x14ac:dyDescent="0.35">
      <c r="A10" s="1">
        <v>141</v>
      </c>
      <c r="B10" s="1">
        <v>3.6970394701712901</v>
      </c>
    </row>
    <row r="11" spans="1:2" ht="15" thickBot="1" x14ac:dyDescent="0.35">
      <c r="A11" s="1">
        <v>140</v>
      </c>
      <c r="B11" s="1">
        <v>5.83037468493443</v>
      </c>
    </row>
    <row r="12" spans="1:2" ht="15" thickBot="1" x14ac:dyDescent="0.35">
      <c r="A12" s="1">
        <v>106</v>
      </c>
      <c r="B12" s="1">
        <v>5.4117328040636599</v>
      </c>
    </row>
    <row r="13" spans="1:2" ht="15" thickBot="1" x14ac:dyDescent="0.35">
      <c r="A13" s="1">
        <v>139</v>
      </c>
      <c r="B13" s="1">
        <v>5.8737143202525504</v>
      </c>
    </row>
    <row r="14" spans="1:2" ht="15" thickBot="1" x14ac:dyDescent="0.35">
      <c r="A14" s="1">
        <v>143</v>
      </c>
      <c r="B14" s="1">
        <v>4.0108477318097302</v>
      </c>
    </row>
    <row r="15" spans="1:2" ht="15" thickBot="1" x14ac:dyDescent="0.35">
      <c r="A15" s="1">
        <v>147</v>
      </c>
      <c r="B15" s="1">
        <v>5.5562763601377698</v>
      </c>
    </row>
    <row r="16" spans="1:2" ht="15" thickBot="1" x14ac:dyDescent="0.35">
      <c r="A16" s="1">
        <v>156</v>
      </c>
      <c r="B16" s="1">
        <v>5.56594853646315</v>
      </c>
    </row>
    <row r="17" spans="1:2" ht="15" thickBot="1" x14ac:dyDescent="0.35">
      <c r="A17" s="1">
        <v>145</v>
      </c>
      <c r="B17" s="1">
        <v>4.3108199129191798</v>
      </c>
    </row>
    <row r="18" spans="1:2" ht="15" thickBot="1" x14ac:dyDescent="0.35">
      <c r="A18" s="1">
        <v>135</v>
      </c>
      <c r="B18" s="1">
        <v>4.9905650579276202</v>
      </c>
    </row>
    <row r="19" spans="1:2" ht="15" thickBot="1" x14ac:dyDescent="0.35">
      <c r="A19" s="1">
        <v>148</v>
      </c>
      <c r="B19" s="1">
        <v>4.9194174210517296</v>
      </c>
    </row>
    <row r="20" spans="1:2" ht="15" thickBot="1" x14ac:dyDescent="0.35">
      <c r="A20" s="1">
        <v>125</v>
      </c>
      <c r="B20" s="1">
        <v>4.8694932702148703</v>
      </c>
    </row>
    <row r="21" spans="1:2" ht="15" thickBot="1" x14ac:dyDescent="0.35">
      <c r="A21" s="1">
        <v>142</v>
      </c>
      <c r="B21" s="1">
        <v>5.4994250463183203</v>
      </c>
    </row>
    <row r="22" spans="1:2" ht="15" thickBot="1" x14ac:dyDescent="0.35">
      <c r="A22" s="1"/>
      <c r="B22" s="1"/>
    </row>
    <row r="23" spans="1:2" ht="15" thickBot="1" x14ac:dyDescent="0.35">
      <c r="A23" s="1"/>
      <c r="B23" s="1"/>
    </row>
    <row r="24" spans="1:2" ht="15" thickBot="1" x14ac:dyDescent="0.35">
      <c r="A24" s="1"/>
      <c r="B24" s="1"/>
    </row>
    <row r="25" spans="1:2" ht="15" thickBot="1" x14ac:dyDescent="0.35">
      <c r="A25" s="1"/>
      <c r="B25" s="1"/>
    </row>
    <row r="26" spans="1:2" ht="15" thickBot="1" x14ac:dyDescent="0.35">
      <c r="A26" s="1"/>
      <c r="B26" s="1"/>
    </row>
    <row r="27" spans="1:2" ht="15" thickBot="1" x14ac:dyDescent="0.35">
      <c r="A27" s="1"/>
      <c r="B27" s="1"/>
    </row>
    <row r="28" spans="1:2" ht="15" thickBot="1" x14ac:dyDescent="0.35">
      <c r="A28" s="1"/>
      <c r="B28" s="1"/>
    </row>
    <row r="29" spans="1:2" ht="15" thickBot="1" x14ac:dyDescent="0.35">
      <c r="A29" s="1"/>
      <c r="B29" s="1"/>
    </row>
    <row r="30" spans="1:2" ht="15" thickBot="1" x14ac:dyDescent="0.35">
      <c r="A30" s="1"/>
      <c r="B30" s="1"/>
    </row>
    <row r="31" spans="1:2" ht="15" thickBot="1" x14ac:dyDescent="0.35">
      <c r="A31" s="1"/>
      <c r="B31" s="1"/>
    </row>
    <row r="32" spans="1:2" ht="15" thickBot="1" x14ac:dyDescent="0.35">
      <c r="A32" s="1"/>
      <c r="B32" s="1"/>
    </row>
    <row r="33" spans="1:3" ht="15" thickBot="1" x14ac:dyDescent="0.35">
      <c r="A33" s="1"/>
      <c r="B33" s="1"/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H35"/>
  <sheetViews>
    <sheetView workbookViewId="0">
      <selection sqref="A1:B21"/>
    </sheetView>
  </sheetViews>
  <sheetFormatPr defaultRowHeight="14.4" x14ac:dyDescent="0.3"/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153</v>
      </c>
      <c r="B2" s="1">
        <v>5.6571960873524496</v>
      </c>
      <c r="F2" s="1">
        <v>1</v>
      </c>
      <c r="G2" s="1">
        <v>116.394366197183</v>
      </c>
      <c r="H2" s="1">
        <v>113.598360655737</v>
      </c>
    </row>
    <row r="3" spans="1:8" ht="15" thickBot="1" x14ac:dyDescent="0.35">
      <c r="A3" s="1">
        <v>501</v>
      </c>
      <c r="B3" s="1">
        <v>4.0667238761041196</v>
      </c>
      <c r="F3" s="1">
        <v>3</v>
      </c>
      <c r="G3" s="1">
        <v>117.370967741935</v>
      </c>
      <c r="H3" s="1">
        <v>111.303448275862</v>
      </c>
    </row>
    <row r="4" spans="1:8" ht="15" thickBot="1" x14ac:dyDescent="0.35">
      <c r="A4" s="1">
        <v>502</v>
      </c>
      <c r="B4" s="1">
        <v>3.8190171136684299</v>
      </c>
      <c r="F4" s="1">
        <v>2</v>
      </c>
      <c r="G4" s="1">
        <v>115.91964285714199</v>
      </c>
      <c r="H4" s="1">
        <v>124.507462686567</v>
      </c>
    </row>
    <row r="5" spans="1:8" ht="15" thickBot="1" x14ac:dyDescent="0.35">
      <c r="A5" s="1">
        <v>152</v>
      </c>
      <c r="B5" s="1">
        <v>5.6571960873524496</v>
      </c>
      <c r="F5" s="1">
        <v>4</v>
      </c>
      <c r="G5" s="1">
        <v>113.703517587939</v>
      </c>
      <c r="H5" s="1">
        <v>111.964467005076</v>
      </c>
    </row>
    <row r="6" spans="1:8" ht="15" thickBot="1" x14ac:dyDescent="0.35">
      <c r="A6" s="1">
        <v>133</v>
      </c>
      <c r="B6" s="1">
        <v>4.1260468296610897</v>
      </c>
      <c r="F6" s="1">
        <v>5</v>
      </c>
      <c r="G6" s="1">
        <v>112.532786885245</v>
      </c>
      <c r="H6" s="1">
        <v>113.598360655737</v>
      </c>
    </row>
    <row r="7" spans="1:8" ht="15" thickBot="1" x14ac:dyDescent="0.35">
      <c r="A7" s="1">
        <v>119</v>
      </c>
      <c r="B7" s="1">
        <v>4.5187018408258499</v>
      </c>
      <c r="F7" s="1">
        <v>6</v>
      </c>
      <c r="G7" s="1">
        <v>122.416666666666</v>
      </c>
      <c r="H7" s="1">
        <v>118.8125</v>
      </c>
    </row>
    <row r="8" spans="1:8" ht="15" thickBot="1" x14ac:dyDescent="0.35">
      <c r="A8" s="1">
        <v>146</v>
      </c>
      <c r="B8" s="1">
        <v>4.1878674695069904</v>
      </c>
      <c r="F8" s="1">
        <v>7</v>
      </c>
      <c r="G8" s="1">
        <v>113.892473118279</v>
      </c>
      <c r="H8" s="1">
        <v>112.259259259259</v>
      </c>
    </row>
    <row r="9" spans="1:8" ht="15" thickBot="1" x14ac:dyDescent="0.35">
      <c r="A9" s="1">
        <v>129</v>
      </c>
      <c r="B9" s="1">
        <v>6.57504600339802</v>
      </c>
      <c r="F9" s="1">
        <v>8</v>
      </c>
      <c r="G9" s="1">
        <v>114.326086956521</v>
      </c>
      <c r="H9" s="1">
        <v>113</v>
      </c>
    </row>
    <row r="10" spans="1:8" ht="15" thickBot="1" x14ac:dyDescent="0.35">
      <c r="A10" s="1">
        <v>141</v>
      </c>
      <c r="B10" s="1">
        <v>4.0667238761041196</v>
      </c>
      <c r="F10" s="1">
        <v>9</v>
      </c>
      <c r="G10" s="1">
        <v>121.910256410256</v>
      </c>
      <c r="H10" s="1">
        <v>118.8125</v>
      </c>
    </row>
    <row r="11" spans="1:8" ht="15" thickBot="1" x14ac:dyDescent="0.35">
      <c r="A11" s="1">
        <v>140</v>
      </c>
      <c r="B11" s="1">
        <v>5.7511354633293204</v>
      </c>
      <c r="F11" s="1">
        <v>10</v>
      </c>
      <c r="G11" s="1">
        <v>121.910256410256</v>
      </c>
      <c r="H11" s="1">
        <v>118.165562913907</v>
      </c>
    </row>
    <row r="12" spans="1:8" ht="15" thickBot="1" x14ac:dyDescent="0.35">
      <c r="A12" s="1">
        <v>106</v>
      </c>
      <c r="B12" s="1">
        <v>5.57374793743928</v>
      </c>
      <c r="F12" s="1">
        <v>11</v>
      </c>
      <c r="G12" s="1">
        <v>113.611111111111</v>
      </c>
      <c r="H12" s="1">
        <v>109.28846153846099</v>
      </c>
    </row>
    <row r="13" spans="1:8" ht="15" thickBot="1" x14ac:dyDescent="0.35">
      <c r="A13" s="1">
        <v>139</v>
      </c>
      <c r="B13" s="1">
        <v>6.9347103989291199</v>
      </c>
      <c r="F13" s="1">
        <v>12</v>
      </c>
      <c r="G13" s="1">
        <v>115.37</v>
      </c>
      <c r="H13" s="1">
        <v>112.259259259259</v>
      </c>
    </row>
    <row r="14" spans="1:8" ht="15" thickBot="1" x14ac:dyDescent="0.35">
      <c r="A14" s="1">
        <v>143</v>
      </c>
      <c r="B14" s="1">
        <v>5.3723694187517896</v>
      </c>
      <c r="F14" s="1">
        <v>13</v>
      </c>
      <c r="G14" s="1">
        <v>122.416666666666</v>
      </c>
      <c r="H14" s="1">
        <v>121.909638554216</v>
      </c>
    </row>
    <row r="15" spans="1:8" ht="15" thickBot="1" x14ac:dyDescent="0.35">
      <c r="A15" s="1">
        <v>147</v>
      </c>
      <c r="B15" s="1">
        <v>7.1193691151674301</v>
      </c>
      <c r="F15" s="1">
        <v>14</v>
      </c>
      <c r="G15" s="1">
        <v>121.169014084507</v>
      </c>
      <c r="H15" s="1">
        <v>112.259259259259</v>
      </c>
    </row>
    <row r="16" spans="1:8" ht="15" thickBot="1" x14ac:dyDescent="0.35">
      <c r="A16" s="1">
        <v>156</v>
      </c>
      <c r="B16" s="1">
        <v>6.8517750510931101</v>
      </c>
    </row>
    <row r="17" spans="1:2" ht="15" thickBot="1" x14ac:dyDescent="0.35">
      <c r="A17" s="1">
        <v>145</v>
      </c>
      <c r="B17" s="1">
        <v>5.4071553905990903</v>
      </c>
    </row>
    <row r="18" spans="1:2" ht="15" thickBot="1" x14ac:dyDescent="0.35">
      <c r="A18" s="1">
        <v>135</v>
      </c>
      <c r="B18" s="1">
        <v>3.95065628613313</v>
      </c>
    </row>
    <row r="19" spans="1:2" ht="15" thickBot="1" x14ac:dyDescent="0.35">
      <c r="A19" s="1">
        <v>148</v>
      </c>
      <c r="B19" s="1">
        <v>5.2899236211802796</v>
      </c>
    </row>
    <row r="20" spans="1:2" ht="15" thickBot="1" x14ac:dyDescent="0.35">
      <c r="A20" s="1">
        <v>125</v>
      </c>
      <c r="B20" s="1">
        <v>4.1292756995566302</v>
      </c>
    </row>
    <row r="21" spans="1:2" ht="15" thickBot="1" x14ac:dyDescent="0.35">
      <c r="A21" s="1">
        <v>142</v>
      </c>
      <c r="B21" s="1">
        <v>4.2633542143071397</v>
      </c>
    </row>
    <row r="22" spans="1:2" ht="15" thickBot="1" x14ac:dyDescent="0.35">
      <c r="A22" s="1"/>
      <c r="B22" s="1"/>
    </row>
    <row r="23" spans="1:2" ht="15" thickBot="1" x14ac:dyDescent="0.35">
      <c r="A23" s="1"/>
      <c r="B23" s="1"/>
    </row>
    <row r="24" spans="1:2" ht="15" thickBot="1" x14ac:dyDescent="0.35">
      <c r="A24" s="1"/>
      <c r="B24" s="1"/>
    </row>
    <row r="25" spans="1:2" ht="15" thickBot="1" x14ac:dyDescent="0.35">
      <c r="A25" s="1"/>
      <c r="B25" s="1"/>
    </row>
    <row r="26" spans="1:2" ht="15" thickBot="1" x14ac:dyDescent="0.35">
      <c r="A26" s="1"/>
      <c r="B26" s="1"/>
    </row>
    <row r="27" spans="1:2" ht="15" thickBot="1" x14ac:dyDescent="0.35">
      <c r="A27" s="1"/>
      <c r="B27" s="1"/>
    </row>
    <row r="28" spans="1:2" ht="15" thickBot="1" x14ac:dyDescent="0.35">
      <c r="A28" s="1"/>
      <c r="B28" s="1"/>
    </row>
    <row r="29" spans="1:2" ht="15" thickBot="1" x14ac:dyDescent="0.35">
      <c r="A29" s="1"/>
      <c r="B29" s="1"/>
    </row>
    <row r="30" spans="1:2" ht="15" thickBot="1" x14ac:dyDescent="0.35">
      <c r="A30" s="1"/>
      <c r="B30" s="1"/>
    </row>
    <row r="31" spans="1:2" ht="15" thickBot="1" x14ac:dyDescent="0.35">
      <c r="A31" s="1"/>
      <c r="B31" s="1"/>
    </row>
    <row r="32" spans="1:2" ht="15" thickBot="1" x14ac:dyDescent="0.35">
      <c r="A32" s="1"/>
      <c r="B32" s="1"/>
    </row>
    <row r="33" spans="1:3" ht="15" thickBot="1" x14ac:dyDescent="0.35">
      <c r="A33" s="1"/>
      <c r="B33" s="1"/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35"/>
  <sheetViews>
    <sheetView workbookViewId="0">
      <selection sqref="A1:B21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153</v>
      </c>
      <c r="B2" s="1">
        <v>4.7875012999999997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501</v>
      </c>
      <c r="B3" s="1">
        <v>3.9501314000000001</v>
      </c>
      <c r="F3" s="1">
        <v>3</v>
      </c>
      <c r="G3" s="1">
        <v>112.06338</v>
      </c>
      <c r="H3" s="1">
        <v>109.32299999999999</v>
      </c>
    </row>
    <row r="4" spans="1:8" ht="15" thickBot="1" x14ac:dyDescent="0.35">
      <c r="A4" s="1">
        <v>502</v>
      </c>
      <c r="B4" s="1">
        <v>3.8133180000000002</v>
      </c>
      <c r="F4" s="1">
        <v>2</v>
      </c>
      <c r="G4" s="1">
        <v>111.22308</v>
      </c>
      <c r="H4" s="1">
        <v>123.09463</v>
      </c>
    </row>
    <row r="5" spans="1:8" ht="15" thickBot="1" x14ac:dyDescent="0.35">
      <c r="A5" s="1">
        <v>152</v>
      </c>
      <c r="B5" s="1">
        <v>4.7831469999999996</v>
      </c>
      <c r="F5" s="1">
        <v>4</v>
      </c>
      <c r="G5" s="1">
        <v>110.67860400000001</v>
      </c>
      <c r="H5" s="1">
        <v>107.78515</v>
      </c>
    </row>
    <row r="6" spans="1:8" ht="15" thickBot="1" x14ac:dyDescent="0.35">
      <c r="A6" s="1">
        <v>133</v>
      </c>
      <c r="B6" s="1">
        <v>3.9312732000000001</v>
      </c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A7" s="1">
        <v>119</v>
      </c>
      <c r="B7" s="1">
        <v>4.3118369999999997</v>
      </c>
      <c r="F7" s="1">
        <v>6</v>
      </c>
      <c r="G7" s="1">
        <v>122.23415</v>
      </c>
      <c r="H7" s="1">
        <v>115.45283999999999</v>
      </c>
    </row>
    <row r="8" spans="1:8" ht="15" thickBot="1" x14ac:dyDescent="0.35">
      <c r="A8" s="1">
        <v>146</v>
      </c>
      <c r="B8" s="1">
        <v>3.0829542000000001</v>
      </c>
      <c r="F8" s="1">
        <v>7</v>
      </c>
      <c r="G8" s="1">
        <v>108.78025</v>
      </c>
      <c r="H8" s="1">
        <v>112.24168400000001</v>
      </c>
    </row>
    <row r="9" spans="1:8" ht="15" thickBot="1" x14ac:dyDescent="0.35">
      <c r="A9" s="1">
        <v>129</v>
      </c>
      <c r="B9" s="1">
        <v>4.9947033000000003</v>
      </c>
      <c r="F9" s="1">
        <v>8</v>
      </c>
      <c r="G9" s="1">
        <v>112.21265</v>
      </c>
      <c r="H9" s="1">
        <v>110.364784</v>
      </c>
    </row>
    <row r="10" spans="1:8" ht="15" thickBot="1" x14ac:dyDescent="0.35">
      <c r="A10" s="1">
        <v>141</v>
      </c>
      <c r="B10" s="1">
        <v>3.954736</v>
      </c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>
        <v>140</v>
      </c>
      <c r="B11" s="1">
        <v>5.9768452999999999</v>
      </c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>
        <v>106</v>
      </c>
      <c r="B12" s="1">
        <v>4.7749147000000001</v>
      </c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>
        <v>139</v>
      </c>
      <c r="B13" s="1">
        <v>5.997331</v>
      </c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>
        <v>143</v>
      </c>
      <c r="B14" s="1">
        <v>5.0005470000000001</v>
      </c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>
        <v>147</v>
      </c>
      <c r="B15" s="1">
        <v>6.2044663</v>
      </c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>
        <v>156</v>
      </c>
      <c r="B16" s="1">
        <v>6.2027307</v>
      </c>
    </row>
    <row r="17" spans="1:2" ht="15" thickBot="1" x14ac:dyDescent="0.35">
      <c r="A17" s="1">
        <v>145</v>
      </c>
      <c r="B17" s="1">
        <v>4.0203423999999996</v>
      </c>
    </row>
    <row r="18" spans="1:2" ht="15" thickBot="1" x14ac:dyDescent="0.35">
      <c r="A18" s="1">
        <v>135</v>
      </c>
      <c r="B18" s="1">
        <v>3.082948</v>
      </c>
    </row>
    <row r="19" spans="1:2" ht="15" thickBot="1" x14ac:dyDescent="0.35">
      <c r="A19" s="1">
        <v>148</v>
      </c>
      <c r="B19" s="1">
        <v>4.097836</v>
      </c>
    </row>
    <row r="20" spans="1:2" ht="15" thickBot="1" x14ac:dyDescent="0.35">
      <c r="A20" s="1">
        <v>125</v>
      </c>
      <c r="B20" s="1">
        <v>3.8804522000000001</v>
      </c>
    </row>
    <row r="21" spans="1:2" ht="15" thickBot="1" x14ac:dyDescent="0.35">
      <c r="A21" s="1">
        <v>142</v>
      </c>
      <c r="B21" s="1">
        <v>4.3122753999999999</v>
      </c>
    </row>
    <row r="22" spans="1:2" ht="15" thickBot="1" x14ac:dyDescent="0.35">
      <c r="A22" s="1"/>
      <c r="B22" s="1"/>
    </row>
    <row r="23" spans="1:2" ht="15" thickBot="1" x14ac:dyDescent="0.35">
      <c r="A23" s="1"/>
      <c r="B23" s="1"/>
    </row>
    <row r="24" spans="1:2" ht="15" thickBot="1" x14ac:dyDescent="0.35">
      <c r="A24" s="1"/>
      <c r="B24" s="1"/>
    </row>
    <row r="25" spans="1:2" ht="15" thickBot="1" x14ac:dyDescent="0.35">
      <c r="A25" s="1"/>
      <c r="B25" s="1"/>
    </row>
    <row r="26" spans="1:2" ht="15" thickBot="1" x14ac:dyDescent="0.35">
      <c r="A26" s="1"/>
      <c r="B26" s="1"/>
    </row>
    <row r="27" spans="1:2" ht="15" thickBot="1" x14ac:dyDescent="0.35">
      <c r="A27" s="1"/>
      <c r="B27" s="1"/>
    </row>
    <row r="28" spans="1:2" ht="15" thickBot="1" x14ac:dyDescent="0.35">
      <c r="A28" s="1"/>
      <c r="B28" s="1"/>
    </row>
    <row r="29" spans="1:2" ht="15" thickBot="1" x14ac:dyDescent="0.35">
      <c r="A29" s="1"/>
      <c r="B29" s="1"/>
    </row>
    <row r="30" spans="1:2" ht="15" thickBot="1" x14ac:dyDescent="0.35">
      <c r="A30" s="1"/>
      <c r="B30" s="1"/>
    </row>
    <row r="31" spans="1:2" ht="15" thickBot="1" x14ac:dyDescent="0.35">
      <c r="A31" s="1"/>
      <c r="B31" s="1"/>
    </row>
    <row r="32" spans="1:2" ht="15" thickBot="1" x14ac:dyDescent="0.35">
      <c r="A32" s="1"/>
      <c r="B32" s="1"/>
    </row>
    <row r="33" spans="1:3" ht="15" thickBot="1" x14ac:dyDescent="0.35">
      <c r="A33" s="1"/>
      <c r="B33" s="1"/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35"/>
  <sheetViews>
    <sheetView workbookViewId="0">
      <selection sqref="A1:B21"/>
    </sheetView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153</v>
      </c>
      <c r="B2" s="1">
        <v>5.6987403833149299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501</v>
      </c>
      <c r="B3" s="1">
        <v>3.6259665393031901</v>
      </c>
      <c r="F3" s="1">
        <v>3</v>
      </c>
      <c r="G3" s="1">
        <v>115.970587232787</v>
      </c>
      <c r="H3" s="1">
        <v>110.705883845298</v>
      </c>
    </row>
    <row r="4" spans="1:8" ht="15" thickBot="1" x14ac:dyDescent="0.35">
      <c r="A4" s="1">
        <v>502</v>
      </c>
      <c r="B4" s="1">
        <v>3.5298141303250201</v>
      </c>
      <c r="F4" s="1">
        <v>2</v>
      </c>
      <c r="G4" s="1">
        <v>113.84058020408899</v>
      </c>
      <c r="H4" s="1">
        <v>124.18840506171</v>
      </c>
    </row>
    <row r="5" spans="1:8" ht="15" thickBot="1" x14ac:dyDescent="0.35">
      <c r="A5" s="1">
        <v>152</v>
      </c>
      <c r="B5" s="1">
        <v>5.28308294113664</v>
      </c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A6" s="1">
        <v>133</v>
      </c>
      <c r="B6" s="1">
        <v>3.9393647822851001</v>
      </c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A7" s="1">
        <v>119</v>
      </c>
      <c r="B7" s="1">
        <v>4.3339337193771099</v>
      </c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A8" s="1">
        <v>146</v>
      </c>
      <c r="B8" s="1">
        <v>4.1136454679213603</v>
      </c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A9" s="1">
        <v>129</v>
      </c>
      <c r="B9" s="1">
        <v>5.5146600348401904</v>
      </c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>
        <v>141</v>
      </c>
      <c r="B10" s="1">
        <v>4.1022737293022304</v>
      </c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>
        <v>140</v>
      </c>
      <c r="B11" s="1">
        <v>5.5107909830541697</v>
      </c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>
        <v>106</v>
      </c>
      <c r="B12" s="1">
        <v>5.3059703064147499</v>
      </c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>
        <v>139</v>
      </c>
      <c r="B13" s="1">
        <v>6.1313392827367403</v>
      </c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>
        <v>143</v>
      </c>
      <c r="B14" s="1">
        <v>4.8319583000867299</v>
      </c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>
        <v>147</v>
      </c>
      <c r="B15" s="1">
        <v>6.4609755604257701</v>
      </c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>
        <v>156</v>
      </c>
      <c r="B16" s="1">
        <v>6.3378381821021001</v>
      </c>
    </row>
    <row r="17" spans="1:2" ht="15" thickBot="1" x14ac:dyDescent="0.35">
      <c r="A17" s="1">
        <v>145</v>
      </c>
      <c r="B17" s="1">
        <v>4.6044842745249701</v>
      </c>
    </row>
    <row r="18" spans="1:2" ht="15" thickBot="1" x14ac:dyDescent="0.35">
      <c r="A18" s="1">
        <v>135</v>
      </c>
      <c r="B18" s="1">
        <v>3.86837921061184</v>
      </c>
    </row>
    <row r="19" spans="1:2" ht="15" thickBot="1" x14ac:dyDescent="0.35">
      <c r="A19" s="1">
        <v>148</v>
      </c>
      <c r="B19" s="1">
        <v>4.9075958526586998</v>
      </c>
    </row>
    <row r="20" spans="1:2" ht="15" thickBot="1" x14ac:dyDescent="0.35">
      <c r="A20" s="1">
        <v>125</v>
      </c>
      <c r="B20" s="1">
        <v>4.1629286663205498</v>
      </c>
    </row>
    <row r="21" spans="1:2" ht="15" thickBot="1" x14ac:dyDescent="0.35">
      <c r="A21" s="1">
        <v>142</v>
      </c>
      <c r="B21" s="1">
        <v>4.5321879979519197</v>
      </c>
    </row>
    <row r="22" spans="1:2" ht="15" thickBot="1" x14ac:dyDescent="0.35">
      <c r="A22" s="1"/>
      <c r="B22" s="1"/>
    </row>
    <row r="23" spans="1:2" ht="15" thickBot="1" x14ac:dyDescent="0.35">
      <c r="A23" s="1"/>
      <c r="B23" s="1"/>
    </row>
    <row r="24" spans="1:2" ht="15" thickBot="1" x14ac:dyDescent="0.35">
      <c r="A24" s="1"/>
      <c r="B24" s="1"/>
    </row>
    <row r="25" spans="1:2" ht="15" thickBot="1" x14ac:dyDescent="0.35">
      <c r="A25" s="1"/>
      <c r="B25" s="1"/>
    </row>
    <row r="26" spans="1:2" ht="15" thickBot="1" x14ac:dyDescent="0.35">
      <c r="A26" s="1"/>
      <c r="B26" s="1"/>
    </row>
    <row r="27" spans="1:2" ht="15" thickBot="1" x14ac:dyDescent="0.35">
      <c r="A27" s="1"/>
      <c r="B27" s="1"/>
    </row>
    <row r="28" spans="1:2" ht="15" thickBot="1" x14ac:dyDescent="0.35">
      <c r="A28" s="1"/>
      <c r="B28" s="1"/>
    </row>
    <row r="29" spans="1:2" ht="15" thickBot="1" x14ac:dyDescent="0.35">
      <c r="A29" s="1"/>
      <c r="B29" s="1"/>
    </row>
    <row r="30" spans="1:2" ht="15" thickBot="1" x14ac:dyDescent="0.35">
      <c r="A30" s="1"/>
      <c r="B30" s="1"/>
    </row>
    <row r="31" spans="1:2" ht="15" thickBot="1" x14ac:dyDescent="0.35">
      <c r="A31" s="1"/>
      <c r="B31" s="1"/>
    </row>
    <row r="32" spans="1:2" ht="15" thickBot="1" x14ac:dyDescent="0.35">
      <c r="A32" s="1"/>
      <c r="B32" s="1"/>
    </row>
    <row r="33" spans="1:3" ht="15" thickBot="1" x14ac:dyDescent="0.35">
      <c r="A33" s="1"/>
      <c r="B33" s="1"/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35"/>
  <sheetViews>
    <sheetView workbookViewId="0">
      <selection sqref="A1:B21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20</v>
      </c>
      <c r="B1" s="2" t="s">
        <v>21</v>
      </c>
      <c r="E1" s="2" t="s">
        <v>16</v>
      </c>
    </row>
    <row r="2" spans="1:5" ht="15" thickBot="1" x14ac:dyDescent="0.35">
      <c r="A2" s="1">
        <v>153</v>
      </c>
      <c r="B2" s="1">
        <v>6.2101366707885699</v>
      </c>
    </row>
    <row r="3" spans="1:5" ht="15" thickBot="1" x14ac:dyDescent="0.35">
      <c r="A3" s="1">
        <v>501</v>
      </c>
      <c r="B3" s="1">
        <v>3.31606909430718</v>
      </c>
    </row>
    <row r="4" spans="1:5" ht="15" thickBot="1" x14ac:dyDescent="0.35">
      <c r="A4" s="1">
        <v>502</v>
      </c>
      <c r="B4" s="1">
        <v>3.74453490936033</v>
      </c>
    </row>
    <row r="5" spans="1:5" ht="15" thickBot="1" x14ac:dyDescent="0.35">
      <c r="A5" s="1">
        <v>152</v>
      </c>
      <c r="B5" s="1">
        <v>5.5833891812296503</v>
      </c>
    </row>
    <row r="6" spans="1:5" ht="15" thickBot="1" x14ac:dyDescent="0.35">
      <c r="A6" s="1">
        <v>133</v>
      </c>
      <c r="B6" s="1">
        <v>4.5797086044065303</v>
      </c>
    </row>
    <row r="7" spans="1:5" ht="15" thickBot="1" x14ac:dyDescent="0.35">
      <c r="A7" s="1">
        <v>119</v>
      </c>
      <c r="B7" s="1">
        <v>4.5562979301262203</v>
      </c>
    </row>
    <row r="8" spans="1:5" ht="15" thickBot="1" x14ac:dyDescent="0.35">
      <c r="A8" s="1">
        <v>146</v>
      </c>
      <c r="B8" s="1">
        <v>4.6655837578716497</v>
      </c>
    </row>
    <row r="9" spans="1:5" ht="15" thickBot="1" x14ac:dyDescent="0.35">
      <c r="A9" s="1">
        <v>129</v>
      </c>
      <c r="B9" s="1">
        <v>5.5451944257072103</v>
      </c>
    </row>
    <row r="10" spans="1:5" ht="15" thickBot="1" x14ac:dyDescent="0.35">
      <c r="A10" s="1">
        <v>141</v>
      </c>
      <c r="B10" s="1">
        <v>3.6967713992377398</v>
      </c>
    </row>
    <row r="11" spans="1:5" ht="15" thickBot="1" x14ac:dyDescent="0.35">
      <c r="A11" s="1">
        <v>140</v>
      </c>
      <c r="B11" s="1">
        <v>5.8296474723123302</v>
      </c>
    </row>
    <row r="12" spans="1:5" ht="15" thickBot="1" x14ac:dyDescent="0.35">
      <c r="A12" s="1">
        <v>106</v>
      </c>
      <c r="B12" s="1">
        <v>5.4107082478228996</v>
      </c>
    </row>
    <row r="13" spans="1:5" ht="15" thickBot="1" x14ac:dyDescent="0.35">
      <c r="A13" s="1">
        <v>139</v>
      </c>
      <c r="B13" s="1">
        <v>5.8729335942280603</v>
      </c>
    </row>
    <row r="14" spans="1:5" ht="15" thickBot="1" x14ac:dyDescent="0.35">
      <c r="A14" s="1">
        <v>143</v>
      </c>
      <c r="B14" s="1">
        <v>4.0107910434499097</v>
      </c>
    </row>
    <row r="15" spans="1:5" ht="15" thickBot="1" x14ac:dyDescent="0.35">
      <c r="A15" s="1">
        <v>147</v>
      </c>
      <c r="B15" s="1">
        <v>5.5548669446174204</v>
      </c>
    </row>
    <row r="16" spans="1:5" ht="15" thickBot="1" x14ac:dyDescent="0.35">
      <c r="A16" s="1">
        <v>156</v>
      </c>
      <c r="B16" s="1">
        <v>5.5640251489917896</v>
      </c>
    </row>
    <row r="17" spans="1:2" ht="15" thickBot="1" x14ac:dyDescent="0.35">
      <c r="A17" s="1">
        <v>145</v>
      </c>
      <c r="B17" s="1">
        <v>4.3112846572424797</v>
      </c>
    </row>
    <row r="18" spans="1:2" ht="15" thickBot="1" x14ac:dyDescent="0.35">
      <c r="A18" s="1">
        <v>135</v>
      </c>
      <c r="B18" s="1">
        <v>4.99159768772435</v>
      </c>
    </row>
    <row r="19" spans="1:2" ht="15" thickBot="1" x14ac:dyDescent="0.35">
      <c r="A19" s="1">
        <v>148</v>
      </c>
      <c r="B19" s="1">
        <v>4.91990965456311</v>
      </c>
    </row>
    <row r="20" spans="1:2" ht="15" thickBot="1" x14ac:dyDescent="0.35">
      <c r="A20" s="1">
        <v>125</v>
      </c>
      <c r="B20" s="1">
        <v>4.87005918831915</v>
      </c>
    </row>
    <row r="21" spans="1:2" ht="15" thickBot="1" x14ac:dyDescent="0.35">
      <c r="A21" s="1">
        <v>142</v>
      </c>
      <c r="B21" s="1">
        <v>5.5001665664129797</v>
      </c>
    </row>
    <row r="22" spans="1:2" ht="15" thickBot="1" x14ac:dyDescent="0.35">
      <c r="A22" s="1"/>
      <c r="B22" s="1"/>
    </row>
    <row r="23" spans="1:2" ht="15" thickBot="1" x14ac:dyDescent="0.35">
      <c r="A23" s="1"/>
      <c r="B23" s="1"/>
    </row>
    <row r="24" spans="1:2" ht="15" thickBot="1" x14ac:dyDescent="0.35">
      <c r="A24" s="1"/>
      <c r="B24" s="1"/>
    </row>
    <row r="25" spans="1:2" ht="15" thickBot="1" x14ac:dyDescent="0.35">
      <c r="A25" s="1"/>
      <c r="B25" s="1"/>
    </row>
    <row r="26" spans="1:2" ht="15" thickBot="1" x14ac:dyDescent="0.35">
      <c r="A26" s="1"/>
      <c r="B26" s="1"/>
    </row>
    <row r="27" spans="1:2" ht="15" thickBot="1" x14ac:dyDescent="0.35">
      <c r="A27" s="1"/>
      <c r="B27" s="1"/>
    </row>
    <row r="28" spans="1:2" ht="15" thickBot="1" x14ac:dyDescent="0.35">
      <c r="A28" s="1"/>
      <c r="B28" s="1"/>
    </row>
    <row r="29" spans="1:2" ht="15" thickBot="1" x14ac:dyDescent="0.35">
      <c r="A29" s="1"/>
      <c r="B29" s="1"/>
    </row>
    <row r="30" spans="1:2" ht="15" thickBot="1" x14ac:dyDescent="0.35">
      <c r="A30" s="1"/>
      <c r="B30" s="1"/>
    </row>
    <row r="31" spans="1:2" ht="15" thickBot="1" x14ac:dyDescent="0.35">
      <c r="A31" s="1"/>
      <c r="B31" s="1"/>
    </row>
    <row r="32" spans="1:2" ht="15" thickBot="1" x14ac:dyDescent="0.35">
      <c r="A32" s="1"/>
      <c r="B32" s="1"/>
    </row>
    <row r="33" spans="1:3" ht="15" thickBot="1" x14ac:dyDescent="0.35">
      <c r="A33" s="1"/>
      <c r="B33" s="1"/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H35"/>
  <sheetViews>
    <sheetView workbookViewId="0">
      <selection sqref="A1:B21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153</v>
      </c>
      <c r="B2" s="1">
        <v>5.5409871515098299</v>
      </c>
      <c r="F2" s="1">
        <v>1</v>
      </c>
      <c r="G2" s="1">
        <v>116.37971424157701</v>
      </c>
      <c r="H2" s="1">
        <v>115.47184499323799</v>
      </c>
    </row>
    <row r="3" spans="1:8" ht="15" thickBot="1" x14ac:dyDescent="0.35">
      <c r="A3" s="1">
        <v>501</v>
      </c>
      <c r="B3" s="1">
        <v>4.1973425340898904</v>
      </c>
      <c r="F3" s="1">
        <v>3</v>
      </c>
      <c r="G3" s="1">
        <v>115.01590200865201</v>
      </c>
      <c r="H3" s="1">
        <v>110.680625736579</v>
      </c>
    </row>
    <row r="4" spans="1:8" ht="15" thickBot="1" x14ac:dyDescent="0.35">
      <c r="A4" s="1">
        <v>502</v>
      </c>
      <c r="B4" s="1">
        <v>4.4820941356145196</v>
      </c>
      <c r="F4" s="1">
        <v>2</v>
      </c>
      <c r="G4" s="1">
        <v>113.337239702803</v>
      </c>
      <c r="H4" s="1">
        <v>121.136538988312</v>
      </c>
    </row>
    <row r="5" spans="1:8" ht="15" thickBot="1" x14ac:dyDescent="0.35">
      <c r="A5" s="1">
        <v>152</v>
      </c>
      <c r="B5" s="1">
        <v>5.2440042195414298</v>
      </c>
      <c r="F5" s="1">
        <v>4</v>
      </c>
      <c r="G5" s="1">
        <v>110.71949199339799</v>
      </c>
      <c r="H5" s="1">
        <v>109.13192495310101</v>
      </c>
    </row>
    <row r="6" spans="1:8" ht="15" thickBot="1" x14ac:dyDescent="0.35">
      <c r="A6" s="1">
        <v>133</v>
      </c>
      <c r="B6" s="1">
        <v>4.80390644913376</v>
      </c>
      <c r="F6" s="1">
        <v>5</v>
      </c>
      <c r="G6" s="1">
        <v>111.40555662479299</v>
      </c>
      <c r="H6" s="1">
        <v>113.194533039451</v>
      </c>
    </row>
    <row r="7" spans="1:8" ht="15" thickBot="1" x14ac:dyDescent="0.35">
      <c r="A7" s="1">
        <v>119</v>
      </c>
      <c r="B7" s="1">
        <v>4.8003856087698997</v>
      </c>
      <c r="F7" s="1">
        <v>6</v>
      </c>
      <c r="G7" s="1">
        <v>117.968867809287</v>
      </c>
      <c r="H7" s="1">
        <v>115.608706494613</v>
      </c>
    </row>
    <row r="8" spans="1:8" ht="15" thickBot="1" x14ac:dyDescent="0.35">
      <c r="A8" s="1">
        <v>146</v>
      </c>
      <c r="B8" s="1">
        <v>4.66679992034355</v>
      </c>
      <c r="F8" s="1">
        <v>7</v>
      </c>
      <c r="G8" s="1">
        <v>111.578193735065</v>
      </c>
      <c r="H8" s="1">
        <v>113.2790329294</v>
      </c>
    </row>
    <row r="9" spans="1:8" ht="15" thickBot="1" x14ac:dyDescent="0.35">
      <c r="A9" s="1">
        <v>129</v>
      </c>
      <c r="B9" s="1">
        <v>5.3864438030457897</v>
      </c>
      <c r="F9" s="1">
        <v>8</v>
      </c>
      <c r="G9" s="1">
        <v>112.533936879284</v>
      </c>
      <c r="H9" s="1">
        <v>111.71235948020799</v>
      </c>
    </row>
    <row r="10" spans="1:8" ht="15" thickBot="1" x14ac:dyDescent="0.35">
      <c r="A10" s="1">
        <v>141</v>
      </c>
      <c r="B10" s="1">
        <v>4.16113283134003</v>
      </c>
      <c r="F10" s="1">
        <v>9</v>
      </c>
      <c r="G10" s="1">
        <v>115.618771163679</v>
      </c>
      <c r="H10" s="1">
        <v>118.584766929197</v>
      </c>
    </row>
    <row r="11" spans="1:8" ht="15" thickBot="1" x14ac:dyDescent="0.35">
      <c r="A11" s="1">
        <v>140</v>
      </c>
      <c r="B11" s="1">
        <v>5.3112750320436897</v>
      </c>
      <c r="F11" s="1">
        <v>10</v>
      </c>
      <c r="G11" s="1">
        <v>116.22119896497099</v>
      </c>
      <c r="H11" s="1">
        <v>116.06904567940801</v>
      </c>
    </row>
    <row r="12" spans="1:8" ht="15" thickBot="1" x14ac:dyDescent="0.35">
      <c r="A12" s="1">
        <v>106</v>
      </c>
      <c r="B12" s="1">
        <v>5.0437904704639998</v>
      </c>
      <c r="F12" s="1">
        <v>11</v>
      </c>
      <c r="G12" s="1">
        <v>111.369236844651</v>
      </c>
      <c r="H12" s="1">
        <v>108.99838888197399</v>
      </c>
    </row>
    <row r="13" spans="1:8" ht="15" thickBot="1" x14ac:dyDescent="0.35">
      <c r="A13" s="1">
        <v>139</v>
      </c>
      <c r="B13" s="1">
        <v>5.4192987715150203</v>
      </c>
      <c r="F13" s="1">
        <v>12</v>
      </c>
      <c r="G13" s="1">
        <v>115.073919518506</v>
      </c>
      <c r="H13" s="1">
        <v>110.53383550138101</v>
      </c>
    </row>
    <row r="14" spans="1:8" ht="15" thickBot="1" x14ac:dyDescent="0.35">
      <c r="A14" s="1">
        <v>143</v>
      </c>
      <c r="B14" s="1">
        <v>4.1755978460487899</v>
      </c>
      <c r="F14" s="1">
        <v>13</v>
      </c>
      <c r="G14" s="1">
        <v>116.27777383980801</v>
      </c>
      <c r="H14" s="1">
        <v>118.860375529481</v>
      </c>
    </row>
    <row r="15" spans="1:8" ht="15" thickBot="1" x14ac:dyDescent="0.35">
      <c r="A15" s="1">
        <v>147</v>
      </c>
      <c r="B15" s="1">
        <v>5.0944605035884303</v>
      </c>
      <c r="F15" s="1">
        <v>14</v>
      </c>
      <c r="G15" s="1">
        <v>115.862926536484</v>
      </c>
      <c r="H15" s="1">
        <v>113.24196046228499</v>
      </c>
    </row>
    <row r="16" spans="1:8" ht="15" thickBot="1" x14ac:dyDescent="0.35">
      <c r="A16" s="1">
        <v>156</v>
      </c>
      <c r="B16" s="1">
        <v>5.0567871992967897</v>
      </c>
    </row>
    <row r="17" spans="1:2" ht="15" thickBot="1" x14ac:dyDescent="0.35">
      <c r="A17" s="1">
        <v>145</v>
      </c>
      <c r="B17" s="1">
        <v>4.82396844852732</v>
      </c>
    </row>
    <row r="18" spans="1:2" ht="15" thickBot="1" x14ac:dyDescent="0.35">
      <c r="A18" s="1">
        <v>135</v>
      </c>
      <c r="B18" s="1">
        <v>5.0820554436771204</v>
      </c>
    </row>
    <row r="19" spans="1:2" ht="15" thickBot="1" x14ac:dyDescent="0.35">
      <c r="A19" s="1">
        <v>148</v>
      </c>
      <c r="B19" s="1">
        <v>4.9264672778312999</v>
      </c>
    </row>
    <row r="20" spans="1:2" ht="15" thickBot="1" x14ac:dyDescent="0.35">
      <c r="A20" s="1">
        <v>125</v>
      </c>
      <c r="B20" s="1">
        <v>4.8803766200522798</v>
      </c>
    </row>
    <row r="21" spans="1:2" ht="15" thickBot="1" x14ac:dyDescent="0.35">
      <c r="A21" s="1">
        <v>142</v>
      </c>
      <c r="B21" s="1">
        <v>5.3776802087021096</v>
      </c>
    </row>
    <row r="22" spans="1:2" ht="15" thickBot="1" x14ac:dyDescent="0.35">
      <c r="A22" s="1"/>
      <c r="B22" s="1"/>
    </row>
    <row r="23" spans="1:2" ht="15" thickBot="1" x14ac:dyDescent="0.35">
      <c r="A23" s="1"/>
      <c r="B23" s="1"/>
    </row>
    <row r="24" spans="1:2" ht="15" thickBot="1" x14ac:dyDescent="0.35">
      <c r="A24" s="1"/>
      <c r="B24" s="1"/>
    </row>
    <row r="25" spans="1:2" ht="15" thickBot="1" x14ac:dyDescent="0.35">
      <c r="A25" s="1"/>
      <c r="B25" s="1"/>
    </row>
    <row r="26" spans="1:2" ht="15" thickBot="1" x14ac:dyDescent="0.35">
      <c r="A26" s="1"/>
      <c r="B26" s="1"/>
    </row>
    <row r="27" spans="1:2" ht="15" thickBot="1" x14ac:dyDescent="0.35">
      <c r="A27" s="1"/>
      <c r="B27" s="1"/>
    </row>
    <row r="28" spans="1:2" ht="15" thickBot="1" x14ac:dyDescent="0.35">
      <c r="A28" s="1"/>
      <c r="B28" s="1"/>
    </row>
    <row r="29" spans="1:2" ht="15" thickBot="1" x14ac:dyDescent="0.35">
      <c r="A29" s="1"/>
      <c r="B29" s="1"/>
    </row>
    <row r="30" spans="1:2" ht="15" thickBot="1" x14ac:dyDescent="0.35">
      <c r="A30" s="1"/>
      <c r="B30" s="1"/>
    </row>
    <row r="31" spans="1:2" ht="15" thickBot="1" x14ac:dyDescent="0.35">
      <c r="A31" s="1"/>
      <c r="B31" s="1"/>
    </row>
    <row r="32" spans="1:2" ht="15" thickBot="1" x14ac:dyDescent="0.35">
      <c r="A32" s="1"/>
      <c r="B32" s="1"/>
    </row>
    <row r="33" spans="1:3" ht="15" thickBot="1" x14ac:dyDescent="0.35">
      <c r="A33" s="1"/>
      <c r="B33" s="1"/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dimension ref="A1:C35"/>
  <sheetViews>
    <sheetView workbookViewId="0">
      <selection sqref="A1:B21"/>
    </sheetView>
  </sheetViews>
  <sheetFormatPr defaultRowHeight="14.4" x14ac:dyDescent="0.3"/>
  <cols>
    <col min="3" max="3" width="11.5546875" bestFit="1" customWidth="1"/>
  </cols>
  <sheetData>
    <row r="1" spans="1:2" x14ac:dyDescent="0.3">
      <c r="A1" s="2" t="s">
        <v>20</v>
      </c>
      <c r="B1" s="2" t="s">
        <v>21</v>
      </c>
    </row>
    <row r="2" spans="1:2" ht="15" thickBot="1" x14ac:dyDescent="0.35">
      <c r="A2" s="1">
        <v>153</v>
      </c>
      <c r="B2" s="1">
        <v>5.4587963886253901</v>
      </c>
    </row>
    <row r="3" spans="1:2" ht="15" thickBot="1" x14ac:dyDescent="0.35">
      <c r="A3" s="1">
        <v>501</v>
      </c>
      <c r="B3" s="1">
        <v>3.7067396551794198</v>
      </c>
    </row>
    <row r="4" spans="1:2" ht="15" thickBot="1" x14ac:dyDescent="0.35">
      <c r="A4" s="1">
        <v>502</v>
      </c>
      <c r="B4" s="1">
        <v>3.6738459312990099</v>
      </c>
    </row>
    <row r="5" spans="1:2" ht="15" thickBot="1" x14ac:dyDescent="0.35">
      <c r="A5" s="1">
        <v>152</v>
      </c>
      <c r="B5" s="1">
        <v>5.3689701050791596</v>
      </c>
    </row>
    <row r="6" spans="1:2" ht="15" thickBot="1" x14ac:dyDescent="0.35">
      <c r="A6" s="1">
        <v>133</v>
      </c>
      <c r="B6" s="1">
        <v>3.9609888001582898</v>
      </c>
    </row>
    <row r="7" spans="1:2" ht="15" thickBot="1" x14ac:dyDescent="0.35">
      <c r="A7" s="1">
        <v>119</v>
      </c>
      <c r="B7" s="1">
        <v>4.4516696380421097</v>
      </c>
    </row>
    <row r="8" spans="1:2" ht="15" thickBot="1" x14ac:dyDescent="0.35">
      <c r="A8" s="1">
        <v>146</v>
      </c>
      <c r="B8" s="1">
        <v>4.3547945051034196</v>
      </c>
    </row>
    <row r="9" spans="1:2" ht="15" thickBot="1" x14ac:dyDescent="0.35">
      <c r="A9" s="1">
        <v>129</v>
      </c>
      <c r="B9" s="1">
        <v>5.8031074432783498</v>
      </c>
    </row>
    <row r="10" spans="1:2" ht="15" thickBot="1" x14ac:dyDescent="0.35">
      <c r="A10" s="1">
        <v>141</v>
      </c>
      <c r="B10" s="1">
        <v>3.78813538999712</v>
      </c>
    </row>
    <row r="11" spans="1:2" ht="15" thickBot="1" x14ac:dyDescent="0.35">
      <c r="A11" s="1">
        <v>140</v>
      </c>
      <c r="B11" s="1">
        <v>5.5721713608490004</v>
      </c>
    </row>
    <row r="12" spans="1:2" ht="15" thickBot="1" x14ac:dyDescent="0.35">
      <c r="A12" s="1">
        <v>106</v>
      </c>
      <c r="B12" s="1">
        <v>5.2875743702614697</v>
      </c>
    </row>
    <row r="13" spans="1:2" ht="15" thickBot="1" x14ac:dyDescent="0.35">
      <c r="A13" s="1">
        <v>139</v>
      </c>
      <c r="B13" s="1">
        <v>6.1710138335330003</v>
      </c>
    </row>
    <row r="14" spans="1:2" ht="15" thickBot="1" x14ac:dyDescent="0.35">
      <c r="A14" s="1">
        <v>143</v>
      </c>
      <c r="B14" s="1">
        <v>5.0741193835397098</v>
      </c>
    </row>
    <row r="15" spans="1:2" ht="15" thickBot="1" x14ac:dyDescent="0.35">
      <c r="A15" s="1">
        <v>147</v>
      </c>
      <c r="B15" s="1">
        <v>7.1229124778461204</v>
      </c>
    </row>
    <row r="16" spans="1:2" ht="15" thickBot="1" x14ac:dyDescent="0.35">
      <c r="A16" s="1">
        <v>156</v>
      </c>
      <c r="B16" s="1">
        <v>6.1584648531679997</v>
      </c>
    </row>
    <row r="17" spans="1:2" ht="15" thickBot="1" x14ac:dyDescent="0.35">
      <c r="A17" s="1">
        <v>145</v>
      </c>
      <c r="B17" s="1">
        <v>4.9711214203257503</v>
      </c>
    </row>
    <row r="18" spans="1:2" ht="15" thickBot="1" x14ac:dyDescent="0.35">
      <c r="A18" s="1">
        <v>135</v>
      </c>
      <c r="B18" s="1">
        <v>3.7584116390297799</v>
      </c>
    </row>
    <row r="19" spans="1:2" ht="15" thickBot="1" x14ac:dyDescent="0.35">
      <c r="A19" s="1">
        <v>148</v>
      </c>
      <c r="B19" s="1">
        <v>4.7656189416265597</v>
      </c>
    </row>
    <row r="20" spans="1:2" ht="15" thickBot="1" x14ac:dyDescent="0.35">
      <c r="A20" s="1">
        <v>125</v>
      </c>
      <c r="B20" s="1">
        <v>3.9974826668204102</v>
      </c>
    </row>
    <row r="21" spans="1:2" ht="15" thickBot="1" x14ac:dyDescent="0.35">
      <c r="A21" s="1">
        <v>142</v>
      </c>
      <c r="B21" s="1">
        <v>4.1336208797555596</v>
      </c>
    </row>
    <row r="22" spans="1:2" ht="15" thickBot="1" x14ac:dyDescent="0.35">
      <c r="A22" s="1"/>
      <c r="B22" s="1"/>
    </row>
    <row r="23" spans="1:2" ht="15" thickBot="1" x14ac:dyDescent="0.35">
      <c r="A23" s="1"/>
      <c r="B23" s="1"/>
    </row>
    <row r="24" spans="1:2" ht="15" thickBot="1" x14ac:dyDescent="0.35">
      <c r="A24" s="1"/>
      <c r="B24" s="1"/>
    </row>
    <row r="25" spans="1:2" ht="15" thickBot="1" x14ac:dyDescent="0.35">
      <c r="A25" s="1"/>
      <c r="B25" s="1"/>
    </row>
    <row r="26" spans="1:2" ht="15" thickBot="1" x14ac:dyDescent="0.35">
      <c r="A26" s="1"/>
      <c r="B26" s="1"/>
    </row>
    <row r="27" spans="1:2" ht="15" thickBot="1" x14ac:dyDescent="0.35">
      <c r="A27" s="1"/>
      <c r="B27" s="1"/>
    </row>
    <row r="28" spans="1:2" ht="15" thickBot="1" x14ac:dyDescent="0.35">
      <c r="A28" s="1"/>
      <c r="B28" s="1"/>
    </row>
    <row r="29" spans="1:2" ht="15" thickBot="1" x14ac:dyDescent="0.35">
      <c r="A29" s="1"/>
      <c r="B29" s="1"/>
    </row>
    <row r="30" spans="1:2" ht="15" thickBot="1" x14ac:dyDescent="0.35">
      <c r="A30" s="1"/>
      <c r="B30" s="1"/>
    </row>
    <row r="31" spans="1:2" ht="15" thickBot="1" x14ac:dyDescent="0.35">
      <c r="A31" s="1"/>
      <c r="B31" s="1"/>
    </row>
    <row r="32" spans="1:2" ht="15" thickBot="1" x14ac:dyDescent="0.35">
      <c r="A32" s="1"/>
      <c r="B32" s="1"/>
    </row>
    <row r="33" spans="1:3" ht="15" thickBot="1" x14ac:dyDescent="0.35">
      <c r="A33" s="1"/>
      <c r="B33" s="1"/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Props</vt:lpstr>
      <vt:lpstr>test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2024-08-19T17:30:38Z</dcterms:modified>
</cp:coreProperties>
</file>