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8144121-A0D8-4643-98EE-1625BA80FE0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test" sheetId="18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8" l="1"/>
  <c r="M28" i="18" s="1"/>
  <c r="L25" i="18"/>
  <c r="Q25" i="18" s="1"/>
  <c r="L22" i="18"/>
  <c r="M22" i="18" s="1"/>
  <c r="L21" i="18"/>
  <c r="L20" i="18"/>
  <c r="Q20" i="18" s="1"/>
  <c r="L17" i="18"/>
  <c r="Q17" i="18" s="1"/>
  <c r="L16" i="18"/>
  <c r="M16" i="18" s="1"/>
  <c r="L12" i="18"/>
  <c r="L9" i="18"/>
  <c r="M9" i="18" s="1"/>
  <c r="L8" i="18"/>
  <c r="Q8" i="18" s="1"/>
  <c r="L5" i="18"/>
  <c r="Q5" i="18" s="1"/>
  <c r="L4" i="18"/>
  <c r="Q4" i="18" s="1"/>
  <c r="N31" i="18"/>
  <c r="L31" i="18"/>
  <c r="Q31" i="18" s="1"/>
  <c r="N30" i="18"/>
  <c r="L30" i="18"/>
  <c r="M30" i="18" s="1"/>
  <c r="N29" i="18"/>
  <c r="L29" i="18"/>
  <c r="Q29" i="18" s="1"/>
  <c r="N28" i="18"/>
  <c r="N27" i="18"/>
  <c r="L27" i="18"/>
  <c r="M27" i="18" s="1"/>
  <c r="N26" i="18"/>
  <c r="L26" i="18"/>
  <c r="M26" i="18" s="1"/>
  <c r="U26" i="18" s="1"/>
  <c r="N25" i="18"/>
  <c r="N24" i="18"/>
  <c r="L24" i="18"/>
  <c r="M24" i="18" s="1"/>
  <c r="N23" i="18"/>
  <c r="L23" i="18"/>
  <c r="Q23" i="18" s="1"/>
  <c r="N22" i="18"/>
  <c r="N21" i="18"/>
  <c r="N20" i="18"/>
  <c r="N19" i="18"/>
  <c r="L19" i="18"/>
  <c r="Q19" i="18" s="1"/>
  <c r="V19" i="18" s="1"/>
  <c r="N18" i="18"/>
  <c r="L18" i="18"/>
  <c r="M18" i="18" s="1"/>
  <c r="N17" i="18"/>
  <c r="N16" i="18"/>
  <c r="N15" i="18"/>
  <c r="L15" i="18"/>
  <c r="Q15" i="18" s="1"/>
  <c r="N14" i="18"/>
  <c r="L14" i="18"/>
  <c r="M14" i="18" s="1"/>
  <c r="U14" i="18" s="1"/>
  <c r="N13" i="18"/>
  <c r="L13" i="18"/>
  <c r="Q13" i="18" s="1"/>
  <c r="N12" i="18"/>
  <c r="N11" i="18"/>
  <c r="L11" i="18"/>
  <c r="Q11" i="18" s="1"/>
  <c r="N10" i="18"/>
  <c r="L10" i="18"/>
  <c r="M10" i="18" s="1"/>
  <c r="N9" i="18"/>
  <c r="N8" i="18"/>
  <c r="N7" i="18"/>
  <c r="L7" i="18"/>
  <c r="Q7" i="18" s="1"/>
  <c r="N6" i="18"/>
  <c r="L6" i="18"/>
  <c r="M6" i="18" s="1"/>
  <c r="N5" i="18"/>
  <c r="N4" i="18"/>
  <c r="N3" i="18"/>
  <c r="L3" i="18"/>
  <c r="Q3" i="18" s="1"/>
  <c r="N2" i="18"/>
  <c r="L2" i="18"/>
  <c r="Q2" i="18" s="1"/>
  <c r="Q21" i="18" l="1"/>
  <c r="M21" i="18"/>
  <c r="U21" i="18" s="1"/>
  <c r="M12" i="18"/>
  <c r="T12" i="18" s="1"/>
  <c r="Q12" i="18"/>
  <c r="Q24" i="18"/>
  <c r="Q26" i="18"/>
  <c r="M11" i="18"/>
  <c r="P11" i="18" s="1"/>
  <c r="R11" i="18" s="1"/>
  <c r="Q9" i="18"/>
  <c r="M8" i="18"/>
  <c r="T8" i="18" s="1"/>
  <c r="U9" i="18"/>
  <c r="S9" i="18"/>
  <c r="P9" i="18"/>
  <c r="R9" i="18" s="1"/>
  <c r="U27" i="18"/>
  <c r="P27" i="18"/>
  <c r="R27" i="18" s="1"/>
  <c r="M3" i="18"/>
  <c r="T3" i="18" s="1"/>
  <c r="M23" i="18"/>
  <c r="S23" i="18" s="1"/>
  <c r="Q27" i="18"/>
  <c r="Q14" i="18"/>
  <c r="M15" i="18"/>
  <c r="M2" i="18"/>
  <c r="T2" i="18" s="1"/>
  <c r="M5" i="18"/>
  <c r="S5" i="18" s="1"/>
  <c r="Q18" i="18"/>
  <c r="S21" i="18"/>
  <c r="M29" i="18"/>
  <c r="U29" i="18" s="1"/>
  <c r="Q6" i="18"/>
  <c r="V6" i="18" s="1"/>
  <c r="Q30" i="18"/>
  <c r="M20" i="18"/>
  <c r="U20" i="18" s="1"/>
  <c r="M17" i="18"/>
  <c r="U17" i="18" s="1"/>
  <c r="P28" i="18"/>
  <c r="R28" i="18" s="1"/>
  <c r="U28" i="18"/>
  <c r="T28" i="18"/>
  <c r="S28" i="18"/>
  <c r="S12" i="18"/>
  <c r="P12" i="18"/>
  <c r="R12" i="18" s="1"/>
  <c r="P22" i="18"/>
  <c r="R22" i="18" s="1"/>
  <c r="U22" i="18"/>
  <c r="T22" i="18"/>
  <c r="S22" i="18"/>
  <c r="T18" i="18"/>
  <c r="S18" i="18"/>
  <c r="P18" i="18"/>
  <c r="R18" i="18" s="1"/>
  <c r="U18" i="18"/>
  <c r="T6" i="18"/>
  <c r="S6" i="18"/>
  <c r="P6" i="18"/>
  <c r="R6" i="18" s="1"/>
  <c r="U6" i="18"/>
  <c r="T30" i="18"/>
  <c r="S30" i="18"/>
  <c r="P30" i="18"/>
  <c r="R30" i="18" s="1"/>
  <c r="U30" i="18"/>
  <c r="P16" i="18"/>
  <c r="R16" i="18" s="1"/>
  <c r="U16" i="18"/>
  <c r="T16" i="18"/>
  <c r="S16" i="18"/>
  <c r="P10" i="18"/>
  <c r="R10" i="18" s="1"/>
  <c r="S10" i="18"/>
  <c r="U10" i="18"/>
  <c r="T10" i="18"/>
  <c r="T24" i="18"/>
  <c r="S24" i="18"/>
  <c r="P24" i="18"/>
  <c r="R24" i="18" s="1"/>
  <c r="U24" i="18"/>
  <c r="M4" i="18"/>
  <c r="Q10" i="18"/>
  <c r="Q16" i="18"/>
  <c r="Q22" i="18"/>
  <c r="Q28" i="18"/>
  <c r="M7" i="18"/>
  <c r="M13" i="18"/>
  <c r="P14" i="18"/>
  <c r="R14" i="18" s="1"/>
  <c r="M19" i="18"/>
  <c r="M25" i="18"/>
  <c r="P26" i="18"/>
  <c r="R26" i="18" s="1"/>
  <c r="M31" i="18"/>
  <c r="S27" i="18"/>
  <c r="T9" i="18"/>
  <c r="T21" i="18"/>
  <c r="T27" i="18"/>
  <c r="S2" i="18"/>
  <c r="S14" i="18"/>
  <c r="S26" i="18"/>
  <c r="T14" i="18"/>
  <c r="T26" i="18"/>
  <c r="P21" i="18" l="1"/>
  <c r="R21" i="18" s="1"/>
  <c r="U8" i="18"/>
  <c r="U12" i="18"/>
  <c r="V12" i="18" s="1"/>
  <c r="U23" i="18"/>
  <c r="V27" i="18"/>
  <c r="T20" i="18"/>
  <c r="S20" i="18"/>
  <c r="S8" i="18"/>
  <c r="P8" i="18"/>
  <c r="R8" i="18" s="1"/>
  <c r="S29" i="18"/>
  <c r="U11" i="18"/>
  <c r="S11" i="18"/>
  <c r="T11" i="18"/>
  <c r="U5" i="18"/>
  <c r="P5" i="18"/>
  <c r="R5" i="18" s="1"/>
  <c r="T5" i="18"/>
  <c r="P17" i="18"/>
  <c r="R17" i="18" s="1"/>
  <c r="T17" i="18"/>
  <c r="U2" i="18"/>
  <c r="V24" i="18"/>
  <c r="U15" i="18"/>
  <c r="P15" i="18"/>
  <c r="R15" i="18" s="1"/>
  <c r="S15" i="18"/>
  <c r="V14" i="18"/>
  <c r="P20" i="18"/>
  <c r="R20" i="18" s="1"/>
  <c r="V28" i="18"/>
  <c r="P23" i="18"/>
  <c r="R23" i="18" s="1"/>
  <c r="T23" i="18"/>
  <c r="V23" i="18" s="1"/>
  <c r="V22" i="18"/>
  <c r="S17" i="18"/>
  <c r="P29" i="18"/>
  <c r="R29" i="18" s="1"/>
  <c r="T29" i="18"/>
  <c r="U3" i="18"/>
  <c r="P3" i="18"/>
  <c r="R3" i="18" s="1"/>
  <c r="S3" i="18"/>
  <c r="V21" i="18"/>
  <c r="T15" i="18"/>
  <c r="V9" i="18"/>
  <c r="P2" i="18"/>
  <c r="R2" i="18" s="1"/>
  <c r="S13" i="18"/>
  <c r="U13" i="18"/>
  <c r="T13" i="18"/>
  <c r="P13" i="18"/>
  <c r="R13" i="18" s="1"/>
  <c r="V16" i="18"/>
  <c r="U25" i="18"/>
  <c r="T25" i="18"/>
  <c r="P25" i="18"/>
  <c r="R25" i="18" s="1"/>
  <c r="S25" i="18"/>
  <c r="S7" i="18"/>
  <c r="U7" i="18"/>
  <c r="T7" i="18"/>
  <c r="P7" i="18"/>
  <c r="R7" i="18" s="1"/>
  <c r="V18" i="18"/>
  <c r="S4" i="18"/>
  <c r="U4" i="18"/>
  <c r="T4" i="18"/>
  <c r="P4" i="18"/>
  <c r="R4" i="18" s="1"/>
  <c r="U31" i="18"/>
  <c r="T31" i="18"/>
  <c r="S31" i="18"/>
  <c r="P31" i="18"/>
  <c r="R31" i="18" s="1"/>
  <c r="V10" i="18"/>
  <c r="V26" i="18"/>
  <c r="V30" i="18"/>
  <c r="U19" i="18"/>
  <c r="T19" i="18"/>
  <c r="S19" i="18"/>
  <c r="P19" i="18"/>
  <c r="R19" i="18" s="1"/>
  <c r="V13" i="18" l="1"/>
  <c r="V8" i="18"/>
  <c r="V20" i="18"/>
  <c r="V3" i="18"/>
  <c r="V2" i="18"/>
  <c r="V29" i="18"/>
  <c r="V31" i="18"/>
  <c r="V5" i="18"/>
  <c r="V11" i="18"/>
  <c r="V17" i="18"/>
  <c r="V15" i="18"/>
  <c r="V25" i="18"/>
  <c r="V4" i="18"/>
  <c r="V7" i="18"/>
  <c r="O59" i="1" l="1"/>
  <c r="P59" i="1" s="1"/>
  <c r="Q59" i="1"/>
  <c r="O60" i="1"/>
  <c r="T60" i="1" s="1"/>
  <c r="Q60" i="1"/>
  <c r="O61" i="1"/>
  <c r="T61" i="1" s="1"/>
  <c r="Q61" i="1"/>
  <c r="O62" i="1"/>
  <c r="P62" i="1" s="1"/>
  <c r="V62" i="1" s="1"/>
  <c r="Q62" i="1"/>
  <c r="O63" i="1"/>
  <c r="T63" i="1" s="1"/>
  <c r="Q63" i="1"/>
  <c r="O64" i="1"/>
  <c r="T64" i="1" s="1"/>
  <c r="Q64" i="1"/>
  <c r="O65" i="1"/>
  <c r="P65" i="1" s="1"/>
  <c r="Q65" i="1"/>
  <c r="O66" i="1"/>
  <c r="T66" i="1" s="1"/>
  <c r="Q6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43" i="1"/>
  <c r="A43" i="1"/>
  <c r="B42" i="1"/>
  <c r="A42" i="1"/>
  <c r="R32" i="1"/>
  <c r="R33" i="1"/>
  <c r="P64" i="1" l="1"/>
  <c r="S64" i="1" s="1"/>
  <c r="U64" i="1" s="1"/>
  <c r="P63" i="1"/>
  <c r="X63" i="1" s="1"/>
  <c r="T62" i="1"/>
  <c r="P61" i="1"/>
  <c r="S61" i="1" s="1"/>
  <c r="U61" i="1" s="1"/>
  <c r="S65" i="1"/>
  <c r="U65" i="1" s="1"/>
  <c r="W65" i="1"/>
  <c r="X65" i="1"/>
  <c r="V65" i="1"/>
  <c r="S59" i="1"/>
  <c r="U59" i="1" s="1"/>
  <c r="V59" i="1"/>
  <c r="W59" i="1"/>
  <c r="X59" i="1"/>
  <c r="P66" i="1"/>
  <c r="S62" i="1"/>
  <c r="U62" i="1" s="1"/>
  <c r="T65" i="1"/>
  <c r="T59" i="1"/>
  <c r="P60" i="1"/>
  <c r="X62" i="1"/>
  <c r="W62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V63" i="1" l="1"/>
  <c r="S63" i="1"/>
  <c r="U63" i="1" s="1"/>
  <c r="W64" i="1"/>
  <c r="V64" i="1"/>
  <c r="X64" i="1"/>
  <c r="W63" i="1"/>
  <c r="V61" i="1"/>
  <c r="Y62" i="1"/>
  <c r="W61" i="1"/>
  <c r="Y65" i="1"/>
  <c r="X61" i="1"/>
  <c r="S60" i="1"/>
  <c r="U60" i="1" s="1"/>
  <c r="W60" i="1"/>
  <c r="V60" i="1"/>
  <c r="X60" i="1"/>
  <c r="S66" i="1"/>
  <c r="U66" i="1" s="1"/>
  <c r="W66" i="1"/>
  <c r="V66" i="1"/>
  <c r="X66" i="1"/>
  <c r="Y59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Y63" i="1" l="1"/>
  <c r="Y64" i="1"/>
  <c r="Y61" i="1"/>
  <c r="Y60" i="1"/>
  <c r="Y66" i="1"/>
  <c r="W58" i="1"/>
  <c r="S58" i="1"/>
  <c r="U58" i="1" s="1"/>
  <c r="W54" i="1"/>
  <c r="S54" i="1"/>
  <c r="U54" i="1" s="1"/>
  <c r="T56" i="1"/>
  <c r="P56" i="1"/>
  <c r="T55" i="1"/>
  <c r="P55" i="1"/>
  <c r="S55" i="1" s="1"/>
  <c r="T53" i="1"/>
  <c r="P53" i="1"/>
  <c r="S53" i="1" s="1"/>
  <c r="T52" i="1"/>
  <c r="P52" i="1"/>
  <c r="T57" i="1"/>
  <c r="P57" i="1"/>
  <c r="S57" i="1" s="1"/>
  <c r="T51" i="1"/>
  <c r="P51" i="1"/>
  <c r="S51" i="1" s="1"/>
  <c r="X54" i="1"/>
  <c r="X58" i="1"/>
  <c r="T54" i="1"/>
  <c r="V54" i="1"/>
  <c r="V58" i="1"/>
  <c r="T5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W56" i="1" l="1"/>
  <c r="S56" i="1"/>
  <c r="U56" i="1" s="1"/>
  <c r="W52" i="1"/>
  <c r="S52" i="1"/>
  <c r="U52" i="1" s="1"/>
  <c r="X57" i="1"/>
  <c r="W57" i="1"/>
  <c r="X53" i="1"/>
  <c r="W53" i="1"/>
  <c r="X55" i="1"/>
  <c r="W55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X56" i="1"/>
  <c r="X52" i="1"/>
  <c r="U57" i="1"/>
  <c r="V53" i="1"/>
  <c r="U53" i="1"/>
  <c r="U55" i="1"/>
  <c r="U51" i="1"/>
  <c r="V57" i="1"/>
  <c r="V51" i="1"/>
  <c r="V55" i="1"/>
  <c r="V56" i="1"/>
  <c r="Y58" i="1"/>
  <c r="Y54" i="1"/>
  <c r="V52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53" i="1"/>
  <c r="Y55" i="1"/>
  <c r="Y51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<sst xmlns="http://schemas.openxmlformats.org/spreadsheetml/2006/main" count="428" uniqueCount="144">
  <si>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</si>
  <si>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</si>
  <si>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</si>
  <si>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</si>
  <si>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</si>
  <si>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</si>
  <si>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</si>
  <si>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</si>
  <si>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</si>
  <si>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</si>
  <si>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</si>
  <si>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</si>
  <si>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</si>
  <si>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</si>
  <si>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</si>
  <si>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</si>
  <si>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</si>
  <si>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</si>
  <si>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</si>
  <si>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</si>
  <si>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</si>
  <si>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</si>
  <si>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</si>
  <si>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</si>
  <si>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</si>
  <si>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</si>
  <si>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</si>
  <si>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</si>
  <si>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</si>
  <si>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</si>
  <si>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</si>
  <si>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</si>
  <si>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</si>
  <si>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</si>
  <si>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</si>
  <si>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</si>
  <si>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</si>
  <si>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</si>
  <si>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</si>
  <si>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SO</t>
  </si>
  <si>
    <t>Opp K/gm Stars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</si>
  <si>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</si>
  <si>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</si>
  <si>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</si>
  <si>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</si>
  <si>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</si>
  <si>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</si>
  <si>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</si>
  <si>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</si>
  <si>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</si>
  <si>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</si>
  <si>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</si>
  <si>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</si>
  <si>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</si>
  <si>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</si>
  <si>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</si>
  <si>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</si>
  <si>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</si>
  <si>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</si>
  <si>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ARI</t>
  </si>
  <si>
    <t>PIT</t>
  </si>
  <si>
    <t>MIL</t>
  </si>
  <si>
    <t>TOR</t>
  </si>
  <si>
    <t>SFG</t>
  </si>
  <si>
    <t>CIN</t>
  </si>
  <si>
    <t>BOS</t>
  </si>
  <si>
    <t>CHW</t>
  </si>
  <si>
    <t>TBR</t>
  </si>
  <si>
    <t>HOU</t>
  </si>
  <si>
    <t>SDP</t>
  </si>
  <si>
    <t>LAD</t>
  </si>
  <si>
    <t>TEX</t>
  </si>
  <si>
    <t>NYY</t>
  </si>
  <si>
    <t/>
  </si>
  <si>
    <t>KC</t>
  </si>
  <si>
    <t>SF</t>
  </si>
  <si>
    <t>TB</t>
  </si>
  <si>
    <t>Unlisted</t>
  </si>
  <si>
    <t>Jake Irvin</t>
  </si>
  <si>
    <t>Javier Assad</t>
  </si>
  <si>
    <t>Matthew Boyd</t>
  </si>
  <si>
    <t>Valente Bellozo</t>
  </si>
  <si>
    <t>Taijuan Walker</t>
  </si>
  <si>
    <t>George Kirby</t>
  </si>
  <si>
    <t>Tarik Skubal</t>
  </si>
  <si>
    <t>Erick Fedde</t>
  </si>
  <si>
    <t>Hunter Greene</t>
  </si>
  <si>
    <t>Yusei Kikuchi</t>
  </si>
  <si>
    <t>Shane Baz</t>
  </si>
  <si>
    <t>Joe Boyle</t>
  </si>
  <si>
    <t>Paul Blackburn</t>
  </si>
  <si>
    <t>Jose Urena</t>
  </si>
  <si>
    <t>Kutter Crawford</t>
  </si>
  <si>
    <t>Zebby Matthews</t>
  </si>
  <si>
    <t>Gavin Stone</t>
  </si>
  <si>
    <t>Colin Rea</t>
  </si>
  <si>
    <t>Nestor Cortes</t>
  </si>
  <si>
    <t>Jonathan Cannon</t>
  </si>
  <si>
    <t>Kevin Gausman</t>
  </si>
  <si>
    <t>Austin Gomber</t>
  </si>
  <si>
    <t>Eduardo Rodriguez</t>
  </si>
  <si>
    <t>Luis Ortiz</t>
  </si>
  <si>
    <t>Michael King</t>
  </si>
  <si>
    <t>Kyle Harrison</t>
  </si>
  <si>
    <t>WSN</t>
  </si>
  <si>
    <t>PHI</t>
  </si>
  <si>
    <t>SEA</t>
  </si>
  <si>
    <t>OAK</t>
  </si>
  <si>
    <t>NYM</t>
  </si>
  <si>
    <t>SD</t>
  </si>
  <si>
    <t>WSH</t>
  </si>
  <si>
    <t>1st Start</t>
  </si>
  <si>
    <t>Jordan Montgomery</t>
  </si>
  <si>
    <t>Grant Holmes</t>
  </si>
  <si>
    <t>Dean Kremer</t>
  </si>
  <si>
    <t>Tanner Houck</t>
  </si>
  <si>
    <t>Jameson Taillon</t>
  </si>
  <si>
    <t>Davis Martin</t>
  </si>
  <si>
    <t>chw</t>
  </si>
  <si>
    <t>Emilio Pagan</t>
  </si>
  <si>
    <t>Alex Cobb</t>
  </si>
  <si>
    <t>Tanner Gordon</t>
  </si>
  <si>
    <t>Ronel Blanco</t>
  </si>
  <si>
    <t>Cole Ragans</t>
  </si>
  <si>
    <t>Tyler Anderson</t>
  </si>
  <si>
    <t>Walker Buehler</t>
  </si>
  <si>
    <t>Edward Cabrera</t>
  </si>
  <si>
    <t>Frankie Montas</t>
  </si>
  <si>
    <t>Louie Varland</t>
  </si>
  <si>
    <t>David Peterson</t>
  </si>
  <si>
    <t>Will Warren</t>
  </si>
  <si>
    <t>Joey Estes</t>
  </si>
  <si>
    <t>Tyler Phillips</t>
  </si>
  <si>
    <t>Mitch Keller</t>
  </si>
  <si>
    <t>Martin Perez</t>
  </si>
  <si>
    <t>Bryan Woo</t>
  </si>
  <si>
    <t>Robbie Ray</t>
  </si>
  <si>
    <t>Kyle Gibson</t>
  </si>
  <si>
    <t>Zack Littell</t>
  </si>
  <si>
    <t>Jose Berrios</t>
  </si>
  <si>
    <t>DJ Herz</t>
  </si>
  <si>
    <t>Tyler Mahle</t>
  </si>
  <si>
    <t>Beau Brieske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</si>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</sst>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3" borderId="3" xfId="0" applyFill="1" applyBorder="1"/>
    <xf numFmtId="0" fontId="6" fillId="3" borderId="2" xfId="0" applyFont="1" applyFill="1" applyBorder="1" applyAlignment="1">
      <alignment horizontal="center" vertical="top"/>
    </xf>
    <xf numFmtId="0" fontId="5" fillId="4" borderId="2" xfId="0" applyFont="1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9" zoomScale="80" zoomScaleNormal="80" workbookViewId="0">
      <selection activeCell="N66" sqref="N66:Z6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39</v>
      </c>
      <c r="Q1" s="3" t="s">
        <v>38</v>
      </c>
      <c r="R1" s="6" t="s">
        <v>42</v>
      </c>
    </row>
    <row r="2" spans="1:29" ht="15" thickBot="1" x14ac:dyDescent="0.35">
      <c r="A2" t="s">
        <v>78</v>
      </c>
      <c r="B2" s="11">
        <f>RF!B2</f>
        <v>7.1666666666666599</v>
      </c>
      <c r="C2" s="11">
        <f>LR!B2</f>
        <v>6.2025365992200703</v>
      </c>
      <c r="D2" s="11">
        <f>Adaboost!B2</f>
        <v>7.2180201115313398</v>
      </c>
      <c r="E2" s="11">
        <f>XGBR!B2</f>
        <v>6.1708474000000004</v>
      </c>
      <c r="F2" s="11">
        <f>Huber!B2</f>
        <v>6.6673411546699599</v>
      </c>
      <c r="G2" s="11">
        <f>BayesRidge!B2</f>
        <v>6.2007813690985696</v>
      </c>
      <c r="H2" s="11">
        <f>Elastic!B2</f>
        <v>5.4690615434817502</v>
      </c>
      <c r="I2" s="11">
        <f>GBR!B2</f>
        <v>7.1362368768514903</v>
      </c>
      <c r="J2" s="12">
        <f t="shared" ref="J2:J35" si="0">AVERAGE(B2:I2,B37)</f>
        <v>6.4848263652499263</v>
      </c>
      <c r="K2" s="13">
        <f t="shared" ref="K2:K31" si="1">MAX(B2:I2,B37)</f>
        <v>7.2180201115313398</v>
      </c>
      <c r="L2" s="13">
        <f t="shared" ref="L2:L31" si="2">MIN(B2:I2,B37)</f>
        <v>5.4690615434817502</v>
      </c>
      <c r="O2" t="s">
        <v>55</v>
      </c>
      <c r="P2">
        <v>6.25</v>
      </c>
      <c r="Q2" t="s">
        <v>14</v>
      </c>
      <c r="R2" s="6">
        <f>P3</f>
        <v>8.4</v>
      </c>
      <c r="AC2" s="6"/>
    </row>
    <row r="3" spans="1:29" ht="15" thickBot="1" x14ac:dyDescent="0.35">
      <c r="A3" t="s">
        <v>52</v>
      </c>
      <c r="B3" s="11">
        <f>RF!B3</f>
        <v>4.8233333333333297</v>
      </c>
      <c r="C3" s="11">
        <f>LR!B3</f>
        <v>3.5317739590294099</v>
      </c>
      <c r="D3" s="11">
        <f>Adaboost!B3</f>
        <v>4.5586717436822299</v>
      </c>
      <c r="E3" s="11">
        <f>XGBR!B3</f>
        <v>4.4630922999999996</v>
      </c>
      <c r="F3" s="11">
        <f>Huber!B3</f>
        <v>4.0880879379372903</v>
      </c>
      <c r="G3" s="11">
        <f>BayesRidge!B3</f>
        <v>3.5328780925415102</v>
      </c>
      <c r="H3" s="11">
        <f>Elastic!B3</f>
        <v>4.1664559553293703</v>
      </c>
      <c r="I3" s="11">
        <f>GBR!B3</f>
        <v>4.3276889945048804</v>
      </c>
      <c r="J3" s="12">
        <f t="shared" si="0"/>
        <v>4.1105390161562996</v>
      </c>
      <c r="K3" s="13">
        <f t="shared" si="1"/>
        <v>4.8233333333333297</v>
      </c>
      <c r="L3" s="13">
        <f t="shared" si="2"/>
        <v>3.5028688290486798</v>
      </c>
      <c r="O3" t="s">
        <v>14</v>
      </c>
      <c r="P3">
        <v>8.4</v>
      </c>
      <c r="Q3" t="s">
        <v>55</v>
      </c>
      <c r="R3" s="6">
        <f>P2</f>
        <v>6.25</v>
      </c>
      <c r="AC3" s="6"/>
    </row>
    <row r="4" spans="1:29" ht="15" thickBot="1" x14ac:dyDescent="0.35">
      <c r="A4" t="s">
        <v>79</v>
      </c>
      <c r="B4" s="11">
        <f>RF!B4</f>
        <v>4.6633333333333304</v>
      </c>
      <c r="C4" s="11">
        <f>LR!B4</f>
        <v>4.33648783815425</v>
      </c>
      <c r="D4" s="11">
        <f>Adaboost!B4</f>
        <v>4.83335160171087</v>
      </c>
      <c r="E4" s="11">
        <f>XGBR!B4</f>
        <v>4.7515882999999999</v>
      </c>
      <c r="F4" s="11">
        <f>Huber!B4</f>
        <v>4.5341002963698802</v>
      </c>
      <c r="G4" s="11">
        <f>BayesRidge!B4</f>
        <v>4.33632495710087</v>
      </c>
      <c r="H4" s="11">
        <f>Elastic!B4</f>
        <v>4.4463078294952396</v>
      </c>
      <c r="I4" s="11">
        <f>GBR!B4</f>
        <v>4.6990040007007501</v>
      </c>
      <c r="J4" s="12">
        <f t="shared" si="0"/>
        <v>4.5561242628479128</v>
      </c>
      <c r="K4" s="13">
        <f t="shared" si="1"/>
        <v>4.83335160171087</v>
      </c>
      <c r="L4" s="13">
        <f t="shared" si="2"/>
        <v>4.33632495710087</v>
      </c>
      <c r="O4" t="s">
        <v>57</v>
      </c>
      <c r="P4">
        <v>10.9</v>
      </c>
      <c r="Q4" t="s">
        <v>59</v>
      </c>
      <c r="R4" s="6">
        <f>P5</f>
        <v>6.7</v>
      </c>
      <c r="AC4" s="6"/>
    </row>
    <row r="5" spans="1:29" ht="15" thickBot="1" x14ac:dyDescent="0.35">
      <c r="A5" t="s">
        <v>80</v>
      </c>
      <c r="B5" s="11">
        <f>RF!B5</f>
        <v>3.0833333333333299</v>
      </c>
      <c r="C5" s="11">
        <f>LR!B5</f>
        <v>3.6477606238509899</v>
      </c>
      <c r="D5" s="11">
        <f>Adaboost!B5</f>
        <v>4.0039575067563602</v>
      </c>
      <c r="E5" s="11">
        <f>XGBR!B5</f>
        <v>2.9906666</v>
      </c>
      <c r="F5" s="11">
        <f>Huber!B5</f>
        <v>3.2283162597646098</v>
      </c>
      <c r="G5" s="11">
        <f>BayesRidge!B5</f>
        <v>3.6487816170649201</v>
      </c>
      <c r="H5" s="11">
        <f>Elastic!B5</f>
        <v>4.3148681759961898</v>
      </c>
      <c r="I5" s="11">
        <f>GBR!B5</f>
        <v>3.5131614665258901</v>
      </c>
      <c r="J5" s="12">
        <f t="shared" si="0"/>
        <v>3.5707768371352859</v>
      </c>
      <c r="K5" s="13">
        <f t="shared" si="1"/>
        <v>4.3148681759961898</v>
      </c>
      <c r="L5" s="13">
        <f t="shared" si="2"/>
        <v>2.9906666</v>
      </c>
      <c r="O5" t="s">
        <v>59</v>
      </c>
      <c r="P5">
        <v>6.7</v>
      </c>
      <c r="Q5" t="s">
        <v>57</v>
      </c>
      <c r="R5" s="6">
        <f>P4</f>
        <v>10.9</v>
      </c>
      <c r="AC5" s="6"/>
    </row>
    <row r="6" spans="1:29" ht="15" thickBot="1" x14ac:dyDescent="0.35">
      <c r="A6" t="s">
        <v>81</v>
      </c>
      <c r="B6" s="11">
        <f>RF!B6</f>
        <v>5.5733333333333297</v>
      </c>
      <c r="C6" s="11">
        <f>LR!B6</f>
        <v>5.4793993969934096</v>
      </c>
      <c r="D6" s="11">
        <f>Adaboost!B6</f>
        <v>5.6468971219226001</v>
      </c>
      <c r="E6" s="11">
        <f>XGBR!B6</f>
        <v>4.7776110000000003</v>
      </c>
      <c r="F6" s="11">
        <f>Huber!B6</f>
        <v>5.3499352393699899</v>
      </c>
      <c r="G6" s="11">
        <f>BayesRidge!B6</f>
        <v>5.4791859828562801</v>
      </c>
      <c r="H6" s="11">
        <f>Elastic!B6</f>
        <v>5.1356236679693499</v>
      </c>
      <c r="I6" s="11">
        <f>GBR!B6</f>
        <v>5.4653369087713202</v>
      </c>
      <c r="J6" s="12">
        <f t="shared" si="0"/>
        <v>5.3682845620264796</v>
      </c>
      <c r="K6" s="13">
        <f t="shared" si="1"/>
        <v>5.6468971219226001</v>
      </c>
      <c r="L6" s="13">
        <f t="shared" si="2"/>
        <v>4.7776110000000003</v>
      </c>
      <c r="O6" t="s">
        <v>60</v>
      </c>
      <c r="P6">
        <v>10.1</v>
      </c>
      <c r="Q6" t="s">
        <v>69</v>
      </c>
      <c r="R6" s="6">
        <f>P7</f>
        <v>6.4</v>
      </c>
      <c r="AC6" s="6"/>
    </row>
    <row r="7" spans="1:29" ht="15" thickBot="1" x14ac:dyDescent="0.35">
      <c r="A7" t="s">
        <v>82</v>
      </c>
      <c r="B7" s="11">
        <f>RF!B7</f>
        <v>4.4466666666666601</v>
      </c>
      <c r="C7" s="11">
        <f>LR!B7</f>
        <v>4.76391963100225</v>
      </c>
      <c r="D7" s="11">
        <f>Adaboost!B7</f>
        <v>4.4855817597894996</v>
      </c>
      <c r="E7" s="11">
        <f>XGBR!B7</f>
        <v>4.1863380000000001</v>
      </c>
      <c r="F7" s="11">
        <f>Huber!B7</f>
        <v>4.3304661631827903</v>
      </c>
      <c r="G7" s="11">
        <f>BayesRidge!B7</f>
        <v>4.7636643480695398</v>
      </c>
      <c r="H7" s="11">
        <f>Elastic!B7</f>
        <v>5.1213136792266596</v>
      </c>
      <c r="I7" s="11">
        <f>GBR!B7</f>
        <v>4.45232029185477</v>
      </c>
      <c r="J7" s="12">
        <f t="shared" si="0"/>
        <v>4.5769533394298323</v>
      </c>
      <c r="K7" s="13">
        <f t="shared" si="1"/>
        <v>5.1213136792266596</v>
      </c>
      <c r="L7" s="13">
        <f t="shared" si="2"/>
        <v>4.1863380000000001</v>
      </c>
      <c r="O7" t="s">
        <v>69</v>
      </c>
      <c r="P7">
        <v>6.4</v>
      </c>
      <c r="Q7" t="s">
        <v>60</v>
      </c>
      <c r="R7" s="6">
        <f>P6</f>
        <v>10.1</v>
      </c>
      <c r="AC7" s="6"/>
    </row>
    <row r="8" spans="1:29" ht="15" thickBot="1" x14ac:dyDescent="0.35">
      <c r="A8" t="s">
        <v>83</v>
      </c>
      <c r="B8" s="11">
        <f>RF!B8</f>
        <v>4.8333333333333304</v>
      </c>
      <c r="C8" s="11">
        <f>LR!B8</f>
        <v>4.6544379422058997</v>
      </c>
      <c r="D8" s="11">
        <f>Adaboost!B8</f>
        <v>4.3833622527401399</v>
      </c>
      <c r="E8" s="11">
        <f>XGBR!B8</f>
        <v>4.1919922999999999</v>
      </c>
      <c r="F8" s="11">
        <f>Huber!B8</f>
        <v>4.5663073002288597</v>
      </c>
      <c r="G8" s="11">
        <f>BayesRidge!B8</f>
        <v>4.6559659915734102</v>
      </c>
      <c r="H8" s="11">
        <f>Elastic!B8</f>
        <v>4.7815981639795897</v>
      </c>
      <c r="I8" s="11">
        <f>GBR!B8</f>
        <v>4.0911198599825704</v>
      </c>
      <c r="J8" s="12">
        <f t="shared" si="0"/>
        <v>4.5157897918736616</v>
      </c>
      <c r="K8" s="13">
        <f t="shared" si="1"/>
        <v>4.8333333333333304</v>
      </c>
      <c r="L8" s="13">
        <f t="shared" si="2"/>
        <v>4.0911198599825704</v>
      </c>
      <c r="O8" t="s">
        <v>71</v>
      </c>
      <c r="P8">
        <v>7.7</v>
      </c>
      <c r="Q8" t="s">
        <v>65</v>
      </c>
      <c r="R8" s="6">
        <f>P9</f>
        <v>9.6</v>
      </c>
      <c r="AC8" s="6"/>
    </row>
    <row r="9" spans="1:29" ht="15" thickBot="1" x14ac:dyDescent="0.35">
      <c r="A9" t="s">
        <v>84</v>
      </c>
      <c r="B9" s="11">
        <f>RF!B9</f>
        <v>5.5733333333333297</v>
      </c>
      <c r="C9" s="11">
        <f>LR!B9</f>
        <v>6.0102854615028303</v>
      </c>
      <c r="D9" s="11">
        <f>Adaboost!B9</f>
        <v>5.6801107754965097</v>
      </c>
      <c r="E9" s="11">
        <f>XGBR!B9</f>
        <v>4.7596720000000001</v>
      </c>
      <c r="F9" s="11">
        <f>Huber!B9</f>
        <v>5.5033130131504198</v>
      </c>
      <c r="G9" s="11">
        <f>BayesRidge!B9</f>
        <v>6.0099823742175396</v>
      </c>
      <c r="H9" s="11">
        <f>Elastic!B9</f>
        <v>5.5086763178574403</v>
      </c>
      <c r="I9" s="11">
        <f>GBR!B9</f>
        <v>5.4653369087713202</v>
      </c>
      <c r="J9" s="12">
        <f t="shared" si="0"/>
        <v>5.6170415679151056</v>
      </c>
      <c r="K9" s="13">
        <f t="shared" si="1"/>
        <v>6.0426639269065596</v>
      </c>
      <c r="L9" s="13">
        <f t="shared" si="2"/>
        <v>4.7596720000000001</v>
      </c>
      <c r="O9" t="s">
        <v>65</v>
      </c>
      <c r="P9">
        <v>9.6</v>
      </c>
      <c r="Q9" t="s">
        <v>71</v>
      </c>
      <c r="R9" s="6">
        <f>P8</f>
        <v>7.7</v>
      </c>
      <c r="AC9" s="6"/>
    </row>
    <row r="10" spans="1:29" ht="15" thickBot="1" x14ac:dyDescent="0.35">
      <c r="A10" t="s">
        <v>85</v>
      </c>
      <c r="B10" s="11">
        <f>RF!B10</f>
        <v>6.26</v>
      </c>
      <c r="C10" s="11">
        <f>LR!B10</f>
        <v>5.2807867782130202</v>
      </c>
      <c r="D10" s="11">
        <f>Adaboost!B10</f>
        <v>6.61179686822845</v>
      </c>
      <c r="E10" s="11">
        <f>XGBR!B10</f>
        <v>6.0316853999999998</v>
      </c>
      <c r="F10" s="11">
        <f>Huber!B10</f>
        <v>5.9958525608786299</v>
      </c>
      <c r="G10" s="11">
        <f>BayesRidge!B10</f>
        <v>5.2805945889098798</v>
      </c>
      <c r="H10" s="11">
        <f>Elastic!B10</f>
        <v>5.1128685838744001</v>
      </c>
      <c r="I10" s="11">
        <f>GBR!B10</f>
        <v>5.93211533748463</v>
      </c>
      <c r="J10" s="12">
        <f t="shared" si="0"/>
        <v>5.7303951510810167</v>
      </c>
      <c r="K10" s="13">
        <f t="shared" si="1"/>
        <v>6.61179686822845</v>
      </c>
      <c r="L10" s="13">
        <f t="shared" si="2"/>
        <v>5.0678562421401399</v>
      </c>
      <c r="O10" t="s">
        <v>104</v>
      </c>
      <c r="P10">
        <v>6.8</v>
      </c>
      <c r="Q10" t="s">
        <v>50</v>
      </c>
      <c r="R10" s="6">
        <f>P11</f>
        <v>8.85</v>
      </c>
      <c r="AC10" s="6"/>
    </row>
    <row r="11" spans="1:29" ht="15" thickBot="1" x14ac:dyDescent="0.35">
      <c r="A11" t="s">
        <v>86</v>
      </c>
      <c r="B11" s="11">
        <f>RF!B11</f>
        <v>5.0066666666666597</v>
      </c>
      <c r="C11" s="11">
        <f>LR!B11</f>
        <v>4.5722171170492603</v>
      </c>
      <c r="D11" s="11">
        <f>Adaboost!B11</f>
        <v>5.2447388291734596</v>
      </c>
      <c r="E11" s="11">
        <f>XGBR!B11</f>
        <v>5.0013842999999998</v>
      </c>
      <c r="F11" s="11">
        <f>Huber!B11</f>
        <v>4.9809677370414098</v>
      </c>
      <c r="G11" s="11">
        <f>BayesRidge!B11</f>
        <v>4.5710707718409296</v>
      </c>
      <c r="H11" s="11">
        <f>Elastic!B11</f>
        <v>4.57372555831145</v>
      </c>
      <c r="I11" s="11">
        <f>GBR!B11</f>
        <v>5.3461131226384104</v>
      </c>
      <c r="J11" s="12">
        <f t="shared" si="0"/>
        <v>4.8781808052784399</v>
      </c>
      <c r="K11" s="13">
        <f t="shared" si="1"/>
        <v>5.3461131226384104</v>
      </c>
      <c r="L11" s="13">
        <f t="shared" si="2"/>
        <v>4.5710707718409296</v>
      </c>
      <c r="O11" t="s">
        <v>50</v>
      </c>
      <c r="P11">
        <v>8.85</v>
      </c>
      <c r="Q11" t="s">
        <v>104</v>
      </c>
      <c r="R11" s="6">
        <f>P10</f>
        <v>6.8</v>
      </c>
      <c r="AC11" s="6"/>
    </row>
    <row r="12" spans="1:29" ht="15" thickBot="1" x14ac:dyDescent="0.35">
      <c r="A12" t="s">
        <v>87</v>
      </c>
      <c r="B12" s="11">
        <f>RF!B12</f>
        <v>4.92</v>
      </c>
      <c r="C12" s="11">
        <f>LR!B12</f>
        <v>5.5017803114768196</v>
      </c>
      <c r="D12" s="11">
        <f>Adaboost!B12</f>
        <v>4.8449253957811003</v>
      </c>
      <c r="E12" s="11">
        <f>XGBR!B12</f>
        <v>4.1140327000000001</v>
      </c>
      <c r="F12" s="11">
        <f>Huber!B12</f>
        <v>4.72658304248717</v>
      </c>
      <c r="G12" s="11">
        <f>BayesRidge!B12</f>
        <v>5.5022253604045899</v>
      </c>
      <c r="H12" s="11">
        <f>Elastic!B12</f>
        <v>5.2243668175823998</v>
      </c>
      <c r="I12" s="11">
        <f>GBR!B12</f>
        <v>4.6309907597385997</v>
      </c>
      <c r="J12" s="12">
        <f t="shared" si="0"/>
        <v>5.0007006424368301</v>
      </c>
      <c r="K12" s="13">
        <f t="shared" si="1"/>
        <v>5.5414013944607898</v>
      </c>
      <c r="L12" s="13">
        <f t="shared" si="2"/>
        <v>4.1140327000000001</v>
      </c>
      <c r="O12" t="s">
        <v>54</v>
      </c>
      <c r="P12">
        <v>7.75</v>
      </c>
      <c r="Q12" t="s">
        <v>49</v>
      </c>
      <c r="R12" s="6">
        <f>P13</f>
        <v>6.8</v>
      </c>
      <c r="AC12" s="6"/>
    </row>
    <row r="13" spans="1:29" ht="15" thickBot="1" x14ac:dyDescent="0.35">
      <c r="A13" t="s">
        <v>88</v>
      </c>
      <c r="B13" s="11">
        <f>RF!B13</f>
        <v>1</v>
      </c>
      <c r="C13" s="11">
        <f>LR!B13</f>
        <v>1.8768034804816001</v>
      </c>
      <c r="D13" s="11">
        <f>Adaboost!B13</f>
        <v>1.4137530323065799</v>
      </c>
      <c r="E13" s="11">
        <f>XGBR!B13</f>
        <v>0.99974759999999996</v>
      </c>
      <c r="F13" s="11">
        <f>Huber!B13</f>
        <v>0.56717052030737802</v>
      </c>
      <c r="G13" s="11">
        <f>BayesRidge!B13</f>
        <v>1.88095401276936</v>
      </c>
      <c r="H13" s="11">
        <f>Elastic!B13</f>
        <v>3.72730294111369</v>
      </c>
      <c r="I13" s="11">
        <f>GBR!B13</f>
        <v>1.02540617032934</v>
      </c>
      <c r="J13" s="12">
        <f t="shared" si="0"/>
        <v>1.6006960255777676</v>
      </c>
      <c r="K13" s="13">
        <f t="shared" si="1"/>
        <v>3.72730294111369</v>
      </c>
      <c r="L13" s="13">
        <f t="shared" si="2"/>
        <v>0.56717052030737802</v>
      </c>
      <c r="O13" t="s">
        <v>49</v>
      </c>
      <c r="P13">
        <v>6.8</v>
      </c>
      <c r="Q13" t="s">
        <v>54</v>
      </c>
      <c r="R13" s="6">
        <f>P12</f>
        <v>7.75</v>
      </c>
      <c r="AC13" s="6"/>
    </row>
    <row r="14" spans="1:29" ht="15" thickBot="1" x14ac:dyDescent="0.35">
      <c r="A14" t="s">
        <v>89</v>
      </c>
      <c r="B14" s="11">
        <f>RF!B14</f>
        <v>6.1</v>
      </c>
      <c r="C14" s="11">
        <f>LR!B14</f>
        <v>5.2824695661166299</v>
      </c>
      <c r="D14" s="11">
        <f>Adaboost!B14</f>
        <v>6.61179686822845</v>
      </c>
      <c r="E14" s="11">
        <f>XGBR!B14</f>
        <v>5.6743484000000004</v>
      </c>
      <c r="F14" s="11">
        <f>Huber!B14</f>
        <v>5.8219807672452903</v>
      </c>
      <c r="G14" s="11">
        <f>BayesRidge!B14</f>
        <v>5.2816028921387197</v>
      </c>
      <c r="H14" s="11">
        <f>Elastic!B14</f>
        <v>5.1430251017003004</v>
      </c>
      <c r="I14" s="11">
        <f>GBR!B14</f>
        <v>5.93211533748463</v>
      </c>
      <c r="J14" s="12">
        <f t="shared" si="0"/>
        <v>5.6568496955089893</v>
      </c>
      <c r="K14" s="13">
        <f t="shared" si="1"/>
        <v>6.61179686822845</v>
      </c>
      <c r="L14" s="13">
        <f t="shared" si="2"/>
        <v>5.0643083266668798</v>
      </c>
      <c r="O14" t="s">
        <v>44</v>
      </c>
      <c r="P14">
        <v>10.050000000000001</v>
      </c>
      <c r="Q14" t="s">
        <v>105</v>
      </c>
      <c r="R14" s="6">
        <f>P15</f>
        <v>8.4499999999999993</v>
      </c>
      <c r="AC14" s="6"/>
    </row>
    <row r="15" spans="1:29" ht="15" thickBot="1" x14ac:dyDescent="0.35">
      <c r="A15" t="s">
        <v>90</v>
      </c>
      <c r="B15" s="11">
        <f>RF!B15</f>
        <v>3</v>
      </c>
      <c r="C15" s="11">
        <f>LR!B15</f>
        <v>3.9042015713942702</v>
      </c>
      <c r="D15" s="11">
        <f>Adaboost!B15</f>
        <v>3.4856506234767299</v>
      </c>
      <c r="E15" s="11">
        <f>XGBR!B15</f>
        <v>3.0119246999999998</v>
      </c>
      <c r="F15" s="11">
        <f>Huber!B15</f>
        <v>3.3704721491715999</v>
      </c>
      <c r="G15" s="11">
        <f>BayesRidge!B15</f>
        <v>3.9045159478576901</v>
      </c>
      <c r="H15" s="11">
        <f>Elastic!B15</f>
        <v>4.3679305045450896</v>
      </c>
      <c r="I15" s="11">
        <f>GBR!B15</f>
        <v>3.1291847330515101</v>
      </c>
      <c r="J15" s="12">
        <f t="shared" si="0"/>
        <v>3.5648875779537068</v>
      </c>
      <c r="K15" s="13">
        <f t="shared" si="1"/>
        <v>4.3679305045450896</v>
      </c>
      <c r="L15" s="13">
        <f t="shared" si="2"/>
        <v>3</v>
      </c>
      <c r="O15" t="s">
        <v>105</v>
      </c>
      <c r="P15">
        <v>8.4499999999999993</v>
      </c>
      <c r="Q15" t="s">
        <v>44</v>
      </c>
      <c r="R15" s="6">
        <f>P14</f>
        <v>10.050000000000001</v>
      </c>
      <c r="AC15" s="6"/>
    </row>
    <row r="16" spans="1:29" ht="15" thickBot="1" x14ac:dyDescent="0.35">
      <c r="A16" t="s">
        <v>91</v>
      </c>
      <c r="B16" s="5">
        <f>RF!B16</f>
        <v>3.59666666666666</v>
      </c>
      <c r="C16" s="5">
        <f>LR!B16</f>
        <v>4.8683633154218597</v>
      </c>
      <c r="D16" s="5">
        <f>Adaboost!B16</f>
        <v>4.2844938461161002</v>
      </c>
      <c r="E16" s="5">
        <f>XGBR!B16</f>
        <v>3.1755474000000001</v>
      </c>
      <c r="F16" s="5">
        <f>Huber!B16</f>
        <v>4.0286228255865</v>
      </c>
      <c r="G16" s="5">
        <f>BayesRidge!B16</f>
        <v>4.8697935953905898</v>
      </c>
      <c r="H16" s="5">
        <f>Elastic!B16</f>
        <v>4.9907263657402998</v>
      </c>
      <c r="I16" s="5">
        <f>GBR!B16</f>
        <v>3.9879355053074002</v>
      </c>
      <c r="J16" s="6">
        <f t="shared" si="0"/>
        <v>4.2844094034607583</v>
      </c>
      <c r="K16">
        <f t="shared" si="1"/>
        <v>4.9907263657402998</v>
      </c>
      <c r="L16">
        <f t="shared" si="2"/>
        <v>3.1755474000000001</v>
      </c>
      <c r="O16" t="s">
        <v>106</v>
      </c>
      <c r="P16">
        <v>10</v>
      </c>
      <c r="Q16" t="s">
        <v>43</v>
      </c>
      <c r="R16" s="6">
        <f>P17</f>
        <v>8.8000000000000007</v>
      </c>
      <c r="AC16" s="6"/>
    </row>
    <row r="17" spans="1:29" ht="15" thickBot="1" x14ac:dyDescent="0.35">
      <c r="A17" t="s">
        <v>92</v>
      </c>
      <c r="B17" s="5">
        <f>RF!B17</f>
        <v>2.2466666666666599</v>
      </c>
      <c r="C17" s="5">
        <f>LR!B17</f>
        <v>2.10906838414946</v>
      </c>
      <c r="D17" s="5">
        <f>Adaboost!B17</f>
        <v>2.9665736817325801</v>
      </c>
      <c r="E17" s="5">
        <f>XGBR!B17</f>
        <v>2.0571540000000001</v>
      </c>
      <c r="F17" s="5">
        <f>Huber!B17</f>
        <v>3.6847621273551701</v>
      </c>
      <c r="G17" s="5">
        <f>BayesRidge!B17</f>
        <v>2.1110617911595</v>
      </c>
      <c r="H17" s="5">
        <f>Elastic!B17</f>
        <v>3.6520099366339398</v>
      </c>
      <c r="I17" s="5">
        <f>GBR!B17</f>
        <v>1.9077317124767199</v>
      </c>
      <c r="J17" s="6">
        <f t="shared" si="0"/>
        <v>2.506896846495505</v>
      </c>
      <c r="K17">
        <f t="shared" si="1"/>
        <v>3.6847621273551701</v>
      </c>
      <c r="L17">
        <f t="shared" si="2"/>
        <v>1.8270433182855099</v>
      </c>
      <c r="O17" t="s">
        <v>43</v>
      </c>
      <c r="P17">
        <v>8.8000000000000007</v>
      </c>
      <c r="Q17" t="s">
        <v>106</v>
      </c>
      <c r="R17" s="6">
        <f>P16</f>
        <v>10</v>
      </c>
      <c r="AC17" s="6"/>
    </row>
    <row r="18" spans="1:29" ht="15" thickBot="1" x14ac:dyDescent="0.35">
      <c r="A18" t="s">
        <v>58</v>
      </c>
      <c r="B18" s="5">
        <f>RF!B18</f>
        <v>5.5066666666666597</v>
      </c>
      <c r="C18" s="5">
        <f>LR!B18</f>
        <v>5.2550015851569603</v>
      </c>
      <c r="D18" s="5">
        <f>Adaboost!B18</f>
        <v>5.3387281460496396</v>
      </c>
      <c r="E18" s="5">
        <f>XGBR!B18</f>
        <v>4.7776054999999999</v>
      </c>
      <c r="F18" s="5">
        <f>Huber!B18</f>
        <v>5.2204931852585004</v>
      </c>
      <c r="G18" s="5">
        <f>BayesRidge!B18</f>
        <v>5.2543144457931197</v>
      </c>
      <c r="H18" s="5">
        <f>Elastic!B18</f>
        <v>5.0440219729185101</v>
      </c>
      <c r="I18" s="5">
        <f>GBR!B18</f>
        <v>5.4653369087713202</v>
      </c>
      <c r="J18" s="6">
        <f t="shared" si="0"/>
        <v>5.2241342540264251</v>
      </c>
      <c r="K18">
        <f t="shared" si="1"/>
        <v>5.5066666666666597</v>
      </c>
      <c r="L18">
        <f t="shared" si="2"/>
        <v>4.7776054999999999</v>
      </c>
      <c r="O18" t="s">
        <v>56</v>
      </c>
      <c r="P18">
        <v>7.4</v>
      </c>
      <c r="Q18" t="s">
        <v>64</v>
      </c>
      <c r="R18" s="6">
        <f>P19</f>
        <v>9.0500000000000007</v>
      </c>
      <c r="AC18" s="6"/>
    </row>
    <row r="19" spans="1:29" ht="15" thickBot="1" x14ac:dyDescent="0.35">
      <c r="A19" t="s">
        <v>93</v>
      </c>
      <c r="B19" s="5">
        <f>RF!B19</f>
        <v>3.9666666666666601</v>
      </c>
      <c r="C19" s="5">
        <f>LR!B19</f>
        <v>3.0442296178939299</v>
      </c>
      <c r="D19" s="5">
        <f>Adaboost!B19</f>
        <v>4.04113208529047</v>
      </c>
      <c r="E19" s="5">
        <f>XGBR!B19</f>
        <v>3.8507747999999999</v>
      </c>
      <c r="F19" s="5">
        <f>Huber!B19</f>
        <v>3.7123125890850699</v>
      </c>
      <c r="G19" s="5">
        <f>BayesRidge!B19</f>
        <v>3.0435712927095802</v>
      </c>
      <c r="H19" s="5">
        <f>Elastic!B19</f>
        <v>3.9516578602621699</v>
      </c>
      <c r="I19" s="5">
        <f>GBR!B19</f>
        <v>3.77348761572827</v>
      </c>
      <c r="J19" s="6">
        <f t="shared" si="0"/>
        <v>3.6010461637210289</v>
      </c>
      <c r="K19">
        <f t="shared" si="1"/>
        <v>4.04113208529047</v>
      </c>
      <c r="L19">
        <f t="shared" si="2"/>
        <v>3.0255829458531101</v>
      </c>
      <c r="O19" t="s">
        <v>64</v>
      </c>
      <c r="P19">
        <v>9.0500000000000007</v>
      </c>
      <c r="Q19" t="s">
        <v>56</v>
      </c>
      <c r="R19" s="6">
        <f>P18</f>
        <v>7.4</v>
      </c>
      <c r="AC19" s="6"/>
    </row>
    <row r="20" spans="1:29" ht="15" thickBot="1" x14ac:dyDescent="0.35">
      <c r="A20" t="s">
        <v>94</v>
      </c>
      <c r="B20" s="5">
        <f>RF!B20</f>
        <v>6</v>
      </c>
      <c r="C20" s="5">
        <f>LR!B20</f>
        <v>5.7408364820214999</v>
      </c>
      <c r="D20" s="5">
        <f>Adaboost!B20</f>
        <v>6.1608475377679</v>
      </c>
      <c r="E20" s="5">
        <f>XGBR!B20</f>
        <v>5.3432611999999997</v>
      </c>
      <c r="F20" s="5">
        <f>Huber!B20</f>
        <v>5.6974558747807302</v>
      </c>
      <c r="G20" s="5">
        <f>BayesRidge!B20</f>
        <v>5.7397435427124099</v>
      </c>
      <c r="H20" s="5">
        <f>Elastic!B20</f>
        <v>5.2358305182813298</v>
      </c>
      <c r="I20" s="5">
        <f>GBR!B20</f>
        <v>6.0057472788010502</v>
      </c>
      <c r="J20" s="6">
        <f t="shared" si="0"/>
        <v>5.7321393240979717</v>
      </c>
      <c r="K20">
        <f t="shared" si="1"/>
        <v>6.1608475377679</v>
      </c>
      <c r="L20">
        <f t="shared" si="2"/>
        <v>5.2358305182813298</v>
      </c>
      <c r="O20" t="s">
        <v>68</v>
      </c>
      <c r="P20">
        <v>7.6</v>
      </c>
      <c r="Q20" t="s">
        <v>67</v>
      </c>
      <c r="R20" s="6">
        <f>P21</f>
        <v>9.75</v>
      </c>
      <c r="AC20" s="6"/>
    </row>
    <row r="21" spans="1:29" ht="15" thickBot="1" x14ac:dyDescent="0.35">
      <c r="A21" t="s">
        <v>95</v>
      </c>
      <c r="B21" s="5">
        <f>RF!B21</f>
        <v>4.6633333333333304</v>
      </c>
      <c r="C21" s="5">
        <f>LR!B21</f>
        <v>5.2091282504428298</v>
      </c>
      <c r="D21" s="5">
        <f>Adaboost!B21</f>
        <v>4.8776076504128696</v>
      </c>
      <c r="E21" s="5">
        <f>XGBR!B21</f>
        <v>4.7776054999999999</v>
      </c>
      <c r="F21" s="5">
        <f>Huber!B21</f>
        <v>4.9473317254209803</v>
      </c>
      <c r="G21" s="5">
        <f>BayesRidge!B21</f>
        <v>5.21002483993166</v>
      </c>
      <c r="H21" s="5">
        <f>Elastic!B21</f>
        <v>5.1577989844785597</v>
      </c>
      <c r="I21" s="5">
        <f>GBR!B21</f>
        <v>4.7635617073254002</v>
      </c>
      <c r="J21" s="6">
        <f t="shared" si="0"/>
        <v>4.9730739007649021</v>
      </c>
      <c r="K21">
        <f t="shared" si="1"/>
        <v>5.21002483993166</v>
      </c>
      <c r="L21">
        <f t="shared" si="2"/>
        <v>4.6633333333333304</v>
      </c>
      <c r="O21" t="s">
        <v>67</v>
      </c>
      <c r="P21">
        <v>9.75</v>
      </c>
      <c r="Q21" t="s">
        <v>68</v>
      </c>
      <c r="R21" s="6">
        <f>P20</f>
        <v>7.6</v>
      </c>
      <c r="AC21" s="6"/>
    </row>
    <row r="22" spans="1:29" ht="15" thickBot="1" x14ac:dyDescent="0.35">
      <c r="A22" t="s">
        <v>96</v>
      </c>
      <c r="B22" s="5">
        <f>RF!B22</f>
        <v>4.1066666666666602</v>
      </c>
      <c r="C22" s="5">
        <f>LR!B22</f>
        <v>4.8179357821240103</v>
      </c>
      <c r="D22" s="5">
        <f>Adaboost!B22</f>
        <v>4.2214140513082796</v>
      </c>
      <c r="E22" s="5">
        <f>XGBR!B22</f>
        <v>4.1859029999999997</v>
      </c>
      <c r="F22" s="5">
        <f>Huber!B22</f>
        <v>4.3028645296382901</v>
      </c>
      <c r="G22" s="5">
        <f>BayesRidge!B22</f>
        <v>4.8183412891021797</v>
      </c>
      <c r="H22" s="5">
        <f>Elastic!B22</f>
        <v>4.9029103180843503</v>
      </c>
      <c r="I22" s="5">
        <f>GBR!B22</f>
        <v>4.4502305318660902</v>
      </c>
      <c r="J22" s="6">
        <f t="shared" si="0"/>
        <v>4.5015947154442015</v>
      </c>
      <c r="K22">
        <f t="shared" si="1"/>
        <v>4.9029103180843503</v>
      </c>
      <c r="L22">
        <f t="shared" si="2"/>
        <v>4.1066666666666602</v>
      </c>
      <c r="O22" t="s">
        <v>107</v>
      </c>
      <c r="P22">
        <v>7.55</v>
      </c>
      <c r="Q22" t="s">
        <v>108</v>
      </c>
      <c r="R22" s="6">
        <f>P23</f>
        <v>9.6999999999999993</v>
      </c>
      <c r="AC22" s="6"/>
    </row>
    <row r="23" spans="1:29" ht="15" thickBot="1" x14ac:dyDescent="0.35">
      <c r="A23" t="s">
        <v>97</v>
      </c>
      <c r="B23" s="5">
        <f>RF!B23</f>
        <v>4.4466666666666601</v>
      </c>
      <c r="C23" s="5">
        <f>LR!B23</f>
        <v>4.4302725384934698</v>
      </c>
      <c r="D23" s="5">
        <f>Adaboost!B23</f>
        <v>4.4659430704009697</v>
      </c>
      <c r="E23" s="5">
        <f>XGBR!B23</f>
        <v>4.2967230000000001</v>
      </c>
      <c r="F23" s="5">
        <f>Huber!B23</f>
        <v>4.3405347601501996</v>
      </c>
      <c r="G23" s="5">
        <f>BayesRidge!B23</f>
        <v>4.4311124540449303</v>
      </c>
      <c r="H23" s="5">
        <f>Elastic!B23</f>
        <v>4.6943635391707996</v>
      </c>
      <c r="I23" s="5">
        <f>GBR!B23</f>
        <v>4.45232029185477</v>
      </c>
      <c r="J23" s="6">
        <f t="shared" si="0"/>
        <v>4.4377563577046324</v>
      </c>
      <c r="K23">
        <f t="shared" si="1"/>
        <v>4.6943635391707996</v>
      </c>
      <c r="L23">
        <f t="shared" si="2"/>
        <v>4.2967230000000001</v>
      </c>
      <c r="O23" t="s">
        <v>108</v>
      </c>
      <c r="P23">
        <v>9.6999999999999993</v>
      </c>
      <c r="Q23" t="s">
        <v>107</v>
      </c>
      <c r="R23" s="6">
        <f>P22</f>
        <v>7.55</v>
      </c>
      <c r="AC23" s="6"/>
    </row>
    <row r="24" spans="1:29" ht="15" thickBot="1" x14ac:dyDescent="0.35">
      <c r="A24" t="s">
        <v>98</v>
      </c>
      <c r="B24" s="5">
        <f>RF!B24</f>
        <v>3.9666666666666601</v>
      </c>
      <c r="C24" s="5">
        <f>LR!B24</f>
        <v>3.8804686527918002</v>
      </c>
      <c r="D24" s="5">
        <f>Adaboost!B24</f>
        <v>4.0561161498828699</v>
      </c>
      <c r="E24" s="5">
        <f>XGBR!B24</f>
        <v>3.8515700000000002</v>
      </c>
      <c r="F24" s="5">
        <f>Huber!B24</f>
        <v>3.84326277213344</v>
      </c>
      <c r="G24" s="5">
        <f>BayesRidge!B24</f>
        <v>3.88119563365413</v>
      </c>
      <c r="H24" s="5">
        <f>Elastic!B24</f>
        <v>4.4542927822842602</v>
      </c>
      <c r="I24" s="5">
        <f>GBR!B24</f>
        <v>3.77348761572827</v>
      </c>
      <c r="J24" s="6">
        <f t="shared" si="0"/>
        <v>3.9457722910775996</v>
      </c>
      <c r="K24">
        <f t="shared" si="1"/>
        <v>4.4542927822842602</v>
      </c>
      <c r="L24">
        <f t="shared" si="2"/>
        <v>3.77348761572827</v>
      </c>
      <c r="O24" t="s">
        <v>70</v>
      </c>
      <c r="P24">
        <v>9.6</v>
      </c>
      <c r="Q24" t="s">
        <v>61</v>
      </c>
      <c r="R24" s="6">
        <f>P25</f>
        <v>8.9499999999999993</v>
      </c>
      <c r="AC24" s="6"/>
    </row>
    <row r="25" spans="1:29" ht="15" thickBot="1" x14ac:dyDescent="0.35">
      <c r="A25" t="s">
        <v>53</v>
      </c>
      <c r="B25" s="5">
        <f>RF!B25</f>
        <v>4.1033333333333299</v>
      </c>
      <c r="C25" s="5">
        <f>LR!B25</f>
        <v>4.2627778239807403</v>
      </c>
      <c r="D25" s="5">
        <f>Adaboost!B25</f>
        <v>4.7990552916861198</v>
      </c>
      <c r="E25" s="5">
        <f>XGBR!B25</f>
        <v>3.8507912000000002</v>
      </c>
      <c r="F25" s="5">
        <f>Huber!B25</f>
        <v>4.2727023759993203</v>
      </c>
      <c r="G25" s="5">
        <f>BayesRidge!B25</f>
        <v>4.2632463783832497</v>
      </c>
      <c r="H25" s="5">
        <f>Elastic!B25</f>
        <v>4.61414007175848</v>
      </c>
      <c r="I25" s="5">
        <f>GBR!B25</f>
        <v>4.5444012259567996</v>
      </c>
      <c r="J25" s="6">
        <f t="shared" si="0"/>
        <v>4.3234978070283336</v>
      </c>
      <c r="K25">
        <f t="shared" si="1"/>
        <v>4.7990552916861198</v>
      </c>
      <c r="L25">
        <f t="shared" si="2"/>
        <v>3.8507912000000002</v>
      </c>
      <c r="O25" t="s">
        <v>61</v>
      </c>
      <c r="P25">
        <v>8.9499999999999993</v>
      </c>
      <c r="Q25" t="s">
        <v>70</v>
      </c>
      <c r="R25" s="6">
        <f>P24</f>
        <v>9.6</v>
      </c>
      <c r="AC25" s="6"/>
    </row>
    <row r="26" spans="1:29" ht="15" thickBot="1" x14ac:dyDescent="0.35">
      <c r="A26" t="s">
        <v>99</v>
      </c>
      <c r="B26" s="5">
        <f>RF!B26</f>
        <v>6.13</v>
      </c>
      <c r="C26" s="5">
        <f>LR!B26</f>
        <v>4.7120529756550598</v>
      </c>
      <c r="D26" s="5">
        <f>Adaboost!B26</f>
        <v>6.5201990464152901</v>
      </c>
      <c r="E26" s="5">
        <f>XGBR!B26</f>
        <v>5.7589779999999999</v>
      </c>
      <c r="F26" s="5">
        <f>Huber!B26</f>
        <v>5.9448316779444204</v>
      </c>
      <c r="G26" s="5">
        <f>BayesRidge!B26</f>
        <v>4.7091912653197401</v>
      </c>
      <c r="H26" s="5">
        <f>Elastic!B26</f>
        <v>4.61821358734736</v>
      </c>
      <c r="I26" s="5">
        <f>GBR!B26</f>
        <v>5.93211533748463</v>
      </c>
      <c r="J26" s="6">
        <f t="shared" si="0"/>
        <v>5.4315726145347121</v>
      </c>
      <c r="K26">
        <f t="shared" si="1"/>
        <v>6.5201990464152901</v>
      </c>
      <c r="L26">
        <f t="shared" si="2"/>
        <v>4.5585716406458996</v>
      </c>
      <c r="O26" t="s">
        <v>72</v>
      </c>
      <c r="P26">
        <v>7.95</v>
      </c>
      <c r="Q26" t="s">
        <v>66</v>
      </c>
      <c r="R26" s="6">
        <f>P27</f>
        <v>9.35</v>
      </c>
      <c r="AC26" s="6"/>
    </row>
    <row r="27" spans="1:29" ht="15" thickBot="1" x14ac:dyDescent="0.35">
      <c r="A27" t="s">
        <v>100</v>
      </c>
      <c r="B27" s="5">
        <f>RF!B27</f>
        <v>4.8333333333333304</v>
      </c>
      <c r="C27" s="5">
        <f>LR!B27</f>
        <v>5.0823770409124398</v>
      </c>
      <c r="D27" s="5">
        <f>Adaboost!B27</f>
        <v>4.5339305492706803</v>
      </c>
      <c r="E27" s="5">
        <f>XGBR!B27</f>
        <v>4.1921476999999996</v>
      </c>
      <c r="F27" s="5">
        <f>Huber!B27</f>
        <v>4.6551901516706904</v>
      </c>
      <c r="G27" s="5">
        <f>BayesRidge!B27</f>
        <v>5.0833170270257098</v>
      </c>
      <c r="H27" s="5">
        <f>Elastic!B27</f>
        <v>5.2295541108931003</v>
      </c>
      <c r="I27" s="5">
        <f>GBR!B27</f>
        <v>4.0911198599825704</v>
      </c>
      <c r="J27" s="6">
        <f t="shared" si="0"/>
        <v>4.7417497814312553</v>
      </c>
      <c r="K27">
        <f t="shared" si="1"/>
        <v>5.2295541108931003</v>
      </c>
      <c r="L27">
        <f t="shared" si="2"/>
        <v>4.0911198599825704</v>
      </c>
      <c r="O27" t="s">
        <v>66</v>
      </c>
      <c r="P27">
        <v>9.35</v>
      </c>
      <c r="Q27" t="s">
        <v>72</v>
      </c>
      <c r="R27" s="6">
        <f>P26</f>
        <v>7.95</v>
      </c>
      <c r="AC27" s="6"/>
    </row>
    <row r="28" spans="1:29" ht="15" thickBot="1" x14ac:dyDescent="0.35">
      <c r="A28" t="s">
        <v>101</v>
      </c>
      <c r="B28" s="5">
        <f>RF!B28</f>
        <v>4.6366666666666596</v>
      </c>
      <c r="C28" s="5">
        <f>LR!B28</f>
        <v>4.4995837034860999</v>
      </c>
      <c r="D28" s="5">
        <f>Adaboost!B28</f>
        <v>4.7525544789421703</v>
      </c>
      <c r="E28" s="5">
        <f>XGBR!B28</f>
        <v>4.1138870000000001</v>
      </c>
      <c r="F28" s="5">
        <f>Huber!B28</f>
        <v>4.6506389447847196</v>
      </c>
      <c r="G28" s="5">
        <f>BayesRidge!B28</f>
        <v>4.4987860400253901</v>
      </c>
      <c r="H28" s="5">
        <f>Elastic!B28</f>
        <v>4.5485024170480699</v>
      </c>
      <c r="I28" s="5">
        <f>GBR!B28</f>
        <v>4.6146027776098402</v>
      </c>
      <c r="J28" s="6">
        <f t="shared" si="0"/>
        <v>4.530486309415279</v>
      </c>
      <c r="K28">
        <f t="shared" si="1"/>
        <v>4.7525544789421703</v>
      </c>
      <c r="L28">
        <f t="shared" si="2"/>
        <v>4.1138870000000001</v>
      </c>
      <c r="O28" t="s">
        <v>62</v>
      </c>
      <c r="P28">
        <v>8.0500000000000007</v>
      </c>
      <c r="Q28" t="s">
        <v>45</v>
      </c>
      <c r="R28" s="6">
        <f>P29</f>
        <v>8.15</v>
      </c>
      <c r="AC28" s="6"/>
    </row>
    <row r="29" spans="1:29" ht="15" thickBot="1" x14ac:dyDescent="0.35">
      <c r="A29" t="s">
        <v>102</v>
      </c>
      <c r="B29" s="5">
        <f>RF!B29</f>
        <v>4.6333333333333302</v>
      </c>
      <c r="C29" s="5">
        <f>LR!B29</f>
        <v>5.6790169381980897</v>
      </c>
      <c r="D29" s="5">
        <f>Adaboost!B29</f>
        <v>4.8449253957811003</v>
      </c>
      <c r="E29" s="5">
        <f>XGBR!B29</f>
        <v>4.8711658</v>
      </c>
      <c r="F29" s="5">
        <f>Huber!B29</f>
        <v>4.9838405094185498</v>
      </c>
      <c r="G29" s="5">
        <f>BayesRidge!B29</f>
        <v>5.6790401058599604</v>
      </c>
      <c r="H29" s="5">
        <f>Elastic!B29</f>
        <v>5.3494214361396102</v>
      </c>
      <c r="I29" s="5">
        <f>GBR!B29</f>
        <v>4.6146027776098402</v>
      </c>
      <c r="J29" s="6">
        <f t="shared" si="0"/>
        <v>5.1462449818414955</v>
      </c>
      <c r="K29">
        <f t="shared" si="1"/>
        <v>5.6790401058599604</v>
      </c>
      <c r="L29">
        <f t="shared" si="2"/>
        <v>4.6146027776098402</v>
      </c>
      <c r="O29" t="s">
        <v>45</v>
      </c>
      <c r="P29">
        <v>8.15</v>
      </c>
      <c r="Q29" t="s">
        <v>62</v>
      </c>
      <c r="R29" s="6">
        <f>P28</f>
        <v>8.0500000000000007</v>
      </c>
      <c r="AC29" s="6"/>
    </row>
    <row r="30" spans="1:29" ht="15" thickBot="1" x14ac:dyDescent="0.35">
      <c r="A30" t="s">
        <v>51</v>
      </c>
      <c r="B30" s="5">
        <f>RF!B30</f>
        <v>7</v>
      </c>
      <c r="C30" s="5">
        <f>LR!B30</f>
        <v>6.04200569949644</v>
      </c>
      <c r="D30" s="5">
        <f>Adaboost!B30</f>
        <v>7.7165395723698804</v>
      </c>
      <c r="E30" s="5">
        <f>XGBR!B30</f>
        <v>6.0166706999999997</v>
      </c>
      <c r="F30" s="5">
        <f>Huber!B30</f>
        <v>6.7526421176510496</v>
      </c>
      <c r="G30" s="5">
        <f>BayesRidge!B30</f>
        <v>6.0407827288086198</v>
      </c>
      <c r="H30" s="5">
        <f>Elastic!B30</f>
        <v>5.4472931830354003</v>
      </c>
      <c r="I30" s="5">
        <f>GBR!B30</f>
        <v>6.9547585182516203</v>
      </c>
      <c r="J30" s="6">
        <f t="shared" si="0"/>
        <v>6.4340266046253012</v>
      </c>
      <c r="K30">
        <f t="shared" si="1"/>
        <v>7.7165395723698804</v>
      </c>
      <c r="L30">
        <f t="shared" si="2"/>
        <v>5.4472931830354003</v>
      </c>
      <c r="O30" t="s">
        <v>37</v>
      </c>
      <c r="P30">
        <v>10.95</v>
      </c>
      <c r="Q30" t="s">
        <v>63</v>
      </c>
      <c r="R30" s="6">
        <f>P31</f>
        <v>9.85</v>
      </c>
      <c r="AC30" s="6"/>
    </row>
    <row r="31" spans="1:29" ht="15" thickBot="1" x14ac:dyDescent="0.35">
      <c r="A31" t="s">
        <v>103</v>
      </c>
      <c r="B31" s="5">
        <f>RF!B31</f>
        <v>7</v>
      </c>
      <c r="C31" s="5">
        <f>LR!B31</f>
        <v>6.39749182293858</v>
      </c>
      <c r="D31" s="5">
        <f>Adaboost!B31</f>
        <v>8.19444982955571</v>
      </c>
      <c r="E31" s="5">
        <f>XGBR!B31</f>
        <v>6.9999795000000002</v>
      </c>
      <c r="F31" s="5">
        <f>Huber!B31</f>
        <v>6.9692467377294198</v>
      </c>
      <c r="G31" s="5">
        <f>BayesRidge!B31</f>
        <v>6.3963332132927402</v>
      </c>
      <c r="H31" s="5">
        <f>Elastic!B31</f>
        <v>5.7754412243531501</v>
      </c>
      <c r="I31" s="5">
        <f>GBR!B31</f>
        <v>6.9547585182516203</v>
      </c>
      <c r="J31" s="6">
        <f t="shared" si="0"/>
        <v>6.7693283371910544</v>
      </c>
      <c r="K31">
        <f t="shared" si="1"/>
        <v>8.19444982955571</v>
      </c>
      <c r="L31">
        <f t="shared" si="2"/>
        <v>5.7754412243531501</v>
      </c>
      <c r="O31" t="s">
        <v>63</v>
      </c>
      <c r="P31">
        <v>9.85</v>
      </c>
      <c r="Q31" t="s">
        <v>37</v>
      </c>
      <c r="R31" s="6">
        <f>P30</f>
        <v>10.95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15" t="s">
        <v>19</v>
      </c>
      <c r="G36" s="15" t="s">
        <v>38</v>
      </c>
      <c r="H36" s="15" t="s">
        <v>48</v>
      </c>
      <c r="I36" s="7" t="s">
        <v>41</v>
      </c>
      <c r="J36" s="7" t="s">
        <v>29</v>
      </c>
      <c r="K36" s="7" t="s">
        <v>15</v>
      </c>
      <c r="L36" s="7" t="s">
        <v>14</v>
      </c>
      <c r="M36" s="7" t="s">
        <v>42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40</v>
      </c>
      <c r="Y36" s="7" t="s">
        <v>24</v>
      </c>
      <c r="Z36" s="7" t="s">
        <v>6</v>
      </c>
    </row>
    <row r="37" spans="1:29" ht="15" thickBot="1" x14ac:dyDescent="0.35">
      <c r="A37" t="str">
        <f t="shared" ref="A37:A43" si="5">A2</f>
        <v>Jake Irvin</v>
      </c>
      <c r="B37" s="5">
        <f>Neural!B2</f>
        <v>6.1319455657294899</v>
      </c>
      <c r="D37" s="14">
        <v>1</v>
      </c>
      <c r="E37" s="7" t="s">
        <v>123</v>
      </c>
      <c r="F37" s="7" t="s">
        <v>55</v>
      </c>
      <c r="G37" s="7" t="s">
        <v>14</v>
      </c>
      <c r="H37" s="7" t="s">
        <v>46</v>
      </c>
      <c r="I37" s="7">
        <v>6.916666666666667</v>
      </c>
      <c r="J37" s="10">
        <v>6.4848263652499263</v>
      </c>
      <c r="K37" s="10">
        <v>7.2180201115313398</v>
      </c>
      <c r="L37" s="10">
        <v>5.4690615434817502</v>
      </c>
      <c r="M37" s="7">
        <v>9.1</v>
      </c>
      <c r="N37" s="20">
        <v>6.5</v>
      </c>
      <c r="O37" s="20">
        <f>IF(ABS(I37 - N37) &gt; MAX(ABS(J37 - N37), ABS(K37 - N37)), I37 - N37, IF(ABS(J37 - N37) &gt; ABS(K37 - N37), J37 - N37, K37 - N37))</f>
        <v>0.71802011153133982</v>
      </c>
      <c r="P37" s="20" t="str">
        <f>IF(OR(O37&lt;0, AND(I37&lt;N37, L37&lt;N37)), "Under", "Over")</f>
        <v>Over</v>
      </c>
      <c r="Q37" s="20">
        <f>I37-N37</f>
        <v>0.41666666666666696</v>
      </c>
      <c r="R37" s="20">
        <v>0.6</v>
      </c>
      <c r="S37" s="20">
        <f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0.33333333333333331</v>
      </c>
      <c r="T37" s="20">
        <f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0.5</v>
      </c>
      <c r="U37" s="20">
        <f>IF(S37=1,3,IF(S37=2/3,2,IF(S37=1/3,1,0)))</f>
        <v>1</v>
      </c>
      <c r="V37" s="20">
        <f>IF(AND(P37="Over", I37&gt;N37), 2, IF(AND(P37="Under", I37&lt;=N37), 2, 0))</f>
        <v>2</v>
      </c>
      <c r="W37" s="20">
        <f>IF(AND(P37="Over", ISNUMBER(R37), R37&gt;0.5), 2, IF(AND(P37="Under", ISNUMBER(R37), R37&lt;=0.5), 2, 0))</f>
        <v>2</v>
      </c>
      <c r="X37" s="20">
        <f>IF(P37="Over",
    IF(M37&gt;8.6, 1,
        IF(M37&gt;7.5, 0.5, 0)),
    IF(P37="Under",
        IF(M37&gt;8.6, 0,
            IF(M37&gt;7.5, 0.5, 1)),
        "Invalid N37 Value"))</f>
        <v>1</v>
      </c>
      <c r="Y37" s="20">
        <f>SUM(T37:X37)</f>
        <v>6.5</v>
      </c>
      <c r="Z37" s="20">
        <v>8</v>
      </c>
    </row>
    <row r="38" spans="1:29" ht="15" thickBot="1" x14ac:dyDescent="0.35">
      <c r="A38" t="str">
        <f t="shared" si="5"/>
        <v>Trevor Rogers</v>
      </c>
      <c r="B38" s="5">
        <f>Neural!B3</f>
        <v>3.5028688290486798</v>
      </c>
      <c r="D38" s="14">
        <v>2</v>
      </c>
      <c r="E38" s="7" t="s">
        <v>128</v>
      </c>
      <c r="F38" s="7" t="s">
        <v>14</v>
      </c>
      <c r="G38" s="7" t="s">
        <v>55</v>
      </c>
      <c r="H38" s="7" t="s">
        <v>47</v>
      </c>
      <c r="I38" s="7">
        <v>4.166666666666667</v>
      </c>
      <c r="J38" s="10">
        <v>4.1105390161562996</v>
      </c>
      <c r="K38" s="10">
        <v>4.8233333333333297</v>
      </c>
      <c r="L38" s="10">
        <v>3.5028688290486798</v>
      </c>
      <c r="M38" s="7">
        <v>6.7</v>
      </c>
      <c r="N38" s="20">
        <v>4.5</v>
      </c>
      <c r="O38" s="20">
        <f>IF(ABS(I38 - N38) &gt; MAX(ABS(J38 - N38), ABS(K38 - N38)), I38 - N38, IF(ABS(J38 - N38) &gt; ABS(K38 - N38), J38 - N38, K38 - N38))</f>
        <v>-0.38946098384370043</v>
      </c>
      <c r="P38" s="20" t="str">
        <f>IF(OR(O38&lt;0, AND(I38&lt;N38, L38&lt;N38)), "Under", "Over")</f>
        <v>Under</v>
      </c>
      <c r="Q38" s="20">
        <f>I38-N38</f>
        <v>-0.33333333333333304</v>
      </c>
      <c r="R38" s="20">
        <v>0.33333333333333331</v>
      </c>
      <c r="S38" s="20">
        <f>IF(P38="Over", IF(AND(J38&gt;N38, K38&gt;N38, L38&gt;N38), 1, IF(OR(AND(J38&gt;N38, K38&gt;N38), AND(J38&gt;N38, L38&gt;N38), AND(J38&gt;N38, L38&gt;N38)), 2/3, IF(OR(AND(J38&gt;N38, K38&lt;=N38), AND(J38&gt;N38, L38&lt;=N38), AND(K38&gt;N38, L38&lt;=N38), AND(J38&lt;=N38, K38&gt;N38), AND(J38&lt;=N38, L38&gt;N38), AND(K38&lt;=N38, L38&gt;N38)), 1/3, 0))), IF(AND(J38&lt;N38, K38&lt;N38, L38&lt;N38), 1, IF(OR(AND(J38&lt;N38, K38&lt;N38), AND(J38&lt;N38, L38&lt;N38), AND(J38&lt;N38, L38&lt;N38)), 2/3, IF(OR(AND(J38&lt;N38, K38&gt;=N38), AND(J38&lt;N38, L38&gt;=N38), AND(K38&lt;N38, L38&gt;=N38), AND(J38&gt;=N38, K38&lt;N38), AND(J38&gt;=N38, L38&lt;N38), AND(K38&gt;=N38, L38&lt;N38)), 1/3, 0))))</f>
        <v>0.66666666666666663</v>
      </c>
      <c r="T38" s="20">
        <f>IF(OR(O38&gt;1.5,O38&lt;-1.5),2,
IF(OR(AND(O38&lt;=1.5,O38&gt;=1),AND(O38&gt;=-1.5,O38&lt;=-1)),1.5,
IF(OR(AND(O38&lt;=1,O38&gt;=0.75),AND(O38&gt;=-1,O38&lt;=-0.75)),1,
IF(OR(AND(O38&lt;=0.75,O38&gt;=0.5),AND(O38&gt;=-0.75,O38&lt;=-0.5)),0.5,
IF(OR(O38&lt;=0.5,O38&gt;=-0.5),0,"")
)
)
))</f>
        <v>0</v>
      </c>
      <c r="U38" s="20">
        <f>IF(S38=1,3,IF(S38=2/3,2,IF(S38=1/3,1,0)))</f>
        <v>2</v>
      </c>
      <c r="V38" s="20">
        <f>IF(AND(P38="Over", I38&gt;N38), 2, IF(AND(P38="Under", I38&lt;=N38), 2, 0))</f>
        <v>2</v>
      </c>
      <c r="W38" s="20">
        <f>IF(AND(P38="Over", ISNUMBER(R38), R38&gt;0.5), 2, IF(AND(P38="Under", ISNUMBER(R38), R38&lt;=0.5), 2, 0))</f>
        <v>2</v>
      </c>
      <c r="X38" s="20">
        <f>IF(P38="Over",
    IF(M38&gt;8.6, 1,
        IF(M38&gt;7.5, 0.5, 0)),
    IF(P38="Under",
        IF(M38&gt;8.6, 0,
            IF(M38&gt;7.5, 0.5, 1)),
        "Invalid N37 Value"))</f>
        <v>1</v>
      </c>
      <c r="Y38" s="20">
        <f>SUM(T38:X38)</f>
        <v>7</v>
      </c>
      <c r="Z38" s="20">
        <v>3</v>
      </c>
    </row>
    <row r="39" spans="1:29" ht="15" thickBot="1" x14ac:dyDescent="0.35">
      <c r="A39" t="str">
        <f t="shared" si="5"/>
        <v>Javier Assad</v>
      </c>
      <c r="B39" s="5">
        <f>Neural!B4</f>
        <v>4.4046202087660298</v>
      </c>
      <c r="D39" s="14">
        <v>3</v>
      </c>
      <c r="E39" s="7" t="s">
        <v>121</v>
      </c>
      <c r="F39" s="7" t="s">
        <v>57</v>
      </c>
      <c r="G39" s="7" t="s">
        <v>59</v>
      </c>
      <c r="H39" s="7" t="s">
        <v>46</v>
      </c>
      <c r="I39" s="7">
        <v>4.5999999999999996</v>
      </c>
      <c r="J39" s="10">
        <v>4.5561242628479128</v>
      </c>
      <c r="K39" s="10">
        <v>4.83335160171087</v>
      </c>
      <c r="L39" s="10">
        <v>4.33632495710087</v>
      </c>
      <c r="M39" s="7">
        <v>6.9</v>
      </c>
      <c r="N39" s="16">
        <v>3.5</v>
      </c>
      <c r="O39" s="16">
        <f>IF(ABS(I39 - N39) &gt; MAX(ABS(J39 - N39), ABS(K39 - N39)), I39 - N39, IF(ABS(J39 - N39) &gt; ABS(K39 - N39), J39 - N39, K39 - N39))</f>
        <v>1.33335160171087</v>
      </c>
      <c r="P39" s="16" t="str">
        <f>IF(OR(O39&lt;0, AND(I39&lt;N39, L39&lt;N39)), "Under", "Over")</f>
        <v>Over</v>
      </c>
      <c r="Q39" s="16">
        <f>I39-N39</f>
        <v>1.0999999999999996</v>
      </c>
      <c r="R39" s="16">
        <v>0.8</v>
      </c>
      <c r="S39" s="16">
        <f>IF(P39="Over", IF(AND(J39&gt;N39, K39&gt;N39, L39&gt;N39), 1, IF(OR(AND(J39&gt;N39, K39&gt;N39), AND(J39&gt;N39, L39&gt;N39), AND(J39&gt;N39, L39&gt;N39)), 2/3, IF(OR(AND(J39&gt;N39, K39&lt;=N39), AND(J39&gt;N39, L39&lt;=N39), AND(K39&gt;N39, L39&lt;=N39), AND(J39&lt;=N39, K39&gt;N39), AND(J39&lt;=N39, L39&gt;N39), AND(K39&lt;=N39, L39&gt;N39)), 1/3, 0))), IF(AND(J39&lt;N39, K39&lt;N39, L39&lt;N39), 1, IF(OR(AND(J39&lt;N39, K39&lt;N39), AND(J39&lt;N39, L39&lt;N39), AND(J39&lt;N39, L39&lt;N39)), 2/3, IF(OR(AND(J39&lt;N39, K39&gt;=N39), AND(J39&lt;N39, L39&gt;=N39), AND(K39&lt;N39, L39&gt;=N39), AND(J39&gt;=N39, K39&lt;N39), AND(J39&gt;=N39, L39&lt;N39), AND(K39&gt;=N39, L39&lt;N39)), 1/3, 0))))</f>
        <v>1</v>
      </c>
      <c r="T39" s="16">
        <f>IF(OR(O39&gt;1.5,O39&lt;-1.5),2,
IF(OR(AND(O39&lt;=1.5,O39&gt;=1),AND(O39&gt;=-1.5,O39&lt;=-1)),1.5,
IF(OR(AND(O39&lt;=1,O39&gt;=0.75),AND(O39&gt;=-1,O39&lt;=-0.75)),1,
IF(OR(AND(O39&lt;=0.75,O39&gt;=0.5),AND(O39&gt;=-0.75,O39&lt;=-0.5)),0.5,
IF(OR(O39&lt;=0.5,O39&gt;=-0.5),0,"")
)
)
))</f>
        <v>1.5</v>
      </c>
      <c r="U39" s="16">
        <f>IF(S39=1,3,IF(S39=2/3,2,IF(S39=1/3,1,0)))</f>
        <v>3</v>
      </c>
      <c r="V39" s="16">
        <f>IF(AND(P39="Over", I39&gt;N39), 2, IF(AND(P39="Under", I39&lt;=N39), 2, 0))</f>
        <v>2</v>
      </c>
      <c r="W39" s="16">
        <f>IF(AND(P39="Over", ISNUMBER(R39), R39&gt;0.5), 2, IF(AND(P39="Under", ISNUMBER(R39), R39&lt;=0.5), 2, 0))</f>
        <v>2</v>
      </c>
      <c r="X39" s="16">
        <f>IF(P39="Over",
    IF(M39&gt;8.6, 1,
        IF(M39&gt;7.5, 0.5, 0)),
    IF(P39="Under",
        IF(M39&gt;8.6, 0,
            IF(M39&gt;7.5, 0.5, 1)),
        "Invalid N37 Value"))</f>
        <v>0</v>
      </c>
      <c r="Y39" s="16">
        <f>SUM(T39:X39)</f>
        <v>8.5</v>
      </c>
      <c r="Z39" s="16">
        <v>0</v>
      </c>
    </row>
    <row r="40" spans="1:29" ht="15" thickBot="1" x14ac:dyDescent="0.35">
      <c r="A40" t="str">
        <f t="shared" si="5"/>
        <v>Matthew Boyd</v>
      </c>
      <c r="B40" s="5">
        <f>Neural!B5</f>
        <v>3.7061459509252801</v>
      </c>
      <c r="D40" s="17">
        <v>4</v>
      </c>
      <c r="E40" s="18" t="s">
        <v>112</v>
      </c>
      <c r="F40" s="18" t="s">
        <v>59</v>
      </c>
      <c r="G40" s="18" t="s">
        <v>57</v>
      </c>
      <c r="H40" s="18" t="s">
        <v>47</v>
      </c>
      <c r="I40" s="18">
        <v>3.2352941176470589</v>
      </c>
      <c r="J40" s="19">
        <v>3.5707768371352859</v>
      </c>
      <c r="K40" s="19">
        <v>4.3148681759961898</v>
      </c>
      <c r="L40" s="19">
        <v>2.9906666</v>
      </c>
      <c r="M40" s="18">
        <v>7.65</v>
      </c>
      <c r="N40" s="16">
        <v>4.5</v>
      </c>
      <c r="O40" s="16">
        <f>IF(ABS(I40 - N40) &gt; MAX(ABS(J40 - N40), ABS(K40 - N40)), I40 - N40, IF(ABS(J40 - N40) &gt; ABS(K40 - N40), J40 - N40, K40 - N40))</f>
        <v>-1.2647058823529411</v>
      </c>
      <c r="P40" s="16" t="str">
        <f>IF(OR(O40&lt;0, AND(I40&lt;N40, L40&lt;N40)), "Under", "Over")</f>
        <v>Under</v>
      </c>
      <c r="Q40" s="16">
        <f>I40-N40</f>
        <v>-1.2647058823529411</v>
      </c>
      <c r="R40" s="16">
        <v>0.2</v>
      </c>
      <c r="S40" s="16">
        <f>IF(P40="Over", IF(AND(J40&gt;N40, K40&gt;N40, L40&gt;N40), 1, IF(OR(AND(J40&gt;N40, K40&gt;N40), AND(J40&gt;N40, L40&gt;N40), AND(J40&gt;N40, L40&gt;N40)), 2/3, IF(OR(AND(J40&gt;N40, K40&lt;=N40), AND(J40&gt;N40, L40&lt;=N40), AND(K40&gt;N40, L40&lt;=N40), AND(J40&lt;=N40, K40&gt;N40), AND(J40&lt;=N40, L40&gt;N40), AND(K40&lt;=N40, L40&gt;N40)), 1/3, 0))), IF(AND(J40&lt;N40, K40&lt;N40, L40&lt;N40), 1, IF(OR(AND(J40&lt;N40, K40&lt;N40), AND(J40&lt;N40, L40&lt;N40), AND(J40&lt;N40, L40&lt;N40)), 2/3, IF(OR(AND(J40&lt;N40, K40&gt;=N40), AND(J40&lt;N40, L40&gt;=N40), AND(K40&lt;N40, L40&gt;=N40), AND(J40&gt;=N40, K40&lt;N40), AND(J40&gt;=N40, L40&lt;N40), AND(K40&gt;=N40, L40&lt;N40)), 1/3, 0))))</f>
        <v>1</v>
      </c>
      <c r="T40" s="16">
        <f>IF(OR(O40&gt;1.5,O40&lt;-1.5),2,
IF(OR(AND(O40&lt;=1.5,O40&gt;=1),AND(O40&gt;=-1.5,O40&lt;=-1)),1.5,
IF(OR(AND(O40&lt;=1,O40&gt;=0.75),AND(O40&gt;=-1,O40&lt;=-0.75)),1,
IF(OR(AND(O40&lt;=0.75,O40&gt;=0.5),AND(O40&gt;=-0.75,O40&lt;=-0.5)),0.5,
IF(OR(O40&lt;=0.5,O40&gt;=-0.5),0,"")
)
)
))</f>
        <v>1.5</v>
      </c>
      <c r="U40" s="16">
        <f>IF(S40=1,3,IF(S40=2/3,2,IF(S40=1/3,1,0)))</f>
        <v>3</v>
      </c>
      <c r="V40" s="16">
        <f>IF(AND(P40="Over", I40&gt;N40), 2, IF(AND(P40="Under", I40&lt;=N40), 2, 0))</f>
        <v>2</v>
      </c>
      <c r="W40" s="16">
        <f>IF(AND(P40="Over", ISNUMBER(R40), R40&gt;0.5), 2, IF(AND(P40="Under", ISNUMBER(R40), R40&lt;=0.5), 2, 0))</f>
        <v>2</v>
      </c>
      <c r="X40" s="16">
        <f>IF(P40="Over",
    IF(M40&gt;8.6, 1,
        IF(M40&gt;7.5, 0.5, 0)),
    IF(P40="Under",
        IF(M40&gt;8.6, 0,
            IF(M40&gt;7.5, 0.5, 1)),
        "Invalid N37 Value"))</f>
        <v>0.5</v>
      </c>
      <c r="Y40" s="16">
        <f>SUM(T40:X40)</f>
        <v>9</v>
      </c>
      <c r="Z40" s="16">
        <v>8</v>
      </c>
    </row>
    <row r="41" spans="1:29" ht="15" thickBot="1" x14ac:dyDescent="0.35">
      <c r="A41" t="str">
        <f t="shared" si="5"/>
        <v>Valente Bellozo</v>
      </c>
      <c r="B41" s="5">
        <f>Neural!B6</f>
        <v>5.4072384070220396</v>
      </c>
      <c r="D41" s="17">
        <v>5</v>
      </c>
      <c r="E41" s="18" t="s">
        <v>133</v>
      </c>
      <c r="F41" s="18" t="s">
        <v>60</v>
      </c>
      <c r="G41" s="18" t="s">
        <v>69</v>
      </c>
      <c r="H41" s="18" t="s">
        <v>46</v>
      </c>
      <c r="I41" s="18">
        <v>5.3478260869565224</v>
      </c>
      <c r="J41" s="19">
        <v>5.3682845620264796</v>
      </c>
      <c r="K41" s="19">
        <v>5.6468971219226001</v>
      </c>
      <c r="L41" s="19">
        <v>4.7776110000000003</v>
      </c>
      <c r="M41" s="18">
        <v>8.5500000000000007</v>
      </c>
      <c r="N41" s="16">
        <v>3.5</v>
      </c>
      <c r="O41" s="16">
        <f>IF(ABS(I41 - N41) &gt; MAX(ABS(J41 - N41), ABS(K41 - N41)), I41 - N41, IF(ABS(J41 - N41) &gt; ABS(K41 - N41), J41 - N41, K41 - N41))</f>
        <v>2.1468971219226001</v>
      </c>
      <c r="P41" s="16" t="str">
        <f>IF(OR(O41&lt;0, AND(I41&lt;N41, L41&lt;N41)), "Under", "Over")</f>
        <v>Over</v>
      </c>
      <c r="Q41" s="16">
        <f>I41-N41</f>
        <v>1.8478260869565224</v>
      </c>
      <c r="R41" s="16">
        <v>0.8</v>
      </c>
      <c r="S41" s="16">
        <f>IF(P41="Over", IF(AND(J41&gt;N41, K41&gt;N41, L41&gt;N41), 1, IF(OR(AND(J41&gt;N41, K41&gt;N41), AND(J41&gt;N41, L41&gt;N41), AND(J41&gt;N41, L41&gt;N41)), 2/3, IF(OR(AND(J41&gt;N41, K41&lt;=N41), AND(J41&gt;N41, L41&lt;=N41), AND(K41&gt;N41, L41&lt;=N41), AND(J41&lt;=N41, K41&gt;N41), AND(J41&lt;=N41, L41&gt;N41), AND(K41&lt;=N41, L41&gt;N41)), 1/3, 0))), IF(AND(J41&lt;N41, K41&lt;N41, L41&lt;N41), 1, IF(OR(AND(J41&lt;N41, K41&lt;N41), AND(J41&lt;N41, L41&lt;N41), AND(J41&lt;N41, L41&lt;N41)), 2/3, IF(OR(AND(J41&lt;N41, K41&gt;=N41), AND(J41&lt;N41, L41&gt;=N41), AND(K41&lt;N41, L41&gt;=N41), AND(J41&gt;=N41, K41&lt;N41), AND(J41&gt;=N41, L41&lt;N41), AND(K41&gt;=N41, L41&lt;N41)), 1/3, 0))))</f>
        <v>1</v>
      </c>
      <c r="T41" s="16">
        <f>IF(OR(O41&gt;1.5,O41&lt;-1.5),2,
IF(OR(AND(O41&lt;=1.5,O41&gt;=1),AND(O41&gt;=-1.5,O41&lt;=-1)),1.5,
IF(OR(AND(O41&lt;=1,O41&gt;=0.75),AND(O41&gt;=-1,O41&lt;=-0.75)),1,
IF(OR(AND(O41&lt;=0.75,O41&gt;=0.5),AND(O41&gt;=-0.75,O41&lt;=-0.5)),0.5,
IF(OR(O41&lt;=0.5,O41&gt;=-0.5),0,"")
)
)
))</f>
        <v>2</v>
      </c>
      <c r="U41" s="16">
        <f>IF(S41=1,3,IF(S41=2/3,2,IF(S41=1/3,1,0)))</f>
        <v>3</v>
      </c>
      <c r="V41" s="16">
        <f>IF(AND(P41="Over", I41&gt;N41), 2, IF(AND(P41="Under", I41&lt;=N41), 2, 0))</f>
        <v>2</v>
      </c>
      <c r="W41" s="16">
        <f>IF(AND(P41="Over", ISNUMBER(R41), R41&gt;0.5), 2, IF(AND(P41="Under", ISNUMBER(R41), R41&lt;=0.5), 2, 0))</f>
        <v>2</v>
      </c>
      <c r="X41" s="16">
        <f>IF(P41="Over",
    IF(M41&gt;8.6, 1,
        IF(M41&gt;7.5, 0.5, 0)),
    IF(P41="Under",
        IF(M41&gt;8.6, 0,
            IF(M41&gt;7.5, 0.5, 1)),
        "Invalid N37 Value"))</f>
        <v>0.5</v>
      </c>
      <c r="Y41" s="16">
        <f>SUM(T41:X41)</f>
        <v>9.5</v>
      </c>
      <c r="Z41" s="16">
        <v>2</v>
      </c>
    </row>
    <row r="42" spans="1:29" ht="15" thickBot="1" x14ac:dyDescent="0.35">
      <c r="A42" t="str">
        <f t="shared" si="5"/>
        <v>Taijuan Walker</v>
      </c>
      <c r="B42" s="5">
        <f>Neural!B7</f>
        <v>4.6423095150763203</v>
      </c>
      <c r="D42" s="14">
        <v>6</v>
      </c>
      <c r="E42" s="7" t="s">
        <v>134</v>
      </c>
      <c r="F42" s="7" t="s">
        <v>69</v>
      </c>
      <c r="G42" s="7" t="s">
        <v>60</v>
      </c>
      <c r="H42" s="7" t="s">
        <v>47</v>
      </c>
      <c r="I42" s="7">
        <v>4.2222222222222223</v>
      </c>
      <c r="J42" s="9">
        <v>4.5769533394298323</v>
      </c>
      <c r="K42" s="9">
        <v>5.1213136792266596</v>
      </c>
      <c r="L42" s="9">
        <v>4.1863380000000001</v>
      </c>
      <c r="M42" s="7">
        <v>9.85</v>
      </c>
      <c r="N42" s="16">
        <v>4.5</v>
      </c>
      <c r="O42" s="16">
        <f>IF(ABS(I42 - N42) &gt; MAX(ABS(J42 - N42), ABS(K42 - N42)), I42 - N42, IF(ABS(J42 - N42) &gt; ABS(K42 - N42), J42 - N42, K42 - N42))</f>
        <v>0.62131367922665959</v>
      </c>
      <c r="P42" s="16" t="str">
        <f>IF(OR(O42&lt;0, AND(I42&lt;N42, L42&lt;N42)), "Under", "Over")</f>
        <v>Under</v>
      </c>
      <c r="Q42" s="16">
        <f>I42-N42</f>
        <v>-0.27777777777777768</v>
      </c>
      <c r="R42" s="16">
        <v>0.3</v>
      </c>
      <c r="S42" s="16">
        <f>IF(P42="Over", IF(AND(J42&gt;N42, K42&gt;N42, L42&gt;N42), 1, IF(OR(AND(J42&gt;N42, K42&gt;N42), AND(J42&gt;N42, L42&gt;N42), AND(J42&gt;N42, L42&gt;N42)), 2/3, IF(OR(AND(J42&gt;N42, K42&lt;=N42), AND(J42&gt;N42, L42&lt;=N42), AND(K42&gt;N42, L42&lt;=N42), AND(J42&lt;=N42, K42&gt;N42), AND(J42&lt;=N42, L42&gt;N42), AND(K42&lt;=N42, L42&gt;N42)), 1/3, 0))), IF(AND(J42&lt;N42, K42&lt;N42, L42&lt;N42), 1, IF(OR(AND(J42&lt;N42, K42&lt;N42), AND(J42&lt;N42, L42&lt;N42), AND(J42&lt;N42, L42&lt;N42)), 2/3, IF(OR(AND(J42&lt;N42, K42&gt;=N42), AND(J42&lt;N42, L42&gt;=N42), AND(K42&lt;N42, L42&gt;=N42), AND(J42&gt;=N42, K42&lt;N42), AND(J42&gt;=N42, L42&lt;N42), AND(K42&gt;=N42, L42&lt;N42)), 1/3, 0))))</f>
        <v>0.33333333333333331</v>
      </c>
      <c r="T42" s="16">
        <f>IF(OR(O42&gt;1.5,O42&lt;-1.5),2,
IF(OR(AND(O42&lt;=1.5,O42&gt;=1),AND(O42&gt;=-1.5,O42&lt;=-1)),1.5,
IF(OR(AND(O42&lt;=1,O42&gt;=0.75),AND(O42&gt;=-1,O42&lt;=-0.75)),1,
IF(OR(AND(O42&lt;=0.75,O42&gt;=0.5),AND(O42&gt;=-0.75,O42&lt;=-0.5)),0.5,
IF(OR(O42&lt;=0.5,O42&gt;=-0.5),0,"")
)
)
))</f>
        <v>0.5</v>
      </c>
      <c r="U42" s="16">
        <f>IF(S42=1,3,IF(S42=2/3,2,IF(S42=1/3,1,0)))</f>
        <v>1</v>
      </c>
      <c r="V42" s="16">
        <f>IF(AND(P42="Over", I42&gt;N42), 2, IF(AND(P42="Under", I42&lt;=N42), 2, 0))</f>
        <v>2</v>
      </c>
      <c r="W42" s="16">
        <f>IF(AND(P42="Over", ISNUMBER(R42), R42&gt;0.5), 2, IF(AND(P42="Under", ISNUMBER(R42), R42&lt;=0.5), 2, 0))</f>
        <v>2</v>
      </c>
      <c r="X42" s="16">
        <f>IF(P42="Over",
    IF(M42&gt;8.6, 1,
        IF(M42&gt;7.5, 0.5, 0)),
    IF(P42="Under",
        IF(M42&gt;8.6, 0,
            IF(M42&gt;7.5, 0.5, 1)),
        "Invalid N37 Value"))</f>
        <v>0</v>
      </c>
      <c r="Y42" s="16">
        <f>SUM(T42:X42)</f>
        <v>5.5</v>
      </c>
      <c r="Z42" s="16">
        <v>8</v>
      </c>
    </row>
    <row r="43" spans="1:29" ht="15" thickBot="1" x14ac:dyDescent="0.35">
      <c r="A43" t="str">
        <f t="shared" si="5"/>
        <v>George Kirby</v>
      </c>
      <c r="B43" s="5">
        <f>Neural!B8</f>
        <v>4.48399098281915</v>
      </c>
      <c r="D43" s="14">
        <v>7</v>
      </c>
      <c r="E43" s="7" t="s">
        <v>141</v>
      </c>
      <c r="F43" s="7" t="s">
        <v>71</v>
      </c>
      <c r="G43" s="7" t="s">
        <v>65</v>
      </c>
      <c r="H43" s="7" t="s">
        <v>46</v>
      </c>
      <c r="I43" s="7">
        <v>4.5</v>
      </c>
      <c r="J43" s="10">
        <v>4.5157897918736616</v>
      </c>
      <c r="K43" s="10">
        <v>4.8333333333333304</v>
      </c>
      <c r="L43" s="10">
        <v>4.0911198599825704</v>
      </c>
      <c r="M43" s="7">
        <v>8.8000000000000007</v>
      </c>
      <c r="N43" s="9" t="s">
        <v>77</v>
      </c>
      <c r="O43" s="9" t="e">
        <f>IF(ABS(I43 - N43) &gt; MAX(ABS(J43 - N43), ABS(K43 - N43)), I43 - N43, IF(ABS(J43 - N43) &gt; ABS(K43 - N43), J43 - N43, K43 - N43))</f>
        <v>#VALUE!</v>
      </c>
      <c r="P43" s="9" t="e">
        <f>IF(OR(O43&lt;0, AND(I43&lt;N43, L43&lt;N43)), "Under", "Over")</f>
        <v>#VALUE!</v>
      </c>
      <c r="Q43" s="9" t="e">
        <f>I43-N43</f>
        <v>#VALUE!</v>
      </c>
      <c r="R43" s="9">
        <v>0.5</v>
      </c>
      <c r="S43" s="9" t="e">
        <f>IF(P43="Over", IF(AND(J43&gt;N43, K43&gt;N43, L43&gt;N43), 1, IF(OR(AND(J43&gt;N43, K43&gt;N43), AND(J43&gt;N43, L43&gt;N43), AND(J43&gt;N43, L43&gt;N43)), 2/3, IF(OR(AND(J43&gt;N43, K43&lt;=N43), AND(J43&gt;N43, L43&lt;=N43), AND(K43&gt;N43, L43&lt;=N43), AND(J43&lt;=N43, K43&gt;N43), AND(J43&lt;=N43, L43&gt;N43), AND(K43&lt;=N43, L43&gt;N43)), 1/3, 0))), IF(AND(J43&lt;N43, K43&lt;N43, L43&lt;N43), 1, IF(OR(AND(J43&lt;N43, K43&lt;N43), AND(J43&lt;N43, L43&lt;N43), AND(J43&lt;N43, L43&lt;N43)), 2/3, IF(OR(AND(J43&lt;N43, K43&gt;=N43), AND(J43&lt;N43, L43&gt;=N43), AND(K43&lt;N43, L43&gt;=N43), AND(J43&gt;=N43, K43&lt;N43), AND(J43&gt;=N43, L43&lt;N43), AND(K43&gt;=N43, L43&lt;N43)), 1/3, 0))))</f>
        <v>#VALUE!</v>
      </c>
      <c r="T43" s="9" t="e">
        <f>IF(OR(O43&gt;1.5,O43&lt;-1.5),2,
IF(OR(AND(O43&lt;=1.5,O43&gt;=1),AND(O43&gt;=-1.5,O43&lt;=-1)),1.5,
IF(OR(AND(O43&lt;=1,O43&gt;=0.75),AND(O43&gt;=-1,O43&lt;=-0.75)),1,
IF(OR(AND(O43&lt;=0.75,O43&gt;=0.5),AND(O43&gt;=-0.75,O43&lt;=-0.5)),0.5,
IF(OR(O43&lt;=0.5,O43&gt;=-0.5),0,"")
)
)
))</f>
        <v>#VALUE!</v>
      </c>
      <c r="U43" s="9" t="e">
        <f>IF(S43=1,3,IF(S43=2/3,2,IF(S43=1/3,1,0)))</f>
        <v>#VALUE!</v>
      </c>
      <c r="V43" s="9" t="e">
        <f>IF(AND(P43="Over", I43&gt;N43), 2, IF(AND(P43="Under", I43&lt;=N43), 2, 0))</f>
        <v>#VALUE!</v>
      </c>
      <c r="W43" s="9" t="e">
        <f>IF(AND(P43="Over", ISNUMBER(R43), R43&gt;0.5), 2, IF(AND(P43="Under", ISNUMBER(R43), R43&lt;=0.5), 2, 0))</f>
        <v>#VALUE!</v>
      </c>
      <c r="X43" s="9" t="e">
        <f>IF(P43="Over",
    IF(M43&gt;8.6, 1,
        IF(M43&gt;7.5, 0.5, 0)),
    IF(P43="Under",
        IF(M43&gt;8.6, 0,
            IF(M43&gt;7.5, 0.5, 1)),
        "Invalid N37 Value"))</f>
        <v>#VALUE!</v>
      </c>
      <c r="Y43" s="9" t="e">
        <f>SUM(T43:X43)</f>
        <v>#VALUE!</v>
      </c>
      <c r="Z43" s="9" t="s">
        <v>143</v>
      </c>
    </row>
    <row r="44" spans="1:29" ht="15" thickBot="1" x14ac:dyDescent="0.35">
      <c r="A44" t="str">
        <f t="shared" ref="A44:A70" si="6">A9</f>
        <v>Tarik Skubal</v>
      </c>
      <c r="B44" s="5">
        <f>Neural!B9</f>
        <v>6.0426639269065596</v>
      </c>
      <c r="D44" s="14">
        <v>8</v>
      </c>
      <c r="E44" s="7" t="s">
        <v>115</v>
      </c>
      <c r="F44" s="7" t="s">
        <v>65</v>
      </c>
      <c r="G44" s="7" t="s">
        <v>71</v>
      </c>
      <c r="H44" s="7" t="s">
        <v>47</v>
      </c>
      <c r="I44" s="7">
        <v>5.3913043478260869</v>
      </c>
      <c r="J44" s="10">
        <v>5.6170415679151056</v>
      </c>
      <c r="K44" s="10">
        <v>6.0426639269065596</v>
      </c>
      <c r="L44" s="10">
        <v>4.7596720000000001</v>
      </c>
      <c r="M44" s="7">
        <v>9.9499999999999993</v>
      </c>
      <c r="N44" s="16">
        <v>4.5</v>
      </c>
      <c r="O44" s="16">
        <f>IF(ABS(I44 - N44) &gt; MAX(ABS(J44 - N44), ABS(K44 - N44)), I44 - N44, IF(ABS(J44 - N44) &gt; ABS(K44 - N44), J44 - N44, K44 - N44))</f>
        <v>1.5426639269065596</v>
      </c>
      <c r="P44" s="16" t="str">
        <f>IF(OR(O44&lt;0, AND(I44&lt;N44, L44&lt;N44)), "Under", "Over")</f>
        <v>Over</v>
      </c>
      <c r="Q44" s="16">
        <f>I44-N44</f>
        <v>0.89130434782608692</v>
      </c>
      <c r="R44" s="16">
        <v>0.5</v>
      </c>
      <c r="S44" s="16">
        <f>IF(P44="Over", IF(AND(J44&gt;N44, K44&gt;N44, L44&gt;N44), 1, IF(OR(AND(J44&gt;N44, K44&gt;N44), AND(J44&gt;N44, L44&gt;N44), AND(J44&gt;N44, L44&gt;N44)), 2/3, IF(OR(AND(J44&gt;N44, K44&lt;=N44), AND(J44&gt;N44, L44&lt;=N44), AND(K44&gt;N44, L44&lt;=N44), AND(J44&lt;=N44, K44&gt;N44), AND(J44&lt;=N44, L44&gt;N44), AND(K44&lt;=N44, L44&gt;N44)), 1/3, 0))), IF(AND(J44&lt;N44, K44&lt;N44, L44&lt;N44), 1, IF(OR(AND(J44&lt;N44, K44&lt;N44), AND(J44&lt;N44, L44&lt;N44), AND(J44&lt;N44, L44&lt;N44)), 2/3, IF(OR(AND(J44&lt;N44, K44&gt;=N44), AND(J44&lt;N44, L44&gt;=N44), AND(K44&lt;N44, L44&gt;=N44), AND(J44&gt;=N44, K44&lt;N44), AND(J44&gt;=N44, L44&lt;N44), AND(K44&gt;=N44, L44&lt;N44)), 1/3, 0))))</f>
        <v>1</v>
      </c>
      <c r="T44" s="16">
        <f>IF(OR(O44&gt;1.5,O44&lt;-1.5),2,
IF(OR(AND(O44&lt;=1.5,O44&gt;=1),AND(O44&gt;=-1.5,O44&lt;=-1)),1.5,
IF(OR(AND(O44&lt;=1,O44&gt;=0.75),AND(O44&gt;=-1,O44&lt;=-0.75)),1,
IF(OR(AND(O44&lt;=0.75,O44&gt;=0.5),AND(O44&gt;=-0.75,O44&lt;=-0.5)),0.5,
IF(OR(O44&lt;=0.5,O44&gt;=-0.5),0,"")
)
)
))</f>
        <v>2</v>
      </c>
      <c r="U44" s="16">
        <f>IF(S44=1,3,IF(S44=2/3,2,IF(S44=1/3,1,0)))</f>
        <v>3</v>
      </c>
      <c r="V44" s="16">
        <f>IF(AND(P44="Over", I44&gt;N44), 2, IF(AND(P44="Under", I44&lt;=N44), 2, 0))</f>
        <v>2</v>
      </c>
      <c r="W44" s="16">
        <f>IF(AND(P44="Over", ISNUMBER(R44), R44&gt;0.5), 2, IF(AND(P44="Under", ISNUMBER(R44), R44&lt;=0.5), 2, 0))</f>
        <v>0</v>
      </c>
      <c r="X44" s="16">
        <f>IF(P44="Over",
    IF(M44&gt;8.6, 1,
        IF(M44&gt;7.5, 0.5, 0)),
    IF(P44="Under",
        IF(M44&gt;8.6, 0,
            IF(M44&gt;7.5, 0.5, 1)),
        "Invalid N37 Value"))</f>
        <v>1</v>
      </c>
      <c r="Y44" s="16">
        <f>SUM(T44:X44)</f>
        <v>8</v>
      </c>
      <c r="Z44" s="16">
        <v>3</v>
      </c>
    </row>
    <row r="45" spans="1:29" ht="15" thickBot="1" x14ac:dyDescent="0.35">
      <c r="A45" t="str">
        <f t="shared" si="6"/>
        <v>Erick Fedde</v>
      </c>
      <c r="B45" s="5">
        <f>Neural!B10</f>
        <v>5.0678562421401399</v>
      </c>
      <c r="D45" s="17">
        <v>9</v>
      </c>
      <c r="E45" s="18" t="s">
        <v>140</v>
      </c>
      <c r="F45" s="18" t="s">
        <v>104</v>
      </c>
      <c r="G45" s="18" t="s">
        <v>50</v>
      </c>
      <c r="H45" s="18" t="s">
        <v>46</v>
      </c>
      <c r="I45" s="18">
        <v>5.7272727272727284</v>
      </c>
      <c r="J45" s="19">
        <v>5.7303951510810167</v>
      </c>
      <c r="K45" s="19">
        <v>6.61179686822845</v>
      </c>
      <c r="L45" s="19">
        <v>5.0678562421401399</v>
      </c>
      <c r="M45" s="18">
        <v>9.35</v>
      </c>
      <c r="N45" s="20">
        <v>4.5</v>
      </c>
      <c r="O45" s="20">
        <f>IF(ABS(I45 - N45) &gt; MAX(ABS(J45 - N45), ABS(K45 - N45)), I45 - N45, IF(ABS(J45 - N45) &gt; ABS(K45 - N45), J45 - N45, K45 - N45))</f>
        <v>2.11179686822845</v>
      </c>
      <c r="P45" s="20" t="str">
        <f>IF(OR(O45&lt;0, AND(I45&lt;N45, L45&lt;N45)), "Under", "Over")</f>
        <v>Over</v>
      </c>
      <c r="Q45" s="20">
        <f>I45-N45</f>
        <v>1.2272727272727284</v>
      </c>
      <c r="R45" s="20">
        <v>0.6</v>
      </c>
      <c r="S45" s="20">
        <f>IF(P45="Over", IF(AND(J45&gt;N45, K45&gt;N45, L45&gt;N45), 1, IF(OR(AND(J45&gt;N45, K45&gt;N45), AND(J45&gt;N45, L45&gt;N45), AND(J45&gt;N45, L45&gt;N45)), 2/3, IF(OR(AND(J45&gt;N45, K45&lt;=N45), AND(J45&gt;N45, L45&lt;=N45), AND(K45&gt;N45, L45&lt;=N45), AND(J45&lt;=N45, K45&gt;N45), AND(J45&lt;=N45, L45&gt;N45), AND(K45&lt;=N45, L45&gt;N45)), 1/3, 0))), IF(AND(J45&lt;N45, K45&lt;N45, L45&lt;N45), 1, IF(OR(AND(J45&lt;N45, K45&lt;N45), AND(J45&lt;N45, L45&lt;N45), AND(J45&lt;N45, L45&lt;N45)), 2/3, IF(OR(AND(J45&lt;N45, K45&gt;=N45), AND(J45&lt;N45, L45&gt;=N45), AND(K45&lt;N45, L45&gt;=N45), AND(J45&gt;=N45, K45&lt;N45), AND(J45&gt;=N45, L45&lt;N45), AND(K45&gt;=N45, L45&lt;N45)), 1/3, 0))))</f>
        <v>1</v>
      </c>
      <c r="T45" s="20">
        <f>IF(OR(O45&gt;1.5,O45&lt;-1.5),2,
IF(OR(AND(O45&lt;=1.5,O45&gt;=1),AND(O45&gt;=-1.5,O45&lt;=-1)),1.5,
IF(OR(AND(O45&lt;=1,O45&gt;=0.75),AND(O45&gt;=-1,O45&lt;=-0.75)),1,
IF(OR(AND(O45&lt;=0.75,O45&gt;=0.5),AND(O45&gt;=-0.75,O45&lt;=-0.5)),0.5,
IF(OR(O45&lt;=0.5,O45&gt;=-0.5),0,"")
)
)
))</f>
        <v>2</v>
      </c>
      <c r="U45" s="20">
        <f>IF(S45=1,3,IF(S45=2/3,2,IF(S45=1/3,1,0)))</f>
        <v>3</v>
      </c>
      <c r="V45" s="20">
        <f>IF(AND(P45="Over", I45&gt;N45), 2, IF(AND(P45="Under", I45&lt;=N45), 2, 0))</f>
        <v>2</v>
      </c>
      <c r="W45" s="20">
        <f>IF(AND(P45="Over", ISNUMBER(R45), R45&gt;0.5), 2, IF(AND(P45="Under", ISNUMBER(R45), R45&lt;=0.5), 2, 0))</f>
        <v>2</v>
      </c>
      <c r="X45" s="20">
        <f>IF(P45="Over",
    IF(M45&gt;8.6, 1,
        IF(M45&gt;7.5, 0.5, 0)),
    IF(P45="Under",
        IF(M45&gt;8.6, 0,
            IF(M45&gt;7.5, 0.5, 1)),
        "Invalid N37 Value"))</f>
        <v>1</v>
      </c>
      <c r="Y45" s="20">
        <f>SUM(T45:X45)</f>
        <v>10</v>
      </c>
      <c r="Z45" s="20">
        <v>5</v>
      </c>
    </row>
    <row r="46" spans="1:29" ht="15" thickBot="1" x14ac:dyDescent="0.35">
      <c r="A46" t="str">
        <f t="shared" si="6"/>
        <v>Hunter Greene</v>
      </c>
      <c r="B46" s="5">
        <f>Neural!B11</f>
        <v>4.6067431447843799</v>
      </c>
      <c r="D46" s="14">
        <v>10</v>
      </c>
      <c r="E46" s="7" t="s">
        <v>114</v>
      </c>
      <c r="F46" s="7" t="s">
        <v>50</v>
      </c>
      <c r="G46" s="7" t="s">
        <v>104</v>
      </c>
      <c r="H46" s="7" t="s">
        <v>47</v>
      </c>
      <c r="I46" s="7">
        <v>5.0625</v>
      </c>
      <c r="J46" s="10">
        <v>4.8781808052784399</v>
      </c>
      <c r="K46" s="10">
        <v>5.3461131226384104</v>
      </c>
      <c r="L46" s="10">
        <v>4.5710707718409296</v>
      </c>
      <c r="M46" s="7">
        <v>7.1</v>
      </c>
      <c r="N46" s="16">
        <v>4.5</v>
      </c>
      <c r="O46" s="16">
        <f>IF(ABS(I46 - N46) &gt; MAX(ABS(J46 - N46), ABS(K46 - N46)), I46 - N46, IF(ABS(J46 - N46) &gt; ABS(K46 - N46), J46 - N46, K46 - N46))</f>
        <v>0.84611312263841043</v>
      </c>
      <c r="P46" s="16" t="str">
        <f>IF(OR(O46&lt;0, AND(I46&lt;N46, L46&lt;N46)), "Under", "Over")</f>
        <v>Over</v>
      </c>
      <c r="Q46" s="16">
        <f>I46-N46</f>
        <v>0.5625</v>
      </c>
      <c r="R46" s="16">
        <v>0.5</v>
      </c>
      <c r="S46" s="16">
        <f>IF(P46="Over", IF(AND(J46&gt;N46, K46&gt;N46, L46&gt;N46), 1, IF(OR(AND(J46&gt;N46, K46&gt;N46), AND(J46&gt;N46, L46&gt;N46), AND(J46&gt;N46, L46&gt;N46)), 2/3, IF(OR(AND(J46&gt;N46, K46&lt;=N46), AND(J46&gt;N46, L46&lt;=N46), AND(K46&gt;N46, L46&lt;=N46), AND(J46&lt;=N46, K46&gt;N46), AND(J46&lt;=N46, L46&gt;N46), AND(K46&lt;=N46, L46&gt;N46)), 1/3, 0))), IF(AND(J46&lt;N46, K46&lt;N46, L46&lt;N46), 1, IF(OR(AND(J46&lt;N46, K46&lt;N46), AND(J46&lt;N46, L46&lt;N46), AND(J46&lt;N46, L46&lt;N46)), 2/3, IF(OR(AND(J46&lt;N46, K46&gt;=N46), AND(J46&lt;N46, L46&gt;=N46), AND(K46&lt;N46, L46&gt;=N46), AND(J46&gt;=N46, K46&lt;N46), AND(J46&gt;=N46, L46&lt;N46), AND(K46&gt;=N46, L46&lt;N46)), 1/3, 0))))</f>
        <v>1</v>
      </c>
      <c r="T46" s="16">
        <f>IF(OR(O46&gt;1.5,O46&lt;-1.5),2,
IF(OR(AND(O46&lt;=1.5,O46&gt;=1),AND(O46&gt;=-1.5,O46&lt;=-1)),1.5,
IF(OR(AND(O46&lt;=1,O46&gt;=0.75),AND(O46&gt;=-1,O46&lt;=-0.75)),1,
IF(OR(AND(O46&lt;=0.75,O46&gt;=0.5),AND(O46&gt;=-0.75,O46&lt;=-0.5)),0.5,
IF(OR(O46&lt;=0.5,O46&gt;=-0.5),0,"")
)
)
))</f>
        <v>1</v>
      </c>
      <c r="U46" s="16">
        <f>IF(S46=1,3,IF(S46=2/3,2,IF(S46=1/3,1,0)))</f>
        <v>3</v>
      </c>
      <c r="V46" s="16">
        <f>IF(AND(P46="Over", I46&gt;N46), 2, IF(AND(P46="Under", I46&lt;=N46), 2, 0))</f>
        <v>2</v>
      </c>
      <c r="W46" s="16">
        <f>IF(AND(P46="Over", ISNUMBER(R46), R46&gt;0.5), 2, IF(AND(P46="Under", ISNUMBER(R46), R46&lt;=0.5), 2, 0))</f>
        <v>0</v>
      </c>
      <c r="X46" s="16">
        <f>IF(P46="Over",
    IF(M46&gt;8.6, 1,
        IF(M46&gt;7.5, 0.5, 0)),
    IF(P46="Under",
        IF(M46&gt;8.6, 0,
            IF(M46&gt;7.5, 0.5, 1)),
        "Invalid N37 Value"))</f>
        <v>0</v>
      </c>
      <c r="Y46" s="16">
        <f>SUM(T46:X46)</f>
        <v>6</v>
      </c>
      <c r="Z46" s="16">
        <v>3</v>
      </c>
    </row>
    <row r="47" spans="1:29" ht="15" thickBot="1" x14ac:dyDescent="0.35">
      <c r="A47" t="str">
        <f t="shared" si="6"/>
        <v>Yusei Kikuchi</v>
      </c>
      <c r="B47" s="5">
        <f>Neural!B12</f>
        <v>5.5414013944607898</v>
      </c>
      <c r="D47" s="17">
        <v>11</v>
      </c>
      <c r="E47" s="18" t="s">
        <v>116</v>
      </c>
      <c r="F47" s="18" t="s">
        <v>54</v>
      </c>
      <c r="G47" s="18" t="s">
        <v>49</v>
      </c>
      <c r="H47" s="18" t="s">
        <v>46</v>
      </c>
      <c r="I47" s="18">
        <v>4.5</v>
      </c>
      <c r="J47" s="19">
        <v>5.0007006424368301</v>
      </c>
      <c r="K47" s="19">
        <v>5.5414013944607898</v>
      </c>
      <c r="L47" s="19">
        <v>4.1140327000000001</v>
      </c>
      <c r="M47" s="18">
        <v>9.6999999999999993</v>
      </c>
      <c r="N47" s="20">
        <v>3.5</v>
      </c>
      <c r="O47" s="20">
        <f>IF(ABS(I47 - N47) &gt; MAX(ABS(J47 - N47), ABS(K47 - N47)), I47 - N47, IF(ABS(J47 - N47) &gt; ABS(K47 - N47), J47 - N47, K47 - N47))</f>
        <v>2.0414013944607898</v>
      </c>
      <c r="P47" s="20" t="str">
        <f>IF(OR(O47&lt;0, AND(I47&lt;N47, L47&lt;N47)), "Under", "Over")</f>
        <v>Over</v>
      </c>
      <c r="Q47" s="20">
        <f>I47-N47</f>
        <v>1</v>
      </c>
      <c r="R47" s="20">
        <v>0.7</v>
      </c>
      <c r="S47" s="20">
        <f>IF(P47="Over", IF(AND(J47&gt;N47, K47&gt;N47, L47&gt;N47), 1, IF(OR(AND(J47&gt;N47, K47&gt;N47), AND(J47&gt;N47, L47&gt;N47), AND(J47&gt;N47, L47&gt;N47)), 2/3, IF(OR(AND(J47&gt;N47, K47&lt;=N47), AND(J47&gt;N47, L47&lt;=N47), AND(K47&gt;N47, L47&lt;=N47), AND(J47&lt;=N47, K47&gt;N47), AND(J47&lt;=N47, L47&gt;N47), AND(K47&lt;=N47, L47&gt;N47)), 1/3, 0))), IF(AND(J47&lt;N47, K47&lt;N47, L47&lt;N47), 1, IF(OR(AND(J47&lt;N47, K47&lt;N47), AND(J47&lt;N47, L47&lt;N47), AND(J47&lt;N47, L47&lt;N47)), 2/3, IF(OR(AND(J47&lt;N47, K47&gt;=N47), AND(J47&lt;N47, L47&gt;=N47), AND(K47&lt;N47, L47&gt;=N47), AND(J47&gt;=N47, K47&lt;N47), AND(J47&gt;=N47, L47&lt;N47), AND(K47&gt;=N47, L47&lt;N47)), 1/3, 0))))</f>
        <v>1</v>
      </c>
      <c r="T47" s="20">
        <f>IF(OR(O47&gt;1.5,O47&lt;-1.5),2,
IF(OR(AND(O47&lt;=1.5,O47&gt;=1),AND(O47&gt;=-1.5,O47&lt;=-1)),1.5,
IF(OR(AND(O47&lt;=1,O47&gt;=0.75),AND(O47&gt;=-1,O47&lt;=-0.75)),1,
IF(OR(AND(O47&lt;=0.75,O47&gt;=0.5),AND(O47&gt;=-0.75,O47&lt;=-0.5)),0.5,
IF(OR(O47&lt;=0.5,O47&gt;=-0.5),0,"")
)
)
))</f>
        <v>2</v>
      </c>
      <c r="U47" s="20">
        <f>IF(S47=1,3,IF(S47=2/3,2,IF(S47=1/3,1,0)))</f>
        <v>3</v>
      </c>
      <c r="V47" s="20">
        <f>IF(AND(P47="Over", I47&gt;N47), 2, IF(AND(P47="Under", I47&lt;=N47), 2, 0))</f>
        <v>2</v>
      </c>
      <c r="W47" s="20">
        <f>IF(AND(P47="Over", ISNUMBER(R47), R47&gt;0.5), 2, IF(AND(P47="Under", ISNUMBER(R47), R47&lt;=0.5), 2, 0))</f>
        <v>2</v>
      </c>
      <c r="X47" s="20">
        <f>IF(P47="Over",
    IF(M47&gt;8.6, 1,
        IF(M47&gt;7.5, 0.5, 0)),
    IF(P47="Under",
        IF(M47&gt;8.6, 0,
            IF(M47&gt;7.5, 0.5, 1)),
        "Invalid N37 Value"))</f>
        <v>1</v>
      </c>
      <c r="Y47" s="20">
        <f>SUM(T47:X47)</f>
        <v>10</v>
      </c>
      <c r="Z47" s="20">
        <v>6</v>
      </c>
    </row>
    <row r="48" spans="1:29" ht="15" thickBot="1" x14ac:dyDescent="0.35">
      <c r="A48" t="str">
        <f t="shared" si="6"/>
        <v>Shane Baz</v>
      </c>
      <c r="B48" s="5">
        <f>Neural!B13</f>
        <v>1.9151264728919599</v>
      </c>
      <c r="D48" s="17">
        <v>12</v>
      </c>
      <c r="E48" s="18" t="s">
        <v>120</v>
      </c>
      <c r="F48" s="18" t="s">
        <v>49</v>
      </c>
      <c r="G48" s="18" t="s">
        <v>54</v>
      </c>
      <c r="H48" s="18" t="s">
        <v>47</v>
      </c>
      <c r="I48" s="18">
        <v>1</v>
      </c>
      <c r="J48" s="19">
        <v>1.6006960255777676</v>
      </c>
      <c r="K48" s="19">
        <v>3.72730294111369</v>
      </c>
      <c r="L48" s="19">
        <v>0.56717052030737802</v>
      </c>
      <c r="M48" s="18">
        <v>7.7</v>
      </c>
      <c r="N48" s="20">
        <v>4.5</v>
      </c>
      <c r="O48" s="20">
        <f>IF(ABS(I48 - N48) &gt; MAX(ABS(J48 - N48), ABS(K48 - N48)), I48 - N48, IF(ABS(J48 - N48) &gt; ABS(K48 - N48), J48 - N48, K48 - N48))</f>
        <v>-3.5</v>
      </c>
      <c r="P48" s="20" t="str">
        <f>IF(OR(O48&lt;0, AND(I48&lt;N48, L48&lt;N48)), "Under", "Over")</f>
        <v>Under</v>
      </c>
      <c r="Q48" s="20">
        <f>I48-N48</f>
        <v>-3.5</v>
      </c>
      <c r="R48" s="20">
        <v>0</v>
      </c>
      <c r="S48" s="20">
        <f>IF(P48="Over", IF(AND(J48&gt;N48, K48&gt;N48, L48&gt;N48), 1, IF(OR(AND(J48&gt;N48, K48&gt;N48), AND(J48&gt;N48, L48&gt;N48), AND(J48&gt;N48, L48&gt;N48)), 2/3, IF(OR(AND(J48&gt;N48, K48&lt;=N48), AND(J48&gt;N48, L48&lt;=N48), AND(K48&gt;N48, L48&lt;=N48), AND(J48&lt;=N48, K48&gt;N48), AND(J48&lt;=N48, L48&gt;N48), AND(K48&lt;=N48, L48&gt;N48)), 1/3, 0))), IF(AND(J48&lt;N48, K48&lt;N48, L48&lt;N48), 1, IF(OR(AND(J48&lt;N48, K48&lt;N48), AND(J48&lt;N48, L48&lt;N48), AND(J48&lt;N48, L48&lt;N48)), 2/3, IF(OR(AND(J48&lt;N48, K48&gt;=N48), AND(J48&lt;N48, L48&gt;=N48), AND(K48&lt;N48, L48&gt;=N48), AND(J48&gt;=N48, K48&lt;N48), AND(J48&gt;=N48, L48&lt;N48), AND(K48&gt;=N48, L48&lt;N48)), 1/3, 0))))</f>
        <v>1</v>
      </c>
      <c r="T48" s="20">
        <f>IF(OR(O48&gt;1.5,O48&lt;-1.5),2,
IF(OR(AND(O48&lt;=1.5,O48&gt;=1),AND(O48&gt;=-1.5,O48&lt;=-1)),1.5,
IF(OR(AND(O48&lt;=1,O48&gt;=0.75),AND(O48&gt;=-1,O48&lt;=-0.75)),1,
IF(OR(AND(O48&lt;=0.75,O48&gt;=0.5),AND(O48&gt;=-0.75,O48&lt;=-0.5)),0.5,
IF(OR(O48&lt;=0.5,O48&gt;=-0.5),0,"")
)
)
))</f>
        <v>2</v>
      </c>
      <c r="U48" s="20">
        <f>IF(S48=1,3,IF(S48=2/3,2,IF(S48=1/3,1,0)))</f>
        <v>3</v>
      </c>
      <c r="V48" s="20">
        <f>IF(AND(P48="Over", I48&gt;N48), 2, IF(AND(P48="Under", I48&lt;=N48), 2, 0))</f>
        <v>2</v>
      </c>
      <c r="W48" s="20">
        <f>IF(AND(P48="Over", ISNUMBER(R48), R48&gt;0.5), 2, IF(AND(P48="Under", ISNUMBER(R48), R48&lt;=0.5), 2, 0))</f>
        <v>2</v>
      </c>
      <c r="X48" s="20">
        <f>IF(P48="Over",
    IF(M48&gt;8.6, 1,
        IF(M48&gt;7.5, 0.5, 0)),
    IF(P48="Under",
        IF(M48&gt;8.6, 0,
            IF(M48&gt;7.5, 0.5, 1)),
        "Invalid N37 Value"))</f>
        <v>0.5</v>
      </c>
      <c r="Y48" s="20">
        <f>SUM(T48:X48)</f>
        <v>9.5</v>
      </c>
      <c r="Z48" s="20">
        <v>3</v>
      </c>
    </row>
    <row r="49" spans="1:26" ht="15" thickBot="1" x14ac:dyDescent="0.35">
      <c r="A49" t="str">
        <f t="shared" si="6"/>
        <v>Joe Boyle</v>
      </c>
      <c r="B49" s="5">
        <f>Neural!B14</f>
        <v>5.0643083266668798</v>
      </c>
      <c r="D49" s="14">
        <v>13</v>
      </c>
      <c r="E49" s="7" t="s">
        <v>126</v>
      </c>
      <c r="F49" s="7" t="s">
        <v>44</v>
      </c>
      <c r="G49" s="7" t="s">
        <v>105</v>
      </c>
      <c r="H49" s="7" t="s">
        <v>46</v>
      </c>
      <c r="I49" s="7">
        <v>5.666666666666667</v>
      </c>
      <c r="J49" s="10">
        <v>5.6568496955089893</v>
      </c>
      <c r="K49" s="10">
        <v>6.61179686822845</v>
      </c>
      <c r="L49" s="10">
        <v>5.0643083266668798</v>
      </c>
      <c r="M49" s="7">
        <v>9.4499999999999993</v>
      </c>
      <c r="N49" s="16">
        <v>5.5</v>
      </c>
      <c r="O49" s="16">
        <f>IF(ABS(I49 - N49) &gt; MAX(ABS(J49 - N49), ABS(K49 - N49)), I49 - N49, IF(ABS(J49 - N49) &gt; ABS(K49 - N49), J49 - N49, K49 - N49))</f>
        <v>1.11179686822845</v>
      </c>
      <c r="P49" s="16" t="str">
        <f>IF(OR(O49&lt;0, AND(I49&lt;N49, L49&lt;N49)), "Under", "Over")</f>
        <v>Over</v>
      </c>
      <c r="Q49" s="16">
        <f>I49-N49</f>
        <v>0.16666666666666696</v>
      </c>
      <c r="R49" s="16">
        <v>0.5</v>
      </c>
      <c r="S49" s="16">
        <f>IF(P49="Over", IF(AND(J49&gt;N49, K49&gt;N49, L49&gt;N49), 1, IF(OR(AND(J49&gt;N49, K49&gt;N49), AND(J49&gt;N49, L49&gt;N49), AND(J49&gt;N49, L49&gt;N49)), 2/3, IF(OR(AND(J49&gt;N49, K49&lt;=N49), AND(J49&gt;N49, L49&lt;=N49), AND(K49&gt;N49, L49&lt;=N49), AND(J49&lt;=N49, K49&gt;N49), AND(J49&lt;=N49, L49&gt;N49), AND(K49&lt;=N49, L49&gt;N49)), 1/3, 0))), IF(AND(J49&lt;N49, K49&lt;N49, L49&lt;N49), 1, IF(OR(AND(J49&lt;N49, K49&lt;N49), AND(J49&lt;N49, L49&lt;N49), AND(J49&lt;N49, L49&lt;N49)), 2/3, IF(OR(AND(J49&lt;N49, K49&gt;=N49), AND(J49&lt;N49, L49&gt;=N49), AND(K49&lt;N49, L49&gt;=N49), AND(J49&gt;=N49, K49&lt;N49), AND(J49&gt;=N49, L49&lt;N49), AND(K49&gt;=N49, L49&lt;N49)), 1/3, 0))))</f>
        <v>0.66666666666666663</v>
      </c>
      <c r="T49" s="16">
        <f>IF(OR(O49&gt;1.5,O49&lt;-1.5),2,
IF(OR(AND(O49&lt;=1.5,O49&gt;=1),AND(O49&gt;=-1.5,O49&lt;=-1)),1.5,
IF(OR(AND(O49&lt;=1,O49&gt;=0.75),AND(O49&gt;=-1,O49&lt;=-0.75)),1,
IF(OR(AND(O49&lt;=0.75,O49&gt;=0.5),AND(O49&gt;=-0.75,O49&lt;=-0.5)),0.5,
IF(OR(O49&lt;=0.5,O49&gt;=-0.5),0,"")
)
)
))</f>
        <v>1.5</v>
      </c>
      <c r="U49" s="16">
        <f>IF(S49=1,3,IF(S49=2/3,2,IF(S49=1/3,1,0)))</f>
        <v>2</v>
      </c>
      <c r="V49" s="16">
        <f>IF(AND(P49="Over", I49&gt;N49), 2, IF(AND(P49="Under", I49&lt;=N49), 2, 0))</f>
        <v>2</v>
      </c>
      <c r="W49" s="16">
        <f>IF(AND(P49="Over", ISNUMBER(R49), R49&gt;0.5), 2, IF(AND(P49="Under", ISNUMBER(R49), R49&lt;=0.5), 2, 0))</f>
        <v>0</v>
      </c>
      <c r="X49" s="16">
        <f>IF(P49="Over",
    IF(M49&gt;8.6, 1,
        IF(M49&gt;7.5, 0.5, 0)),
    IF(P49="Under",
        IF(M49&gt;8.6, 0,
            IF(M49&gt;7.5, 0.5, 1)),
        "Invalid N37 Value"))</f>
        <v>1</v>
      </c>
      <c r="Y49" s="16">
        <f>SUM(T49:X49)</f>
        <v>6.5</v>
      </c>
      <c r="Z49" s="16">
        <v>2</v>
      </c>
    </row>
    <row r="50" spans="1:26" ht="15" thickBot="1" x14ac:dyDescent="0.35">
      <c r="A50" t="str">
        <f t="shared" si="6"/>
        <v>Paul Blackburn</v>
      </c>
      <c r="B50" s="5">
        <f>Neural!B15</f>
        <v>3.91010797208647</v>
      </c>
      <c r="D50" s="17">
        <v>14</v>
      </c>
      <c r="E50" s="18" t="s">
        <v>132</v>
      </c>
      <c r="F50" s="18" t="s">
        <v>105</v>
      </c>
      <c r="G50" s="18" t="s">
        <v>44</v>
      </c>
      <c r="H50" s="18" t="s">
        <v>47</v>
      </c>
      <c r="I50" s="18">
        <v>3.2</v>
      </c>
      <c r="J50" s="19">
        <v>3.5648875779537068</v>
      </c>
      <c r="K50" s="19">
        <v>4.3679305045450896</v>
      </c>
      <c r="L50" s="19">
        <v>3</v>
      </c>
      <c r="M50" s="18">
        <v>7.4</v>
      </c>
      <c r="N50" s="20">
        <v>4.5</v>
      </c>
      <c r="O50" s="20">
        <f>IF(ABS(I50 - N50) &gt; MAX(ABS(J50 - N50), ABS(K50 - N50)), I50 - N50, IF(ABS(J50 - N50) &gt; ABS(K50 - N50), J50 - N50, K50 - N50))</f>
        <v>-1.2999999999999998</v>
      </c>
      <c r="P50" s="20" t="str">
        <f>IF(OR(O50&lt;0, AND(I50&lt;N50, L50&lt;N50)), "Under", "Over")</f>
        <v>Under</v>
      </c>
      <c r="Q50" s="20">
        <f>I50-N50</f>
        <v>-1.2999999999999998</v>
      </c>
      <c r="R50" s="20">
        <v>0.2</v>
      </c>
      <c r="S50" s="20">
        <f>IF(P50="Over", IF(AND(J50&gt;N50, K50&gt;N50, L50&gt;N50), 1, IF(OR(AND(J50&gt;N50, K50&gt;N50), AND(J50&gt;N50, L50&gt;N50), AND(J50&gt;N50, L50&gt;N50)), 2/3, IF(OR(AND(J50&gt;N50, K50&lt;=N50), AND(J50&gt;N50, L50&lt;=N50), AND(K50&gt;N50, L50&lt;=N50), AND(J50&lt;=N50, K50&gt;N50), AND(J50&lt;=N50, L50&gt;N50), AND(K50&lt;=N50, L50&gt;N50)), 1/3, 0))), IF(AND(J50&lt;N50, K50&lt;N50, L50&lt;N50), 1, IF(OR(AND(J50&lt;N50, K50&lt;N50), AND(J50&lt;N50, L50&lt;N50), AND(J50&lt;N50, L50&lt;N50)), 2/3, IF(OR(AND(J50&lt;N50, K50&gt;=N50), AND(J50&lt;N50, L50&gt;=N50), AND(K50&lt;N50, L50&gt;=N50), AND(J50&gt;=N50, K50&lt;N50), AND(J50&gt;=N50, L50&lt;N50), AND(K50&gt;=N50, L50&lt;N50)), 1/3, 0))))</f>
        <v>1</v>
      </c>
      <c r="T50" s="20">
        <f>IF(OR(O50&gt;1.5,O50&lt;-1.5),2,
IF(OR(AND(O50&lt;=1.5,O50&gt;=1),AND(O50&gt;=-1.5,O50&lt;=-1)),1.5,
IF(OR(AND(O50&lt;=1,O50&gt;=0.75),AND(O50&gt;=-1,O50&lt;=-0.75)),1,
IF(OR(AND(O50&lt;=0.75,O50&gt;=0.5),AND(O50&gt;=-0.75,O50&lt;=-0.5)),0.5,
IF(OR(O50&lt;=0.5,O50&gt;=-0.5),0,"")
)
)
))</f>
        <v>1.5</v>
      </c>
      <c r="U50" s="20">
        <f>IF(S50=1,3,IF(S50=2/3,2,IF(S50=1/3,1,0)))</f>
        <v>3</v>
      </c>
      <c r="V50" s="20">
        <f>IF(AND(P50="Over", I50&gt;N50), 2, IF(AND(P50="Under", I50&lt;=N50), 2, 0))</f>
        <v>2</v>
      </c>
      <c r="W50" s="20">
        <f>IF(AND(P50="Over", ISNUMBER(R50), R50&gt;0.5), 2, IF(AND(P50="Under", ISNUMBER(R50), R50&lt;=0.5), 2, 0))</f>
        <v>2</v>
      </c>
      <c r="X50" s="20">
        <f>IF(P50="Over",
    IF(M50&gt;8.6, 1,
        IF(M50&gt;7.5, 0.5, 0)),
    IF(P50="Under",
        IF(M50&gt;8.6, 0,
            IF(M50&gt;7.5, 0.5, 1)),
        "Invalid N37 Value"))</f>
        <v>1</v>
      </c>
      <c r="Y50" s="20">
        <f>SUM(T50:X50)</f>
        <v>9.5</v>
      </c>
      <c r="Z50" s="20">
        <v>4</v>
      </c>
    </row>
    <row r="51" spans="1:26" ht="15" thickBot="1" x14ac:dyDescent="0.35">
      <c r="A51" t="str">
        <f t="shared" si="6"/>
        <v>Jose Urena</v>
      </c>
      <c r="B51" s="5">
        <f>Neural!B16</f>
        <v>4.75753511091742</v>
      </c>
      <c r="D51" s="14">
        <v>15</v>
      </c>
      <c r="E51" s="7" t="s">
        <v>135</v>
      </c>
      <c r="F51" s="7" t="s">
        <v>106</v>
      </c>
      <c r="G51" s="7" t="s">
        <v>43</v>
      </c>
      <c r="H51" s="7" t="s">
        <v>46</v>
      </c>
      <c r="I51" s="7">
        <v>3.8461538461538458</v>
      </c>
      <c r="J51" s="7">
        <v>4.2844094034607583</v>
      </c>
      <c r="K51" s="7">
        <v>4.9907263657402998</v>
      </c>
      <c r="L51" s="7">
        <v>3.1755474000000001</v>
      </c>
      <c r="M51" s="7">
        <v>9.9499999999999993</v>
      </c>
      <c r="N51" s="16">
        <v>4.5</v>
      </c>
      <c r="O51" s="16">
        <f>IF(ABS(I51 - N51) &gt; MAX(ABS(J51 - N51), ABS(K51 - N51)), I51 - N51, IF(ABS(J51 - N51) &gt; ABS(K51 - N51), J51 - N51, K51 - N51))</f>
        <v>-0.65384615384615419</v>
      </c>
      <c r="P51" s="16" t="str">
        <f>IF(OR(O51&lt;0, AND(I51&lt;N51, L51&lt;N51)), "Under", "Over")</f>
        <v>Under</v>
      </c>
      <c r="Q51" s="16">
        <f>I51-N51</f>
        <v>-0.65384615384615419</v>
      </c>
      <c r="R51" s="16">
        <v>0.4</v>
      </c>
      <c r="S51" s="16">
        <f>IF(P51="Over", IF(AND(J51&gt;N51, K51&gt;N51, L51&gt;N51), 1, IF(OR(AND(J51&gt;N51, K51&gt;N51), AND(J51&gt;N51, L51&gt;N51), AND(J51&gt;N51, L51&gt;N51)), 2/3, IF(OR(AND(J51&gt;N51, K51&lt;=N51), AND(J51&gt;N51, L51&lt;=N51), AND(K51&gt;N51, L51&lt;=N51), AND(J51&lt;=N51, K51&gt;N51), AND(J51&lt;=N51, L51&gt;N51), AND(K51&lt;=N51, L51&gt;N51)), 1/3, 0))), IF(AND(J51&lt;N51, K51&lt;N51, L51&lt;N51), 1, IF(OR(AND(J51&lt;N51, K51&lt;N51), AND(J51&lt;N51, L51&lt;N51), AND(J51&lt;N51, L51&lt;N51)), 2/3, IF(OR(AND(J51&lt;N51, K51&gt;=N51), AND(J51&lt;N51, L51&gt;=N51), AND(K51&lt;N51, L51&gt;=N51), AND(J51&gt;=N51, K51&lt;N51), AND(J51&gt;=N51, L51&lt;N51), AND(K51&gt;=N51, L51&lt;N51)), 1/3, 0))))</f>
        <v>0.66666666666666663</v>
      </c>
      <c r="T51" s="16">
        <f>IF(OR(O51&gt;1.5,O51&lt;-1.5),2,
IF(OR(AND(O51&lt;=1.5,O51&gt;=1),AND(O51&gt;=-1.5,O51&lt;=-1)),1.5,
IF(OR(AND(O51&lt;=1,O51&gt;=0.75),AND(O51&gt;=-1,O51&lt;=-0.75)),1,
IF(OR(AND(O51&lt;=0.75,O51&gt;=0.5),AND(O51&gt;=-0.75,O51&lt;=-0.5)),0.5,
IF(OR(O51&lt;=0.5,O51&gt;=-0.5),0,"")
)
)
))</f>
        <v>0.5</v>
      </c>
      <c r="U51" s="16">
        <f>IF(S51=1,3,IF(S51=2/3,2,IF(S51=1/3,1,0)))</f>
        <v>2</v>
      </c>
      <c r="V51" s="16">
        <f>IF(AND(P51="Over", I51&gt;N51), 2, IF(AND(P51="Under", I51&lt;=N51), 2, 0))</f>
        <v>2</v>
      </c>
      <c r="W51" s="16">
        <f>IF(AND(P51="Over", ISNUMBER(R51), R51&gt;0.5), 2, IF(AND(P51="Under", ISNUMBER(R51), R51&lt;=0.5), 2, 0))</f>
        <v>2</v>
      </c>
      <c r="X51" s="16">
        <f>IF(P51="Over",
    IF(M51&gt;8.6, 1,
        IF(M51&gt;7.5, 0.5, 0)),
    IF(P51="Under",
        IF(M51&gt;8.6, 0,
            IF(M51&gt;7.5, 0.5, 1)),
        "Invalid N37 Value"))</f>
        <v>0</v>
      </c>
      <c r="Y51" s="16">
        <f>SUM(T51:X51)</f>
        <v>6.5</v>
      </c>
      <c r="Z51" s="16">
        <v>6</v>
      </c>
    </row>
    <row r="52" spans="1:26" ht="15" thickBot="1" x14ac:dyDescent="0.35">
      <c r="A52" t="str">
        <f t="shared" si="6"/>
        <v>Kutter Crawford</v>
      </c>
      <c r="B52" s="5">
        <f>Neural!B17</f>
        <v>1.8270433182855099</v>
      </c>
      <c r="D52" s="14">
        <v>16</v>
      </c>
      <c r="E52" s="7" t="s">
        <v>142</v>
      </c>
      <c r="F52" s="7" t="s">
        <v>43</v>
      </c>
      <c r="G52" s="7" t="s">
        <v>106</v>
      </c>
      <c r="H52" s="7" t="s">
        <v>47</v>
      </c>
      <c r="I52" s="7">
        <v>2</v>
      </c>
      <c r="J52" s="9">
        <v>2.506896846495505</v>
      </c>
      <c r="K52" s="9">
        <v>3.6847621273551701</v>
      </c>
      <c r="L52" s="9">
        <v>1.8270433182855099</v>
      </c>
      <c r="M52" s="7">
        <v>7.7</v>
      </c>
      <c r="N52" s="9" t="s">
        <v>77</v>
      </c>
      <c r="O52" s="9" t="e">
        <f>IF(ABS(I52 - N52) &gt; MAX(ABS(J52 - N52), ABS(K52 - N52)), I52 - N52, IF(ABS(J52 - N52) &gt; ABS(K52 - N52), J52 - N52, K52 - N52))</f>
        <v>#VALUE!</v>
      </c>
      <c r="P52" s="9" t="e">
        <f>IF(OR(O52&lt;0, AND(I52&lt;N52, L52&lt;N52)), "Under", "Over")</f>
        <v>#VALUE!</v>
      </c>
      <c r="Q52" s="9" t="e">
        <f>I52-N52</f>
        <v>#VALUE!</v>
      </c>
      <c r="R52" s="9">
        <v>0.33333333333333331</v>
      </c>
      <c r="S52" s="9" t="e">
        <f>IF(P52="Over", IF(AND(J52&gt;N52, K52&gt;N52, L52&gt;N52), 1, IF(OR(AND(J52&gt;N52, K52&gt;N52), AND(J52&gt;N52, L52&gt;N52), AND(J52&gt;N52, L52&gt;N52)), 2/3, IF(OR(AND(J52&gt;N52, K52&lt;=N52), AND(J52&gt;N52, L52&lt;=N52), AND(K52&gt;N52, L52&lt;=N52), AND(J52&lt;=N52, K52&gt;N52), AND(J52&lt;=N52, L52&gt;N52), AND(K52&lt;=N52, L52&gt;N52)), 1/3, 0))), IF(AND(J52&lt;N52, K52&lt;N52, L52&lt;N52), 1, IF(OR(AND(J52&lt;N52, K52&lt;N52), AND(J52&lt;N52, L52&lt;N52), AND(J52&lt;N52, L52&lt;N52)), 2/3, IF(OR(AND(J52&lt;N52, K52&gt;=N52), AND(J52&lt;N52, L52&gt;=N52), AND(K52&lt;N52, L52&gt;=N52), AND(J52&gt;=N52, K52&lt;N52), AND(J52&gt;=N52, L52&lt;N52), AND(K52&gt;=N52, L52&lt;N52)), 1/3, 0))))</f>
        <v>#VALUE!</v>
      </c>
      <c r="T52" s="9" t="e">
        <f>IF(OR(O52&gt;1.5,O52&lt;-1.5),2,
IF(OR(AND(O52&lt;=1.5,O52&gt;=1),AND(O52&gt;=-1.5,O52&lt;=-1)),1.5,
IF(OR(AND(O52&lt;=1,O52&gt;=0.75),AND(O52&gt;=-1,O52&lt;=-0.75)),1,
IF(OR(AND(O52&lt;=0.75,O52&gt;=0.5),AND(O52&gt;=-0.75,O52&lt;=-0.5)),0.5,
IF(OR(O52&lt;=0.5,O52&gt;=-0.5),0,"")
)
)
))</f>
        <v>#VALUE!</v>
      </c>
      <c r="U52" s="9" t="e">
        <f>IF(S52=1,3,IF(S52=2/3,2,IF(S52=1/3,1,0)))</f>
        <v>#VALUE!</v>
      </c>
      <c r="V52" s="9" t="e">
        <f>IF(AND(P52="Over", I52&gt;N52), 2, IF(AND(P52="Under", I52&lt;=N52), 2, 0))</f>
        <v>#VALUE!</v>
      </c>
      <c r="W52" s="9" t="e">
        <f>IF(AND(P52="Over", ISNUMBER(R52), R52&gt;0.5), 2, IF(AND(P52="Under", ISNUMBER(R52), R52&lt;=0.5), 2, 0))</f>
        <v>#VALUE!</v>
      </c>
      <c r="X52" s="9" t="e">
        <f>IF(P52="Over",
    IF(M52&gt;8.6, 1,
        IF(M52&gt;7.5, 0.5, 0)),
    IF(P52="Under",
        IF(M52&gt;8.6, 0,
            IF(M52&gt;7.5, 0.5, 1)),
        "Invalid N37 Value"))</f>
        <v>#VALUE!</v>
      </c>
      <c r="Y52" s="9" t="e">
        <f>SUM(T52:X52)</f>
        <v>#VALUE!</v>
      </c>
      <c r="Z52" s="9">
        <v>2</v>
      </c>
    </row>
    <row r="53" spans="1:26" ht="15" thickBot="1" x14ac:dyDescent="0.35">
      <c r="A53" t="str">
        <f t="shared" si="6"/>
        <v>Seth Lugo</v>
      </c>
      <c r="B53" s="5">
        <f>Neural!B18</f>
        <v>5.1550398756231104</v>
      </c>
      <c r="D53" s="17">
        <v>17</v>
      </c>
      <c r="E53" s="18" t="s">
        <v>137</v>
      </c>
      <c r="F53" s="18" t="s">
        <v>56</v>
      </c>
      <c r="G53" s="18" t="s">
        <v>64</v>
      </c>
      <c r="H53" s="18" t="s">
        <v>46</v>
      </c>
      <c r="I53" s="18">
        <v>5.2272727272727284</v>
      </c>
      <c r="J53" s="18">
        <v>5.2241342540264251</v>
      </c>
      <c r="K53" s="18">
        <v>5.5066666666666597</v>
      </c>
      <c r="L53" s="18">
        <v>4.7776054999999999</v>
      </c>
      <c r="M53" s="18">
        <v>8.4499999999999993</v>
      </c>
      <c r="N53" s="20">
        <v>4.5</v>
      </c>
      <c r="O53" s="20">
        <f>IF(ABS(I53 - N53) &gt; MAX(ABS(J53 - N53), ABS(K53 - N53)), I53 - N53, IF(ABS(J53 - N53) &gt; ABS(K53 - N53), J53 - N53, K53 - N53))</f>
        <v>1.0066666666666597</v>
      </c>
      <c r="P53" s="20" t="str">
        <f>IF(OR(O53&lt;0, AND(I53&lt;N53, L53&lt;N53)), "Under", "Over")</f>
        <v>Over</v>
      </c>
      <c r="Q53" s="20">
        <f>I53-N53</f>
        <v>0.7272727272727284</v>
      </c>
      <c r="R53" s="20">
        <v>0.7</v>
      </c>
      <c r="S53" s="20">
        <f>IF(P53="Over", IF(AND(J53&gt;N53, K53&gt;N53, L53&gt;N53), 1, IF(OR(AND(J53&gt;N53, K53&gt;N53), AND(J53&gt;N53, L53&gt;N53), AND(J53&gt;N53, L53&gt;N53)), 2/3, IF(OR(AND(J53&gt;N53, K53&lt;=N53), AND(J53&gt;N53, L53&lt;=N53), AND(K53&gt;N53, L53&lt;=N53), AND(J53&lt;=N53, K53&gt;N53), AND(J53&lt;=N53, L53&gt;N53), AND(K53&lt;=N53, L53&gt;N53)), 1/3, 0))), IF(AND(J53&lt;N53, K53&lt;N53, L53&lt;N53), 1, IF(OR(AND(J53&lt;N53, K53&lt;N53), AND(J53&lt;N53, L53&lt;N53), AND(J53&lt;N53, L53&lt;N53)), 2/3, IF(OR(AND(J53&lt;N53, K53&gt;=N53), AND(J53&lt;N53, L53&gt;=N53), AND(K53&lt;N53, L53&gt;=N53), AND(J53&gt;=N53, K53&lt;N53), AND(J53&gt;=N53, L53&lt;N53), AND(K53&gt;=N53, L53&lt;N53)), 1/3, 0))))</f>
        <v>1</v>
      </c>
      <c r="T53" s="20">
        <f>IF(OR(O53&gt;1.5,O53&lt;-1.5),2,
IF(OR(AND(O53&lt;=1.5,O53&gt;=1),AND(O53&gt;=-1.5,O53&lt;=-1)),1.5,
IF(OR(AND(O53&lt;=1,O53&gt;=0.75),AND(O53&gt;=-1,O53&lt;=-0.75)),1,
IF(OR(AND(O53&lt;=0.75,O53&gt;=0.5),AND(O53&gt;=-0.75,O53&lt;=-0.5)),0.5,
IF(OR(O53&lt;=0.5,O53&gt;=-0.5),0,"")
)
)
))</f>
        <v>1.5</v>
      </c>
      <c r="U53" s="20">
        <f>IF(S53=1,3,IF(S53=2/3,2,IF(S53=1/3,1,0)))</f>
        <v>3</v>
      </c>
      <c r="V53" s="20">
        <f>IF(AND(P53="Over", I53&gt;N53), 2, IF(AND(P53="Under", I53&lt;=N53), 2, 0))</f>
        <v>2</v>
      </c>
      <c r="W53" s="20">
        <f>IF(AND(P53="Over", ISNUMBER(R53), R53&gt;0.5), 2, IF(AND(P53="Under", ISNUMBER(R53), R53&lt;=0.5), 2, 0))</f>
        <v>2</v>
      </c>
      <c r="X53" s="20">
        <f>IF(P53="Over",
    IF(M53&gt;8.6, 1,
        IF(M53&gt;7.5, 0.5, 0)),
    IF(P53="Under",
        IF(M53&gt;8.6, 0,
            IF(M53&gt;7.5, 0.5, 1)),
        "Invalid N37 Value"))</f>
        <v>0.5</v>
      </c>
      <c r="Y53" s="20">
        <f>SUM(T53:X53)</f>
        <v>9</v>
      </c>
      <c r="Z53" s="20">
        <v>6</v>
      </c>
    </row>
    <row r="54" spans="1:26" ht="15" thickBot="1" x14ac:dyDescent="0.35">
      <c r="A54" t="str">
        <f t="shared" si="6"/>
        <v>Zebby Matthews</v>
      </c>
      <c r="B54" s="5">
        <f>Neural!B19</f>
        <v>3.0255829458531101</v>
      </c>
      <c r="D54" s="14">
        <v>18</v>
      </c>
      <c r="E54" s="7" t="s">
        <v>119</v>
      </c>
      <c r="F54" s="7" t="s">
        <v>64</v>
      </c>
      <c r="G54" s="7" t="s">
        <v>56</v>
      </c>
      <c r="H54" s="7" t="s">
        <v>47</v>
      </c>
      <c r="I54" s="7">
        <v>3.8303954330270118</v>
      </c>
      <c r="J54" s="7">
        <v>3.6010461637210289</v>
      </c>
      <c r="K54" s="7">
        <v>4.04113208529047</v>
      </c>
      <c r="L54" s="7">
        <v>3.0255829458531101</v>
      </c>
      <c r="M54" s="7">
        <v>6.3</v>
      </c>
      <c r="N54" s="16">
        <v>1.5</v>
      </c>
      <c r="O54" s="16">
        <f>IF(ABS(I54 - N54) &gt; MAX(ABS(J54 - N54), ABS(K54 - N54)), I54 - N54, IF(ABS(J54 - N54) &gt; ABS(K54 - N54), J54 - N54, K54 - N54))</f>
        <v>2.54113208529047</v>
      </c>
      <c r="P54" s="16" t="str">
        <f>IF(OR(O54&lt;0, AND(I54&lt;N54, L54&lt;N54)), "Under", "Over")</f>
        <v>Over</v>
      </c>
      <c r="Q54" s="16">
        <f>I54-N54</f>
        <v>2.3303954330270118</v>
      </c>
      <c r="R54" s="16" t="s">
        <v>111</v>
      </c>
      <c r="S54" s="16">
        <f>IF(P54="Over", IF(AND(J54&gt;N54, K54&gt;N54, L54&gt;N54), 1, IF(OR(AND(J54&gt;N54, K54&gt;N54), AND(J54&gt;N54, L54&gt;N54), AND(J54&gt;N54, L54&gt;N54)), 2/3, IF(OR(AND(J54&gt;N54, K54&lt;=N54), AND(J54&gt;N54, L54&lt;=N54), AND(K54&gt;N54, L54&lt;=N54), AND(J54&lt;=N54, K54&gt;N54), AND(J54&lt;=N54, L54&gt;N54), AND(K54&lt;=N54, L54&gt;N54)), 1/3, 0))), IF(AND(J54&lt;N54, K54&lt;N54, L54&lt;N54), 1, IF(OR(AND(J54&lt;N54, K54&lt;N54), AND(J54&lt;N54, L54&lt;N54), AND(J54&lt;N54, L54&lt;N54)), 2/3, IF(OR(AND(J54&lt;N54, K54&gt;=N54), AND(J54&lt;N54, L54&gt;=N54), AND(K54&lt;N54, L54&gt;=N54), AND(J54&gt;=N54, K54&lt;N54), AND(J54&gt;=N54, L54&lt;N54), AND(K54&gt;=N54, L54&lt;N54)), 1/3, 0))))</f>
        <v>1</v>
      </c>
      <c r="T54" s="16">
        <f>IF(OR(O54&gt;1.5,O54&lt;-1.5),2,
IF(OR(AND(O54&lt;=1.5,O54&gt;=1),AND(O54&gt;=-1.5,O54&lt;=-1)),1.5,
IF(OR(AND(O54&lt;=1,O54&gt;=0.75),AND(O54&gt;=-1,O54&lt;=-0.75)),1,
IF(OR(AND(O54&lt;=0.75,O54&gt;=0.5),AND(O54&gt;=-0.75,O54&lt;=-0.5)),0.5,
IF(OR(O54&lt;=0.5,O54&gt;=-0.5),0,"")
)
)
))</f>
        <v>2</v>
      </c>
      <c r="U54" s="16">
        <f>IF(S54=1,3,IF(S54=2/3,2,IF(S54=1/3,1,0)))</f>
        <v>3</v>
      </c>
      <c r="V54" s="16">
        <f>IF(AND(P54="Over", I54&gt;N54), 2, IF(AND(P54="Under", I54&lt;=N54), 2, 0))</f>
        <v>2</v>
      </c>
      <c r="W54" s="16">
        <f>IF(AND(P54="Over", ISNUMBER(R54), R54&gt;0.5), 2, IF(AND(P54="Under", ISNUMBER(R54), R54&lt;=0.5), 2, 0))</f>
        <v>0</v>
      </c>
      <c r="X54" s="16">
        <f>IF(P54="Over",
    IF(M54&gt;8.6, 1,
        IF(M54&gt;7.5, 0.5, 0)),
    IF(P54="Under",
        IF(M54&gt;8.6, 0,
            IF(M54&gt;7.5, 0.5, 1)),
        "Invalid N37 Value"))</f>
        <v>0</v>
      </c>
      <c r="Y54" s="16">
        <f>SUM(T54:X54)</f>
        <v>7</v>
      </c>
      <c r="Z54" s="16">
        <v>1</v>
      </c>
    </row>
    <row r="55" spans="1:26" ht="15" thickBot="1" x14ac:dyDescent="0.35">
      <c r="A55" t="str">
        <f t="shared" si="6"/>
        <v>Gavin Stone</v>
      </c>
      <c r="B55" s="5">
        <f>Neural!B20</f>
        <v>5.6655314825168199</v>
      </c>
      <c r="D55" s="14">
        <v>19</v>
      </c>
      <c r="E55" s="7" t="s">
        <v>122</v>
      </c>
      <c r="F55" s="7" t="s">
        <v>68</v>
      </c>
      <c r="G55" s="7" t="s">
        <v>67</v>
      </c>
      <c r="H55" s="7" t="s">
        <v>46</v>
      </c>
      <c r="I55" s="7">
        <v>5.7272727272727284</v>
      </c>
      <c r="J55" s="7">
        <v>5.7321393240979717</v>
      </c>
      <c r="K55" s="7">
        <v>6.1608475377679</v>
      </c>
      <c r="L55" s="7">
        <v>5.2358305182813298</v>
      </c>
      <c r="M55" s="7">
        <v>9</v>
      </c>
      <c r="N55" s="20">
        <v>6.5</v>
      </c>
      <c r="O55" s="20">
        <f>IF(ABS(I55 - N55) &gt; MAX(ABS(J55 - N55), ABS(K55 - N55)), I55 - N55, IF(ABS(J55 - N55) &gt; ABS(K55 - N55), J55 - N55, K55 - N55))</f>
        <v>-0.7727272727272716</v>
      </c>
      <c r="P55" s="20" t="str">
        <f>IF(OR(O55&lt;0, AND(I55&lt;N55, L55&lt;N55)), "Under", "Over")</f>
        <v>Under</v>
      </c>
      <c r="Q55" s="20">
        <f>I55-N55</f>
        <v>-0.7727272727272716</v>
      </c>
      <c r="R55" s="20">
        <v>0.4</v>
      </c>
      <c r="S55" s="20">
        <f>IF(P55="Over", IF(AND(J55&gt;N55, K55&gt;N55, L55&gt;N55), 1, IF(OR(AND(J55&gt;N55, K55&gt;N55), AND(J55&gt;N55, L55&gt;N55), AND(J55&gt;N55, L55&gt;N55)), 2/3, IF(OR(AND(J55&gt;N55, K55&lt;=N55), AND(J55&gt;N55, L55&lt;=N55), AND(K55&gt;N55, L55&lt;=N55), AND(J55&lt;=N55, K55&gt;N55), AND(J55&lt;=N55, L55&gt;N55), AND(K55&lt;=N55, L55&gt;N55)), 1/3, 0))), IF(AND(J55&lt;N55, K55&lt;N55, L55&lt;N55), 1, IF(OR(AND(J55&lt;N55, K55&lt;N55), AND(J55&lt;N55, L55&lt;N55), AND(J55&lt;N55, L55&lt;N55)), 2/3, IF(OR(AND(J55&lt;N55, K55&gt;=N55), AND(J55&lt;N55, L55&gt;=N55), AND(K55&lt;N55, L55&gt;=N55), AND(J55&gt;=N55, K55&lt;N55), AND(J55&gt;=N55, L55&lt;N55), AND(K55&gt;=N55, L55&lt;N55)), 1/3, 0))))</f>
        <v>1</v>
      </c>
      <c r="T55" s="20">
        <f>IF(OR(O55&gt;1.5,O55&lt;-1.5),2,
IF(OR(AND(O55&lt;=1.5,O55&gt;=1),AND(O55&gt;=-1.5,O55&lt;=-1)),1.5,
IF(OR(AND(O55&lt;=1,O55&gt;=0.75),AND(O55&gt;=-1,O55&lt;=-0.75)),1,
IF(OR(AND(O55&lt;=0.75,O55&gt;=0.5),AND(O55&gt;=-0.75,O55&lt;=-0.5)),0.5,
IF(OR(O55&lt;=0.5,O55&gt;=-0.5),0,"")
)
)
))</f>
        <v>1</v>
      </c>
      <c r="U55" s="20">
        <f>IF(S55=1,3,IF(S55=2/3,2,IF(S55=1/3,1,0)))</f>
        <v>3</v>
      </c>
      <c r="V55" s="20">
        <f>IF(AND(P55="Over", I55&gt;N55), 2, IF(AND(P55="Under", I55&lt;=N55), 2, 0))</f>
        <v>2</v>
      </c>
      <c r="W55" s="20">
        <f>IF(AND(P55="Over", ISNUMBER(R55), R55&gt;0.5), 2, IF(AND(P55="Under", ISNUMBER(R55), R55&lt;=0.5), 2, 0))</f>
        <v>2</v>
      </c>
      <c r="X55" s="20">
        <f>IF(P55="Over",
    IF(M55&gt;8.6, 1,
        IF(M55&gt;7.5, 0.5, 0)),
    IF(P55="Under",
        IF(M55&gt;8.6, 0,
            IF(M55&gt;7.5, 0.5, 1)),
        "Invalid N37 Value"))</f>
        <v>0</v>
      </c>
      <c r="Y55" s="20">
        <f>SUM(T55:X55)</f>
        <v>8</v>
      </c>
      <c r="Z55" s="20">
        <v>4</v>
      </c>
    </row>
    <row r="56" spans="1:26" ht="15" thickBot="1" x14ac:dyDescent="0.35">
      <c r="A56" t="str">
        <f t="shared" si="6"/>
        <v>Colin Rea</v>
      </c>
      <c r="B56" s="5">
        <f>Neural!B21</f>
        <v>5.1512731155384897</v>
      </c>
      <c r="D56" s="14">
        <v>20</v>
      </c>
      <c r="E56" s="7" t="s">
        <v>138</v>
      </c>
      <c r="F56" s="7" t="s">
        <v>67</v>
      </c>
      <c r="G56" s="7" t="s">
        <v>68</v>
      </c>
      <c r="H56" s="7" t="s">
        <v>47</v>
      </c>
      <c r="I56" s="7">
        <v>4.9130434782608692</v>
      </c>
      <c r="J56" s="7">
        <v>4.9730739007649021</v>
      </c>
      <c r="K56" s="7">
        <v>5.21002483993166</v>
      </c>
      <c r="L56" s="7">
        <v>4.6633333333333304</v>
      </c>
      <c r="M56" s="7">
        <v>9.4499999999999993</v>
      </c>
      <c r="N56" s="16">
        <v>4.5</v>
      </c>
      <c r="O56" s="16">
        <f>IF(ABS(I56 - N56) &gt; MAX(ABS(J56 - N56), ABS(K56 - N56)), I56 - N56, IF(ABS(J56 - N56) &gt; ABS(K56 - N56), J56 - N56, K56 - N56))</f>
        <v>0.71002483993165999</v>
      </c>
      <c r="P56" s="16" t="str">
        <f>IF(OR(O56&lt;0, AND(I56&lt;N56, L56&lt;N56)), "Under", "Over")</f>
        <v>Over</v>
      </c>
      <c r="Q56" s="16">
        <f>I56-N56</f>
        <v>0.41304347826086918</v>
      </c>
      <c r="R56" s="16">
        <v>0.6</v>
      </c>
      <c r="S56" s="16">
        <f>IF(P56="Over", IF(AND(J56&gt;N56, K56&gt;N56, L56&gt;N56), 1, IF(OR(AND(J56&gt;N56, K56&gt;N56), AND(J56&gt;N56, L56&gt;N56), AND(J56&gt;N56, L56&gt;N56)), 2/3, IF(OR(AND(J56&gt;N56, K56&lt;=N56), AND(J56&gt;N56, L56&lt;=N56), AND(K56&gt;N56, L56&lt;=N56), AND(J56&lt;=N56, K56&gt;N56), AND(J56&lt;=N56, L56&gt;N56), AND(K56&lt;=N56, L56&gt;N56)), 1/3, 0))), IF(AND(J56&lt;N56, K56&lt;N56, L56&lt;N56), 1, IF(OR(AND(J56&lt;N56, K56&lt;N56), AND(J56&lt;N56, L56&lt;N56), AND(J56&lt;N56, L56&lt;N56)), 2/3, IF(OR(AND(J56&lt;N56, K56&gt;=N56), AND(J56&lt;N56, L56&gt;=N56), AND(K56&lt;N56, L56&gt;=N56), AND(J56&gt;=N56, K56&lt;N56), AND(J56&gt;=N56, L56&lt;N56), AND(K56&gt;=N56, L56&lt;N56)), 1/3, 0))))</f>
        <v>1</v>
      </c>
      <c r="T56" s="16">
        <f>IF(OR(O56&gt;1.5,O56&lt;-1.5),2,
IF(OR(AND(O56&lt;=1.5,O56&gt;=1),AND(O56&gt;=-1.5,O56&lt;=-1)),1.5,
IF(OR(AND(O56&lt;=1,O56&gt;=0.75),AND(O56&gt;=-1,O56&lt;=-0.75)),1,
IF(OR(AND(O56&lt;=0.75,O56&gt;=0.5),AND(O56&gt;=-0.75,O56&lt;=-0.5)),0.5,
IF(OR(O56&lt;=0.5,O56&gt;=-0.5),0,"")
)
)
))</f>
        <v>0.5</v>
      </c>
      <c r="U56" s="16">
        <f>IF(S56=1,3,IF(S56=2/3,2,IF(S56=1/3,1,0)))</f>
        <v>3</v>
      </c>
      <c r="V56" s="16">
        <f>IF(AND(P56="Over", I56&gt;N56), 2, IF(AND(P56="Under", I56&lt;=N56), 2, 0))</f>
        <v>2</v>
      </c>
      <c r="W56" s="16">
        <f>IF(AND(P56="Over", ISNUMBER(R56), R56&gt;0.5), 2, IF(AND(P56="Under", ISNUMBER(R56), R56&lt;=0.5), 2, 0))</f>
        <v>2</v>
      </c>
      <c r="X56" s="16">
        <f>IF(P56="Over",
    IF(M56&gt;8.6, 1,
        IF(M56&gt;7.5, 0.5, 0)),
    IF(P56="Under",
        IF(M56&gt;8.6, 0,
            IF(M56&gt;7.5, 0.5, 1)),
        "Invalid N37 Value"))</f>
        <v>1</v>
      </c>
      <c r="Y56" s="16">
        <f>SUM(T56:X56)</f>
        <v>8.5</v>
      </c>
      <c r="Z56" s="16">
        <v>3</v>
      </c>
    </row>
    <row r="57" spans="1:26" ht="15" thickBot="1" x14ac:dyDescent="0.35">
      <c r="A57" t="str">
        <f t="shared" si="6"/>
        <v>Nestor Cortes</v>
      </c>
      <c r="B57" s="5">
        <f>Neural!B22</f>
        <v>4.70808627020795</v>
      </c>
      <c r="D57" s="17">
        <v>21</v>
      </c>
      <c r="E57" s="18" t="s">
        <v>131</v>
      </c>
      <c r="F57" s="18" t="s">
        <v>107</v>
      </c>
      <c r="G57" s="18" t="s">
        <v>108</v>
      </c>
      <c r="H57" s="18" t="s">
        <v>46</v>
      </c>
      <c r="I57" s="18">
        <v>4.2</v>
      </c>
      <c r="J57" s="18">
        <v>4.5015947154442015</v>
      </c>
      <c r="K57" s="18">
        <v>4.9029103180843503</v>
      </c>
      <c r="L57" s="18">
        <v>4.1066666666666602</v>
      </c>
      <c r="M57" s="18">
        <v>9.1</v>
      </c>
      <c r="N57" s="16">
        <v>3.5</v>
      </c>
      <c r="O57" s="16">
        <f>IF(ABS(I57 - N57) &gt; MAX(ABS(J57 - N57), ABS(K57 - N57)), I57 - N57, IF(ABS(J57 - N57) &gt; ABS(K57 - N57), J57 - N57, K57 - N57))</f>
        <v>1.4029103180843503</v>
      </c>
      <c r="P57" s="16" t="str">
        <f>IF(OR(O57&lt;0, AND(I57&lt;N57, L57&lt;N57)), "Under", "Over")</f>
        <v>Over</v>
      </c>
      <c r="Q57" s="16">
        <f>I57-N57</f>
        <v>0.70000000000000018</v>
      </c>
      <c r="R57" s="16">
        <v>0.6</v>
      </c>
      <c r="S57" s="16">
        <f>IF(P57="Over", IF(AND(J57&gt;N57, K57&gt;N57, L57&gt;N57), 1, IF(OR(AND(J57&gt;N57, K57&gt;N57), AND(J57&gt;N57, L57&gt;N57), AND(J57&gt;N57, L57&gt;N57)), 2/3, IF(OR(AND(J57&gt;N57, K57&lt;=N57), AND(J57&gt;N57, L57&lt;=N57), AND(K57&gt;N57, L57&lt;=N57), AND(J57&lt;=N57, K57&gt;N57), AND(J57&lt;=N57, L57&gt;N57), AND(K57&lt;=N57, L57&gt;N57)), 1/3, 0))), IF(AND(J57&lt;N57, K57&lt;N57, L57&lt;N57), 1, IF(OR(AND(J57&lt;N57, K57&lt;N57), AND(J57&lt;N57, L57&lt;N57), AND(J57&lt;N57, L57&lt;N57)), 2/3, IF(OR(AND(J57&lt;N57, K57&gt;=N57), AND(J57&lt;N57, L57&gt;=N57), AND(K57&lt;N57, L57&gt;=N57), AND(J57&gt;=N57, K57&lt;N57), AND(J57&gt;=N57, L57&lt;N57), AND(K57&gt;=N57, L57&lt;N57)), 1/3, 0))))</f>
        <v>1</v>
      </c>
      <c r="T57" s="16">
        <f>IF(OR(O57&gt;1.5,O57&lt;-1.5),2,
IF(OR(AND(O57&lt;=1.5,O57&gt;=1),AND(O57&gt;=-1.5,O57&lt;=-1)),1.5,
IF(OR(AND(O57&lt;=1,O57&gt;=0.75),AND(O57&gt;=-1,O57&lt;=-0.75)),1,
IF(OR(AND(O57&lt;=0.75,O57&gt;=0.5),AND(O57&gt;=-0.75,O57&lt;=-0.5)),0.5,
IF(OR(O57&lt;=0.5,O57&gt;=-0.5),0,"")
)
)
))</f>
        <v>1.5</v>
      </c>
      <c r="U57" s="16">
        <f>IF(S57=1,3,IF(S57=2/3,2,IF(S57=1/3,1,0)))</f>
        <v>3</v>
      </c>
      <c r="V57" s="16">
        <f>IF(AND(P57="Over", I57&gt;N57), 2, IF(AND(P57="Under", I57&lt;=N57), 2, 0))</f>
        <v>2</v>
      </c>
      <c r="W57" s="16">
        <f>IF(AND(P57="Over", ISNUMBER(R57), R57&gt;0.5), 2, IF(AND(P57="Under", ISNUMBER(R57), R57&lt;=0.5), 2, 0))</f>
        <v>2</v>
      </c>
      <c r="X57" s="16">
        <f>IF(P57="Over",
    IF(M57&gt;8.6, 1,
        IF(M57&gt;7.5, 0.5, 0)),
    IF(P57="Under",
        IF(M57&gt;8.6, 0,
            IF(M57&gt;7.5, 0.5, 1)),
        "Invalid N37 Value"))</f>
        <v>1</v>
      </c>
      <c r="Y57" s="16">
        <f>SUM(T57:X57)</f>
        <v>9.5</v>
      </c>
      <c r="Z57" s="16">
        <v>3</v>
      </c>
    </row>
    <row r="58" spans="1:26" ht="15" thickBot="1" x14ac:dyDescent="0.35">
      <c r="A58" t="str">
        <f t="shared" si="6"/>
        <v>Jonathan Cannon</v>
      </c>
      <c r="B58" s="5">
        <f>Neural!B23</f>
        <v>4.3818708985598898</v>
      </c>
      <c r="D58" s="17">
        <v>22</v>
      </c>
      <c r="E58" s="18" t="s">
        <v>129</v>
      </c>
      <c r="F58" s="18" t="s">
        <v>108</v>
      </c>
      <c r="G58" s="18" t="s">
        <v>107</v>
      </c>
      <c r="H58" s="18" t="s">
        <v>47</v>
      </c>
      <c r="I58" s="18">
        <v>4.333333333333333</v>
      </c>
      <c r="J58" s="18">
        <v>4.4377563577046324</v>
      </c>
      <c r="K58" s="18">
        <v>4.6943635391707996</v>
      </c>
      <c r="L58" s="18">
        <v>4.2967230000000001</v>
      </c>
      <c r="M58" s="18">
        <v>7.95</v>
      </c>
      <c r="N58" s="20">
        <v>5.5</v>
      </c>
      <c r="O58" s="20">
        <f>IF(ABS(I58 - N58) &gt; MAX(ABS(J58 - N58), ABS(K58 - N58)), I58 - N58, IF(ABS(J58 - N58) &gt; ABS(K58 - N58), J58 - N58, K58 - N58))</f>
        <v>-1.166666666666667</v>
      </c>
      <c r="P58" s="20" t="str">
        <f>IF(OR(O58&lt;0, AND(I58&lt;N58, L58&lt;N58)), "Under", "Over")</f>
        <v>Under</v>
      </c>
      <c r="Q58" s="20">
        <f>I58-N58</f>
        <v>-1.166666666666667</v>
      </c>
      <c r="R58" s="20">
        <v>0.3</v>
      </c>
      <c r="S58" s="20">
        <f>IF(P58="Over", IF(AND(J58&gt;N58, K58&gt;N58, L58&gt;N58), 1, IF(OR(AND(J58&gt;N58, K58&gt;N58), AND(J58&gt;N58, L58&gt;N58), AND(J58&gt;N58, L58&gt;N58)), 2/3, IF(OR(AND(J58&gt;N58, K58&lt;=N58), AND(J58&gt;N58, L58&lt;=N58), AND(K58&gt;N58, L58&lt;=N58), AND(J58&lt;=N58, K58&gt;N58), AND(J58&lt;=N58, L58&gt;N58), AND(K58&lt;=N58, L58&gt;N58)), 1/3, 0))), IF(AND(J58&lt;N58, K58&lt;N58, L58&lt;N58), 1, IF(OR(AND(J58&lt;N58, K58&lt;N58), AND(J58&lt;N58, L58&lt;N58), AND(J58&lt;N58, L58&lt;N58)), 2/3, IF(OR(AND(J58&lt;N58, K58&gt;=N58), AND(J58&lt;N58, L58&gt;=N58), AND(K58&lt;N58, L58&gt;=N58), AND(J58&gt;=N58, K58&lt;N58), AND(J58&gt;=N58, L58&lt;N58), AND(K58&gt;=N58, L58&lt;N58)), 1/3, 0))))</f>
        <v>1</v>
      </c>
      <c r="T58" s="20">
        <f>IF(OR(O58&gt;1.5,O58&lt;-1.5),2,
IF(OR(AND(O58&lt;=1.5,O58&gt;=1),AND(O58&gt;=-1.5,O58&lt;=-1)),1.5,
IF(OR(AND(O58&lt;=1,O58&gt;=0.75),AND(O58&gt;=-1,O58&lt;=-0.75)),1,
IF(OR(AND(O58&lt;=0.75,O58&gt;=0.5),AND(O58&gt;=-0.75,O58&lt;=-0.5)),0.5,
IF(OR(O58&lt;=0.5,O58&gt;=-0.5),0,"")
)
)
))</f>
        <v>1.5</v>
      </c>
      <c r="U58" s="20">
        <f>IF(S58=1,3,IF(S58=2/3,2,IF(S58=1/3,1,0)))</f>
        <v>3</v>
      </c>
      <c r="V58" s="20">
        <f>IF(AND(P58="Over", I58&gt;N58), 2, IF(AND(P58="Under", I58&lt;=N58), 2, 0))</f>
        <v>2</v>
      </c>
      <c r="W58" s="20">
        <f>IF(AND(P58="Over", ISNUMBER(R58), R58&gt;0.5), 2, IF(AND(P58="Under", ISNUMBER(R58), R58&lt;=0.5), 2, 0))</f>
        <v>2</v>
      </c>
      <c r="X58" s="20">
        <f>IF(P58="Over",
    IF(M58&gt;8.6, 1,
        IF(M58&gt;7.5, 0.5, 0)),
    IF(P58="Under",
        IF(M58&gt;8.6, 0,
            IF(M58&gt;7.5, 0.5, 1)),
        "Invalid N37 Value"))</f>
        <v>0.5</v>
      </c>
      <c r="Y58" s="20">
        <f>SUM(T58:X58)</f>
        <v>9</v>
      </c>
      <c r="Z58" s="20">
        <v>4</v>
      </c>
    </row>
    <row r="59" spans="1:26" ht="15" thickBot="1" x14ac:dyDescent="0.35">
      <c r="A59" t="str">
        <f t="shared" si="6"/>
        <v>Kevin Gausman</v>
      </c>
      <c r="B59" s="5">
        <f>Neural!B24</f>
        <v>3.8048903465569599</v>
      </c>
      <c r="D59" s="14">
        <v>23</v>
      </c>
      <c r="E59" s="7" t="s">
        <v>125</v>
      </c>
      <c r="F59" s="7" t="s">
        <v>70</v>
      </c>
      <c r="G59" s="7" t="s">
        <v>61</v>
      </c>
      <c r="H59" s="7" t="s">
        <v>46</v>
      </c>
      <c r="I59" s="7">
        <v>3.875</v>
      </c>
      <c r="J59" s="7">
        <v>3.9457722910775996</v>
      </c>
      <c r="K59" s="7">
        <v>4.4542927822842602</v>
      </c>
      <c r="L59" s="7">
        <v>3.77348761572827</v>
      </c>
      <c r="M59" s="7">
        <v>8</v>
      </c>
      <c r="N59" s="20">
        <v>4.5</v>
      </c>
      <c r="O59" s="20">
        <f>IF(ABS(I59 - N59) &gt; MAX(ABS(J59 - N59), ABS(K59 - N59)), I59 - N59, IF(ABS(J59 - N59) &gt; ABS(K59 - N59), J59 - N59, K59 - N59))</f>
        <v>-0.625</v>
      </c>
      <c r="P59" s="20" t="str">
        <f>IF(OR(O59&lt;0, AND(I59&lt;N59, L59&lt;N59)), "Under", "Over")</f>
        <v>Under</v>
      </c>
      <c r="Q59" s="20">
        <f>I59-N59</f>
        <v>-0.625</v>
      </c>
      <c r="R59" s="20">
        <v>0.25</v>
      </c>
      <c r="S59" s="20">
        <f>IF(P59="Over", IF(AND(J59&gt;N59, K59&gt;N59, L59&gt;N59), 1, IF(OR(AND(J59&gt;N59, K59&gt;N59), AND(J59&gt;N59, L59&gt;N59), AND(J59&gt;N59, L59&gt;N59)), 2/3, IF(OR(AND(J59&gt;N59, K59&lt;=N59), AND(J59&gt;N59, L59&lt;=N59), AND(K59&gt;N59, L59&lt;=N59), AND(J59&lt;=N59, K59&gt;N59), AND(J59&lt;=N59, L59&gt;N59), AND(K59&lt;=N59, L59&gt;N59)), 1/3, 0))), IF(AND(J59&lt;N59, K59&lt;N59, L59&lt;N59), 1, IF(OR(AND(J59&lt;N59, K59&lt;N59), AND(J59&lt;N59, L59&lt;N59), AND(J59&lt;N59, L59&lt;N59)), 2/3, IF(OR(AND(J59&lt;N59, K59&gt;=N59), AND(J59&lt;N59, L59&gt;=N59), AND(K59&lt;N59, L59&gt;=N59), AND(J59&gt;=N59, K59&lt;N59), AND(J59&gt;=N59, L59&lt;N59), AND(K59&gt;=N59, L59&lt;N59)), 1/3, 0))))</f>
        <v>1</v>
      </c>
      <c r="T59" s="20">
        <f>IF(OR(O59&gt;1.5,O59&lt;-1.5),2,
IF(OR(AND(O59&lt;=1.5,O59&gt;=1),AND(O59&gt;=-1.5,O59&lt;=-1)),1.5,
IF(OR(AND(O59&lt;=1,O59&gt;=0.75),AND(O59&gt;=-1,O59&lt;=-0.75)),1,
IF(OR(AND(O59&lt;=0.75,O59&gt;=0.5),AND(O59&gt;=-0.75,O59&lt;=-0.5)),0.5,
IF(OR(O59&lt;=0.5,O59&gt;=-0.5),0,"")
)
)
))</f>
        <v>0.5</v>
      </c>
      <c r="U59" s="20">
        <f>IF(S59=1,3,IF(S59=2/3,2,IF(S59=1/3,1,0)))</f>
        <v>3</v>
      </c>
      <c r="V59" s="20">
        <f>IF(AND(P59="Over", I59&gt;N59), 2, IF(AND(P59="Under", I59&lt;=N59), 2, 0))</f>
        <v>2</v>
      </c>
      <c r="W59" s="20">
        <f>IF(AND(P59="Over", ISNUMBER(R59), R59&gt;0.5), 2, IF(AND(P59="Under", ISNUMBER(R59), R59&lt;=0.5), 2, 0))</f>
        <v>2</v>
      </c>
      <c r="X59" s="20">
        <f>IF(P59="Over",
    IF(M59&gt;8.6, 1,
        IF(M59&gt;7.5, 0.5, 0)),
    IF(P59="Under",
        IF(M59&gt;8.6, 0,
            IF(M59&gt;7.5, 0.5, 1)),
        "Invalid N37 Value"))</f>
        <v>0.5</v>
      </c>
      <c r="Y59" s="20">
        <f>SUM(T59:X59)</f>
        <v>8</v>
      </c>
      <c r="Z59" s="20">
        <v>3</v>
      </c>
    </row>
    <row r="60" spans="1:26" ht="15" thickBot="1" x14ac:dyDescent="0.35">
      <c r="A60" t="str">
        <f t="shared" si="6"/>
        <v>Carson Fulmer</v>
      </c>
      <c r="B60" s="5">
        <f>Neural!B25</f>
        <v>4.2010325621569597</v>
      </c>
      <c r="D60" s="14">
        <v>24</v>
      </c>
      <c r="E60" s="7" t="s">
        <v>127</v>
      </c>
      <c r="F60" s="7" t="s">
        <v>61</v>
      </c>
      <c r="G60" s="7" t="s">
        <v>70</v>
      </c>
      <c r="H60" s="7" t="s">
        <v>47</v>
      </c>
      <c r="I60" s="7">
        <v>4.2857142857142856</v>
      </c>
      <c r="J60" s="7">
        <v>4.3234978070283336</v>
      </c>
      <c r="K60" s="7">
        <v>4.7990552916861198</v>
      </c>
      <c r="L60" s="7">
        <v>3.8507912000000002</v>
      </c>
      <c r="M60" s="7">
        <v>8.15</v>
      </c>
      <c r="N60" s="16">
        <v>4.5</v>
      </c>
      <c r="O60" s="16">
        <f>IF(ABS(I60 - N60) &gt; MAX(ABS(J60 - N60), ABS(K60 - N60)), I60 - N60, IF(ABS(J60 - N60) &gt; ABS(K60 - N60), J60 - N60, K60 - N60))</f>
        <v>0.29905529168611977</v>
      </c>
      <c r="P60" s="16" t="str">
        <f>IF(OR(O60&lt;0, AND(I60&lt;N60, L60&lt;N60)), "Under", "Over")</f>
        <v>Under</v>
      </c>
      <c r="Q60" s="16">
        <f>I60-N60</f>
        <v>-0.21428571428571441</v>
      </c>
      <c r="R60" s="16">
        <v>0.6</v>
      </c>
      <c r="S60" s="16">
        <f>IF(P60="Over", IF(AND(J60&gt;N60, K60&gt;N60, L60&gt;N60), 1, IF(OR(AND(J60&gt;N60, K60&gt;N60), AND(J60&gt;N60, L60&gt;N60), AND(J60&gt;N60, L60&gt;N60)), 2/3, IF(OR(AND(J60&gt;N60, K60&lt;=N60), AND(J60&gt;N60, L60&lt;=N60), AND(K60&gt;N60, L60&lt;=N60), AND(J60&lt;=N60, K60&gt;N60), AND(J60&lt;=N60, L60&gt;N60), AND(K60&lt;=N60, L60&gt;N60)), 1/3, 0))), IF(AND(J60&lt;N60, K60&lt;N60, L60&lt;N60), 1, IF(OR(AND(J60&lt;N60, K60&lt;N60), AND(J60&lt;N60, L60&lt;N60), AND(J60&lt;N60, L60&lt;N60)), 2/3, IF(OR(AND(J60&lt;N60, K60&gt;=N60), AND(J60&lt;N60, L60&gt;=N60), AND(K60&lt;N60, L60&gt;=N60), AND(J60&gt;=N60, K60&lt;N60), AND(J60&gt;=N60, L60&lt;N60), AND(K60&gt;=N60, L60&lt;N60)), 1/3, 0))))</f>
        <v>0.66666666666666663</v>
      </c>
      <c r="T60" s="16">
        <f>IF(OR(O60&gt;1.5,O60&lt;-1.5),2,
IF(OR(AND(O60&lt;=1.5,O60&gt;=1),AND(O60&gt;=-1.5,O60&lt;=-1)),1.5,
IF(OR(AND(O60&lt;=1,O60&gt;=0.75),AND(O60&gt;=-1,O60&lt;=-0.75)),1,
IF(OR(AND(O60&lt;=0.75,O60&gt;=0.5),AND(O60&gt;=-0.75,O60&lt;=-0.5)),0.5,
IF(OR(O60&lt;=0.5,O60&gt;=-0.5),0,"")
)
)
))</f>
        <v>0</v>
      </c>
      <c r="U60" s="16">
        <f>IF(S60=1,3,IF(S60=2/3,2,IF(S60=1/3,1,0)))</f>
        <v>2</v>
      </c>
      <c r="V60" s="16">
        <f>IF(AND(P60="Over", I60&gt;N60), 2, IF(AND(P60="Under", I60&lt;=N60), 2, 0))</f>
        <v>2</v>
      </c>
      <c r="W60" s="16">
        <f>IF(AND(P60="Over", ISNUMBER(R60), R60&gt;0.5), 2, IF(AND(P60="Under", ISNUMBER(R60), R60&lt;=0.5), 2, 0))</f>
        <v>0</v>
      </c>
      <c r="X60" s="16">
        <f>IF(P60="Over",
    IF(M60&gt;8.6, 1,
        IF(M60&gt;7.5, 0.5, 0)),
    IF(P60="Under",
        IF(M60&gt;8.6, 0,
            IF(M60&gt;7.5, 0.5, 1)),
        "Invalid N37 Value"))</f>
        <v>0.5</v>
      </c>
      <c r="Y60" s="16">
        <f>SUM(T60:X60)</f>
        <v>4.5</v>
      </c>
      <c r="Z60" s="16">
        <v>6</v>
      </c>
    </row>
    <row r="61" spans="1:26" ht="15" thickBot="1" x14ac:dyDescent="0.35">
      <c r="A61" t="str">
        <f t="shared" si="6"/>
        <v>Austin Gomber</v>
      </c>
      <c r="B61" s="5">
        <f>Neural!B26</f>
        <v>4.5585716406458996</v>
      </c>
      <c r="D61" s="17">
        <v>25</v>
      </c>
      <c r="E61" s="18" t="s">
        <v>130</v>
      </c>
      <c r="F61" s="18" t="s">
        <v>72</v>
      </c>
      <c r="G61" s="18" t="s">
        <v>66</v>
      </c>
      <c r="H61" s="18" t="s">
        <v>46</v>
      </c>
      <c r="I61" s="18">
        <v>6</v>
      </c>
      <c r="J61" s="18">
        <v>5.4315726145347121</v>
      </c>
      <c r="K61" s="18">
        <v>6.5201990464152901</v>
      </c>
      <c r="L61" s="18">
        <v>4.5585716406458996</v>
      </c>
      <c r="M61" s="18">
        <v>6.75</v>
      </c>
      <c r="N61" s="20">
        <v>4.5</v>
      </c>
      <c r="O61" s="20">
        <f>IF(ABS(I61 - N61) &gt; MAX(ABS(J61 - N61), ABS(K61 - N61)), I61 - N61, IF(ABS(J61 - N61) &gt; ABS(K61 - N61), J61 - N61, K61 - N61))</f>
        <v>2.0201990464152901</v>
      </c>
      <c r="P61" s="20" t="str">
        <f>IF(OR(O61&lt;0, AND(I61&lt;N61, L61&lt;N61)), "Under", "Over")</f>
        <v>Over</v>
      </c>
      <c r="Q61" s="20">
        <f>I61-N61</f>
        <v>1.5</v>
      </c>
      <c r="R61" s="20">
        <v>1</v>
      </c>
      <c r="S61" s="20">
        <f>IF(P61="Over", IF(AND(J61&gt;N61, K61&gt;N61, L61&gt;N61), 1, IF(OR(AND(J61&gt;N61, K61&gt;N61), AND(J61&gt;N61, L61&gt;N61), AND(J61&gt;N61, L61&gt;N61)), 2/3, IF(OR(AND(J61&gt;N61, K61&lt;=N61), AND(J61&gt;N61, L61&lt;=N61), AND(K61&gt;N61, L61&lt;=N61), AND(J61&lt;=N61, K61&gt;N61), AND(J61&lt;=N61, L61&gt;N61), AND(K61&lt;=N61, L61&gt;N61)), 1/3, 0))), IF(AND(J61&lt;N61, K61&lt;N61, L61&lt;N61), 1, IF(OR(AND(J61&lt;N61, K61&lt;N61), AND(J61&lt;N61, L61&lt;N61), AND(J61&lt;N61, L61&lt;N61)), 2/3, IF(OR(AND(J61&lt;N61, K61&gt;=N61), AND(J61&lt;N61, L61&gt;=N61), AND(K61&lt;N61, L61&gt;=N61), AND(J61&gt;=N61, K61&lt;N61), AND(J61&gt;=N61, L61&lt;N61), AND(K61&gt;=N61, L61&lt;N61)), 1/3, 0))))</f>
        <v>1</v>
      </c>
      <c r="T61" s="20">
        <f>IF(OR(O61&gt;1.5,O61&lt;-1.5),2,
IF(OR(AND(O61&lt;=1.5,O61&gt;=1),AND(O61&gt;=-1.5,O61&lt;=-1)),1.5,
IF(OR(AND(O61&lt;=1,O61&gt;=0.75),AND(O61&gt;=-1,O61&lt;=-0.75)),1,
IF(OR(AND(O61&lt;=0.75,O61&gt;=0.5),AND(O61&gt;=-0.75,O61&lt;=-0.5)),0.5,
IF(OR(O61&lt;=0.5,O61&gt;=-0.5),0,"")
)
)
))</f>
        <v>2</v>
      </c>
      <c r="U61" s="20">
        <f>IF(S61=1,3,IF(S61=2/3,2,IF(S61=1/3,1,0)))</f>
        <v>3</v>
      </c>
      <c r="V61" s="20">
        <f>IF(AND(P61="Over", I61&gt;N61), 2, IF(AND(P61="Under", I61&lt;=N61), 2, 0))</f>
        <v>2</v>
      </c>
      <c r="W61" s="20">
        <f>IF(AND(P61="Over", ISNUMBER(R61), R61&gt;0.5), 2, IF(AND(P61="Under", ISNUMBER(R61), R61&lt;=0.5), 2, 0))</f>
        <v>2</v>
      </c>
      <c r="X61" s="20">
        <f>IF(P61="Over",
    IF(M61&gt;8.6, 1,
        IF(M61&gt;7.5, 0.5, 0)),
    IF(P61="Under",
        IF(M61&gt;8.6, 0,
            IF(M61&gt;7.5, 0.5, 1)),
        "Invalid N37 Value"))</f>
        <v>0</v>
      </c>
      <c r="Y61" s="20">
        <f>SUM(T61:X61)</f>
        <v>9</v>
      </c>
      <c r="Z61" s="20">
        <v>5</v>
      </c>
    </row>
    <row r="62" spans="1:26" ht="15" thickBot="1" x14ac:dyDescent="0.35">
      <c r="A62" t="str">
        <f t="shared" si="6"/>
        <v>Eduardo Rodriguez</v>
      </c>
      <c r="B62" s="5">
        <f>Neural!B27</f>
        <v>4.9747782597927799</v>
      </c>
      <c r="D62" s="14">
        <v>26</v>
      </c>
      <c r="E62" s="7" t="s">
        <v>117</v>
      </c>
      <c r="F62" s="7" t="s">
        <v>66</v>
      </c>
      <c r="G62" s="7" t="s">
        <v>72</v>
      </c>
      <c r="H62" s="7" t="s">
        <v>47</v>
      </c>
      <c r="I62" s="7">
        <v>4.5</v>
      </c>
      <c r="J62" s="7">
        <v>4.7417497814312553</v>
      </c>
      <c r="K62" s="7">
        <v>5.2295541108931003</v>
      </c>
      <c r="L62" s="7">
        <v>4.0911198599825704</v>
      </c>
      <c r="M62" s="7">
        <v>10.7</v>
      </c>
      <c r="N62" s="20">
        <v>4.5</v>
      </c>
      <c r="O62" s="20">
        <f>IF(ABS(I62 - N62) &gt; MAX(ABS(J62 - N62), ABS(K62 - N62)), I62 - N62, IF(ABS(J62 - N62) &gt; ABS(K62 - N62), J62 - N62, K62 - N62))</f>
        <v>0.72955411089310029</v>
      </c>
      <c r="P62" s="20" t="str">
        <f>IF(OR(O62&lt;0, AND(I62&lt;N62, L62&lt;N62)), "Under", "Over")</f>
        <v>Over</v>
      </c>
      <c r="Q62" s="20">
        <f>I62-N62</f>
        <v>0</v>
      </c>
      <c r="R62" s="20">
        <v>0.5</v>
      </c>
      <c r="S62" s="20">
        <f>IF(P62="Over", IF(AND(J62&gt;N62, K62&gt;N62, L62&gt;N62), 1, IF(OR(AND(J62&gt;N62, K62&gt;N62), AND(J62&gt;N62, L62&gt;N62), AND(J62&gt;N62, L62&gt;N62)), 2/3, IF(OR(AND(J62&gt;N62, K62&lt;=N62), AND(J62&gt;N62, L62&lt;=N62), AND(K62&gt;N62, L62&lt;=N62), AND(J62&lt;=N62, K62&gt;N62), AND(J62&lt;=N62, L62&gt;N62), AND(K62&lt;=N62, L62&gt;N62)), 1/3, 0))), IF(AND(J62&lt;N62, K62&lt;N62, L62&lt;N62), 1, IF(OR(AND(J62&lt;N62, K62&lt;N62), AND(J62&lt;N62, L62&lt;N62), AND(J62&lt;N62, L62&lt;N62)), 2/3, IF(OR(AND(J62&lt;N62, K62&gt;=N62), AND(J62&lt;N62, L62&gt;=N62), AND(K62&lt;N62, L62&gt;=N62), AND(J62&gt;=N62, K62&lt;N62), AND(J62&gt;=N62, L62&lt;N62), AND(K62&gt;=N62, L62&lt;N62)), 1/3, 0))))</f>
        <v>0.66666666666666663</v>
      </c>
      <c r="T62" s="20">
        <f>IF(OR(O62&gt;1.5,O62&lt;-1.5),2,
IF(OR(AND(O62&lt;=1.5,O62&gt;=1),AND(O62&gt;=-1.5,O62&lt;=-1)),1.5,
IF(OR(AND(O62&lt;=1,O62&gt;=0.75),AND(O62&gt;=-1,O62&lt;=-0.75)),1,
IF(OR(AND(O62&lt;=0.75,O62&gt;=0.5),AND(O62&gt;=-0.75,O62&lt;=-0.5)),0.5,
IF(OR(O62&lt;=0.5,O62&gt;=-0.5),0,"")
)
)
))</f>
        <v>0.5</v>
      </c>
      <c r="U62" s="20">
        <f>IF(S62=1,3,IF(S62=2/3,2,IF(S62=1/3,1,0)))</f>
        <v>2</v>
      </c>
      <c r="V62" s="20">
        <f>IF(AND(P62="Over", I62&gt;N62), 2, IF(AND(P62="Under", I62&lt;=N62), 2, 0))</f>
        <v>0</v>
      </c>
      <c r="W62" s="20">
        <f>IF(AND(P62="Over", ISNUMBER(R62), R62&gt;0.5), 2, IF(AND(P62="Under", ISNUMBER(R62), R62&lt;=0.5), 2, 0))</f>
        <v>0</v>
      </c>
      <c r="X62" s="20">
        <f>IF(P62="Over",
    IF(M62&gt;8.6, 1,
        IF(M62&gt;7.5, 0.5, 0)),
    IF(P62="Under",
        IF(M62&gt;8.6, 0,
            IF(M62&gt;7.5, 0.5, 1)),
        "Invalid N37 Value"))</f>
        <v>1</v>
      </c>
      <c r="Y62" s="20">
        <f>SUM(T62:X62)</f>
        <v>3.5</v>
      </c>
      <c r="Z62" s="20">
        <v>5</v>
      </c>
    </row>
    <row r="63" spans="1:26" ht="15" thickBot="1" x14ac:dyDescent="0.35">
      <c r="A63" t="str">
        <f t="shared" si="6"/>
        <v>Luis Ortiz</v>
      </c>
      <c r="B63" s="5">
        <f>Neural!B28</f>
        <v>4.4591547561745601</v>
      </c>
      <c r="D63" s="14">
        <v>27</v>
      </c>
      <c r="E63" s="7" t="s">
        <v>139</v>
      </c>
      <c r="F63" s="7" t="s">
        <v>62</v>
      </c>
      <c r="G63" s="7" t="s">
        <v>45</v>
      </c>
      <c r="H63" s="7" t="s">
        <v>46</v>
      </c>
      <c r="I63" s="7">
        <v>4.625</v>
      </c>
      <c r="J63" s="7">
        <v>4.530486309415279</v>
      </c>
      <c r="K63" s="7">
        <v>4.7525544789421703</v>
      </c>
      <c r="L63" s="7">
        <v>4.1138870000000001</v>
      </c>
      <c r="M63" s="7">
        <v>6.65</v>
      </c>
      <c r="N63" s="20">
        <v>4.5</v>
      </c>
      <c r="O63" s="20">
        <f>IF(ABS(I63 - N63) &gt; MAX(ABS(J63 - N63), ABS(K63 - N63)), I63 - N63, IF(ABS(J63 - N63) &gt; ABS(K63 - N63), J63 - N63, K63 - N63))</f>
        <v>0.25255447894217031</v>
      </c>
      <c r="P63" s="20" t="str">
        <f>IF(OR(O63&lt;0, AND(I63&lt;N63, L63&lt;N63)), "Under", "Over")</f>
        <v>Over</v>
      </c>
      <c r="Q63" s="20">
        <f>I63-N63</f>
        <v>0.125</v>
      </c>
      <c r="R63" s="20">
        <v>0.54545454545454541</v>
      </c>
      <c r="S63" s="20">
        <f>IF(P63="Over", IF(AND(J63&gt;N63, K63&gt;N63, L63&gt;N63), 1, IF(OR(AND(J63&gt;N63, K63&gt;N63), AND(J63&gt;N63, L63&gt;N63), AND(J63&gt;N63, L63&gt;N63)), 2/3, IF(OR(AND(J63&gt;N63, K63&lt;=N63), AND(J63&gt;N63, L63&lt;=N63), AND(K63&gt;N63, L63&lt;=N63), AND(J63&lt;=N63, K63&gt;N63), AND(J63&lt;=N63, L63&gt;N63), AND(K63&lt;=N63, L63&gt;N63)), 1/3, 0))), IF(AND(J63&lt;N63, K63&lt;N63, L63&lt;N63), 1, IF(OR(AND(J63&lt;N63, K63&lt;N63), AND(J63&lt;N63, L63&lt;N63), AND(J63&lt;N63, L63&lt;N63)), 2/3, IF(OR(AND(J63&lt;N63, K63&gt;=N63), AND(J63&lt;N63, L63&gt;=N63), AND(K63&lt;N63, L63&gt;=N63), AND(J63&gt;=N63, K63&lt;N63), AND(J63&gt;=N63, L63&lt;N63), AND(K63&gt;=N63, L63&lt;N63)), 1/3, 0))))</f>
        <v>0.66666666666666663</v>
      </c>
      <c r="T63" s="20">
        <f>IF(OR(O63&gt;1.5,O63&lt;-1.5),2,
IF(OR(AND(O63&lt;=1.5,O63&gt;=1),AND(O63&gt;=-1.5,O63&lt;=-1)),1.5,
IF(OR(AND(O63&lt;=1,O63&gt;=0.75),AND(O63&gt;=-1,O63&lt;=-0.75)),1,
IF(OR(AND(O63&lt;=0.75,O63&gt;=0.5),AND(O63&gt;=-0.75,O63&lt;=-0.5)),0.5,
IF(OR(O63&lt;=0.5,O63&gt;=-0.5),0,"")
)
)
))</f>
        <v>0</v>
      </c>
      <c r="U63" s="20">
        <f>IF(S63=1,3,IF(S63=2/3,2,IF(S63=1/3,1,0)))</f>
        <v>2</v>
      </c>
      <c r="V63" s="20">
        <f>IF(AND(P63="Over", I63&gt;N63), 2, IF(AND(P63="Under", I63&lt;=N63), 2, 0))</f>
        <v>2</v>
      </c>
      <c r="W63" s="20">
        <f>IF(AND(P63="Over", ISNUMBER(R63), R63&gt;0.5), 2, IF(AND(P63="Under", ISNUMBER(R63), R63&lt;=0.5), 2, 0))</f>
        <v>2</v>
      </c>
      <c r="X63" s="20">
        <f>IF(P63="Over",
    IF(M63&gt;8.6, 1,
        IF(M63&gt;7.5, 0.5, 0)),
    IF(P63="Under",
        IF(M63&gt;8.6, 0,
            IF(M63&gt;7.5, 0.5, 1)),
        "Invalid N37 Value"))</f>
        <v>0</v>
      </c>
      <c r="Y63" s="20">
        <f>SUM(T63:X63)</f>
        <v>6</v>
      </c>
      <c r="Z63" s="20">
        <v>5</v>
      </c>
    </row>
    <row r="64" spans="1:26" ht="15" thickBot="1" x14ac:dyDescent="0.35">
      <c r="A64" t="str">
        <f t="shared" si="6"/>
        <v>Michael King</v>
      </c>
      <c r="B64" s="5">
        <f>Neural!B29</f>
        <v>5.6608585402329901</v>
      </c>
      <c r="D64" s="17">
        <v>28</v>
      </c>
      <c r="E64" s="18" t="s">
        <v>124</v>
      </c>
      <c r="F64" s="18" t="s">
        <v>45</v>
      </c>
      <c r="G64" s="18" t="s">
        <v>62</v>
      </c>
      <c r="H64" s="18" t="s">
        <v>47</v>
      </c>
      <c r="I64" s="18">
        <v>4.7391304347826084</v>
      </c>
      <c r="J64" s="18">
        <v>5.1462449818414955</v>
      </c>
      <c r="K64" s="18">
        <v>5.6790401058599604</v>
      </c>
      <c r="L64" s="18">
        <v>4.6146027776098402</v>
      </c>
      <c r="M64" s="18">
        <v>9.65</v>
      </c>
      <c r="N64" s="20">
        <v>4.5</v>
      </c>
      <c r="O64" s="20">
        <f>IF(ABS(I64 - N64) &gt; MAX(ABS(J64 - N64), ABS(K64 - N64)), I64 - N64, IF(ABS(J64 - N64) &gt; ABS(K64 - N64), J64 - N64, K64 - N64))</f>
        <v>1.1790401058599604</v>
      </c>
      <c r="P64" s="20" t="str">
        <f>IF(OR(O64&lt;0, AND(I64&lt;N64, L64&lt;N64)), "Under", "Over")</f>
        <v>Over</v>
      </c>
      <c r="Q64" s="20">
        <f>I64-N64</f>
        <v>0.23913043478260843</v>
      </c>
      <c r="R64" s="20">
        <v>0.6</v>
      </c>
      <c r="S64" s="20">
        <f>IF(P64="Over", IF(AND(J64&gt;N64, K64&gt;N64, L64&gt;N64), 1, IF(OR(AND(J64&gt;N64, K64&gt;N64), AND(J64&gt;N64, L64&gt;N64), AND(J64&gt;N64, L64&gt;N64)), 2/3, IF(OR(AND(J64&gt;N64, K64&lt;=N64), AND(J64&gt;N64, L64&lt;=N64), AND(K64&gt;N64, L64&lt;=N64), AND(J64&lt;=N64, K64&gt;N64), AND(J64&lt;=N64, L64&gt;N64), AND(K64&lt;=N64, L64&gt;N64)), 1/3, 0))), IF(AND(J64&lt;N64, K64&lt;N64, L64&lt;N64), 1, IF(OR(AND(J64&lt;N64, K64&lt;N64), AND(J64&lt;N64, L64&lt;N64), AND(J64&lt;N64, L64&lt;N64)), 2/3, IF(OR(AND(J64&lt;N64, K64&gt;=N64), AND(J64&lt;N64, L64&gt;=N64), AND(K64&lt;N64, L64&gt;=N64), AND(J64&gt;=N64, K64&lt;N64), AND(J64&gt;=N64, L64&lt;N64), AND(K64&gt;=N64, L64&lt;N64)), 1/3, 0))))</f>
        <v>1</v>
      </c>
      <c r="T64" s="20">
        <f>IF(OR(O64&gt;1.5,O64&lt;-1.5),2,
IF(OR(AND(O64&lt;=1.5,O64&gt;=1),AND(O64&gt;=-1.5,O64&lt;=-1)),1.5,
IF(OR(AND(O64&lt;=1,O64&gt;=0.75),AND(O64&gt;=-1,O64&lt;=-0.75)),1,
IF(OR(AND(O64&lt;=0.75,O64&gt;=0.5),AND(O64&gt;=-0.75,O64&lt;=-0.5)),0.5,
IF(OR(O64&lt;=0.5,O64&gt;=-0.5),0,"")
)
)
))</f>
        <v>1.5</v>
      </c>
      <c r="U64" s="20">
        <f>IF(S64=1,3,IF(S64=2/3,2,IF(S64=1/3,1,0)))</f>
        <v>3</v>
      </c>
      <c r="V64" s="20">
        <f>IF(AND(P64="Over", I64&gt;N64), 2, IF(AND(P64="Under", I64&lt;=N64), 2, 0))</f>
        <v>2</v>
      </c>
      <c r="W64" s="20">
        <f>IF(AND(P64="Over", ISNUMBER(R64), R64&gt;0.5), 2, IF(AND(P64="Under", ISNUMBER(R64), R64&lt;=0.5), 2, 0))</f>
        <v>2</v>
      </c>
      <c r="X64" s="20">
        <f>IF(P64="Over",
    IF(M64&gt;8.6, 1,
        IF(M64&gt;7.5, 0.5, 0)),
    IF(P64="Under",
        IF(M64&gt;8.6, 0,
            IF(M64&gt;7.5, 0.5, 1)),
        "Invalid N37 Value"))</f>
        <v>1</v>
      </c>
      <c r="Y64" s="20">
        <f>SUM(T64:X64)</f>
        <v>9.5</v>
      </c>
      <c r="Z64" s="20">
        <v>8</v>
      </c>
    </row>
    <row r="65" spans="1:29" ht="15" thickBot="1" x14ac:dyDescent="0.35">
      <c r="A65" t="str">
        <f t="shared" si="6"/>
        <v>Charlie Morton</v>
      </c>
      <c r="B65" s="5">
        <f>Neural!B30</f>
        <v>5.9355469220146997</v>
      </c>
      <c r="D65" s="17">
        <v>29</v>
      </c>
      <c r="E65" s="18" t="s">
        <v>113</v>
      </c>
      <c r="F65" s="18" t="s">
        <v>37</v>
      </c>
      <c r="G65" s="18" t="s">
        <v>63</v>
      </c>
      <c r="H65" s="18" t="s">
        <v>46</v>
      </c>
      <c r="I65" s="18">
        <v>6.666666666666667</v>
      </c>
      <c r="J65" s="18">
        <v>6.4340266046253012</v>
      </c>
      <c r="K65" s="18">
        <v>7.7165395723698804</v>
      </c>
      <c r="L65" s="18">
        <v>5.4472931830354003</v>
      </c>
      <c r="M65" s="18">
        <v>9.75</v>
      </c>
      <c r="N65" s="20">
        <v>5.5</v>
      </c>
      <c r="O65" s="20">
        <f>IF(ABS(I65 - N65) &gt; MAX(ABS(J65 - N65), ABS(K65 - N65)), I65 - N65, IF(ABS(J65 - N65) &gt; ABS(K65 - N65), J65 - N65, K65 - N65))</f>
        <v>2.2165395723698804</v>
      </c>
      <c r="P65" s="20" t="str">
        <f>IF(OR(O65&lt;0, AND(I65&lt;N65, L65&lt;N65)), "Under", "Over")</f>
        <v>Over</v>
      </c>
      <c r="Q65" s="20">
        <f>I65-N65</f>
        <v>1.166666666666667</v>
      </c>
      <c r="R65" s="20">
        <v>0.66666666666666663</v>
      </c>
      <c r="S65" s="20">
        <f>IF(P65="Over", IF(AND(J65&gt;N65, K65&gt;N65, L65&gt;N65), 1, IF(OR(AND(J65&gt;N65, K65&gt;N65), AND(J65&gt;N65, L65&gt;N65), AND(J65&gt;N65, L65&gt;N65)), 2/3, IF(OR(AND(J65&gt;N65, K65&lt;=N65), AND(J65&gt;N65, L65&lt;=N65), AND(K65&gt;N65, L65&lt;=N65), AND(J65&lt;=N65, K65&gt;N65), AND(J65&lt;=N65, L65&gt;N65), AND(K65&lt;=N65, L65&gt;N65)), 1/3, 0))), IF(AND(J65&lt;N65, K65&lt;N65, L65&lt;N65), 1, IF(OR(AND(J65&lt;N65, K65&lt;N65), AND(J65&lt;N65, L65&lt;N65), AND(J65&lt;N65, L65&lt;N65)), 2/3, IF(OR(AND(J65&lt;N65, K65&gt;=N65), AND(J65&lt;N65, L65&gt;=N65), AND(K65&lt;N65, L65&gt;=N65), AND(J65&gt;=N65, K65&lt;N65), AND(J65&gt;=N65, L65&lt;N65), AND(K65&gt;=N65, L65&lt;N65)), 1/3, 0))))</f>
        <v>0.66666666666666663</v>
      </c>
      <c r="T65" s="20">
        <f>IF(OR(O65&gt;1.5,O65&lt;-1.5),2,
IF(OR(AND(O65&lt;=1.5,O65&gt;=1),AND(O65&gt;=-1.5,O65&lt;=-1)),1.5,
IF(OR(AND(O65&lt;=1,O65&gt;=0.75),AND(O65&gt;=-1,O65&lt;=-0.75)),1,
IF(OR(AND(O65&lt;=0.75,O65&gt;=0.5),AND(O65&gt;=-0.75,O65&lt;=-0.5)),0.5,
IF(OR(O65&lt;=0.5,O65&gt;=-0.5),0,"")
)
)
))</f>
        <v>2</v>
      </c>
      <c r="U65" s="20">
        <f>IF(S65=1,3,IF(S65=2/3,2,IF(S65=1/3,1,0)))</f>
        <v>2</v>
      </c>
      <c r="V65" s="20">
        <f>IF(AND(P65="Over", I65&gt;N65), 2, IF(AND(P65="Under", I65&lt;=N65), 2, 0))</f>
        <v>2</v>
      </c>
      <c r="W65" s="20">
        <f>IF(AND(P65="Over", ISNUMBER(R65), R65&gt;0.5), 2, IF(AND(P65="Under", ISNUMBER(R65), R65&lt;=0.5), 2, 0))</f>
        <v>2</v>
      </c>
      <c r="X65" s="20">
        <f>IF(P65="Over",
    IF(M65&gt;8.6, 1,
        IF(M65&gt;7.5, 0.5, 0)),
    IF(P65="Under",
        IF(M65&gt;8.6, 0,
            IF(M65&gt;7.5, 0.5, 1)),
        "Invalid N37 Value"))</f>
        <v>1</v>
      </c>
      <c r="Y65" s="20">
        <f>SUM(T65:X65)</f>
        <v>9</v>
      </c>
      <c r="Z65" s="20">
        <v>6</v>
      </c>
    </row>
    <row r="66" spans="1:29" ht="15" thickBot="1" x14ac:dyDescent="0.35">
      <c r="A66" t="str">
        <f t="shared" si="6"/>
        <v>Kyle Harrison</v>
      </c>
      <c r="B66" s="5">
        <f>Neural!B31</f>
        <v>6.2362541885982603</v>
      </c>
      <c r="D66" s="17">
        <v>30</v>
      </c>
      <c r="E66" s="18" t="s">
        <v>136</v>
      </c>
      <c r="F66" s="18" t="s">
        <v>63</v>
      </c>
      <c r="G66" s="18" t="s">
        <v>37</v>
      </c>
      <c r="H66" s="18" t="s">
        <v>47</v>
      </c>
      <c r="I66" s="18">
        <v>7</v>
      </c>
      <c r="J66" s="18">
        <v>6.7693283371910544</v>
      </c>
      <c r="K66" s="18">
        <v>8.19444982955571</v>
      </c>
      <c r="L66" s="18">
        <v>5.7754412243531501</v>
      </c>
      <c r="M66" s="18">
        <v>10.8</v>
      </c>
      <c r="N66" s="16">
        <v>6.5</v>
      </c>
      <c r="O66" s="16">
        <f>IF(ABS(I66 - N66) &gt; MAX(ABS(J66 - N66), ABS(K66 - N66)), I66 - N66, IF(ABS(J66 - N66) &gt; ABS(K66 - N66), J66 - N66, K66 - N66))</f>
        <v>1.69444982955571</v>
      </c>
      <c r="P66" s="16" t="str">
        <f>IF(OR(O66&lt;0, AND(I66&lt;N66, L66&lt;N66)), "Under", "Over")</f>
        <v>Over</v>
      </c>
      <c r="Q66" s="16">
        <f>I66-N66</f>
        <v>0.5</v>
      </c>
      <c r="R66" s="16">
        <v>0.75</v>
      </c>
      <c r="S66" s="16">
        <f>IF(P66="Over", IF(AND(J66&gt;N66, K66&gt;N66, L66&gt;N66), 1, IF(OR(AND(J66&gt;N66, K66&gt;N66), AND(J66&gt;N66, L66&gt;N66), AND(J66&gt;N66, L66&gt;N66)), 2/3, IF(OR(AND(J66&gt;N66, K66&lt;=N66), AND(J66&gt;N66, L66&lt;=N66), AND(K66&gt;N66, L66&lt;=N66), AND(J66&lt;=N66, K66&gt;N66), AND(J66&lt;=N66, L66&gt;N66), AND(K66&lt;=N66, L66&gt;N66)), 1/3, 0))), IF(AND(J66&lt;N66, K66&lt;N66, L66&lt;N66), 1, IF(OR(AND(J66&lt;N66, K66&lt;N66), AND(J66&lt;N66, L66&lt;N66), AND(J66&lt;N66, L66&lt;N66)), 2/3, IF(OR(AND(J66&lt;N66, K66&gt;=N66), AND(J66&lt;N66, L66&gt;=N66), AND(K66&lt;N66, L66&gt;=N66), AND(J66&gt;=N66, K66&lt;N66), AND(J66&gt;=N66, L66&lt;N66), AND(K66&gt;=N66, L66&lt;N66)), 1/3, 0))))</f>
        <v>0.66666666666666663</v>
      </c>
      <c r="T66" s="16">
        <f>IF(OR(O66&gt;1.5,O66&lt;-1.5),2,
IF(OR(AND(O66&lt;=1.5,O66&gt;=1),AND(O66&gt;=-1.5,O66&lt;=-1)),1.5,
IF(OR(AND(O66&lt;=1,O66&gt;=0.75),AND(O66&gt;=-1,O66&lt;=-0.75)),1,
IF(OR(AND(O66&lt;=0.75,O66&gt;=0.5),AND(O66&gt;=-0.75,O66&lt;=-0.5)),0.5,
IF(OR(O66&lt;=0.5,O66&gt;=-0.5),0,"")
)
)
))</f>
        <v>2</v>
      </c>
      <c r="U66" s="16">
        <f>IF(S66=1,3,IF(S66=2/3,2,IF(S66=1/3,1,0)))</f>
        <v>2</v>
      </c>
      <c r="V66" s="16">
        <f>IF(AND(P66="Over", I66&gt;N66), 2, IF(AND(P66="Under", I66&lt;=N66), 2, 0))</f>
        <v>2</v>
      </c>
      <c r="W66" s="16">
        <f>IF(AND(P66="Over", ISNUMBER(R66), R66&gt;0.5), 2, IF(AND(P66="Under", ISNUMBER(R66), R66&lt;=0.5), 2, 0))</f>
        <v>2</v>
      </c>
      <c r="X66" s="16">
        <f>IF(P66="Over",
    IF(M66&gt;8.6, 1,
        IF(M66&gt;7.5, 0.5, 0)),
    IF(P66="Under",
        IF(M66&gt;8.6, 0,
            IF(M66&gt;7.5, 0.5, 1)),
        "Invalid N37 Value"))</f>
        <v>1</v>
      </c>
      <c r="Y66" s="16">
        <f>SUM(T66:X66)</f>
        <v>9</v>
      </c>
      <c r="Z66" s="16">
        <v>2</v>
      </c>
    </row>
    <row r="67" spans="1:29" ht="15" thickBot="1" x14ac:dyDescent="0.35">
      <c r="A67">
        <f t="shared" si="6"/>
        <v>0</v>
      </c>
      <c r="B67" s="5">
        <f>Neural!B32</f>
        <v>0</v>
      </c>
      <c r="D67" s="14"/>
      <c r="E67" s="7"/>
      <c r="F67" s="7"/>
      <c r="G67" s="7"/>
      <c r="H67" s="7"/>
      <c r="I67" s="7"/>
      <c r="J67" s="7"/>
      <c r="K67" s="7"/>
      <c r="L67" s="7"/>
      <c r="M67" s="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9" ht="15" thickBot="1" x14ac:dyDescent="0.35">
      <c r="A68">
        <f t="shared" si="6"/>
        <v>0</v>
      </c>
      <c r="B68" s="5">
        <f>Neural!B33</f>
        <v>0</v>
      </c>
      <c r="D68" s="14"/>
      <c r="E68" s="7"/>
      <c r="F68" s="7"/>
      <c r="G68" s="7"/>
      <c r="H68" s="7"/>
      <c r="I68" s="7"/>
      <c r="J68" s="7"/>
      <c r="K68" s="7"/>
      <c r="L68" s="7"/>
      <c r="M68" s="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  <c r="D69" s="14"/>
      <c r="E69" s="7"/>
      <c r="F69" s="7"/>
      <c r="G69" s="7"/>
      <c r="H69" s="7"/>
      <c r="I69" s="7"/>
      <c r="J69" s="7"/>
      <c r="K69" s="7"/>
      <c r="L69" s="7"/>
      <c r="M69" s="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9" ht="15" thickBot="1" x14ac:dyDescent="0.35">
      <c r="A70">
        <f t="shared" si="6"/>
        <v>0</v>
      </c>
      <c r="B70" s="5">
        <f>Neural!B35</f>
        <v>0</v>
      </c>
      <c r="D70" s="14"/>
      <c r="E70" s="7"/>
      <c r="F70" s="7"/>
      <c r="G70" s="7"/>
      <c r="H70" s="7"/>
      <c r="I70" s="7"/>
      <c r="J70" s="7"/>
      <c r="K70" s="7"/>
      <c r="L70" s="7"/>
      <c r="M70" s="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156</v>
      </c>
      <c r="B2" s="1">
        <v>6.2007813690985696</v>
      </c>
    </row>
    <row r="3" spans="1:5" ht="15" thickBot="1" x14ac:dyDescent="0.35">
      <c r="A3" s="1">
        <v>129</v>
      </c>
      <c r="B3" s="1">
        <v>3.5328780925415102</v>
      </c>
    </row>
    <row r="4" spans="1:5" ht="15" thickBot="1" x14ac:dyDescent="0.35">
      <c r="A4" s="1">
        <v>120</v>
      </c>
      <c r="B4" s="1">
        <v>4.33632495710087</v>
      </c>
    </row>
    <row r="5" spans="1:5" ht="15" thickBot="1" x14ac:dyDescent="0.35">
      <c r="A5" s="1">
        <v>141</v>
      </c>
      <c r="B5" s="1">
        <v>3.6487816170649201</v>
      </c>
    </row>
    <row r="6" spans="1:5" ht="15" thickBot="1" x14ac:dyDescent="0.35">
      <c r="A6" s="1">
        <v>133</v>
      </c>
      <c r="B6" s="1">
        <v>5.4791859828562801</v>
      </c>
    </row>
    <row r="7" spans="1:5" ht="15" thickBot="1" x14ac:dyDescent="0.35">
      <c r="A7" s="1">
        <v>505</v>
      </c>
      <c r="B7" s="1">
        <v>4.7636643480695398</v>
      </c>
    </row>
    <row r="8" spans="1:5" ht="15" thickBot="1" x14ac:dyDescent="0.35">
      <c r="A8" s="1">
        <v>51</v>
      </c>
      <c r="B8" s="1">
        <v>4.6559659915734102</v>
      </c>
    </row>
    <row r="9" spans="1:5" ht="15" thickBot="1" x14ac:dyDescent="0.35">
      <c r="A9" s="1">
        <v>114</v>
      </c>
      <c r="B9" s="1">
        <v>6.0099823742175396</v>
      </c>
    </row>
    <row r="10" spans="1:5" ht="15" thickBot="1" x14ac:dyDescent="0.35">
      <c r="A10" s="1">
        <v>152</v>
      </c>
      <c r="B10" s="1">
        <v>5.2805945889098798</v>
      </c>
    </row>
    <row r="11" spans="1:5" ht="15" thickBot="1" x14ac:dyDescent="0.35">
      <c r="A11" s="1">
        <v>142</v>
      </c>
      <c r="B11" s="1">
        <v>4.5710707718409296</v>
      </c>
    </row>
    <row r="12" spans="1:5" ht="15" thickBot="1" x14ac:dyDescent="0.35">
      <c r="A12" s="1">
        <v>115</v>
      </c>
      <c r="B12" s="1">
        <v>5.5022253604045899</v>
      </c>
    </row>
    <row r="13" spans="1:5" ht="15" thickBot="1" x14ac:dyDescent="0.35">
      <c r="A13" s="1">
        <v>119</v>
      </c>
      <c r="B13" s="1">
        <v>1.88095401276936</v>
      </c>
    </row>
    <row r="14" spans="1:5" ht="15" thickBot="1" x14ac:dyDescent="0.35">
      <c r="A14" s="1">
        <v>126</v>
      </c>
      <c r="B14" s="1">
        <v>5.2816028921387197</v>
      </c>
    </row>
    <row r="15" spans="1:5" ht="15" thickBot="1" x14ac:dyDescent="0.35">
      <c r="A15" s="1">
        <v>160</v>
      </c>
      <c r="B15" s="1">
        <v>3.9045159478576901</v>
      </c>
    </row>
    <row r="16" spans="1:5" ht="15" thickBot="1" x14ac:dyDescent="0.35">
      <c r="A16" s="1">
        <v>150</v>
      </c>
      <c r="B16" s="1">
        <v>4.8697935953905898</v>
      </c>
    </row>
    <row r="17" spans="1:2" ht="15" thickBot="1" x14ac:dyDescent="0.35">
      <c r="A17" s="1">
        <v>121</v>
      </c>
      <c r="B17" s="1">
        <v>2.1110617911595</v>
      </c>
    </row>
    <row r="18" spans="1:2" ht="15" thickBot="1" x14ac:dyDescent="0.35">
      <c r="A18" s="1">
        <v>151</v>
      </c>
      <c r="B18" s="1">
        <v>5.2543144457931197</v>
      </c>
    </row>
    <row r="19" spans="1:2" ht="15" thickBot="1" x14ac:dyDescent="0.35">
      <c r="A19" s="1">
        <v>517</v>
      </c>
      <c r="B19" s="1">
        <v>3.0435712927095802</v>
      </c>
    </row>
    <row r="20" spans="1:2" ht="15" thickBot="1" x14ac:dyDescent="0.35">
      <c r="A20" s="1">
        <v>122</v>
      </c>
      <c r="B20" s="1">
        <v>5.7397435427124099</v>
      </c>
    </row>
    <row r="21" spans="1:2" ht="15" thickBot="1" x14ac:dyDescent="0.35">
      <c r="A21" s="1">
        <v>138</v>
      </c>
      <c r="B21" s="1">
        <v>5.21002483993166</v>
      </c>
    </row>
    <row r="22" spans="1:2" ht="15" thickBot="1" x14ac:dyDescent="0.35">
      <c r="A22" s="1">
        <v>159</v>
      </c>
      <c r="B22" s="1">
        <v>4.8183412891021797</v>
      </c>
    </row>
    <row r="23" spans="1:2" ht="15" thickBot="1" x14ac:dyDescent="0.35">
      <c r="A23" s="1">
        <v>147</v>
      </c>
      <c r="B23" s="1">
        <v>4.4311124540449303</v>
      </c>
    </row>
    <row r="24" spans="1:2" ht="15" thickBot="1" x14ac:dyDescent="0.35">
      <c r="A24" s="1">
        <v>253</v>
      </c>
      <c r="B24" s="1">
        <v>3.88119563365413</v>
      </c>
    </row>
    <row r="25" spans="1:2" ht="15" thickBot="1" x14ac:dyDescent="0.35">
      <c r="A25" s="1">
        <v>146</v>
      </c>
      <c r="B25" s="1">
        <v>4.2632463783832497</v>
      </c>
    </row>
    <row r="26" spans="1:2" ht="15" thickBot="1" x14ac:dyDescent="0.35">
      <c r="A26" s="1">
        <v>158</v>
      </c>
      <c r="B26" s="1">
        <v>4.7091912653197401</v>
      </c>
    </row>
    <row r="27" spans="1:2" ht="15" thickBot="1" x14ac:dyDescent="0.35">
      <c r="A27" s="1">
        <v>153</v>
      </c>
      <c r="B27" s="1">
        <v>5.0833170270257098</v>
      </c>
    </row>
    <row r="28" spans="1:2" ht="15" thickBot="1" x14ac:dyDescent="0.35">
      <c r="A28" s="1">
        <v>272</v>
      </c>
      <c r="B28" s="1">
        <v>4.4987860400253901</v>
      </c>
    </row>
    <row r="29" spans="1:2" ht="15" thickBot="1" x14ac:dyDescent="0.35">
      <c r="A29" s="1">
        <v>144</v>
      </c>
      <c r="B29" s="1">
        <v>5.6790401058599604</v>
      </c>
    </row>
    <row r="30" spans="1:2" ht="15" thickBot="1" x14ac:dyDescent="0.35">
      <c r="A30" s="1">
        <v>112</v>
      </c>
      <c r="B30" s="1">
        <v>6.0407827288086198</v>
      </c>
    </row>
    <row r="31" spans="1:2" ht="15" thickBot="1" x14ac:dyDescent="0.35">
      <c r="A31" s="1">
        <v>136</v>
      </c>
      <c r="B31" s="1">
        <v>6.3963332132927402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156</v>
      </c>
      <c r="B2" s="1">
        <v>5.4690615434817502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129</v>
      </c>
      <c r="B3" s="1">
        <v>4.1664559553293703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120</v>
      </c>
      <c r="B4" s="1">
        <v>4.4463078294952396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141</v>
      </c>
      <c r="B5" s="1">
        <v>4.3148681759961898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133</v>
      </c>
      <c r="B6" s="1">
        <v>5.1356236679693499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505</v>
      </c>
      <c r="B7" s="1">
        <v>5.1213136792266596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51</v>
      </c>
      <c r="B8" s="1">
        <v>4.7815981639795897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114</v>
      </c>
      <c r="B9" s="1">
        <v>5.5086763178574403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152</v>
      </c>
      <c r="B10" s="1">
        <v>5.1128685838744001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142</v>
      </c>
      <c r="B11" s="1">
        <v>4.57372555831145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115</v>
      </c>
      <c r="B12" s="1">
        <v>5.2243668175823998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119</v>
      </c>
      <c r="B13" s="1">
        <v>3.72730294111369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126</v>
      </c>
      <c r="B14" s="1">
        <v>5.1430251017003004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160</v>
      </c>
      <c r="B15" s="1">
        <v>4.3679305045450896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150</v>
      </c>
      <c r="B16" s="1">
        <v>4.9907263657402998</v>
      </c>
    </row>
    <row r="17" spans="1:2" ht="15" thickBot="1" x14ac:dyDescent="0.35">
      <c r="A17" s="1">
        <v>121</v>
      </c>
      <c r="B17" s="1">
        <v>3.6520099366339398</v>
      </c>
    </row>
    <row r="18" spans="1:2" ht="15" thickBot="1" x14ac:dyDescent="0.35">
      <c r="A18" s="1">
        <v>151</v>
      </c>
      <c r="B18" s="1">
        <v>5.0440219729185101</v>
      </c>
    </row>
    <row r="19" spans="1:2" ht="15" thickBot="1" x14ac:dyDescent="0.35">
      <c r="A19" s="1">
        <v>517</v>
      </c>
      <c r="B19" s="1">
        <v>3.9516578602621699</v>
      </c>
    </row>
    <row r="20" spans="1:2" ht="15" thickBot="1" x14ac:dyDescent="0.35">
      <c r="A20" s="1">
        <v>122</v>
      </c>
      <c r="B20" s="1">
        <v>5.2358305182813298</v>
      </c>
    </row>
    <row r="21" spans="1:2" ht="15" thickBot="1" x14ac:dyDescent="0.35">
      <c r="A21" s="1">
        <v>138</v>
      </c>
      <c r="B21" s="1">
        <v>5.1577989844785597</v>
      </c>
    </row>
    <row r="22" spans="1:2" ht="15" thickBot="1" x14ac:dyDescent="0.35">
      <c r="A22" s="1">
        <v>159</v>
      </c>
      <c r="B22" s="1">
        <v>4.9029103180843503</v>
      </c>
    </row>
    <row r="23" spans="1:2" ht="15" thickBot="1" x14ac:dyDescent="0.35">
      <c r="A23" s="1">
        <v>147</v>
      </c>
      <c r="B23" s="1">
        <v>4.6943635391707996</v>
      </c>
    </row>
    <row r="24" spans="1:2" ht="15" thickBot="1" x14ac:dyDescent="0.35">
      <c r="A24" s="1">
        <v>253</v>
      </c>
      <c r="B24" s="1">
        <v>4.4542927822842602</v>
      </c>
    </row>
    <row r="25" spans="1:2" ht="15" thickBot="1" x14ac:dyDescent="0.35">
      <c r="A25" s="1">
        <v>146</v>
      </c>
      <c r="B25" s="1">
        <v>4.61414007175848</v>
      </c>
    </row>
    <row r="26" spans="1:2" ht="15" thickBot="1" x14ac:dyDescent="0.35">
      <c r="A26" s="1">
        <v>158</v>
      </c>
      <c r="B26" s="1">
        <v>4.61821358734736</v>
      </c>
    </row>
    <row r="27" spans="1:2" ht="15" thickBot="1" x14ac:dyDescent="0.35">
      <c r="A27" s="1">
        <v>153</v>
      </c>
      <c r="B27" s="1">
        <v>5.2295541108931003</v>
      </c>
    </row>
    <row r="28" spans="1:2" ht="15" thickBot="1" x14ac:dyDescent="0.35">
      <c r="A28" s="1">
        <v>272</v>
      </c>
      <c r="B28" s="1">
        <v>4.5485024170480699</v>
      </c>
    </row>
    <row r="29" spans="1:2" ht="15" thickBot="1" x14ac:dyDescent="0.35">
      <c r="A29" s="1">
        <v>144</v>
      </c>
      <c r="B29" s="1">
        <v>5.3494214361396102</v>
      </c>
    </row>
    <row r="30" spans="1:2" ht="15" thickBot="1" x14ac:dyDescent="0.35">
      <c r="A30" s="1">
        <v>112</v>
      </c>
      <c r="B30" s="1">
        <v>5.4472931830354003</v>
      </c>
    </row>
    <row r="31" spans="1:2" ht="15" thickBot="1" x14ac:dyDescent="0.35">
      <c r="A31" s="1">
        <v>136</v>
      </c>
      <c r="B31" s="1">
        <v>5.7754412243531501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156</v>
      </c>
      <c r="B2" s="1">
        <v>7.1362368768514903</v>
      </c>
    </row>
    <row r="3" spans="1:2" ht="15" thickBot="1" x14ac:dyDescent="0.35">
      <c r="A3" s="1">
        <v>129</v>
      </c>
      <c r="B3" s="1">
        <v>4.3276889945048804</v>
      </c>
    </row>
    <row r="4" spans="1:2" ht="15" thickBot="1" x14ac:dyDescent="0.35">
      <c r="A4" s="1">
        <v>120</v>
      </c>
      <c r="B4" s="1">
        <v>4.6990040007007501</v>
      </c>
    </row>
    <row r="5" spans="1:2" ht="15" thickBot="1" x14ac:dyDescent="0.35">
      <c r="A5" s="1">
        <v>141</v>
      </c>
      <c r="B5" s="1">
        <v>3.5131614665258901</v>
      </c>
    </row>
    <row r="6" spans="1:2" ht="15" thickBot="1" x14ac:dyDescent="0.35">
      <c r="A6" s="1">
        <v>133</v>
      </c>
      <c r="B6" s="1">
        <v>5.4653369087713202</v>
      </c>
    </row>
    <row r="7" spans="1:2" ht="15" thickBot="1" x14ac:dyDescent="0.35">
      <c r="A7" s="1">
        <v>505</v>
      </c>
      <c r="B7" s="1">
        <v>4.45232029185477</v>
      </c>
    </row>
    <row r="8" spans="1:2" ht="15" thickBot="1" x14ac:dyDescent="0.35">
      <c r="A8" s="1">
        <v>51</v>
      </c>
      <c r="B8" s="1">
        <v>4.0911198599825704</v>
      </c>
    </row>
    <row r="9" spans="1:2" ht="15" thickBot="1" x14ac:dyDescent="0.35">
      <c r="A9" s="1">
        <v>114</v>
      </c>
      <c r="B9" s="1">
        <v>5.4653369087713202</v>
      </c>
    </row>
    <row r="10" spans="1:2" ht="15" thickBot="1" x14ac:dyDescent="0.35">
      <c r="A10" s="1">
        <v>152</v>
      </c>
      <c r="B10" s="1">
        <v>5.93211533748463</v>
      </c>
    </row>
    <row r="11" spans="1:2" ht="15" thickBot="1" x14ac:dyDescent="0.35">
      <c r="A11" s="1">
        <v>142</v>
      </c>
      <c r="B11" s="1">
        <v>5.3461131226384104</v>
      </c>
    </row>
    <row r="12" spans="1:2" ht="15" thickBot="1" x14ac:dyDescent="0.35">
      <c r="A12" s="1">
        <v>115</v>
      </c>
      <c r="B12" s="1">
        <v>4.6309907597385997</v>
      </c>
    </row>
    <row r="13" spans="1:2" ht="15" thickBot="1" x14ac:dyDescent="0.35">
      <c r="A13" s="1">
        <v>119</v>
      </c>
      <c r="B13" s="1">
        <v>1.02540617032934</v>
      </c>
    </row>
    <row r="14" spans="1:2" ht="15" thickBot="1" x14ac:dyDescent="0.35">
      <c r="A14" s="1">
        <v>126</v>
      </c>
      <c r="B14" s="1">
        <v>5.93211533748463</v>
      </c>
    </row>
    <row r="15" spans="1:2" ht="15" thickBot="1" x14ac:dyDescent="0.35">
      <c r="A15" s="1">
        <v>160</v>
      </c>
      <c r="B15" s="1">
        <v>3.1291847330515101</v>
      </c>
    </row>
    <row r="16" spans="1:2" ht="15" thickBot="1" x14ac:dyDescent="0.35">
      <c r="A16" s="1">
        <v>150</v>
      </c>
      <c r="B16" s="1">
        <v>3.9879355053074002</v>
      </c>
    </row>
    <row r="17" spans="1:2" ht="15" thickBot="1" x14ac:dyDescent="0.35">
      <c r="A17" s="1">
        <v>121</v>
      </c>
      <c r="B17" s="1">
        <v>1.9077317124767199</v>
      </c>
    </row>
    <row r="18" spans="1:2" ht="15" thickBot="1" x14ac:dyDescent="0.35">
      <c r="A18" s="1">
        <v>151</v>
      </c>
      <c r="B18" s="1">
        <v>5.4653369087713202</v>
      </c>
    </row>
    <row r="19" spans="1:2" ht="15" thickBot="1" x14ac:dyDescent="0.35">
      <c r="A19" s="1">
        <v>517</v>
      </c>
      <c r="B19" s="1">
        <v>3.77348761572827</v>
      </c>
    </row>
    <row r="20" spans="1:2" ht="15" thickBot="1" x14ac:dyDescent="0.35">
      <c r="A20" s="1">
        <v>122</v>
      </c>
      <c r="B20" s="1">
        <v>6.0057472788010502</v>
      </c>
    </row>
    <row r="21" spans="1:2" ht="15" thickBot="1" x14ac:dyDescent="0.35">
      <c r="A21" s="1">
        <v>138</v>
      </c>
      <c r="B21" s="1">
        <v>4.7635617073254002</v>
      </c>
    </row>
    <row r="22" spans="1:2" ht="15" thickBot="1" x14ac:dyDescent="0.35">
      <c r="A22" s="1">
        <v>159</v>
      </c>
      <c r="B22" s="1">
        <v>4.4502305318660902</v>
      </c>
    </row>
    <row r="23" spans="1:2" ht="15" thickBot="1" x14ac:dyDescent="0.35">
      <c r="A23" s="1">
        <v>147</v>
      </c>
      <c r="B23" s="1">
        <v>4.45232029185477</v>
      </c>
    </row>
    <row r="24" spans="1:2" ht="15" thickBot="1" x14ac:dyDescent="0.35">
      <c r="A24" s="1">
        <v>253</v>
      </c>
      <c r="B24" s="1">
        <v>3.77348761572827</v>
      </c>
    </row>
    <row r="25" spans="1:2" ht="15" thickBot="1" x14ac:dyDescent="0.35">
      <c r="A25" s="1">
        <v>146</v>
      </c>
      <c r="B25" s="1">
        <v>4.5444012259567996</v>
      </c>
    </row>
    <row r="26" spans="1:2" ht="15" thickBot="1" x14ac:dyDescent="0.35">
      <c r="A26" s="1">
        <v>158</v>
      </c>
      <c r="B26" s="1">
        <v>5.93211533748463</v>
      </c>
    </row>
    <row r="27" spans="1:2" ht="15" thickBot="1" x14ac:dyDescent="0.35">
      <c r="A27" s="1">
        <v>153</v>
      </c>
      <c r="B27" s="1">
        <v>4.0911198599825704</v>
      </c>
    </row>
    <row r="28" spans="1:2" ht="15" thickBot="1" x14ac:dyDescent="0.35">
      <c r="A28" s="1">
        <v>272</v>
      </c>
      <c r="B28" s="1">
        <v>4.6146027776098402</v>
      </c>
    </row>
    <row r="29" spans="1:2" ht="15" thickBot="1" x14ac:dyDescent="0.35">
      <c r="A29" s="1">
        <v>144</v>
      </c>
      <c r="B29" s="1">
        <v>4.6146027776098402</v>
      </c>
    </row>
    <row r="30" spans="1:2" ht="15" thickBot="1" x14ac:dyDescent="0.35">
      <c r="A30" s="1">
        <v>112</v>
      </c>
      <c r="B30" s="1">
        <v>6.9547585182516203</v>
      </c>
    </row>
    <row r="31" spans="1:2" ht="15" thickBot="1" x14ac:dyDescent="0.35">
      <c r="A31" s="1">
        <v>136</v>
      </c>
      <c r="B31" s="1">
        <v>6.9547585182516203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8" sqref="R28:R29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112</v>
      </c>
      <c r="B2" t="s">
        <v>59</v>
      </c>
      <c r="C2">
        <v>4.5</v>
      </c>
      <c r="D2">
        <v>125</v>
      </c>
      <c r="E2">
        <v>-155</v>
      </c>
      <c r="F2">
        <v>4.5</v>
      </c>
      <c r="G2">
        <v>122</v>
      </c>
      <c r="H2">
        <v>-154</v>
      </c>
      <c r="I2">
        <v>4.5</v>
      </c>
      <c r="J2">
        <v>115</v>
      </c>
      <c r="K2">
        <v>-150</v>
      </c>
      <c r="L2">
        <v>4.5</v>
      </c>
      <c r="M2">
        <v>106</v>
      </c>
      <c r="N2">
        <v>-143</v>
      </c>
      <c r="R2" s="7">
        <f t="shared" ref="R2:R33" si="0">MIN(C2,F2,I2,L2,O2)</f>
        <v>4.5</v>
      </c>
    </row>
    <row r="3" spans="1:18" x14ac:dyDescent="0.3">
      <c r="A3" t="s">
        <v>113</v>
      </c>
      <c r="B3" t="s">
        <v>37</v>
      </c>
      <c r="C3">
        <v>5.5</v>
      </c>
      <c r="D3">
        <v>-120</v>
      </c>
      <c r="E3">
        <v>-105</v>
      </c>
      <c r="F3">
        <v>5.5</v>
      </c>
      <c r="G3">
        <v>-122</v>
      </c>
      <c r="H3">
        <v>-104</v>
      </c>
      <c r="I3">
        <v>5.5</v>
      </c>
      <c r="J3">
        <v>-120</v>
      </c>
      <c r="K3">
        <v>-105</v>
      </c>
      <c r="L3">
        <v>5.5</v>
      </c>
      <c r="M3">
        <v>-127</v>
      </c>
      <c r="N3">
        <v>-107</v>
      </c>
      <c r="R3" s="7">
        <f t="shared" si="0"/>
        <v>5.5</v>
      </c>
    </row>
    <row r="4" spans="1:18" x14ac:dyDescent="0.3">
      <c r="A4" t="s">
        <v>114</v>
      </c>
      <c r="B4" t="s">
        <v>50</v>
      </c>
      <c r="C4">
        <v>4.5</v>
      </c>
      <c r="D4">
        <v>-130</v>
      </c>
      <c r="E4">
        <v>100</v>
      </c>
      <c r="F4">
        <v>4.5</v>
      </c>
      <c r="G4">
        <v>-134</v>
      </c>
      <c r="H4">
        <v>106</v>
      </c>
      <c r="I4">
        <v>4.5</v>
      </c>
      <c r="J4">
        <v>-135</v>
      </c>
      <c r="K4">
        <v>100</v>
      </c>
      <c r="L4">
        <v>4.5</v>
      </c>
      <c r="M4">
        <v>148</v>
      </c>
      <c r="N4">
        <v>112</v>
      </c>
      <c r="R4" s="7">
        <f t="shared" si="0"/>
        <v>4.5</v>
      </c>
    </row>
    <row r="5" spans="1:18" x14ac:dyDescent="0.3">
      <c r="A5" t="s">
        <v>115</v>
      </c>
      <c r="B5" t="s">
        <v>65</v>
      </c>
      <c r="C5">
        <v>4.5</v>
      </c>
      <c r="D5">
        <v>-125</v>
      </c>
      <c r="E5">
        <v>-105</v>
      </c>
      <c r="F5">
        <v>4.5</v>
      </c>
      <c r="G5">
        <v>-128</v>
      </c>
      <c r="H5">
        <v>100</v>
      </c>
      <c r="I5">
        <v>4.5</v>
      </c>
      <c r="J5">
        <v>-125</v>
      </c>
      <c r="K5">
        <v>-105</v>
      </c>
      <c r="L5">
        <v>4.5</v>
      </c>
      <c r="M5">
        <v>-125</v>
      </c>
      <c r="N5">
        <v>-108</v>
      </c>
      <c r="R5" s="7">
        <f t="shared" si="0"/>
        <v>4.5</v>
      </c>
    </row>
    <row r="6" spans="1:18" x14ac:dyDescent="0.3">
      <c r="A6" t="s">
        <v>116</v>
      </c>
      <c r="B6" t="s">
        <v>54</v>
      </c>
      <c r="C6">
        <v>3.5</v>
      </c>
      <c r="D6">
        <v>-145</v>
      </c>
      <c r="E6">
        <v>105</v>
      </c>
      <c r="F6">
        <v>3.5</v>
      </c>
      <c r="G6">
        <v>-136</v>
      </c>
      <c r="H6">
        <v>106</v>
      </c>
      <c r="I6">
        <v>3.5</v>
      </c>
      <c r="J6">
        <v>-120</v>
      </c>
      <c r="K6">
        <v>-105</v>
      </c>
      <c r="L6">
        <v>3.5</v>
      </c>
      <c r="M6">
        <v>-137</v>
      </c>
      <c r="N6">
        <v>102</v>
      </c>
      <c r="R6" s="7">
        <f t="shared" si="0"/>
        <v>3.5</v>
      </c>
    </row>
    <row r="7" spans="1:18" x14ac:dyDescent="0.3">
      <c r="A7" t="s">
        <v>117</v>
      </c>
      <c r="B7" t="s">
        <v>118</v>
      </c>
      <c r="C7">
        <v>4.5</v>
      </c>
      <c r="D7">
        <v>-145</v>
      </c>
      <c r="E7">
        <v>110</v>
      </c>
      <c r="F7">
        <v>4.5</v>
      </c>
      <c r="G7">
        <v>-154</v>
      </c>
      <c r="H7">
        <v>122</v>
      </c>
      <c r="I7">
        <v>4.5</v>
      </c>
      <c r="J7">
        <v>-145</v>
      </c>
      <c r="K7">
        <v>110</v>
      </c>
      <c r="L7">
        <v>4.5</v>
      </c>
      <c r="M7">
        <v>125</v>
      </c>
      <c r="N7">
        <v>125</v>
      </c>
      <c r="R7" s="7">
        <f t="shared" si="0"/>
        <v>4.5</v>
      </c>
    </row>
    <row r="8" spans="1:18" x14ac:dyDescent="0.3">
      <c r="A8" t="s">
        <v>119</v>
      </c>
      <c r="B8" t="s">
        <v>64</v>
      </c>
      <c r="C8">
        <v>1.5</v>
      </c>
      <c r="D8">
        <v>-230</v>
      </c>
      <c r="E8">
        <v>175</v>
      </c>
      <c r="F8" t="s">
        <v>73</v>
      </c>
      <c r="G8" t="s">
        <v>73</v>
      </c>
      <c r="H8" t="s">
        <v>73</v>
      </c>
      <c r="I8">
        <v>1.5</v>
      </c>
      <c r="J8" t="s">
        <v>73</v>
      </c>
      <c r="K8" t="s">
        <v>73</v>
      </c>
      <c r="L8" t="s">
        <v>73</v>
      </c>
      <c r="M8" t="s">
        <v>73</v>
      </c>
      <c r="N8" t="s">
        <v>73</v>
      </c>
      <c r="R8" s="7">
        <f t="shared" si="0"/>
        <v>1.5</v>
      </c>
    </row>
    <row r="9" spans="1:18" x14ac:dyDescent="0.3">
      <c r="A9" t="s">
        <v>120</v>
      </c>
      <c r="B9" t="s">
        <v>49</v>
      </c>
      <c r="C9">
        <v>4.5</v>
      </c>
      <c r="D9">
        <v>-155</v>
      </c>
      <c r="E9">
        <v>120</v>
      </c>
      <c r="F9">
        <v>4.5</v>
      </c>
      <c r="G9">
        <v>-148</v>
      </c>
      <c r="H9">
        <v>116</v>
      </c>
      <c r="I9">
        <v>4.5</v>
      </c>
      <c r="J9">
        <v>-190</v>
      </c>
      <c r="K9">
        <v>140</v>
      </c>
      <c r="L9">
        <v>4.5</v>
      </c>
      <c r="M9">
        <v>145</v>
      </c>
      <c r="N9">
        <v>112</v>
      </c>
      <c r="R9" s="7">
        <f t="shared" si="0"/>
        <v>4.5</v>
      </c>
    </row>
    <row r="10" spans="1:18" x14ac:dyDescent="0.3">
      <c r="A10" t="s">
        <v>121</v>
      </c>
      <c r="B10" t="s">
        <v>57</v>
      </c>
      <c r="C10">
        <v>3.5</v>
      </c>
      <c r="D10">
        <v>-110</v>
      </c>
      <c r="E10">
        <v>-120</v>
      </c>
      <c r="F10">
        <v>3.5</v>
      </c>
      <c r="G10">
        <v>-111</v>
      </c>
      <c r="H10">
        <v>-115</v>
      </c>
      <c r="I10">
        <v>3.5</v>
      </c>
      <c r="J10">
        <v>-105</v>
      </c>
      <c r="K10">
        <v>-120</v>
      </c>
      <c r="L10">
        <v>3.5</v>
      </c>
      <c r="M10">
        <v>-113</v>
      </c>
      <c r="N10">
        <v>-120</v>
      </c>
      <c r="R10" s="7">
        <f t="shared" si="0"/>
        <v>3.5</v>
      </c>
    </row>
    <row r="11" spans="1:18" x14ac:dyDescent="0.3">
      <c r="A11" t="s">
        <v>122</v>
      </c>
      <c r="B11" t="s">
        <v>68</v>
      </c>
      <c r="C11">
        <v>6.5</v>
      </c>
      <c r="D11">
        <v>-160</v>
      </c>
      <c r="E11">
        <v>125</v>
      </c>
      <c r="F11">
        <v>6.5</v>
      </c>
      <c r="G11">
        <v>-146</v>
      </c>
      <c r="H11">
        <v>114</v>
      </c>
      <c r="I11">
        <v>6.5</v>
      </c>
      <c r="J11">
        <v>-155</v>
      </c>
      <c r="K11">
        <v>115</v>
      </c>
      <c r="L11">
        <v>6.5</v>
      </c>
      <c r="M11">
        <v>110</v>
      </c>
      <c r="N11">
        <v>133</v>
      </c>
      <c r="R11" s="7">
        <f t="shared" si="0"/>
        <v>6.5</v>
      </c>
    </row>
    <row r="12" spans="1:18" x14ac:dyDescent="0.3">
      <c r="A12" t="s">
        <v>123</v>
      </c>
      <c r="B12" t="s">
        <v>74</v>
      </c>
      <c r="C12">
        <v>6.5</v>
      </c>
      <c r="D12">
        <v>-135</v>
      </c>
      <c r="E12">
        <v>100</v>
      </c>
      <c r="F12">
        <v>6.5</v>
      </c>
      <c r="G12">
        <v>-125</v>
      </c>
      <c r="H12">
        <v>-102</v>
      </c>
      <c r="I12">
        <v>6.5</v>
      </c>
      <c r="J12">
        <v>-130</v>
      </c>
      <c r="K12">
        <v>100</v>
      </c>
      <c r="L12">
        <v>6.5</v>
      </c>
      <c r="M12">
        <v>140</v>
      </c>
      <c r="N12">
        <v>105</v>
      </c>
      <c r="R12" s="7">
        <f t="shared" si="0"/>
        <v>6.5</v>
      </c>
    </row>
    <row r="13" spans="1:18" x14ac:dyDescent="0.3">
      <c r="A13" t="s">
        <v>124</v>
      </c>
      <c r="B13" t="s">
        <v>45</v>
      </c>
      <c r="C13">
        <v>4.5</v>
      </c>
      <c r="D13">
        <v>-125</v>
      </c>
      <c r="E13">
        <v>-105</v>
      </c>
      <c r="F13">
        <v>4.5</v>
      </c>
      <c r="G13">
        <v>-122</v>
      </c>
      <c r="H13">
        <v>-104</v>
      </c>
      <c r="I13">
        <v>4.5</v>
      </c>
      <c r="J13">
        <v>-120</v>
      </c>
      <c r="K13">
        <v>-105</v>
      </c>
      <c r="L13">
        <v>4.5</v>
      </c>
      <c r="M13">
        <v>-136</v>
      </c>
      <c r="N13">
        <v>100</v>
      </c>
      <c r="R13" s="7">
        <f t="shared" si="0"/>
        <v>4.5</v>
      </c>
    </row>
    <row r="14" spans="1:18" x14ac:dyDescent="0.3">
      <c r="A14" t="s">
        <v>125</v>
      </c>
      <c r="B14" t="s">
        <v>70</v>
      </c>
      <c r="C14">
        <v>4.5</v>
      </c>
      <c r="D14">
        <v>-145</v>
      </c>
      <c r="E14">
        <v>110</v>
      </c>
      <c r="F14">
        <v>4.5</v>
      </c>
      <c r="G14">
        <v>-148</v>
      </c>
      <c r="H14">
        <v>116</v>
      </c>
      <c r="I14">
        <v>4.5</v>
      </c>
      <c r="J14">
        <v>-145</v>
      </c>
      <c r="K14">
        <v>110</v>
      </c>
      <c r="L14">
        <v>4.5</v>
      </c>
      <c r="M14">
        <v>-143</v>
      </c>
      <c r="N14">
        <v>107</v>
      </c>
      <c r="R14" s="7">
        <f t="shared" si="0"/>
        <v>4.5</v>
      </c>
    </row>
    <row r="15" spans="1:18" x14ac:dyDescent="0.3">
      <c r="A15" t="s">
        <v>126</v>
      </c>
      <c r="B15" t="s">
        <v>44</v>
      </c>
      <c r="C15">
        <v>5.5</v>
      </c>
      <c r="D15">
        <v>-105</v>
      </c>
      <c r="E15">
        <v>-125</v>
      </c>
      <c r="F15">
        <v>5.5</v>
      </c>
      <c r="G15">
        <v>-104</v>
      </c>
      <c r="H15">
        <v>-122</v>
      </c>
      <c r="I15">
        <v>5.5</v>
      </c>
      <c r="J15">
        <v>-105</v>
      </c>
      <c r="K15">
        <v>-125</v>
      </c>
      <c r="L15">
        <v>5.5</v>
      </c>
      <c r="M15">
        <v>-117</v>
      </c>
      <c r="N15">
        <v>-117</v>
      </c>
      <c r="R15" s="7">
        <f t="shared" si="0"/>
        <v>5.5</v>
      </c>
    </row>
    <row r="16" spans="1:18" x14ac:dyDescent="0.3">
      <c r="A16" t="s">
        <v>127</v>
      </c>
      <c r="B16" t="s">
        <v>61</v>
      </c>
      <c r="C16">
        <v>4.5</v>
      </c>
      <c r="D16">
        <v>-115</v>
      </c>
      <c r="E16">
        <v>-110</v>
      </c>
      <c r="F16">
        <v>4.5</v>
      </c>
      <c r="G16">
        <v>-122</v>
      </c>
      <c r="H16">
        <v>-106</v>
      </c>
      <c r="I16">
        <v>4.5</v>
      </c>
      <c r="J16">
        <v>-135</v>
      </c>
      <c r="K16">
        <v>105</v>
      </c>
      <c r="L16">
        <v>4.5</v>
      </c>
      <c r="M16">
        <v>-113</v>
      </c>
      <c r="N16">
        <v>-120</v>
      </c>
      <c r="R16" s="7">
        <f t="shared" si="0"/>
        <v>4.5</v>
      </c>
    </row>
    <row r="17" spans="1:18" x14ac:dyDescent="0.3">
      <c r="A17" t="s">
        <v>128</v>
      </c>
      <c r="B17" t="s">
        <v>14</v>
      </c>
      <c r="C17">
        <v>4.5</v>
      </c>
      <c r="D17">
        <v>-150</v>
      </c>
      <c r="E17">
        <v>115</v>
      </c>
      <c r="F17">
        <v>4.5</v>
      </c>
      <c r="G17">
        <v>-158</v>
      </c>
      <c r="H17">
        <v>124</v>
      </c>
      <c r="I17">
        <v>4.5</v>
      </c>
      <c r="J17">
        <v>-155</v>
      </c>
      <c r="K17">
        <v>120</v>
      </c>
      <c r="L17">
        <v>4.5</v>
      </c>
      <c r="M17">
        <v>138</v>
      </c>
      <c r="N17">
        <v>120</v>
      </c>
      <c r="R17" s="7">
        <f t="shared" si="0"/>
        <v>4.5</v>
      </c>
    </row>
    <row r="18" spans="1:18" x14ac:dyDescent="0.3">
      <c r="A18" t="s">
        <v>129</v>
      </c>
      <c r="B18" t="s">
        <v>108</v>
      </c>
      <c r="C18">
        <v>5.5</v>
      </c>
      <c r="D18">
        <v>-110</v>
      </c>
      <c r="E18">
        <v>-115</v>
      </c>
      <c r="F18">
        <v>5.5</v>
      </c>
      <c r="G18">
        <v>-126</v>
      </c>
      <c r="H18">
        <v>-102</v>
      </c>
      <c r="I18">
        <v>5.5</v>
      </c>
      <c r="J18">
        <v>-110</v>
      </c>
      <c r="K18">
        <v>-120</v>
      </c>
      <c r="L18">
        <v>5.5</v>
      </c>
      <c r="M18">
        <v>145</v>
      </c>
      <c r="N18">
        <v>108</v>
      </c>
      <c r="R18" s="7">
        <f t="shared" si="0"/>
        <v>5.5</v>
      </c>
    </row>
    <row r="19" spans="1:18" x14ac:dyDescent="0.3">
      <c r="A19" t="s">
        <v>130</v>
      </c>
      <c r="B19" t="s">
        <v>72</v>
      </c>
      <c r="C19">
        <v>5.5</v>
      </c>
      <c r="D19">
        <v>-165</v>
      </c>
      <c r="E19">
        <v>125</v>
      </c>
      <c r="F19">
        <v>4.5</v>
      </c>
      <c r="G19">
        <v>124</v>
      </c>
      <c r="H19">
        <v>-160</v>
      </c>
      <c r="I19">
        <v>5.5</v>
      </c>
      <c r="J19">
        <v>-160</v>
      </c>
      <c r="K19">
        <v>125</v>
      </c>
      <c r="L19">
        <v>5.5</v>
      </c>
      <c r="M19">
        <v>110</v>
      </c>
      <c r="N19">
        <v>140</v>
      </c>
      <c r="R19" s="7">
        <f t="shared" si="0"/>
        <v>4.5</v>
      </c>
    </row>
    <row r="20" spans="1:18" x14ac:dyDescent="0.3">
      <c r="A20" t="s">
        <v>131</v>
      </c>
      <c r="B20" t="s">
        <v>107</v>
      </c>
      <c r="C20">
        <v>3.5</v>
      </c>
      <c r="D20">
        <v>120</v>
      </c>
      <c r="E20">
        <v>-155</v>
      </c>
      <c r="F20">
        <v>3.5</v>
      </c>
      <c r="G20">
        <v>114</v>
      </c>
      <c r="H20">
        <v>-146</v>
      </c>
      <c r="I20">
        <v>3.5</v>
      </c>
      <c r="J20">
        <v>105</v>
      </c>
      <c r="K20">
        <v>-140</v>
      </c>
      <c r="L20">
        <v>3.5</v>
      </c>
      <c r="M20">
        <v>108</v>
      </c>
      <c r="N20">
        <v>-148</v>
      </c>
      <c r="R20" s="7">
        <f t="shared" si="0"/>
        <v>3.5</v>
      </c>
    </row>
    <row r="21" spans="1:18" x14ac:dyDescent="0.3">
      <c r="A21" t="s">
        <v>132</v>
      </c>
      <c r="B21" t="s">
        <v>105</v>
      </c>
      <c r="C21">
        <v>4.5</v>
      </c>
      <c r="D21">
        <v>-110</v>
      </c>
      <c r="E21">
        <v>-120</v>
      </c>
      <c r="F21">
        <v>4.5</v>
      </c>
      <c r="G21">
        <v>-112</v>
      </c>
      <c r="H21">
        <v>-112</v>
      </c>
      <c r="I21">
        <v>4.5</v>
      </c>
      <c r="J21">
        <v>-110</v>
      </c>
      <c r="K21">
        <v>-120</v>
      </c>
      <c r="L21">
        <v>4.5</v>
      </c>
      <c r="M21">
        <v>-127</v>
      </c>
      <c r="N21">
        <v>-107</v>
      </c>
      <c r="R21" s="7">
        <f t="shared" si="0"/>
        <v>4.5</v>
      </c>
    </row>
    <row r="22" spans="1:18" x14ac:dyDescent="0.3">
      <c r="A22" t="s">
        <v>133</v>
      </c>
      <c r="B22" t="s">
        <v>60</v>
      </c>
      <c r="C22">
        <v>3.5</v>
      </c>
      <c r="D22">
        <v>125</v>
      </c>
      <c r="E22">
        <v>-165</v>
      </c>
      <c r="F22">
        <v>3.5</v>
      </c>
      <c r="G22">
        <v>124</v>
      </c>
      <c r="H22">
        <v>-160</v>
      </c>
      <c r="I22">
        <v>3.5</v>
      </c>
      <c r="J22">
        <v>120</v>
      </c>
      <c r="K22">
        <v>-155</v>
      </c>
      <c r="L22">
        <v>4.5</v>
      </c>
      <c r="M22">
        <v>120</v>
      </c>
      <c r="N22">
        <v>143</v>
      </c>
      <c r="R22" s="7">
        <f t="shared" si="0"/>
        <v>3.5</v>
      </c>
    </row>
    <row r="23" spans="1:18" x14ac:dyDescent="0.3">
      <c r="A23" t="s">
        <v>134</v>
      </c>
      <c r="B23" t="s">
        <v>109</v>
      </c>
      <c r="C23">
        <v>4.5</v>
      </c>
      <c r="D23">
        <v>100</v>
      </c>
      <c r="E23">
        <v>-130</v>
      </c>
      <c r="F23">
        <v>4.5</v>
      </c>
      <c r="G23">
        <v>102</v>
      </c>
      <c r="H23">
        <v>-128</v>
      </c>
      <c r="I23">
        <v>4.5</v>
      </c>
      <c r="J23">
        <v>100</v>
      </c>
      <c r="K23">
        <v>-130</v>
      </c>
      <c r="L23">
        <v>4.5</v>
      </c>
      <c r="M23">
        <v>-117</v>
      </c>
      <c r="N23">
        <v>-115</v>
      </c>
      <c r="R23" s="7">
        <f t="shared" si="0"/>
        <v>4.5</v>
      </c>
    </row>
    <row r="24" spans="1:18" x14ac:dyDescent="0.3">
      <c r="A24" t="s">
        <v>135</v>
      </c>
      <c r="B24" t="s">
        <v>106</v>
      </c>
      <c r="C24">
        <v>5.5</v>
      </c>
      <c r="D24">
        <v>-165</v>
      </c>
      <c r="E24">
        <v>125</v>
      </c>
      <c r="F24">
        <v>4.5</v>
      </c>
      <c r="G24">
        <v>124</v>
      </c>
      <c r="H24">
        <v>-160</v>
      </c>
      <c r="I24">
        <v>5.5</v>
      </c>
      <c r="J24">
        <v>-165</v>
      </c>
      <c r="K24">
        <v>130</v>
      </c>
      <c r="L24">
        <v>5.5</v>
      </c>
      <c r="M24">
        <v>112</v>
      </c>
      <c r="N24">
        <v>135</v>
      </c>
      <c r="R24" s="7">
        <f t="shared" si="0"/>
        <v>4.5</v>
      </c>
    </row>
    <row r="25" spans="1:18" x14ac:dyDescent="0.3">
      <c r="A25" t="s">
        <v>136</v>
      </c>
      <c r="B25" t="s">
        <v>75</v>
      </c>
      <c r="C25">
        <v>7.5</v>
      </c>
      <c r="D25">
        <v>-155</v>
      </c>
      <c r="E25">
        <v>120</v>
      </c>
      <c r="F25">
        <v>6.5</v>
      </c>
      <c r="G25">
        <v>120</v>
      </c>
      <c r="H25">
        <v>-152</v>
      </c>
      <c r="I25">
        <v>7.5</v>
      </c>
      <c r="J25">
        <v>-155</v>
      </c>
      <c r="K25">
        <v>120</v>
      </c>
      <c r="L25">
        <v>7.5</v>
      </c>
      <c r="M25">
        <v>120</v>
      </c>
      <c r="N25">
        <v>117</v>
      </c>
      <c r="R25" s="7">
        <f t="shared" si="0"/>
        <v>6.5</v>
      </c>
    </row>
    <row r="26" spans="1:18" x14ac:dyDescent="0.3">
      <c r="A26" t="s">
        <v>137</v>
      </c>
      <c r="B26" t="s">
        <v>56</v>
      </c>
      <c r="C26">
        <v>4.5</v>
      </c>
      <c r="D26">
        <v>115</v>
      </c>
      <c r="E26">
        <v>-150</v>
      </c>
      <c r="F26">
        <v>5.5</v>
      </c>
      <c r="G26">
        <v>-162</v>
      </c>
      <c r="H26">
        <v>126</v>
      </c>
      <c r="I26">
        <v>4.5</v>
      </c>
      <c r="J26">
        <v>110</v>
      </c>
      <c r="K26">
        <v>-145</v>
      </c>
      <c r="L26">
        <v>4.5</v>
      </c>
      <c r="M26">
        <v>104</v>
      </c>
      <c r="N26">
        <v>-141</v>
      </c>
      <c r="R26" s="7">
        <f t="shared" si="0"/>
        <v>4.5</v>
      </c>
    </row>
    <row r="27" spans="1:18" x14ac:dyDescent="0.3">
      <c r="A27" t="s">
        <v>138</v>
      </c>
      <c r="B27" t="s">
        <v>76</v>
      </c>
      <c r="C27">
        <v>4.5</v>
      </c>
      <c r="D27">
        <v>-130</v>
      </c>
      <c r="E27">
        <v>100</v>
      </c>
      <c r="F27">
        <v>4.5</v>
      </c>
      <c r="G27">
        <v>-112</v>
      </c>
      <c r="H27">
        <v>-112</v>
      </c>
      <c r="I27">
        <v>4.5</v>
      </c>
      <c r="J27">
        <v>-130</v>
      </c>
      <c r="K27">
        <v>100</v>
      </c>
      <c r="L27">
        <v>4.5</v>
      </c>
      <c r="M27">
        <v>-124</v>
      </c>
      <c r="N27">
        <v>-110</v>
      </c>
      <c r="R27" s="7">
        <f t="shared" si="0"/>
        <v>4.5</v>
      </c>
    </row>
    <row r="28" spans="1:18" x14ac:dyDescent="0.3">
      <c r="A28" t="s">
        <v>139</v>
      </c>
      <c r="B28" t="s">
        <v>62</v>
      </c>
      <c r="C28">
        <v>4.5</v>
      </c>
      <c r="D28">
        <v>110</v>
      </c>
      <c r="E28">
        <v>-140</v>
      </c>
      <c r="F28">
        <v>4.5</v>
      </c>
      <c r="G28">
        <v>110</v>
      </c>
      <c r="H28">
        <v>-140</v>
      </c>
      <c r="I28">
        <v>4.5</v>
      </c>
      <c r="J28">
        <v>110</v>
      </c>
      <c r="K28">
        <v>-145</v>
      </c>
      <c r="L28">
        <v>5.5</v>
      </c>
      <c r="M28">
        <v>108</v>
      </c>
      <c r="N28">
        <v>148</v>
      </c>
      <c r="R28" s="7">
        <f t="shared" si="0"/>
        <v>4.5</v>
      </c>
    </row>
    <row r="29" spans="1:18" x14ac:dyDescent="0.3">
      <c r="A29" t="s">
        <v>140</v>
      </c>
      <c r="B29" t="s">
        <v>110</v>
      </c>
      <c r="C29">
        <v>4.5</v>
      </c>
      <c r="D29">
        <v>125</v>
      </c>
      <c r="E29">
        <v>-160</v>
      </c>
      <c r="F29">
        <v>4.5</v>
      </c>
      <c r="G29">
        <v>124</v>
      </c>
      <c r="H29">
        <v>-158</v>
      </c>
      <c r="I29">
        <v>4.5</v>
      </c>
      <c r="J29">
        <v>125</v>
      </c>
      <c r="K29">
        <v>-160</v>
      </c>
      <c r="L29">
        <v>5.5</v>
      </c>
      <c r="M29">
        <v>120</v>
      </c>
      <c r="N29">
        <v>123</v>
      </c>
      <c r="R29" s="7">
        <f t="shared" si="0"/>
        <v>4.5</v>
      </c>
    </row>
    <row r="30" spans="1:18" x14ac:dyDescent="0.3">
      <c r="R30" s="7">
        <f t="shared" si="0"/>
        <v>0</v>
      </c>
    </row>
    <row r="31" spans="1:18" x14ac:dyDescent="0.3">
      <c r="R31" s="7">
        <f t="shared" si="0"/>
        <v>0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W31"/>
  <sheetViews>
    <sheetView workbookViewId="0">
      <selection activeCell="N13" sqref="N13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23" x14ac:dyDescent="0.3">
      <c r="A1" s="7" t="s">
        <v>30</v>
      </c>
      <c r="B1" s="7" t="s">
        <v>20</v>
      </c>
      <c r="C1" s="15" t="s">
        <v>19</v>
      </c>
      <c r="D1" s="15" t="s">
        <v>38</v>
      </c>
      <c r="E1" s="15" t="s">
        <v>48</v>
      </c>
      <c r="F1" s="7" t="s">
        <v>41</v>
      </c>
      <c r="G1" s="7" t="s">
        <v>29</v>
      </c>
      <c r="H1" s="7" t="s">
        <v>15</v>
      </c>
      <c r="I1" s="7" t="s">
        <v>14</v>
      </c>
      <c r="J1" s="7" t="s">
        <v>42</v>
      </c>
      <c r="K1" s="7" t="s">
        <v>28</v>
      </c>
      <c r="L1" s="7" t="s">
        <v>27</v>
      </c>
      <c r="M1" s="7" t="s">
        <v>17</v>
      </c>
      <c r="N1" s="7" t="s">
        <v>33</v>
      </c>
      <c r="O1" s="7" t="s">
        <v>35</v>
      </c>
      <c r="P1" s="7" t="s">
        <v>18</v>
      </c>
      <c r="Q1" s="7" t="s">
        <v>26</v>
      </c>
      <c r="R1" s="7" t="s">
        <v>25</v>
      </c>
      <c r="S1" s="7" t="s">
        <v>36</v>
      </c>
      <c r="T1" s="7" t="s">
        <v>34</v>
      </c>
      <c r="U1" s="7" t="s">
        <v>40</v>
      </c>
      <c r="V1" s="7" t="s">
        <v>24</v>
      </c>
      <c r="W1" s="7" t="s">
        <v>6</v>
      </c>
    </row>
    <row r="2" spans="1:23" x14ac:dyDescent="0.3">
      <c r="A2" s="14">
        <v>1</v>
      </c>
      <c r="B2" s="7" t="s">
        <v>123</v>
      </c>
      <c r="C2" s="7"/>
      <c r="D2" s="7"/>
      <c r="E2" s="7"/>
      <c r="F2" s="7"/>
      <c r="G2" s="10">
        <v>4.5826627152310833</v>
      </c>
      <c r="H2" s="10">
        <v>4.8303364857409496</v>
      </c>
      <c r="I2" s="10">
        <v>4.0845204178537502</v>
      </c>
      <c r="J2" s="7"/>
      <c r="K2" s="16">
        <v>4.5</v>
      </c>
      <c r="L2" s="16">
        <f t="shared" ref="L2:L31" si="0">IF(ABS(F2 - K2) &gt; MAX(ABS(G2 - K2), ABS(H2 - K2)), F2 - K2, IF(ABS(G2 - K2) &gt; ABS(H2 - K2), G2 - K2, H2 - K2))</f>
        <v>-4.5</v>
      </c>
      <c r="M2" s="16" t="str">
        <f t="shared" ref="M2:M31" si="1">IF(OR(L2&lt;0, AND(F2&lt;K2, I2&lt;K2)), "Under", "Over")</f>
        <v>Under</v>
      </c>
      <c r="N2" s="16">
        <f t="shared" ref="N2:N31" si="2">F2-K2</f>
        <v>-4.5</v>
      </c>
      <c r="O2" s="16"/>
      <c r="P2" s="16">
        <f t="shared" ref="P2:P31" si="3">IF(M2="Over", IF(AND(G2&gt;K2, H2&gt;K2, I2&gt;K2), 1, IF(OR(AND(G2&gt;K2, H2&gt;K2), AND(G2&gt;K2, I2&gt;K2), AND(G2&gt;K2, I2&gt;K2)), 2/3, IF(OR(AND(G2&gt;K2, H2&lt;=K2), AND(G2&gt;K2, I2&lt;=K2), AND(H2&gt;K2, I2&lt;=K2), AND(G2&lt;=K2, H2&gt;K2), AND(G2&lt;=K2, I2&gt;K2), AND(H2&lt;=K2, I2&gt;K2)), 1/3, 0))), IF(AND(G2&lt;K2, H2&lt;K2, I2&lt;K2), 1, IF(OR(AND(G2&lt;K2, H2&lt;K2), AND(G2&lt;K2, I2&lt;K2), AND(G2&lt;K2, I2&lt;K2)), 2/3, IF(OR(AND(G2&lt;K2, H2&gt;=K2), AND(G2&lt;K2, I2&gt;=K2), AND(H2&lt;K2, I2&gt;=K2), AND(G2&gt;=K2, H2&lt;K2), AND(G2&gt;=K2, I2&lt;K2), AND(H2&gt;=K2, I2&lt;K2)), 1/3, 0))))</f>
        <v>0.33333333333333331</v>
      </c>
      <c r="Q2" s="16">
        <f t="shared" ref="Q2:Q31" si="4">IF(OR(L2&gt;1.5,L2&lt;-1.5),2,
IF(OR(AND(L2&lt;=1.5,L2&gt;=1),AND(L2&gt;=-1.5,L2&lt;=-1)),1.5,
IF(OR(AND(L2&lt;=1,L2&gt;=0.75),AND(L2&gt;=-1,L2&lt;=-0.75)),1,
IF(OR(AND(L2&lt;=0.75,L2&gt;=0.5),AND(L2&gt;=-0.75,L2&lt;=-0.5)),0.5,
IF(OR(L2&lt;=0.5,L2&gt;=-0.5),0,"")
)
)
))</f>
        <v>2</v>
      </c>
      <c r="R2" s="16">
        <f t="shared" ref="R2:R31" si="5">IF(P2=1,3,IF(P2=2/3,2,IF(P2=1/3,1,0)))</f>
        <v>1</v>
      </c>
      <c r="S2" s="16">
        <f t="shared" ref="S2:S31" si="6">IF(AND(M2="Over", F2&gt;K2), 2, IF(AND(M2="Under", F2&lt;=K2), 2, 0))</f>
        <v>2</v>
      </c>
      <c r="T2" s="16">
        <f t="shared" ref="T2:T31" si="7">IF(AND(M2="Over", ISNUMBER(O2), O2&gt;0.5), 2, IF(AND(M2="Under", ISNUMBER(O2), O2&lt;=0.5), 2, 0))</f>
        <v>0</v>
      </c>
      <c r="U2" s="16">
        <f t="shared" ref="U2:U31" si="8">IF(M2="Over",
    IF(J2&gt;8.6, 1,
        IF(J2&gt;7.5, 0.5, 0)),
    IF(M2="Under",
        IF(J2&gt;8.6, 0,
            IF(J2&gt;7.5, 0.5, 1)),
        "Invalid N37 Value"))</f>
        <v>1</v>
      </c>
      <c r="V2" s="16">
        <f t="shared" ref="V2:V31" si="9">SUM(Q2:U2)</f>
        <v>6</v>
      </c>
      <c r="W2" s="16"/>
    </row>
    <row r="3" spans="1:23" x14ac:dyDescent="0.3">
      <c r="A3" s="14">
        <v>2</v>
      </c>
      <c r="B3" s="7" t="s">
        <v>128</v>
      </c>
      <c r="C3" s="7"/>
      <c r="D3" s="7"/>
      <c r="E3" s="7"/>
      <c r="F3" s="7"/>
      <c r="G3" s="10">
        <v>4.4614458858971098</v>
      </c>
      <c r="H3" s="10">
        <v>4.8873169003423698</v>
      </c>
      <c r="I3" s="10">
        <v>3.7960424000000001</v>
      </c>
      <c r="J3" s="7"/>
      <c r="K3" s="16">
        <v>3.5</v>
      </c>
      <c r="L3" s="16">
        <f t="shared" si="0"/>
        <v>-3.5</v>
      </c>
      <c r="M3" s="16" t="str">
        <f t="shared" si="1"/>
        <v>Under</v>
      </c>
      <c r="N3" s="16">
        <f t="shared" si="2"/>
        <v>-3.5</v>
      </c>
      <c r="O3" s="16"/>
      <c r="P3" s="16">
        <f t="shared" si="3"/>
        <v>0</v>
      </c>
      <c r="Q3" s="16">
        <f t="shared" si="4"/>
        <v>2</v>
      </c>
      <c r="R3" s="16">
        <f t="shared" si="5"/>
        <v>0</v>
      </c>
      <c r="S3" s="16">
        <f t="shared" si="6"/>
        <v>2</v>
      </c>
      <c r="T3" s="16">
        <f t="shared" si="7"/>
        <v>0</v>
      </c>
      <c r="U3" s="16">
        <f t="shared" si="8"/>
        <v>1</v>
      </c>
      <c r="V3" s="16">
        <f t="shared" si="9"/>
        <v>5</v>
      </c>
      <c r="W3" s="16"/>
    </row>
    <row r="4" spans="1:23" x14ac:dyDescent="0.3">
      <c r="A4" s="14">
        <v>3</v>
      </c>
      <c r="B4" s="7" t="s">
        <v>121</v>
      </c>
      <c r="C4" s="7"/>
      <c r="D4" s="7"/>
      <c r="E4" s="7"/>
      <c r="F4" s="7"/>
      <c r="G4" s="10">
        <v>4.4142894329424305</v>
      </c>
      <c r="H4" s="10">
        <v>4.5808599690680802</v>
      </c>
      <c r="I4" s="10">
        <v>4.0157049999999996</v>
      </c>
      <c r="J4" s="7"/>
      <c r="K4" s="16">
        <v>3.5</v>
      </c>
      <c r="L4" s="16">
        <f t="shared" si="0"/>
        <v>-3.5</v>
      </c>
      <c r="M4" s="16" t="str">
        <f t="shared" si="1"/>
        <v>Under</v>
      </c>
      <c r="N4" s="16">
        <f t="shared" si="2"/>
        <v>-3.5</v>
      </c>
      <c r="O4" s="16"/>
      <c r="P4" s="16">
        <f t="shared" si="3"/>
        <v>0</v>
      </c>
      <c r="Q4" s="16">
        <f t="shared" si="4"/>
        <v>2</v>
      </c>
      <c r="R4" s="16">
        <f t="shared" si="5"/>
        <v>0</v>
      </c>
      <c r="S4" s="16">
        <f t="shared" si="6"/>
        <v>2</v>
      </c>
      <c r="T4" s="16">
        <f t="shared" si="7"/>
        <v>0</v>
      </c>
      <c r="U4" s="16">
        <f t="shared" si="8"/>
        <v>1</v>
      </c>
      <c r="V4" s="16">
        <f t="shared" si="9"/>
        <v>5</v>
      </c>
      <c r="W4" s="16"/>
    </row>
    <row r="5" spans="1:23" x14ac:dyDescent="0.3">
      <c r="A5" s="14">
        <v>4</v>
      </c>
      <c r="B5" s="7" t="s">
        <v>112</v>
      </c>
      <c r="C5" s="7"/>
      <c r="D5" s="7"/>
      <c r="E5" s="7"/>
      <c r="F5" s="7"/>
      <c r="G5" s="10">
        <v>4.431432268379063</v>
      </c>
      <c r="H5" s="10">
        <v>4.7542331145692902</v>
      </c>
      <c r="I5" s="10">
        <v>3.9815420000000001</v>
      </c>
      <c r="J5" s="7"/>
      <c r="K5" s="16">
        <v>4.5</v>
      </c>
      <c r="L5" s="16">
        <f t="shared" si="0"/>
        <v>-4.5</v>
      </c>
      <c r="M5" s="16" t="str">
        <f t="shared" si="1"/>
        <v>Under</v>
      </c>
      <c r="N5" s="16">
        <f t="shared" si="2"/>
        <v>-4.5</v>
      </c>
      <c r="O5" s="16"/>
      <c r="P5" s="16">
        <f t="shared" si="3"/>
        <v>0.66666666666666663</v>
      </c>
      <c r="Q5" s="16">
        <f t="shared" si="4"/>
        <v>2</v>
      </c>
      <c r="R5" s="16">
        <f t="shared" si="5"/>
        <v>2</v>
      </c>
      <c r="S5" s="16">
        <f t="shared" si="6"/>
        <v>2</v>
      </c>
      <c r="T5" s="16">
        <f t="shared" si="7"/>
        <v>0</v>
      </c>
      <c r="U5" s="16">
        <f t="shared" si="8"/>
        <v>1</v>
      </c>
      <c r="V5" s="16">
        <f t="shared" si="9"/>
        <v>7</v>
      </c>
      <c r="W5" s="16"/>
    </row>
    <row r="6" spans="1:23" x14ac:dyDescent="0.3">
      <c r="A6" s="14">
        <v>5</v>
      </c>
      <c r="B6" s="7" t="s">
        <v>133</v>
      </c>
      <c r="C6" s="7"/>
      <c r="D6" s="7"/>
      <c r="E6" s="7"/>
      <c r="F6" s="7"/>
      <c r="G6" s="10">
        <v>4.3422023048083602</v>
      </c>
      <c r="H6" s="10">
        <v>4.6258429107440397</v>
      </c>
      <c r="I6" s="10">
        <v>3.3584703999999999</v>
      </c>
      <c r="J6" s="7"/>
      <c r="K6" s="9" t="s">
        <v>77</v>
      </c>
      <c r="L6" s="9" t="e">
        <f t="shared" si="0"/>
        <v>#VALUE!</v>
      </c>
      <c r="M6" s="9" t="e">
        <f t="shared" si="1"/>
        <v>#VALUE!</v>
      </c>
      <c r="N6" s="9" t="e">
        <f t="shared" si="2"/>
        <v>#VALUE!</v>
      </c>
      <c r="O6" s="9"/>
      <c r="P6" s="9" t="e">
        <f t="shared" si="3"/>
        <v>#VALUE!</v>
      </c>
      <c r="Q6" s="9" t="e">
        <f t="shared" si="4"/>
        <v>#VALUE!</v>
      </c>
      <c r="R6" s="9" t="e">
        <f t="shared" si="5"/>
        <v>#VALUE!</v>
      </c>
      <c r="S6" s="9" t="e">
        <f t="shared" si="6"/>
        <v>#VALUE!</v>
      </c>
      <c r="T6" s="9" t="e">
        <f t="shared" si="7"/>
        <v>#VALUE!</v>
      </c>
      <c r="U6" s="9" t="e">
        <f t="shared" si="8"/>
        <v>#VALUE!</v>
      </c>
      <c r="V6" s="9" t="e">
        <f t="shared" si="9"/>
        <v>#VALUE!</v>
      </c>
      <c r="W6" s="9"/>
    </row>
    <row r="7" spans="1:23" x14ac:dyDescent="0.3">
      <c r="A7" s="14">
        <v>6</v>
      </c>
      <c r="B7" s="7" t="s">
        <v>134</v>
      </c>
      <c r="C7" s="7"/>
      <c r="D7" s="7"/>
      <c r="E7" s="7"/>
      <c r="F7" s="7"/>
      <c r="G7" s="9">
        <v>5.6165017166912738</v>
      </c>
      <c r="H7" s="9">
        <v>6.2196753923055796</v>
      </c>
      <c r="I7" s="9">
        <v>5.3545934641383504</v>
      </c>
      <c r="J7" s="7"/>
      <c r="K7" s="9">
        <v>3.5</v>
      </c>
      <c r="L7" s="9">
        <f t="shared" si="0"/>
        <v>-3.5</v>
      </c>
      <c r="M7" s="9" t="str">
        <f t="shared" si="1"/>
        <v>Under</v>
      </c>
      <c r="N7" s="9">
        <f t="shared" si="2"/>
        <v>-3.5</v>
      </c>
      <c r="O7" s="9"/>
      <c r="P7" s="9">
        <f t="shared" si="3"/>
        <v>0</v>
      </c>
      <c r="Q7" s="9">
        <f t="shared" si="4"/>
        <v>2</v>
      </c>
      <c r="R7" s="9">
        <f t="shared" si="5"/>
        <v>0</v>
      </c>
      <c r="S7" s="9">
        <f t="shared" si="6"/>
        <v>2</v>
      </c>
      <c r="T7" s="9">
        <f t="shared" si="7"/>
        <v>0</v>
      </c>
      <c r="U7" s="9">
        <f t="shared" si="8"/>
        <v>1</v>
      </c>
      <c r="V7" s="9">
        <f t="shared" si="9"/>
        <v>5</v>
      </c>
      <c r="W7" s="9"/>
    </row>
    <row r="8" spans="1:23" x14ac:dyDescent="0.3">
      <c r="A8" s="14">
        <v>7</v>
      </c>
      <c r="B8" s="7" t="s">
        <v>141</v>
      </c>
      <c r="C8" s="7"/>
      <c r="D8" s="7"/>
      <c r="E8" s="7"/>
      <c r="F8" s="7"/>
      <c r="G8" s="10">
        <v>4.5606186072117163</v>
      </c>
      <c r="H8" s="10">
        <v>4.7525899759748702</v>
      </c>
      <c r="I8" s="10">
        <v>4.1399999999999997</v>
      </c>
      <c r="J8" s="7"/>
      <c r="K8" s="16">
        <v>5.5</v>
      </c>
      <c r="L8" s="16">
        <f t="shared" si="0"/>
        <v>-5.5</v>
      </c>
      <c r="M8" s="16" t="str">
        <f t="shared" si="1"/>
        <v>Under</v>
      </c>
      <c r="N8" s="16">
        <f t="shared" si="2"/>
        <v>-5.5</v>
      </c>
      <c r="O8" s="16"/>
      <c r="P8" s="16">
        <f t="shared" si="3"/>
        <v>1</v>
      </c>
      <c r="Q8" s="16">
        <f t="shared" si="4"/>
        <v>2</v>
      </c>
      <c r="R8" s="16">
        <f t="shared" si="5"/>
        <v>3</v>
      </c>
      <c r="S8" s="16">
        <f t="shared" si="6"/>
        <v>2</v>
      </c>
      <c r="T8" s="16">
        <f t="shared" si="7"/>
        <v>0</v>
      </c>
      <c r="U8" s="16">
        <f t="shared" si="8"/>
        <v>1</v>
      </c>
      <c r="V8" s="16">
        <f t="shared" si="9"/>
        <v>8</v>
      </c>
      <c r="W8" s="16"/>
    </row>
    <row r="9" spans="1:23" x14ac:dyDescent="0.3">
      <c r="A9" s="14">
        <v>8</v>
      </c>
      <c r="B9" s="7" t="s">
        <v>115</v>
      </c>
      <c r="C9" s="7"/>
      <c r="D9" s="7"/>
      <c r="E9" s="7"/>
      <c r="F9" s="7"/>
      <c r="G9" s="10">
        <v>5.0633815387221563</v>
      </c>
      <c r="H9" s="10">
        <v>5.3276029879660296</v>
      </c>
      <c r="I9" s="10">
        <v>4.760008</v>
      </c>
      <c r="J9" s="7"/>
      <c r="K9" s="16">
        <v>7.5</v>
      </c>
      <c r="L9" s="16">
        <f t="shared" si="0"/>
        <v>-7.5</v>
      </c>
      <c r="M9" s="16" t="str">
        <f t="shared" si="1"/>
        <v>Under</v>
      </c>
      <c r="N9" s="16">
        <f t="shared" si="2"/>
        <v>-7.5</v>
      </c>
      <c r="O9" s="16"/>
      <c r="P9" s="16">
        <f t="shared" si="3"/>
        <v>1</v>
      </c>
      <c r="Q9" s="16">
        <f t="shared" si="4"/>
        <v>2</v>
      </c>
      <c r="R9" s="16">
        <f t="shared" si="5"/>
        <v>3</v>
      </c>
      <c r="S9" s="16">
        <f t="shared" si="6"/>
        <v>2</v>
      </c>
      <c r="T9" s="16">
        <f t="shared" si="7"/>
        <v>0</v>
      </c>
      <c r="U9" s="16">
        <f t="shared" si="8"/>
        <v>1</v>
      </c>
      <c r="V9" s="16">
        <f t="shared" si="9"/>
        <v>8</v>
      </c>
      <c r="W9" s="16"/>
    </row>
    <row r="10" spans="1:23" x14ac:dyDescent="0.3">
      <c r="A10" s="14">
        <v>9</v>
      </c>
      <c r="B10" s="7" t="s">
        <v>140</v>
      </c>
      <c r="C10" s="7"/>
      <c r="D10" s="7"/>
      <c r="E10" s="7"/>
      <c r="F10" s="7"/>
      <c r="G10" s="10">
        <v>3.7060252665581448</v>
      </c>
      <c r="H10" s="10">
        <v>4.1533047964971299</v>
      </c>
      <c r="I10" s="10">
        <v>3.2437602999999999</v>
      </c>
      <c r="J10" s="7"/>
      <c r="K10" s="16">
        <v>4.5</v>
      </c>
      <c r="L10" s="16">
        <f t="shared" si="0"/>
        <v>-4.5</v>
      </c>
      <c r="M10" s="16" t="str">
        <f t="shared" si="1"/>
        <v>Under</v>
      </c>
      <c r="N10" s="16">
        <f t="shared" si="2"/>
        <v>-4.5</v>
      </c>
      <c r="O10" s="16"/>
      <c r="P10" s="16">
        <f t="shared" si="3"/>
        <v>1</v>
      </c>
      <c r="Q10" s="16">
        <f t="shared" si="4"/>
        <v>2</v>
      </c>
      <c r="R10" s="16">
        <f t="shared" si="5"/>
        <v>3</v>
      </c>
      <c r="S10" s="16">
        <f t="shared" si="6"/>
        <v>2</v>
      </c>
      <c r="T10" s="16">
        <f t="shared" si="7"/>
        <v>0</v>
      </c>
      <c r="U10" s="16">
        <f t="shared" si="8"/>
        <v>1</v>
      </c>
      <c r="V10" s="16">
        <f t="shared" si="9"/>
        <v>8</v>
      </c>
      <c r="W10" s="16"/>
    </row>
    <row r="11" spans="1:23" x14ac:dyDescent="0.3">
      <c r="A11" s="14">
        <v>10</v>
      </c>
      <c r="B11" s="7" t="s">
        <v>114</v>
      </c>
      <c r="C11" s="7"/>
      <c r="D11" s="7"/>
      <c r="E11" s="7"/>
      <c r="F11" s="7"/>
      <c r="G11" s="10">
        <v>4.6414629401897241</v>
      </c>
      <c r="H11" s="10">
        <v>4.8910266890436098</v>
      </c>
      <c r="I11" s="10">
        <v>3.9788231999999999</v>
      </c>
      <c r="J11" s="7"/>
      <c r="K11" s="16">
        <v>6.5</v>
      </c>
      <c r="L11" s="16">
        <f t="shared" si="0"/>
        <v>-6.5</v>
      </c>
      <c r="M11" s="16" t="str">
        <f t="shared" si="1"/>
        <v>Under</v>
      </c>
      <c r="N11" s="16">
        <f t="shared" si="2"/>
        <v>-6.5</v>
      </c>
      <c r="O11" s="16"/>
      <c r="P11" s="16">
        <f t="shared" si="3"/>
        <v>1</v>
      </c>
      <c r="Q11" s="16">
        <f t="shared" si="4"/>
        <v>2</v>
      </c>
      <c r="R11" s="16">
        <f t="shared" si="5"/>
        <v>3</v>
      </c>
      <c r="S11" s="16">
        <f t="shared" si="6"/>
        <v>2</v>
      </c>
      <c r="T11" s="16">
        <f t="shared" si="7"/>
        <v>0</v>
      </c>
      <c r="U11" s="16">
        <f t="shared" si="8"/>
        <v>1</v>
      </c>
      <c r="V11" s="16">
        <f t="shared" si="9"/>
        <v>8</v>
      </c>
      <c r="W11" s="16"/>
    </row>
    <row r="12" spans="1:23" x14ac:dyDescent="0.3">
      <c r="A12" s="14">
        <v>11</v>
      </c>
      <c r="B12" s="7" t="s">
        <v>116</v>
      </c>
      <c r="C12" s="7"/>
      <c r="D12" s="7"/>
      <c r="E12" s="7"/>
      <c r="F12" s="7"/>
      <c r="G12" s="10">
        <v>4.6920778656804778</v>
      </c>
      <c r="H12" s="10">
        <v>4.94482790952285</v>
      </c>
      <c r="I12" s="10">
        <v>4.2472647702407</v>
      </c>
      <c r="J12" s="7"/>
      <c r="K12" s="9">
        <v>7.5</v>
      </c>
      <c r="L12" s="9">
        <f t="shared" si="0"/>
        <v>-7.5</v>
      </c>
      <c r="M12" s="9" t="str">
        <f t="shared" si="1"/>
        <v>Under</v>
      </c>
      <c r="N12" s="9">
        <f t="shared" si="2"/>
        <v>-7.5</v>
      </c>
      <c r="O12" s="9"/>
      <c r="P12" s="9">
        <f t="shared" si="3"/>
        <v>1</v>
      </c>
      <c r="Q12" s="9">
        <f t="shared" si="4"/>
        <v>2</v>
      </c>
      <c r="R12" s="9">
        <f t="shared" si="5"/>
        <v>3</v>
      </c>
      <c r="S12" s="9">
        <f t="shared" si="6"/>
        <v>2</v>
      </c>
      <c r="T12" s="9">
        <f t="shared" si="7"/>
        <v>0</v>
      </c>
      <c r="U12" s="9">
        <f t="shared" si="8"/>
        <v>1</v>
      </c>
      <c r="V12" s="9">
        <f t="shared" si="9"/>
        <v>8</v>
      </c>
      <c r="W12" s="9"/>
    </row>
    <row r="13" spans="1:23" x14ac:dyDescent="0.3">
      <c r="A13" s="14">
        <v>12</v>
      </c>
      <c r="B13" s="7" t="s">
        <v>120</v>
      </c>
      <c r="C13" s="7"/>
      <c r="D13" s="7"/>
      <c r="E13" s="7"/>
      <c r="F13" s="7"/>
      <c r="G13" s="10">
        <v>3.6366164040394997</v>
      </c>
      <c r="H13" s="10">
        <v>4.4917661364351096</v>
      </c>
      <c r="I13" s="10">
        <v>2.8157375208430602</v>
      </c>
      <c r="J13" s="7"/>
      <c r="K13" s="16">
        <v>4.5</v>
      </c>
      <c r="L13" s="16">
        <f t="shared" si="0"/>
        <v>-4.5</v>
      </c>
      <c r="M13" s="16" t="str">
        <f t="shared" si="1"/>
        <v>Under</v>
      </c>
      <c r="N13" s="16">
        <f t="shared" si="2"/>
        <v>-4.5</v>
      </c>
      <c r="O13" s="16"/>
      <c r="P13" s="16">
        <f t="shared" si="3"/>
        <v>1</v>
      </c>
      <c r="Q13" s="16">
        <f t="shared" si="4"/>
        <v>2</v>
      </c>
      <c r="R13" s="16">
        <f t="shared" si="5"/>
        <v>3</v>
      </c>
      <c r="S13" s="16">
        <f t="shared" si="6"/>
        <v>2</v>
      </c>
      <c r="T13" s="16">
        <f t="shared" si="7"/>
        <v>0</v>
      </c>
      <c r="U13" s="16">
        <f t="shared" si="8"/>
        <v>1</v>
      </c>
      <c r="V13" s="16">
        <f t="shared" si="9"/>
        <v>8</v>
      </c>
      <c r="W13" s="16"/>
    </row>
    <row r="14" spans="1:23" x14ac:dyDescent="0.3">
      <c r="A14" s="14">
        <v>13</v>
      </c>
      <c r="B14" s="7" t="s">
        <v>126</v>
      </c>
      <c r="C14" s="7"/>
      <c r="D14" s="7"/>
      <c r="E14" s="7"/>
      <c r="F14" s="7"/>
      <c r="G14" s="10">
        <v>4.3858697737612706</v>
      </c>
      <c r="H14" s="10">
        <v>4.7388584941203602</v>
      </c>
      <c r="I14" s="10">
        <v>4.1195744999999997</v>
      </c>
      <c r="J14" s="7"/>
      <c r="K14" s="16">
        <v>5.5</v>
      </c>
      <c r="L14" s="16">
        <f t="shared" si="0"/>
        <v>-5.5</v>
      </c>
      <c r="M14" s="16" t="str">
        <f t="shared" si="1"/>
        <v>Under</v>
      </c>
      <c r="N14" s="16">
        <f t="shared" si="2"/>
        <v>-5.5</v>
      </c>
      <c r="O14" s="16"/>
      <c r="P14" s="16">
        <f t="shared" si="3"/>
        <v>1</v>
      </c>
      <c r="Q14" s="16">
        <f t="shared" si="4"/>
        <v>2</v>
      </c>
      <c r="R14" s="16">
        <f t="shared" si="5"/>
        <v>3</v>
      </c>
      <c r="S14" s="16">
        <f t="shared" si="6"/>
        <v>2</v>
      </c>
      <c r="T14" s="16">
        <f t="shared" si="7"/>
        <v>0</v>
      </c>
      <c r="U14" s="16">
        <f t="shared" si="8"/>
        <v>1</v>
      </c>
      <c r="V14" s="16">
        <f t="shared" si="9"/>
        <v>8</v>
      </c>
      <c r="W14" s="16"/>
    </row>
    <row r="15" spans="1:23" x14ac:dyDescent="0.3">
      <c r="A15" s="14">
        <v>14</v>
      </c>
      <c r="B15" s="7" t="s">
        <v>132</v>
      </c>
      <c r="C15" s="7"/>
      <c r="D15" s="7"/>
      <c r="E15" s="7"/>
      <c r="F15" s="7"/>
      <c r="G15" s="10">
        <v>4.9395469884524301</v>
      </c>
      <c r="H15" s="10">
        <v>5.0851706999999999</v>
      </c>
      <c r="I15" s="10">
        <v>4.8058179559156704</v>
      </c>
      <c r="J15" s="7"/>
      <c r="K15" s="16">
        <v>5.5</v>
      </c>
      <c r="L15" s="16">
        <f t="shared" si="0"/>
        <v>-5.5</v>
      </c>
      <c r="M15" s="16" t="str">
        <f t="shared" si="1"/>
        <v>Under</v>
      </c>
      <c r="N15" s="16">
        <f t="shared" si="2"/>
        <v>-5.5</v>
      </c>
      <c r="O15" s="16"/>
      <c r="P15" s="16">
        <f t="shared" si="3"/>
        <v>1</v>
      </c>
      <c r="Q15" s="16">
        <f t="shared" si="4"/>
        <v>2</v>
      </c>
      <c r="R15" s="16">
        <f t="shared" si="5"/>
        <v>3</v>
      </c>
      <c r="S15" s="16">
        <f t="shared" si="6"/>
        <v>2</v>
      </c>
      <c r="T15" s="16">
        <f t="shared" si="7"/>
        <v>0</v>
      </c>
      <c r="U15" s="16">
        <f t="shared" si="8"/>
        <v>1</v>
      </c>
      <c r="V15" s="16">
        <f t="shared" si="9"/>
        <v>8</v>
      </c>
      <c r="W15" s="16"/>
    </row>
    <row r="16" spans="1:23" x14ac:dyDescent="0.3">
      <c r="A16" s="14">
        <v>15</v>
      </c>
      <c r="B16" s="7" t="s">
        <v>135</v>
      </c>
      <c r="C16" s="7"/>
      <c r="D16" s="7"/>
      <c r="E16" s="7"/>
      <c r="F16" s="7"/>
      <c r="G16" s="7">
        <v>5.2173145829295562</v>
      </c>
      <c r="H16" s="7">
        <v>5.4718687623622602</v>
      </c>
      <c r="I16" s="7">
        <v>4.7736284001844096</v>
      </c>
      <c r="J16" s="7"/>
      <c r="K16" s="16">
        <v>3.5</v>
      </c>
      <c r="L16" s="16">
        <f t="shared" si="0"/>
        <v>-3.5</v>
      </c>
      <c r="M16" s="16" t="str">
        <f t="shared" si="1"/>
        <v>Under</v>
      </c>
      <c r="N16" s="16">
        <f t="shared" si="2"/>
        <v>-3.5</v>
      </c>
      <c r="O16" s="16"/>
      <c r="P16" s="16">
        <f t="shared" si="3"/>
        <v>0</v>
      </c>
      <c r="Q16" s="16">
        <f t="shared" si="4"/>
        <v>2</v>
      </c>
      <c r="R16" s="16">
        <f t="shared" si="5"/>
        <v>0</v>
      </c>
      <c r="S16" s="16">
        <f t="shared" si="6"/>
        <v>2</v>
      </c>
      <c r="T16" s="16">
        <f t="shared" si="7"/>
        <v>0</v>
      </c>
      <c r="U16" s="16">
        <f t="shared" si="8"/>
        <v>1</v>
      </c>
      <c r="V16" s="16">
        <f t="shared" si="9"/>
        <v>5</v>
      </c>
      <c r="W16" s="16"/>
    </row>
    <row r="17" spans="1:23" x14ac:dyDescent="0.3">
      <c r="A17" s="14">
        <v>16</v>
      </c>
      <c r="B17" s="7" t="s">
        <v>142</v>
      </c>
      <c r="C17" s="7"/>
      <c r="D17" s="7"/>
      <c r="E17" s="7"/>
      <c r="F17" s="7"/>
      <c r="G17" s="9">
        <v>2.1859874488461912</v>
      </c>
      <c r="H17" s="9">
        <v>3.5013661202185702</v>
      </c>
      <c r="I17" s="9">
        <v>1.5715391815179101</v>
      </c>
      <c r="J17" s="7"/>
      <c r="K17" s="16">
        <v>4.5</v>
      </c>
      <c r="L17" s="16">
        <f t="shared" si="0"/>
        <v>-4.5</v>
      </c>
      <c r="M17" s="16" t="str">
        <f t="shared" si="1"/>
        <v>Under</v>
      </c>
      <c r="N17" s="16">
        <f t="shared" si="2"/>
        <v>-4.5</v>
      </c>
      <c r="O17" s="16"/>
      <c r="P17" s="16">
        <f t="shared" si="3"/>
        <v>1</v>
      </c>
      <c r="Q17" s="16">
        <f t="shared" si="4"/>
        <v>2</v>
      </c>
      <c r="R17" s="16">
        <f t="shared" si="5"/>
        <v>3</v>
      </c>
      <c r="S17" s="16">
        <f t="shared" si="6"/>
        <v>2</v>
      </c>
      <c r="T17" s="16">
        <f t="shared" si="7"/>
        <v>0</v>
      </c>
      <c r="U17" s="16">
        <f t="shared" si="8"/>
        <v>1</v>
      </c>
      <c r="V17" s="16">
        <f t="shared" si="9"/>
        <v>8</v>
      </c>
      <c r="W17" s="16"/>
    </row>
    <row r="18" spans="1:23" x14ac:dyDescent="0.3">
      <c r="A18" s="14">
        <v>17</v>
      </c>
      <c r="B18" s="7" t="s">
        <v>137</v>
      </c>
      <c r="C18" s="7"/>
      <c r="D18" s="7"/>
      <c r="E18" s="7"/>
      <c r="F18" s="7"/>
      <c r="G18" s="7">
        <v>4.5027142502325832</v>
      </c>
      <c r="H18" s="7">
        <v>4.9302669999999997</v>
      </c>
      <c r="I18" s="7">
        <v>4.2472647702407</v>
      </c>
      <c r="J18" s="7"/>
      <c r="K18" s="16">
        <v>4.5</v>
      </c>
      <c r="L18" s="16">
        <f t="shared" si="0"/>
        <v>-4.5</v>
      </c>
      <c r="M18" s="16" t="str">
        <f t="shared" si="1"/>
        <v>Under</v>
      </c>
      <c r="N18" s="16">
        <f t="shared" si="2"/>
        <v>-4.5</v>
      </c>
      <c r="O18" s="16"/>
      <c r="P18" s="16">
        <f t="shared" si="3"/>
        <v>0.33333333333333331</v>
      </c>
      <c r="Q18" s="16">
        <f t="shared" si="4"/>
        <v>2</v>
      </c>
      <c r="R18" s="16">
        <f t="shared" si="5"/>
        <v>1</v>
      </c>
      <c r="S18" s="16">
        <f t="shared" si="6"/>
        <v>2</v>
      </c>
      <c r="T18" s="16">
        <f t="shared" si="7"/>
        <v>0</v>
      </c>
      <c r="U18" s="16">
        <f t="shared" si="8"/>
        <v>1</v>
      </c>
      <c r="V18" s="16">
        <f t="shared" si="9"/>
        <v>6</v>
      </c>
      <c r="W18" s="16"/>
    </row>
    <row r="19" spans="1:23" x14ac:dyDescent="0.3">
      <c r="A19" s="14">
        <v>18</v>
      </c>
      <c r="B19" s="7" t="s">
        <v>119</v>
      </c>
      <c r="C19" s="7"/>
      <c r="D19" s="7"/>
      <c r="E19" s="7"/>
      <c r="F19" s="7"/>
      <c r="G19" s="7">
        <v>4.886429150520236</v>
      </c>
      <c r="H19" s="7">
        <v>5.12</v>
      </c>
      <c r="I19" s="7">
        <v>4.1918829999999998</v>
      </c>
      <c r="J19" s="7"/>
      <c r="K19" s="9" t="s">
        <v>77</v>
      </c>
      <c r="L19" s="9" t="e">
        <f t="shared" si="0"/>
        <v>#VALUE!</v>
      </c>
      <c r="M19" s="9" t="e">
        <f t="shared" si="1"/>
        <v>#VALUE!</v>
      </c>
      <c r="N19" s="9" t="e">
        <f t="shared" si="2"/>
        <v>#VALUE!</v>
      </c>
      <c r="O19" s="9"/>
      <c r="P19" s="9" t="e">
        <f t="shared" si="3"/>
        <v>#VALUE!</v>
      </c>
      <c r="Q19" s="9" t="e">
        <f t="shared" si="4"/>
        <v>#VALUE!</v>
      </c>
      <c r="R19" s="9" t="e">
        <f t="shared" si="5"/>
        <v>#VALUE!</v>
      </c>
      <c r="S19" s="9" t="e">
        <f t="shared" si="6"/>
        <v>#VALUE!</v>
      </c>
      <c r="T19" s="9" t="e">
        <f t="shared" si="7"/>
        <v>#VALUE!</v>
      </c>
      <c r="U19" s="9" t="e">
        <f t="shared" si="8"/>
        <v>#VALUE!</v>
      </c>
      <c r="V19" s="9" t="e">
        <f t="shared" si="9"/>
        <v>#VALUE!</v>
      </c>
      <c r="W19" s="9"/>
    </row>
    <row r="20" spans="1:23" x14ac:dyDescent="0.3">
      <c r="A20" s="14">
        <v>19</v>
      </c>
      <c r="B20" s="7" t="s">
        <v>122</v>
      </c>
      <c r="C20" s="7"/>
      <c r="D20" s="7"/>
      <c r="E20" s="7"/>
      <c r="F20" s="7"/>
      <c r="G20" s="7">
        <v>6.979574588844315</v>
      </c>
      <c r="H20" s="7">
        <v>7.47718865598027</v>
      </c>
      <c r="I20" s="7">
        <v>5.87012445781696</v>
      </c>
      <c r="J20" s="7"/>
      <c r="K20" s="9">
        <v>4.5</v>
      </c>
      <c r="L20" s="9">
        <f t="shared" si="0"/>
        <v>-4.5</v>
      </c>
      <c r="M20" s="9" t="str">
        <f t="shared" si="1"/>
        <v>Under</v>
      </c>
      <c r="N20" s="9">
        <f t="shared" si="2"/>
        <v>-4.5</v>
      </c>
      <c r="O20" s="9"/>
      <c r="P20" s="9">
        <f t="shared" si="3"/>
        <v>0</v>
      </c>
      <c r="Q20" s="9">
        <f t="shared" si="4"/>
        <v>2</v>
      </c>
      <c r="R20" s="9">
        <f t="shared" si="5"/>
        <v>0</v>
      </c>
      <c r="S20" s="9">
        <f t="shared" si="6"/>
        <v>2</v>
      </c>
      <c r="T20" s="9">
        <f t="shared" si="7"/>
        <v>0</v>
      </c>
      <c r="U20" s="9">
        <f t="shared" si="8"/>
        <v>1</v>
      </c>
      <c r="V20" s="9">
        <f t="shared" si="9"/>
        <v>5</v>
      </c>
      <c r="W20" s="9"/>
    </row>
    <row r="21" spans="1:23" x14ac:dyDescent="0.3">
      <c r="A21" s="14">
        <v>20</v>
      </c>
      <c r="B21" s="7" t="s">
        <v>138</v>
      </c>
      <c r="C21" s="7"/>
      <c r="D21" s="7"/>
      <c r="E21" s="7"/>
      <c r="F21" s="7"/>
      <c r="G21" s="7">
        <v>5.206577504234434</v>
      </c>
      <c r="H21" s="7">
        <v>5.81</v>
      </c>
      <c r="I21" s="7">
        <v>4.9689310000000004</v>
      </c>
      <c r="J21" s="7"/>
      <c r="K21" s="16">
        <v>4.5</v>
      </c>
      <c r="L21" s="16">
        <f t="shared" si="0"/>
        <v>-4.5</v>
      </c>
      <c r="M21" s="16" t="str">
        <f t="shared" si="1"/>
        <v>Under</v>
      </c>
      <c r="N21" s="16">
        <f t="shared" si="2"/>
        <v>-4.5</v>
      </c>
      <c r="O21" s="16"/>
      <c r="P21" s="16">
        <f t="shared" si="3"/>
        <v>0</v>
      </c>
      <c r="Q21" s="16">
        <f t="shared" si="4"/>
        <v>2</v>
      </c>
      <c r="R21" s="16">
        <f t="shared" si="5"/>
        <v>0</v>
      </c>
      <c r="S21" s="16">
        <f t="shared" si="6"/>
        <v>2</v>
      </c>
      <c r="T21" s="16">
        <f t="shared" si="7"/>
        <v>0</v>
      </c>
      <c r="U21" s="16">
        <f t="shared" si="8"/>
        <v>1</v>
      </c>
      <c r="V21" s="16">
        <f t="shared" si="9"/>
        <v>5</v>
      </c>
      <c r="W21" s="16"/>
    </row>
    <row r="22" spans="1:23" x14ac:dyDescent="0.3">
      <c r="A22" s="14">
        <v>21</v>
      </c>
      <c r="B22" s="7" t="s">
        <v>131</v>
      </c>
      <c r="C22" s="7"/>
      <c r="D22" s="7"/>
      <c r="E22" s="7"/>
      <c r="F22" s="7"/>
      <c r="G22" s="7">
        <v>4.7272702556198967</v>
      </c>
      <c r="H22" s="7">
        <v>4.8419769053363497</v>
      </c>
      <c r="I22" s="7">
        <v>4.4014749999999996</v>
      </c>
      <c r="J22" s="7"/>
      <c r="K22" s="16">
        <v>5.5</v>
      </c>
      <c r="L22" s="16">
        <f t="shared" si="0"/>
        <v>-5.5</v>
      </c>
      <c r="M22" s="16" t="str">
        <f t="shared" si="1"/>
        <v>Under</v>
      </c>
      <c r="N22" s="16">
        <f t="shared" si="2"/>
        <v>-5.5</v>
      </c>
      <c r="O22" s="16"/>
      <c r="P22" s="16">
        <f t="shared" si="3"/>
        <v>1</v>
      </c>
      <c r="Q22" s="16">
        <f t="shared" si="4"/>
        <v>2</v>
      </c>
      <c r="R22" s="16">
        <f t="shared" si="5"/>
        <v>3</v>
      </c>
      <c r="S22" s="16">
        <f t="shared" si="6"/>
        <v>2</v>
      </c>
      <c r="T22" s="16">
        <f t="shared" si="7"/>
        <v>0</v>
      </c>
      <c r="U22" s="16">
        <f t="shared" si="8"/>
        <v>1</v>
      </c>
      <c r="V22" s="16">
        <f t="shared" si="9"/>
        <v>8</v>
      </c>
      <c r="W22" s="16"/>
    </row>
    <row r="23" spans="1:23" x14ac:dyDescent="0.3">
      <c r="A23" s="14">
        <v>22</v>
      </c>
      <c r="B23" s="7" t="s">
        <v>129</v>
      </c>
      <c r="C23" s="7"/>
      <c r="D23" s="7"/>
      <c r="E23" s="7"/>
      <c r="F23" s="7"/>
      <c r="G23" s="7">
        <v>5.9251641383991247</v>
      </c>
      <c r="H23" s="7">
        <v>6.1303905115123696</v>
      </c>
      <c r="I23" s="7">
        <v>5.4585229139094196</v>
      </c>
      <c r="J23" s="7"/>
      <c r="K23" s="9">
        <v>3.5</v>
      </c>
      <c r="L23" s="9">
        <f t="shared" si="0"/>
        <v>-3.5</v>
      </c>
      <c r="M23" s="9" t="str">
        <f t="shared" si="1"/>
        <v>Under</v>
      </c>
      <c r="N23" s="9">
        <f t="shared" si="2"/>
        <v>-3.5</v>
      </c>
      <c r="O23" s="9"/>
      <c r="P23" s="9">
        <f t="shared" si="3"/>
        <v>0</v>
      </c>
      <c r="Q23" s="9">
        <f t="shared" si="4"/>
        <v>2</v>
      </c>
      <c r="R23" s="9">
        <f t="shared" si="5"/>
        <v>0</v>
      </c>
      <c r="S23" s="9">
        <f t="shared" si="6"/>
        <v>2</v>
      </c>
      <c r="T23" s="9">
        <f t="shared" si="7"/>
        <v>0</v>
      </c>
      <c r="U23" s="9">
        <f t="shared" si="8"/>
        <v>1</v>
      </c>
      <c r="V23" s="9">
        <f t="shared" si="9"/>
        <v>5</v>
      </c>
      <c r="W23" s="9"/>
    </row>
    <row r="24" spans="1:23" x14ac:dyDescent="0.3">
      <c r="A24" s="14">
        <v>23</v>
      </c>
      <c r="B24" s="7" t="s">
        <v>125</v>
      </c>
      <c r="C24" s="7"/>
      <c r="D24" s="7"/>
      <c r="E24" s="7"/>
      <c r="F24" s="7"/>
      <c r="G24" s="7">
        <v>4.3820412507709143</v>
      </c>
      <c r="H24" s="7">
        <v>4.86785210169701</v>
      </c>
      <c r="I24" s="7">
        <v>3.9371969999999998</v>
      </c>
      <c r="J24" s="7"/>
      <c r="K24" s="9">
        <v>5.5</v>
      </c>
      <c r="L24" s="9">
        <f t="shared" si="0"/>
        <v>-5.5</v>
      </c>
      <c r="M24" s="9" t="str">
        <f t="shared" si="1"/>
        <v>Under</v>
      </c>
      <c r="N24" s="9">
        <f t="shared" si="2"/>
        <v>-5.5</v>
      </c>
      <c r="O24" s="9"/>
      <c r="P24" s="9">
        <f t="shared" si="3"/>
        <v>1</v>
      </c>
      <c r="Q24" s="9">
        <f t="shared" si="4"/>
        <v>2</v>
      </c>
      <c r="R24" s="9">
        <f t="shared" si="5"/>
        <v>3</v>
      </c>
      <c r="S24" s="9">
        <f t="shared" si="6"/>
        <v>2</v>
      </c>
      <c r="T24" s="9">
        <f t="shared" si="7"/>
        <v>0</v>
      </c>
      <c r="U24" s="9">
        <f t="shared" si="8"/>
        <v>1</v>
      </c>
      <c r="V24" s="9">
        <f t="shared" si="9"/>
        <v>8</v>
      </c>
      <c r="W24" s="9"/>
    </row>
    <row r="25" spans="1:23" x14ac:dyDescent="0.3">
      <c r="A25" s="14">
        <v>24</v>
      </c>
      <c r="B25" s="7" t="s">
        <v>127</v>
      </c>
      <c r="C25" s="7"/>
      <c r="D25" s="7"/>
      <c r="E25" s="7"/>
      <c r="F25" s="7"/>
      <c r="G25" s="7">
        <v>4.8464400314974316</v>
      </c>
      <c r="H25" s="7">
        <v>5.18</v>
      </c>
      <c r="I25" s="7">
        <v>4.1262150000000002</v>
      </c>
      <c r="J25" s="7"/>
      <c r="K25" s="16">
        <v>3.5</v>
      </c>
      <c r="L25" s="16">
        <f t="shared" si="0"/>
        <v>-3.5</v>
      </c>
      <c r="M25" s="16" t="str">
        <f t="shared" si="1"/>
        <v>Under</v>
      </c>
      <c r="N25" s="16">
        <f t="shared" si="2"/>
        <v>-3.5</v>
      </c>
      <c r="O25" s="16"/>
      <c r="P25" s="16">
        <f t="shared" si="3"/>
        <v>0</v>
      </c>
      <c r="Q25" s="16">
        <f t="shared" si="4"/>
        <v>2</v>
      </c>
      <c r="R25" s="16">
        <f t="shared" si="5"/>
        <v>0</v>
      </c>
      <c r="S25" s="16">
        <f t="shared" si="6"/>
        <v>2</v>
      </c>
      <c r="T25" s="16">
        <f t="shared" si="7"/>
        <v>0</v>
      </c>
      <c r="U25" s="16">
        <f t="shared" si="8"/>
        <v>1</v>
      </c>
      <c r="V25" s="16">
        <f t="shared" si="9"/>
        <v>5</v>
      </c>
      <c r="W25" s="16"/>
    </row>
    <row r="26" spans="1:23" x14ac:dyDescent="0.3">
      <c r="A26" s="14">
        <v>25</v>
      </c>
      <c r="B26" s="7" t="s">
        <v>130</v>
      </c>
      <c r="C26" s="7"/>
      <c r="D26" s="7"/>
      <c r="E26" s="7"/>
      <c r="F26" s="7"/>
      <c r="G26" s="7">
        <v>4.7927503973943111</v>
      </c>
      <c r="H26" s="7">
        <v>5.1717150715361404</v>
      </c>
      <c r="I26" s="7">
        <v>4.01</v>
      </c>
      <c r="J26" s="7"/>
      <c r="K26" s="9">
        <v>3.5</v>
      </c>
      <c r="L26" s="9">
        <f t="shared" si="0"/>
        <v>-3.5</v>
      </c>
      <c r="M26" s="9" t="str">
        <f t="shared" si="1"/>
        <v>Under</v>
      </c>
      <c r="N26" s="9">
        <f t="shared" si="2"/>
        <v>-3.5</v>
      </c>
      <c r="O26" s="9"/>
      <c r="P26" s="9">
        <f t="shared" si="3"/>
        <v>0</v>
      </c>
      <c r="Q26" s="9">
        <f t="shared" si="4"/>
        <v>2</v>
      </c>
      <c r="R26" s="9">
        <f t="shared" si="5"/>
        <v>0</v>
      </c>
      <c r="S26" s="9">
        <f t="shared" si="6"/>
        <v>2</v>
      </c>
      <c r="T26" s="9">
        <f t="shared" si="7"/>
        <v>0</v>
      </c>
      <c r="U26" s="9">
        <f t="shared" si="8"/>
        <v>1</v>
      </c>
      <c r="V26" s="9">
        <f t="shared" si="9"/>
        <v>5</v>
      </c>
      <c r="W26" s="9"/>
    </row>
    <row r="27" spans="1:23" x14ac:dyDescent="0.3">
      <c r="A27" s="14">
        <v>26</v>
      </c>
      <c r="B27" s="7" t="s">
        <v>117</v>
      </c>
      <c r="C27" s="7"/>
      <c r="D27" s="7"/>
      <c r="E27" s="7"/>
      <c r="F27" s="7"/>
      <c r="G27" s="7">
        <v>3.7688054265045281</v>
      </c>
      <c r="H27" s="7">
        <v>4.1692470156647401</v>
      </c>
      <c r="I27" s="7">
        <v>3.48498169879519</v>
      </c>
      <c r="J27" s="7"/>
      <c r="K27" s="9">
        <v>5.5</v>
      </c>
      <c r="L27" s="9">
        <f t="shared" si="0"/>
        <v>-5.5</v>
      </c>
      <c r="M27" s="9" t="str">
        <f t="shared" si="1"/>
        <v>Under</v>
      </c>
      <c r="N27" s="9">
        <f t="shared" si="2"/>
        <v>-5.5</v>
      </c>
      <c r="O27" s="9"/>
      <c r="P27" s="9">
        <f t="shared" si="3"/>
        <v>1</v>
      </c>
      <c r="Q27" s="9">
        <f t="shared" si="4"/>
        <v>2</v>
      </c>
      <c r="R27" s="9">
        <f t="shared" si="5"/>
        <v>3</v>
      </c>
      <c r="S27" s="9">
        <f t="shared" si="6"/>
        <v>2</v>
      </c>
      <c r="T27" s="9">
        <f t="shared" si="7"/>
        <v>0</v>
      </c>
      <c r="U27" s="9">
        <f t="shared" si="8"/>
        <v>1</v>
      </c>
      <c r="V27" s="9">
        <f t="shared" si="9"/>
        <v>8</v>
      </c>
      <c r="W27" s="9"/>
    </row>
    <row r="28" spans="1:23" x14ac:dyDescent="0.3">
      <c r="A28" s="14">
        <v>27</v>
      </c>
      <c r="B28" s="7" t="s">
        <v>139</v>
      </c>
      <c r="C28" s="7"/>
      <c r="D28" s="7"/>
      <c r="E28" s="7"/>
      <c r="F28" s="7"/>
      <c r="G28" s="7">
        <v>4.9991254625135912</v>
      </c>
      <c r="H28" s="7">
        <v>5.52</v>
      </c>
      <c r="I28" s="7">
        <v>4.2122454999999999</v>
      </c>
      <c r="J28" s="7"/>
      <c r="K28" s="9">
        <v>2.5</v>
      </c>
      <c r="L28" s="9">
        <f t="shared" si="0"/>
        <v>3.0199999999999996</v>
      </c>
      <c r="M28" s="9" t="str">
        <f t="shared" si="1"/>
        <v>Over</v>
      </c>
      <c r="N28" s="9">
        <f t="shared" si="2"/>
        <v>-2.5</v>
      </c>
      <c r="O28" s="9"/>
      <c r="P28" s="9">
        <f t="shared" si="3"/>
        <v>1</v>
      </c>
      <c r="Q28" s="9">
        <f t="shared" si="4"/>
        <v>2</v>
      </c>
      <c r="R28" s="9">
        <f t="shared" si="5"/>
        <v>3</v>
      </c>
      <c r="S28" s="9">
        <f t="shared" si="6"/>
        <v>0</v>
      </c>
      <c r="T28" s="9">
        <f t="shared" si="7"/>
        <v>0</v>
      </c>
      <c r="U28" s="9">
        <f t="shared" si="8"/>
        <v>0</v>
      </c>
      <c r="V28" s="9">
        <f t="shared" si="9"/>
        <v>5</v>
      </c>
      <c r="W28" s="9"/>
    </row>
    <row r="29" spans="1:23" x14ac:dyDescent="0.3">
      <c r="A29" s="14">
        <v>28</v>
      </c>
      <c r="B29" s="7" t="s">
        <v>124</v>
      </c>
      <c r="C29" s="7"/>
      <c r="D29" s="7"/>
      <c r="E29" s="7"/>
      <c r="F29" s="7"/>
      <c r="G29" s="7">
        <v>5.1254149676394931</v>
      </c>
      <c r="H29" s="7">
        <v>5.69</v>
      </c>
      <c r="I29" s="7">
        <v>4.6590876999999997</v>
      </c>
      <c r="J29" s="7"/>
      <c r="K29" s="16">
        <v>6.5</v>
      </c>
      <c r="L29" s="16">
        <f t="shared" si="0"/>
        <v>-6.5</v>
      </c>
      <c r="M29" s="16" t="str">
        <f t="shared" si="1"/>
        <v>Under</v>
      </c>
      <c r="N29" s="16">
        <f t="shared" si="2"/>
        <v>-6.5</v>
      </c>
      <c r="O29" s="16"/>
      <c r="P29" s="16">
        <f t="shared" si="3"/>
        <v>1</v>
      </c>
      <c r="Q29" s="16">
        <f t="shared" si="4"/>
        <v>2</v>
      </c>
      <c r="R29" s="16">
        <f t="shared" si="5"/>
        <v>3</v>
      </c>
      <c r="S29" s="16">
        <f t="shared" si="6"/>
        <v>2</v>
      </c>
      <c r="T29" s="16">
        <f t="shared" si="7"/>
        <v>0</v>
      </c>
      <c r="U29" s="16">
        <f t="shared" si="8"/>
        <v>1</v>
      </c>
      <c r="V29" s="16">
        <f t="shared" si="9"/>
        <v>8</v>
      </c>
      <c r="W29" s="16"/>
    </row>
    <row r="30" spans="1:23" x14ac:dyDescent="0.3">
      <c r="A30" s="14">
        <v>29</v>
      </c>
      <c r="B30" s="7" t="s">
        <v>113</v>
      </c>
      <c r="C30" s="7"/>
      <c r="D30" s="7"/>
      <c r="E30" s="7"/>
      <c r="F30" s="7"/>
      <c r="G30" s="7">
        <v>6.2056230873900491</v>
      </c>
      <c r="H30" s="7">
        <v>6.8498150093466803</v>
      </c>
      <c r="I30" s="7">
        <v>5.1961617000000002</v>
      </c>
      <c r="J30" s="7"/>
      <c r="K30" s="9">
        <v>5.5</v>
      </c>
      <c r="L30" s="9">
        <f t="shared" si="0"/>
        <v>-5.5</v>
      </c>
      <c r="M30" s="9" t="str">
        <f t="shared" si="1"/>
        <v>Under</v>
      </c>
      <c r="N30" s="9">
        <f t="shared" si="2"/>
        <v>-5.5</v>
      </c>
      <c r="O30" s="9"/>
      <c r="P30" s="9">
        <f t="shared" si="3"/>
        <v>0.33333333333333331</v>
      </c>
      <c r="Q30" s="9">
        <f t="shared" si="4"/>
        <v>2</v>
      </c>
      <c r="R30" s="9">
        <f t="shared" si="5"/>
        <v>1</v>
      </c>
      <c r="S30" s="9">
        <f t="shared" si="6"/>
        <v>2</v>
      </c>
      <c r="T30" s="9">
        <f t="shared" si="7"/>
        <v>0</v>
      </c>
      <c r="U30" s="9">
        <f t="shared" si="8"/>
        <v>1</v>
      </c>
      <c r="V30" s="9">
        <f t="shared" si="9"/>
        <v>6</v>
      </c>
      <c r="W30" s="9"/>
    </row>
    <row r="31" spans="1:23" x14ac:dyDescent="0.3">
      <c r="A31" s="14">
        <v>30</v>
      </c>
      <c r="B31" s="7" t="s">
        <v>136</v>
      </c>
      <c r="C31" s="7"/>
      <c r="D31" s="7"/>
      <c r="E31" s="7"/>
      <c r="F31" s="7"/>
      <c r="G31" s="7">
        <v>5.6357728221627692</v>
      </c>
      <c r="H31" s="7">
        <v>6.1809434999999997</v>
      </c>
      <c r="I31" s="7">
        <v>5.11580594679186</v>
      </c>
      <c r="J31" s="7"/>
      <c r="K31" s="9">
        <v>4.5</v>
      </c>
      <c r="L31" s="9">
        <f t="shared" si="0"/>
        <v>-4.5</v>
      </c>
      <c r="M31" s="9" t="str">
        <f t="shared" si="1"/>
        <v>Under</v>
      </c>
      <c r="N31" s="9">
        <f t="shared" si="2"/>
        <v>-4.5</v>
      </c>
      <c r="O31" s="9"/>
      <c r="P31" s="9">
        <f t="shared" si="3"/>
        <v>0</v>
      </c>
      <c r="Q31" s="9">
        <f t="shared" si="4"/>
        <v>2</v>
      </c>
      <c r="R31" s="9">
        <f t="shared" si="5"/>
        <v>0</v>
      </c>
      <c r="S31" s="9">
        <f t="shared" si="6"/>
        <v>2</v>
      </c>
      <c r="T31" s="9">
        <f t="shared" si="7"/>
        <v>0</v>
      </c>
      <c r="U31" s="9">
        <f t="shared" si="8"/>
        <v>1</v>
      </c>
      <c r="V31" s="9">
        <f t="shared" si="9"/>
        <v>5</v>
      </c>
      <c r="W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156</v>
      </c>
      <c r="B2" s="1">
        <v>7.1666666666666599</v>
      </c>
      <c r="F2" s="1"/>
      <c r="G2" s="1"/>
      <c r="H2" s="1"/>
    </row>
    <row r="3" spans="1:8" ht="15" thickBot="1" x14ac:dyDescent="0.35">
      <c r="A3" s="1">
        <v>129</v>
      </c>
      <c r="B3" s="1">
        <v>4.8233333333333297</v>
      </c>
      <c r="F3" s="1"/>
      <c r="G3" s="1"/>
      <c r="H3" s="1"/>
    </row>
    <row r="4" spans="1:8" ht="15" thickBot="1" x14ac:dyDescent="0.35">
      <c r="A4" s="1">
        <v>120</v>
      </c>
      <c r="B4" s="1">
        <v>4.6633333333333304</v>
      </c>
      <c r="F4" s="1"/>
      <c r="G4" s="1"/>
      <c r="H4" s="1"/>
    </row>
    <row r="5" spans="1:8" ht="15" thickBot="1" x14ac:dyDescent="0.35">
      <c r="A5" s="1">
        <v>141</v>
      </c>
      <c r="B5" s="1">
        <v>3.0833333333333299</v>
      </c>
      <c r="F5" s="1"/>
      <c r="G5" s="1"/>
      <c r="H5" s="1"/>
    </row>
    <row r="6" spans="1:8" ht="15" thickBot="1" x14ac:dyDescent="0.35">
      <c r="A6" s="1">
        <v>133</v>
      </c>
      <c r="B6" s="1">
        <v>5.5733333333333297</v>
      </c>
      <c r="F6" s="1"/>
      <c r="G6" s="1"/>
      <c r="H6" s="1"/>
    </row>
    <row r="7" spans="1:8" ht="15" thickBot="1" x14ac:dyDescent="0.35">
      <c r="A7" s="1">
        <v>505</v>
      </c>
      <c r="B7" s="1">
        <v>4.4466666666666601</v>
      </c>
      <c r="F7" s="1"/>
      <c r="G7" s="1"/>
      <c r="H7" s="1"/>
    </row>
    <row r="8" spans="1:8" ht="15" thickBot="1" x14ac:dyDescent="0.35">
      <c r="A8" s="1">
        <v>51</v>
      </c>
      <c r="B8" s="1">
        <v>4.8333333333333304</v>
      </c>
      <c r="F8" s="1"/>
      <c r="G8" s="1"/>
      <c r="H8" s="1"/>
    </row>
    <row r="9" spans="1:8" ht="15" thickBot="1" x14ac:dyDescent="0.35">
      <c r="A9" s="1">
        <v>114</v>
      </c>
      <c r="B9" s="1">
        <v>5.5733333333333297</v>
      </c>
      <c r="F9" s="1"/>
      <c r="G9" s="1"/>
      <c r="H9" s="1"/>
    </row>
    <row r="10" spans="1:8" ht="15" thickBot="1" x14ac:dyDescent="0.35">
      <c r="A10" s="1">
        <v>152</v>
      </c>
      <c r="B10" s="1">
        <v>6.26</v>
      </c>
      <c r="F10" s="1"/>
      <c r="G10" s="1"/>
      <c r="H10" s="1"/>
    </row>
    <row r="11" spans="1:8" ht="15" thickBot="1" x14ac:dyDescent="0.35">
      <c r="A11" s="1">
        <v>142</v>
      </c>
      <c r="B11" s="1">
        <v>5.0066666666666597</v>
      </c>
      <c r="F11" s="1"/>
      <c r="G11" s="1"/>
      <c r="H11" s="1"/>
    </row>
    <row r="12" spans="1:8" ht="15" thickBot="1" x14ac:dyDescent="0.35">
      <c r="A12" s="1">
        <v>115</v>
      </c>
      <c r="B12" s="1">
        <v>4.92</v>
      </c>
      <c r="F12" s="1"/>
      <c r="G12" s="1"/>
      <c r="H12" s="1"/>
    </row>
    <row r="13" spans="1:8" ht="15" thickBot="1" x14ac:dyDescent="0.35">
      <c r="A13" s="1">
        <v>119</v>
      </c>
      <c r="B13" s="1">
        <v>1</v>
      </c>
      <c r="F13" s="1"/>
      <c r="G13" s="1"/>
      <c r="H13" s="1"/>
    </row>
    <row r="14" spans="1:8" ht="15" thickBot="1" x14ac:dyDescent="0.35">
      <c r="A14" s="1">
        <v>126</v>
      </c>
      <c r="B14" s="1">
        <v>6.1</v>
      </c>
      <c r="F14" s="1"/>
      <c r="G14" s="1"/>
      <c r="H14" s="1"/>
    </row>
    <row r="15" spans="1:8" ht="15" thickBot="1" x14ac:dyDescent="0.35">
      <c r="A15" s="1">
        <v>160</v>
      </c>
      <c r="B15" s="1">
        <v>3</v>
      </c>
      <c r="F15" s="1"/>
      <c r="G15" s="1"/>
      <c r="H15" s="1"/>
    </row>
    <row r="16" spans="1:8" ht="15" thickBot="1" x14ac:dyDescent="0.35">
      <c r="A16" s="1">
        <v>150</v>
      </c>
      <c r="B16" s="1">
        <v>3.59666666666666</v>
      </c>
    </row>
    <row r="17" spans="1:2" ht="15" thickBot="1" x14ac:dyDescent="0.35">
      <c r="A17" s="1">
        <v>121</v>
      </c>
      <c r="B17" s="1">
        <v>2.2466666666666599</v>
      </c>
    </row>
    <row r="18" spans="1:2" ht="15" thickBot="1" x14ac:dyDescent="0.35">
      <c r="A18" s="1">
        <v>151</v>
      </c>
      <c r="B18" s="1">
        <v>5.5066666666666597</v>
      </c>
    </row>
    <row r="19" spans="1:2" ht="15" thickBot="1" x14ac:dyDescent="0.35">
      <c r="A19" s="1">
        <v>517</v>
      </c>
      <c r="B19" s="1">
        <v>3.9666666666666601</v>
      </c>
    </row>
    <row r="20" spans="1:2" ht="15" thickBot="1" x14ac:dyDescent="0.35">
      <c r="A20" s="1">
        <v>122</v>
      </c>
      <c r="B20" s="1">
        <v>6</v>
      </c>
    </row>
    <row r="21" spans="1:2" ht="15" thickBot="1" x14ac:dyDescent="0.35">
      <c r="A21" s="1">
        <v>138</v>
      </c>
      <c r="B21" s="1">
        <v>4.6633333333333304</v>
      </c>
    </row>
    <row r="22" spans="1:2" ht="15" thickBot="1" x14ac:dyDescent="0.35">
      <c r="A22" s="1">
        <v>159</v>
      </c>
      <c r="B22" s="1">
        <v>4.1066666666666602</v>
      </c>
    </row>
    <row r="23" spans="1:2" ht="15" thickBot="1" x14ac:dyDescent="0.35">
      <c r="A23" s="1">
        <v>147</v>
      </c>
      <c r="B23" s="1">
        <v>4.4466666666666601</v>
      </c>
    </row>
    <row r="24" spans="1:2" ht="15" thickBot="1" x14ac:dyDescent="0.35">
      <c r="A24" s="1">
        <v>253</v>
      </c>
      <c r="B24" s="1">
        <v>3.9666666666666601</v>
      </c>
    </row>
    <row r="25" spans="1:2" ht="15" thickBot="1" x14ac:dyDescent="0.35">
      <c r="A25" s="1">
        <v>146</v>
      </c>
      <c r="B25" s="1">
        <v>4.1033333333333299</v>
      </c>
    </row>
    <row r="26" spans="1:2" ht="15" thickBot="1" x14ac:dyDescent="0.35">
      <c r="A26" s="1">
        <v>158</v>
      </c>
      <c r="B26" s="1">
        <v>6.13</v>
      </c>
    </row>
    <row r="27" spans="1:2" ht="15" thickBot="1" x14ac:dyDescent="0.35">
      <c r="A27" s="1">
        <v>153</v>
      </c>
      <c r="B27" s="1">
        <v>4.8333333333333304</v>
      </c>
    </row>
    <row r="28" spans="1:2" ht="15" thickBot="1" x14ac:dyDescent="0.35">
      <c r="A28" s="1">
        <v>272</v>
      </c>
      <c r="B28" s="1">
        <v>4.6366666666666596</v>
      </c>
    </row>
    <row r="29" spans="1:2" ht="15" thickBot="1" x14ac:dyDescent="0.35">
      <c r="A29" s="1">
        <v>144</v>
      </c>
      <c r="B29" s="1">
        <v>4.6333333333333302</v>
      </c>
    </row>
    <row r="30" spans="1:2" ht="15" thickBot="1" x14ac:dyDescent="0.35">
      <c r="A30" s="1">
        <v>112</v>
      </c>
      <c r="B30" s="1">
        <v>7</v>
      </c>
    </row>
    <row r="31" spans="1:2" ht="15" thickBot="1" x14ac:dyDescent="0.35">
      <c r="A31" s="1">
        <v>136</v>
      </c>
      <c r="B31" s="1">
        <v>7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156</v>
      </c>
      <c r="B2" s="1">
        <v>6.1319455657294899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129</v>
      </c>
      <c r="B3" s="1">
        <v>3.5028688290486798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120</v>
      </c>
      <c r="B4" s="1">
        <v>4.4046202087660298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141</v>
      </c>
      <c r="B5" s="1">
        <v>3.7061459509252801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133</v>
      </c>
      <c r="B6" s="1">
        <v>5.4072384070220396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505</v>
      </c>
      <c r="B7" s="1">
        <v>4.6423095150763203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51</v>
      </c>
      <c r="B8" s="1">
        <v>4.48399098281915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114</v>
      </c>
      <c r="B9" s="1">
        <v>6.0426639269065596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152</v>
      </c>
      <c r="B10" s="1">
        <v>5.0678562421401399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142</v>
      </c>
      <c r="B11" s="1">
        <v>4.6067431447843799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115</v>
      </c>
      <c r="B12" s="1">
        <v>5.5414013944607898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119</v>
      </c>
      <c r="B13" s="1">
        <v>1.9151264728919599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126</v>
      </c>
      <c r="B14" s="1">
        <v>5.0643083266668798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160</v>
      </c>
      <c r="B15" s="1">
        <v>3.91010797208647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150</v>
      </c>
      <c r="B16" s="1">
        <v>4.75753511091742</v>
      </c>
    </row>
    <row r="17" spans="1:2" ht="15" thickBot="1" x14ac:dyDescent="0.35">
      <c r="A17" s="1">
        <v>121</v>
      </c>
      <c r="B17" s="1">
        <v>1.8270433182855099</v>
      </c>
    </row>
    <row r="18" spans="1:2" ht="15" thickBot="1" x14ac:dyDescent="0.35">
      <c r="A18" s="1">
        <v>151</v>
      </c>
      <c r="B18" s="1">
        <v>5.1550398756231104</v>
      </c>
    </row>
    <row r="19" spans="1:2" ht="15" thickBot="1" x14ac:dyDescent="0.35">
      <c r="A19" s="1">
        <v>517</v>
      </c>
      <c r="B19" s="1">
        <v>3.0255829458531101</v>
      </c>
    </row>
    <row r="20" spans="1:2" ht="15" thickBot="1" x14ac:dyDescent="0.35">
      <c r="A20" s="1">
        <v>122</v>
      </c>
      <c r="B20" s="1">
        <v>5.6655314825168199</v>
      </c>
    </row>
    <row r="21" spans="1:2" ht="15" thickBot="1" x14ac:dyDescent="0.35">
      <c r="A21" s="1">
        <v>138</v>
      </c>
      <c r="B21" s="1">
        <v>5.1512731155384897</v>
      </c>
    </row>
    <row r="22" spans="1:2" ht="15" thickBot="1" x14ac:dyDescent="0.35">
      <c r="A22" s="1">
        <v>159</v>
      </c>
      <c r="B22" s="1">
        <v>4.70808627020795</v>
      </c>
    </row>
    <row r="23" spans="1:2" ht="15" thickBot="1" x14ac:dyDescent="0.35">
      <c r="A23" s="1">
        <v>147</v>
      </c>
      <c r="B23" s="1">
        <v>4.3818708985598898</v>
      </c>
    </row>
    <row r="24" spans="1:2" ht="15" thickBot="1" x14ac:dyDescent="0.35">
      <c r="A24" s="1">
        <v>253</v>
      </c>
      <c r="B24" s="1">
        <v>3.8048903465569599</v>
      </c>
    </row>
    <row r="25" spans="1:2" ht="15" thickBot="1" x14ac:dyDescent="0.35">
      <c r="A25" s="1">
        <v>146</v>
      </c>
      <c r="B25" s="1">
        <v>4.2010325621569597</v>
      </c>
    </row>
    <row r="26" spans="1:2" ht="15" thickBot="1" x14ac:dyDescent="0.35">
      <c r="A26" s="1">
        <v>158</v>
      </c>
      <c r="B26" s="1">
        <v>4.5585716406458996</v>
      </c>
    </row>
    <row r="27" spans="1:2" ht="15" thickBot="1" x14ac:dyDescent="0.35">
      <c r="A27" s="1">
        <v>153</v>
      </c>
      <c r="B27" s="1">
        <v>4.9747782597927799</v>
      </c>
    </row>
    <row r="28" spans="1:2" ht="15" thickBot="1" x14ac:dyDescent="0.35">
      <c r="A28" s="1">
        <v>272</v>
      </c>
      <c r="B28" s="1">
        <v>4.4591547561745601</v>
      </c>
    </row>
    <row r="29" spans="1:2" ht="15" thickBot="1" x14ac:dyDescent="0.35">
      <c r="A29" s="1">
        <v>144</v>
      </c>
      <c r="B29" s="1">
        <v>5.6608585402329901</v>
      </c>
    </row>
    <row r="30" spans="1:2" ht="15" thickBot="1" x14ac:dyDescent="0.35">
      <c r="A30" s="1">
        <v>112</v>
      </c>
      <c r="B30" s="1">
        <v>5.9355469220146997</v>
      </c>
    </row>
    <row r="31" spans="1:2" ht="15" thickBot="1" x14ac:dyDescent="0.35">
      <c r="A31" s="1">
        <v>136</v>
      </c>
      <c r="B31" s="1">
        <v>6.2362541885982603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156</v>
      </c>
      <c r="B2" s="1">
        <v>6.2025365992200703</v>
      </c>
    </row>
    <row r="3" spans="1:2" ht="15" thickBot="1" x14ac:dyDescent="0.35">
      <c r="A3" s="1">
        <v>129</v>
      </c>
      <c r="B3" s="1">
        <v>3.5317739590294099</v>
      </c>
    </row>
    <row r="4" spans="1:2" ht="15" thickBot="1" x14ac:dyDescent="0.35">
      <c r="A4" s="1">
        <v>120</v>
      </c>
      <c r="B4" s="1">
        <v>4.33648783815425</v>
      </c>
    </row>
    <row r="5" spans="1:2" ht="15" thickBot="1" x14ac:dyDescent="0.35">
      <c r="A5" s="1">
        <v>141</v>
      </c>
      <c r="B5" s="1">
        <v>3.6477606238509899</v>
      </c>
    </row>
    <row r="6" spans="1:2" ht="15" thickBot="1" x14ac:dyDescent="0.35">
      <c r="A6" s="1">
        <v>133</v>
      </c>
      <c r="B6" s="1">
        <v>5.4793993969934096</v>
      </c>
    </row>
    <row r="7" spans="1:2" ht="15" thickBot="1" x14ac:dyDescent="0.35">
      <c r="A7" s="1">
        <v>505</v>
      </c>
      <c r="B7" s="1">
        <v>4.76391963100225</v>
      </c>
    </row>
    <row r="8" spans="1:2" ht="15" thickBot="1" x14ac:dyDescent="0.35">
      <c r="A8" s="1">
        <v>51</v>
      </c>
      <c r="B8" s="1">
        <v>4.6544379422058997</v>
      </c>
    </row>
    <row r="9" spans="1:2" ht="15" thickBot="1" x14ac:dyDescent="0.35">
      <c r="A9" s="1">
        <v>114</v>
      </c>
      <c r="B9" s="1">
        <v>6.0102854615028303</v>
      </c>
    </row>
    <row r="10" spans="1:2" ht="15" thickBot="1" x14ac:dyDescent="0.35">
      <c r="A10" s="1">
        <v>152</v>
      </c>
      <c r="B10" s="1">
        <v>5.2807867782130202</v>
      </c>
    </row>
    <row r="11" spans="1:2" ht="15" thickBot="1" x14ac:dyDescent="0.35">
      <c r="A11" s="1">
        <v>142</v>
      </c>
      <c r="B11" s="1">
        <v>4.5722171170492603</v>
      </c>
    </row>
    <row r="12" spans="1:2" ht="15" thickBot="1" x14ac:dyDescent="0.35">
      <c r="A12" s="1">
        <v>115</v>
      </c>
      <c r="B12" s="1">
        <v>5.5017803114768196</v>
      </c>
    </row>
    <row r="13" spans="1:2" ht="15" thickBot="1" x14ac:dyDescent="0.35">
      <c r="A13" s="1">
        <v>119</v>
      </c>
      <c r="B13" s="1">
        <v>1.8768034804816001</v>
      </c>
    </row>
    <row r="14" spans="1:2" ht="15" thickBot="1" x14ac:dyDescent="0.35">
      <c r="A14" s="1">
        <v>126</v>
      </c>
      <c r="B14" s="1">
        <v>5.2824695661166299</v>
      </c>
    </row>
    <row r="15" spans="1:2" ht="15" thickBot="1" x14ac:dyDescent="0.35">
      <c r="A15" s="1">
        <v>160</v>
      </c>
      <c r="B15" s="1">
        <v>3.9042015713942702</v>
      </c>
    </row>
    <row r="16" spans="1:2" ht="15" thickBot="1" x14ac:dyDescent="0.35">
      <c r="A16" s="1">
        <v>150</v>
      </c>
      <c r="B16" s="1">
        <v>4.8683633154218597</v>
      </c>
    </row>
    <row r="17" spans="1:2" ht="15" thickBot="1" x14ac:dyDescent="0.35">
      <c r="A17" s="1">
        <v>121</v>
      </c>
      <c r="B17" s="1">
        <v>2.10906838414946</v>
      </c>
    </row>
    <row r="18" spans="1:2" ht="15" thickBot="1" x14ac:dyDescent="0.35">
      <c r="A18" s="1">
        <v>151</v>
      </c>
      <c r="B18" s="1">
        <v>5.2550015851569603</v>
      </c>
    </row>
    <row r="19" spans="1:2" ht="15" thickBot="1" x14ac:dyDescent="0.35">
      <c r="A19" s="1">
        <v>517</v>
      </c>
      <c r="B19" s="1">
        <v>3.0442296178939299</v>
      </c>
    </row>
    <row r="20" spans="1:2" ht="15" thickBot="1" x14ac:dyDescent="0.35">
      <c r="A20" s="1">
        <v>122</v>
      </c>
      <c r="B20" s="1">
        <v>5.7408364820214999</v>
      </c>
    </row>
    <row r="21" spans="1:2" ht="15" thickBot="1" x14ac:dyDescent="0.35">
      <c r="A21" s="1">
        <v>138</v>
      </c>
      <c r="B21" s="1">
        <v>5.2091282504428298</v>
      </c>
    </row>
    <row r="22" spans="1:2" ht="15" thickBot="1" x14ac:dyDescent="0.35">
      <c r="A22" s="1">
        <v>159</v>
      </c>
      <c r="B22" s="1">
        <v>4.8179357821240103</v>
      </c>
    </row>
    <row r="23" spans="1:2" ht="15" thickBot="1" x14ac:dyDescent="0.35">
      <c r="A23" s="1">
        <v>147</v>
      </c>
      <c r="B23" s="1">
        <v>4.4302725384934698</v>
      </c>
    </row>
    <row r="24" spans="1:2" ht="15" thickBot="1" x14ac:dyDescent="0.35">
      <c r="A24" s="1">
        <v>253</v>
      </c>
      <c r="B24" s="1">
        <v>3.8804686527918002</v>
      </c>
    </row>
    <row r="25" spans="1:2" ht="15" thickBot="1" x14ac:dyDescent="0.35">
      <c r="A25" s="1">
        <v>146</v>
      </c>
      <c r="B25" s="1">
        <v>4.2627778239807403</v>
      </c>
    </row>
    <row r="26" spans="1:2" ht="15" thickBot="1" x14ac:dyDescent="0.35">
      <c r="A26" s="1">
        <v>158</v>
      </c>
      <c r="B26" s="1">
        <v>4.7120529756550598</v>
      </c>
    </row>
    <row r="27" spans="1:2" ht="15" thickBot="1" x14ac:dyDescent="0.35">
      <c r="A27" s="1">
        <v>153</v>
      </c>
      <c r="B27" s="1">
        <v>5.0823770409124398</v>
      </c>
    </row>
    <row r="28" spans="1:2" ht="15" thickBot="1" x14ac:dyDescent="0.35">
      <c r="A28" s="1">
        <v>272</v>
      </c>
      <c r="B28" s="1">
        <v>4.4995837034860999</v>
      </c>
    </row>
    <row r="29" spans="1:2" ht="15" thickBot="1" x14ac:dyDescent="0.35">
      <c r="A29" s="1">
        <v>144</v>
      </c>
      <c r="B29" s="1">
        <v>5.6790169381980897</v>
      </c>
    </row>
    <row r="30" spans="1:2" ht="15" thickBot="1" x14ac:dyDescent="0.35">
      <c r="A30" s="1">
        <v>112</v>
      </c>
      <c r="B30" s="1">
        <v>6.04200569949644</v>
      </c>
    </row>
    <row r="31" spans="1:2" ht="15" thickBot="1" x14ac:dyDescent="0.35">
      <c r="A31" s="1">
        <v>136</v>
      </c>
      <c r="B31" s="1">
        <v>6.39749182293858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156</v>
      </c>
      <c r="B2" s="1">
        <v>7.2180201115313398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129</v>
      </c>
      <c r="B3" s="1">
        <v>4.5586717436822299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120</v>
      </c>
      <c r="B4" s="1">
        <v>4.83335160171087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141</v>
      </c>
      <c r="B5" s="1">
        <v>4.0039575067563602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133</v>
      </c>
      <c r="B6" s="1">
        <v>5.6468971219226001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505</v>
      </c>
      <c r="B7" s="1">
        <v>4.4855817597894996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51</v>
      </c>
      <c r="B8" s="1">
        <v>4.3833622527401399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114</v>
      </c>
      <c r="B9" s="1">
        <v>5.6801107754965097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152</v>
      </c>
      <c r="B10" s="1">
        <v>6.61179686822845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142</v>
      </c>
      <c r="B11" s="1">
        <v>5.2447388291734596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115</v>
      </c>
      <c r="B12" s="1">
        <v>4.8449253957811003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119</v>
      </c>
      <c r="B13" s="1">
        <v>1.4137530323065799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126</v>
      </c>
      <c r="B14" s="1">
        <v>6.61179686822845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160</v>
      </c>
      <c r="B15" s="1">
        <v>3.4856506234767299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150</v>
      </c>
      <c r="B16" s="1">
        <v>4.2844938461161002</v>
      </c>
    </row>
    <row r="17" spans="1:2" ht="15" thickBot="1" x14ac:dyDescent="0.35">
      <c r="A17" s="1">
        <v>121</v>
      </c>
      <c r="B17" s="1">
        <v>2.9665736817325801</v>
      </c>
    </row>
    <row r="18" spans="1:2" ht="15" thickBot="1" x14ac:dyDescent="0.35">
      <c r="A18" s="1">
        <v>151</v>
      </c>
      <c r="B18" s="1">
        <v>5.3387281460496396</v>
      </c>
    </row>
    <row r="19" spans="1:2" ht="15" thickBot="1" x14ac:dyDescent="0.35">
      <c r="A19" s="1">
        <v>517</v>
      </c>
      <c r="B19" s="1">
        <v>4.04113208529047</v>
      </c>
    </row>
    <row r="20" spans="1:2" ht="15" thickBot="1" x14ac:dyDescent="0.35">
      <c r="A20" s="1">
        <v>122</v>
      </c>
      <c r="B20" s="1">
        <v>6.1608475377679</v>
      </c>
    </row>
    <row r="21" spans="1:2" ht="15" thickBot="1" x14ac:dyDescent="0.35">
      <c r="A21" s="1">
        <v>138</v>
      </c>
      <c r="B21" s="1">
        <v>4.8776076504128696</v>
      </c>
    </row>
    <row r="22" spans="1:2" ht="15" thickBot="1" x14ac:dyDescent="0.35">
      <c r="A22" s="1">
        <v>159</v>
      </c>
      <c r="B22" s="1">
        <v>4.2214140513082796</v>
      </c>
    </row>
    <row r="23" spans="1:2" ht="15" thickBot="1" x14ac:dyDescent="0.35">
      <c r="A23" s="1">
        <v>147</v>
      </c>
      <c r="B23" s="1">
        <v>4.4659430704009697</v>
      </c>
    </row>
    <row r="24" spans="1:2" ht="15" thickBot="1" x14ac:dyDescent="0.35">
      <c r="A24" s="1">
        <v>253</v>
      </c>
      <c r="B24" s="1">
        <v>4.0561161498828699</v>
      </c>
    </row>
    <row r="25" spans="1:2" ht="15" thickBot="1" x14ac:dyDescent="0.35">
      <c r="A25" s="1">
        <v>146</v>
      </c>
      <c r="B25" s="1">
        <v>4.7990552916861198</v>
      </c>
    </row>
    <row r="26" spans="1:2" ht="15" thickBot="1" x14ac:dyDescent="0.35">
      <c r="A26" s="1">
        <v>158</v>
      </c>
      <c r="B26" s="1">
        <v>6.5201990464152901</v>
      </c>
    </row>
    <row r="27" spans="1:2" ht="15" thickBot="1" x14ac:dyDescent="0.35">
      <c r="A27" s="1">
        <v>153</v>
      </c>
      <c r="B27" s="1">
        <v>4.5339305492706803</v>
      </c>
    </row>
    <row r="28" spans="1:2" ht="15" thickBot="1" x14ac:dyDescent="0.35">
      <c r="A28" s="1">
        <v>272</v>
      </c>
      <c r="B28" s="1">
        <v>4.7525544789421703</v>
      </c>
    </row>
    <row r="29" spans="1:2" ht="15" thickBot="1" x14ac:dyDescent="0.35">
      <c r="A29" s="1">
        <v>144</v>
      </c>
      <c r="B29" s="1">
        <v>4.8449253957811003</v>
      </c>
    </row>
    <row r="30" spans="1:2" ht="15" thickBot="1" x14ac:dyDescent="0.35">
      <c r="A30" s="1">
        <v>112</v>
      </c>
      <c r="B30" s="1">
        <v>7.7165395723698804</v>
      </c>
    </row>
    <row r="31" spans="1:2" ht="15" thickBot="1" x14ac:dyDescent="0.35">
      <c r="A31" s="1">
        <v>136</v>
      </c>
      <c r="B31" s="1">
        <v>8.19444982955571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156</v>
      </c>
      <c r="B2" s="1">
        <v>6.1708474000000004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129</v>
      </c>
      <c r="B3" s="1">
        <v>4.4630922999999996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120</v>
      </c>
      <c r="B4" s="1">
        <v>4.7515882999999999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141</v>
      </c>
      <c r="B5" s="1">
        <v>2.9906666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133</v>
      </c>
      <c r="B6" s="1">
        <v>4.7776110000000003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505</v>
      </c>
      <c r="B7" s="1">
        <v>4.1863380000000001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51</v>
      </c>
      <c r="B8" s="1">
        <v>4.1919922999999999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114</v>
      </c>
      <c r="B9" s="1">
        <v>4.7596720000000001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152</v>
      </c>
      <c r="B10" s="1">
        <v>6.0316853999999998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142</v>
      </c>
      <c r="B11" s="1">
        <v>5.0013842999999998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115</v>
      </c>
      <c r="B12" s="1">
        <v>4.1140327000000001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119</v>
      </c>
      <c r="B13" s="1">
        <v>0.99974759999999996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126</v>
      </c>
      <c r="B14" s="1">
        <v>5.6743484000000004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160</v>
      </c>
      <c r="B15" s="1">
        <v>3.0119246999999998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150</v>
      </c>
      <c r="B16" s="1">
        <v>3.1755474000000001</v>
      </c>
    </row>
    <row r="17" spans="1:2" ht="15" thickBot="1" x14ac:dyDescent="0.35">
      <c r="A17" s="1">
        <v>121</v>
      </c>
      <c r="B17" s="1">
        <v>2.0571540000000001</v>
      </c>
    </row>
    <row r="18" spans="1:2" ht="15" thickBot="1" x14ac:dyDescent="0.35">
      <c r="A18" s="1">
        <v>151</v>
      </c>
      <c r="B18" s="1">
        <v>4.7776054999999999</v>
      </c>
    </row>
    <row r="19" spans="1:2" ht="15" thickBot="1" x14ac:dyDescent="0.35">
      <c r="A19" s="1">
        <v>517</v>
      </c>
      <c r="B19" s="1">
        <v>3.8507747999999999</v>
      </c>
    </row>
    <row r="20" spans="1:2" ht="15" thickBot="1" x14ac:dyDescent="0.35">
      <c r="A20" s="1">
        <v>122</v>
      </c>
      <c r="B20" s="1">
        <v>5.3432611999999997</v>
      </c>
    </row>
    <row r="21" spans="1:2" ht="15" thickBot="1" x14ac:dyDescent="0.35">
      <c r="A21" s="1">
        <v>138</v>
      </c>
      <c r="B21" s="1">
        <v>4.7776054999999999</v>
      </c>
    </row>
    <row r="22" spans="1:2" ht="15" thickBot="1" x14ac:dyDescent="0.35">
      <c r="A22" s="1">
        <v>159</v>
      </c>
      <c r="B22" s="1">
        <v>4.1859029999999997</v>
      </c>
    </row>
    <row r="23" spans="1:2" ht="15" thickBot="1" x14ac:dyDescent="0.35">
      <c r="A23" s="1">
        <v>147</v>
      </c>
      <c r="B23" s="1">
        <v>4.2967230000000001</v>
      </c>
    </row>
    <row r="24" spans="1:2" ht="15" thickBot="1" x14ac:dyDescent="0.35">
      <c r="A24" s="1">
        <v>253</v>
      </c>
      <c r="B24" s="1">
        <v>3.8515700000000002</v>
      </c>
    </row>
    <row r="25" spans="1:2" ht="15" thickBot="1" x14ac:dyDescent="0.35">
      <c r="A25" s="1">
        <v>146</v>
      </c>
      <c r="B25" s="1">
        <v>3.8507912000000002</v>
      </c>
    </row>
    <row r="26" spans="1:2" ht="15" thickBot="1" x14ac:dyDescent="0.35">
      <c r="A26" s="1">
        <v>158</v>
      </c>
      <c r="B26" s="1">
        <v>5.7589779999999999</v>
      </c>
    </row>
    <row r="27" spans="1:2" ht="15" thickBot="1" x14ac:dyDescent="0.35">
      <c r="A27" s="1">
        <v>153</v>
      </c>
      <c r="B27" s="1">
        <v>4.1921476999999996</v>
      </c>
    </row>
    <row r="28" spans="1:2" ht="15" thickBot="1" x14ac:dyDescent="0.35">
      <c r="A28" s="1">
        <v>272</v>
      </c>
      <c r="B28" s="1">
        <v>4.1138870000000001</v>
      </c>
    </row>
    <row r="29" spans="1:2" ht="15" thickBot="1" x14ac:dyDescent="0.35">
      <c r="A29" s="1">
        <v>144</v>
      </c>
      <c r="B29" s="1">
        <v>4.8711658</v>
      </c>
    </row>
    <row r="30" spans="1:2" ht="15" thickBot="1" x14ac:dyDescent="0.35">
      <c r="A30" s="1">
        <v>112</v>
      </c>
      <c r="B30" s="1">
        <v>6.0166706999999997</v>
      </c>
    </row>
    <row r="31" spans="1:2" ht="15" thickBot="1" x14ac:dyDescent="0.35">
      <c r="A31" s="1">
        <v>136</v>
      </c>
      <c r="B31" s="1">
        <v>6.9999795000000002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156</v>
      </c>
      <c r="B2" s="1">
        <v>6.6673411546699599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129</v>
      </c>
      <c r="B3" s="1">
        <v>4.0880879379372903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120</v>
      </c>
      <c r="B4" s="1">
        <v>4.5341002963698802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141</v>
      </c>
      <c r="B5" s="1">
        <v>3.2283162597646098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133</v>
      </c>
      <c r="B6" s="1">
        <v>5.3499352393699899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505</v>
      </c>
      <c r="B7" s="1">
        <v>4.3304661631827903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51</v>
      </c>
      <c r="B8" s="1">
        <v>4.5663073002288597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114</v>
      </c>
      <c r="B9" s="1">
        <v>5.5033130131504198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152</v>
      </c>
      <c r="B10" s="1">
        <v>5.9958525608786299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142</v>
      </c>
      <c r="B11" s="1">
        <v>4.9809677370414098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115</v>
      </c>
      <c r="B12" s="1">
        <v>4.72658304248717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119</v>
      </c>
      <c r="B13" s="1">
        <v>0.56717052030737802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126</v>
      </c>
      <c r="B14" s="1">
        <v>5.8219807672452903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160</v>
      </c>
      <c r="B15" s="1">
        <v>3.3704721491715999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150</v>
      </c>
      <c r="B16" s="1">
        <v>4.0286228255865</v>
      </c>
    </row>
    <row r="17" spans="1:2" ht="15" thickBot="1" x14ac:dyDescent="0.35">
      <c r="A17" s="1">
        <v>121</v>
      </c>
      <c r="B17" s="1">
        <v>3.6847621273551701</v>
      </c>
    </row>
    <row r="18" spans="1:2" ht="15" thickBot="1" x14ac:dyDescent="0.35">
      <c r="A18" s="1">
        <v>151</v>
      </c>
      <c r="B18" s="1">
        <v>5.2204931852585004</v>
      </c>
    </row>
    <row r="19" spans="1:2" ht="15" thickBot="1" x14ac:dyDescent="0.35">
      <c r="A19" s="1">
        <v>517</v>
      </c>
      <c r="B19" s="1">
        <v>3.7123125890850699</v>
      </c>
    </row>
    <row r="20" spans="1:2" ht="15" thickBot="1" x14ac:dyDescent="0.35">
      <c r="A20" s="1">
        <v>122</v>
      </c>
      <c r="B20" s="1">
        <v>5.6974558747807302</v>
      </c>
    </row>
    <row r="21" spans="1:2" ht="15" thickBot="1" x14ac:dyDescent="0.35">
      <c r="A21" s="1">
        <v>138</v>
      </c>
      <c r="B21" s="1">
        <v>4.9473317254209803</v>
      </c>
    </row>
    <row r="22" spans="1:2" ht="15" thickBot="1" x14ac:dyDescent="0.35">
      <c r="A22" s="1">
        <v>159</v>
      </c>
      <c r="B22" s="1">
        <v>4.3028645296382901</v>
      </c>
    </row>
    <row r="23" spans="1:2" ht="15" thickBot="1" x14ac:dyDescent="0.35">
      <c r="A23" s="1">
        <v>147</v>
      </c>
      <c r="B23" s="1">
        <v>4.3405347601501996</v>
      </c>
    </row>
    <row r="24" spans="1:2" ht="15" thickBot="1" x14ac:dyDescent="0.35">
      <c r="A24" s="1">
        <v>253</v>
      </c>
      <c r="B24" s="1">
        <v>3.84326277213344</v>
      </c>
    </row>
    <row r="25" spans="1:2" ht="15" thickBot="1" x14ac:dyDescent="0.35">
      <c r="A25" s="1">
        <v>146</v>
      </c>
      <c r="B25" s="1">
        <v>4.2727023759993203</v>
      </c>
    </row>
    <row r="26" spans="1:2" ht="15" thickBot="1" x14ac:dyDescent="0.35">
      <c r="A26" s="1">
        <v>158</v>
      </c>
      <c r="B26" s="1">
        <v>5.9448316779444204</v>
      </c>
    </row>
    <row r="27" spans="1:2" ht="15" thickBot="1" x14ac:dyDescent="0.35">
      <c r="A27" s="1">
        <v>153</v>
      </c>
      <c r="B27" s="1">
        <v>4.6551901516706904</v>
      </c>
    </row>
    <row r="28" spans="1:2" ht="15" thickBot="1" x14ac:dyDescent="0.35">
      <c r="A28" s="1">
        <v>272</v>
      </c>
      <c r="B28" s="1">
        <v>4.6506389447847196</v>
      </c>
    </row>
    <row r="29" spans="1:2" ht="15" thickBot="1" x14ac:dyDescent="0.35">
      <c r="A29" s="1">
        <v>144</v>
      </c>
      <c r="B29" s="1">
        <v>4.9838405094185498</v>
      </c>
    </row>
    <row r="30" spans="1:2" ht="15" thickBot="1" x14ac:dyDescent="0.35">
      <c r="A30" s="1">
        <v>112</v>
      </c>
      <c r="B30" s="1">
        <v>6.7526421176510496</v>
      </c>
    </row>
    <row r="31" spans="1:2" ht="15" thickBot="1" x14ac:dyDescent="0.35">
      <c r="A31" s="1">
        <v>136</v>
      </c>
      <c r="B31" s="1">
        <v>6.9692467377294198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Props</vt:lpstr>
      <vt:lpstr>test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2024-08-15T15:01:36Z</dcterms:modified>
</cp:coreProperties>
</file>