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F51DFC39-819C-46CC-BB38-A139743B4357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columns to delete" sheetId="18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Sheet1!$D$36:$Z$74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67" i="1"/>
  <c r="P67" i="1" s="1"/>
  <c r="S67" i="1" s="1"/>
  <c r="U67" i="1" s="1"/>
  <c r="Q67" i="1"/>
  <c r="O68" i="1"/>
  <c r="P68" i="1" s="1"/>
  <c r="S68" i="1" s="1"/>
  <c r="U68" i="1" s="1"/>
  <c r="Q68" i="1"/>
  <c r="O64" i="1"/>
  <c r="P64" i="1" s="1"/>
  <c r="S64" i="1" s="1"/>
  <c r="O65" i="1"/>
  <c r="P65" i="1" s="1"/>
  <c r="V65" i="1" s="1"/>
  <c r="O63" i="1"/>
  <c r="P63" i="1" s="1"/>
  <c r="X63" i="1" s="1"/>
  <c r="Q63" i="1"/>
  <c r="Q64" i="1"/>
  <c r="Q65" i="1"/>
  <c r="O66" i="1"/>
  <c r="P66" i="1" s="1"/>
  <c r="Q66" i="1"/>
  <c r="B43" i="1"/>
  <c r="A43" i="1"/>
  <c r="B42" i="1"/>
  <c r="A42" i="1"/>
  <c r="R32" i="1"/>
  <c r="R33" i="1"/>
  <c r="S63" i="1" l="1"/>
  <c r="U63" i="1" s="1"/>
  <c r="S66" i="1"/>
  <c r="U66" i="1" s="1"/>
  <c r="S65" i="1"/>
  <c r="U64" i="1"/>
  <c r="V68" i="1"/>
  <c r="X68" i="1"/>
  <c r="W68" i="1"/>
  <c r="T68" i="1"/>
  <c r="X67" i="1"/>
  <c r="W67" i="1"/>
  <c r="T67" i="1"/>
  <c r="V67" i="1"/>
  <c r="X65" i="1"/>
  <c r="X66" i="1"/>
  <c r="X64" i="1"/>
  <c r="T65" i="1"/>
  <c r="U65" i="1"/>
  <c r="W64" i="1"/>
  <c r="W66" i="1"/>
  <c r="V64" i="1"/>
  <c r="V66" i="1"/>
  <c r="T64" i="1"/>
  <c r="W63" i="1"/>
  <c r="V63" i="1"/>
  <c r="T66" i="1"/>
  <c r="W65" i="1"/>
  <c r="T63" i="1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AA37" i="1"/>
  <c r="Y67" i="1" l="1"/>
  <c r="Y68" i="1"/>
  <c r="Y66" i="1"/>
  <c r="Y64" i="1"/>
  <c r="Y63" i="1"/>
  <c r="Y65" i="1"/>
  <c r="O51" i="1"/>
  <c r="Q51" i="1"/>
  <c r="O52" i="1"/>
  <c r="Q52" i="1"/>
  <c r="O53" i="1"/>
  <c r="Q53" i="1"/>
  <c r="O54" i="1"/>
  <c r="P54" i="1" s="1"/>
  <c r="Q54" i="1"/>
  <c r="O55" i="1"/>
  <c r="Q55" i="1"/>
  <c r="O56" i="1"/>
  <c r="Q56" i="1"/>
  <c r="O57" i="1"/>
  <c r="Q57" i="1"/>
  <c r="O58" i="1"/>
  <c r="P58" i="1" s="1"/>
  <c r="Q58" i="1"/>
  <c r="O59" i="1"/>
  <c r="P59" i="1" s="1"/>
  <c r="Q59" i="1"/>
  <c r="O60" i="1"/>
  <c r="Q60" i="1"/>
  <c r="O61" i="1"/>
  <c r="Q61" i="1"/>
  <c r="O62" i="1"/>
  <c r="Q62" i="1"/>
  <c r="W58" i="1" l="1"/>
  <c r="S58" i="1"/>
  <c r="U58" i="1" s="1"/>
  <c r="W59" i="1"/>
  <c r="S59" i="1"/>
  <c r="U59" i="1" s="1"/>
  <c r="W54" i="1"/>
  <c r="S54" i="1"/>
  <c r="U54" i="1" s="1"/>
  <c r="T56" i="1"/>
  <c r="P56" i="1"/>
  <c r="T55" i="1"/>
  <c r="P55" i="1"/>
  <c r="S55" i="1" s="1"/>
  <c r="T60" i="1"/>
  <c r="P60" i="1"/>
  <c r="S60" i="1" s="1"/>
  <c r="T62" i="1"/>
  <c r="P62" i="1"/>
  <c r="S62" i="1" s="1"/>
  <c r="T53" i="1"/>
  <c r="P53" i="1"/>
  <c r="S53" i="1" s="1"/>
  <c r="T52" i="1"/>
  <c r="P52" i="1"/>
  <c r="T61" i="1"/>
  <c r="P61" i="1"/>
  <c r="T57" i="1"/>
  <c r="P57" i="1"/>
  <c r="S57" i="1" s="1"/>
  <c r="T51" i="1"/>
  <c r="P51" i="1"/>
  <c r="S51" i="1" s="1"/>
  <c r="X59" i="1"/>
  <c r="X54" i="1"/>
  <c r="X58" i="1"/>
  <c r="T54" i="1"/>
  <c r="V59" i="1"/>
  <c r="V54" i="1"/>
  <c r="V58" i="1"/>
  <c r="T59" i="1"/>
  <c r="T58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X61" i="1" l="1"/>
  <c r="S61" i="1"/>
  <c r="U61" i="1" s="1"/>
  <c r="W56" i="1"/>
  <c r="S56" i="1"/>
  <c r="U56" i="1" s="1"/>
  <c r="W52" i="1"/>
  <c r="S52" i="1"/>
  <c r="U52" i="1" s="1"/>
  <c r="W62" i="1"/>
  <c r="X62" i="1"/>
  <c r="X57" i="1"/>
  <c r="W57" i="1"/>
  <c r="X60" i="1"/>
  <c r="W60" i="1"/>
  <c r="X53" i="1"/>
  <c r="W53" i="1"/>
  <c r="X55" i="1"/>
  <c r="W55" i="1"/>
  <c r="W61" i="1"/>
  <c r="X51" i="1"/>
  <c r="W51" i="1"/>
  <c r="T38" i="1"/>
  <c r="P38" i="1"/>
  <c r="T45" i="1"/>
  <c r="P45" i="1"/>
  <c r="T48" i="1"/>
  <c r="P48" i="1"/>
  <c r="T46" i="1"/>
  <c r="P46" i="1"/>
  <c r="T47" i="1"/>
  <c r="P47" i="1"/>
  <c r="T42" i="1"/>
  <c r="P42" i="1"/>
  <c r="T37" i="1"/>
  <c r="P37" i="1"/>
  <c r="T44" i="1"/>
  <c r="P44" i="1"/>
  <c r="T43" i="1"/>
  <c r="P43" i="1"/>
  <c r="T41" i="1"/>
  <c r="P41" i="1"/>
  <c r="T39" i="1"/>
  <c r="P39" i="1"/>
  <c r="T50" i="1"/>
  <c r="P50" i="1"/>
  <c r="T49" i="1"/>
  <c r="P49" i="1"/>
  <c r="T40" i="1"/>
  <c r="P40" i="1"/>
  <c r="U62" i="1"/>
  <c r="X56" i="1"/>
  <c r="X52" i="1"/>
  <c r="U57" i="1"/>
  <c r="V53" i="1"/>
  <c r="U53" i="1"/>
  <c r="U55" i="1"/>
  <c r="U51" i="1"/>
  <c r="Y59" i="1"/>
  <c r="V57" i="1"/>
  <c r="V61" i="1"/>
  <c r="V51" i="1"/>
  <c r="V55" i="1"/>
  <c r="V62" i="1"/>
  <c r="V56" i="1"/>
  <c r="Y58" i="1"/>
  <c r="U60" i="1"/>
  <c r="V60" i="1"/>
  <c r="Y54" i="1"/>
  <c r="V52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W43" i="1" l="1"/>
  <c r="S43" i="1"/>
  <c r="W45" i="1"/>
  <c r="S45" i="1"/>
  <c r="W38" i="1"/>
  <c r="S38" i="1"/>
  <c r="W44" i="1"/>
  <c r="S44" i="1"/>
  <c r="W49" i="1"/>
  <c r="S49" i="1"/>
  <c r="W42" i="1"/>
  <c r="S42" i="1"/>
  <c r="W40" i="1"/>
  <c r="S40" i="1"/>
  <c r="W48" i="1"/>
  <c r="S48" i="1"/>
  <c r="W47" i="1"/>
  <c r="S47" i="1"/>
  <c r="W37" i="1"/>
  <c r="S37" i="1"/>
  <c r="W50" i="1"/>
  <c r="S50" i="1"/>
  <c r="W39" i="1"/>
  <c r="S39" i="1"/>
  <c r="W41" i="1"/>
  <c r="S41" i="1"/>
  <c r="W46" i="1"/>
  <c r="S46" i="1"/>
  <c r="Y57" i="1"/>
  <c r="Y56" i="1"/>
  <c r="Y61" i="1"/>
  <c r="Y53" i="1"/>
  <c r="Y55" i="1"/>
  <c r="Y62" i="1"/>
  <c r="Y51" i="1"/>
  <c r="Y60" i="1"/>
  <c r="Y52" i="1"/>
  <c r="Q44" i="1" l="1"/>
  <c r="X38" i="1"/>
  <c r="Q38" i="1"/>
  <c r="X49" i="1"/>
  <c r="Q49" i="1"/>
  <c r="Q42" i="1"/>
  <c r="X39" i="1"/>
  <c r="Q39" i="1"/>
  <c r="X46" i="1"/>
  <c r="Q46" i="1"/>
  <c r="Q45" i="1"/>
  <c r="X47" i="1"/>
  <c r="Q47" i="1"/>
  <c r="Q41" i="1"/>
  <c r="Q37" i="1"/>
  <c r="X43" i="1"/>
  <c r="Q43" i="1"/>
  <c r="Q50" i="1"/>
  <c r="U43" i="1" l="1"/>
  <c r="U46" i="1"/>
  <c r="U38" i="1"/>
  <c r="U47" i="1"/>
  <c r="U39" i="1"/>
  <c r="U49" i="1"/>
  <c r="X50" i="1"/>
  <c r="X37" i="1"/>
  <c r="X45" i="1"/>
  <c r="X41" i="1"/>
  <c r="V47" i="1"/>
  <c r="V39" i="1"/>
  <c r="V38" i="1"/>
  <c r="X44" i="1"/>
  <c r="X42" i="1"/>
  <c r="V43" i="1"/>
  <c r="V46" i="1"/>
  <c r="V49" i="1"/>
  <c r="Q48" i="1"/>
  <c r="U45" i="1" l="1"/>
  <c r="U42" i="1"/>
  <c r="U50" i="1"/>
  <c r="U41" i="1"/>
  <c r="U37" i="1"/>
  <c r="U44" i="1"/>
  <c r="Y38" i="1"/>
  <c r="Y43" i="1"/>
  <c r="Y39" i="1"/>
  <c r="Y46" i="1"/>
  <c r="Y47" i="1"/>
  <c r="Y49" i="1"/>
  <c r="V41" i="1"/>
  <c r="V50" i="1"/>
  <c r="V42" i="1"/>
  <c r="V45" i="1"/>
  <c r="V37" i="1"/>
  <c r="V44" i="1"/>
  <c r="X48" i="1"/>
  <c r="Q40" i="1"/>
  <c r="U48" i="1" l="1"/>
  <c r="Y37" i="1"/>
  <c r="Y45" i="1"/>
  <c r="Y50" i="1"/>
  <c r="Y41" i="1"/>
  <c r="Y44" i="1"/>
  <c r="Y42" i="1"/>
  <c r="V48" i="1"/>
  <c r="X40" i="1"/>
  <c r="U40" i="1" l="1"/>
  <c r="Y48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4" i="1"/>
  <c r="B45" i="1"/>
  <c r="B46" i="1"/>
  <c r="B47" i="1"/>
  <c r="B48" i="1"/>
  <c r="B37" i="1"/>
  <c r="B2" i="1"/>
  <c r="Y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<sst xmlns="http://schemas.openxmlformats.org/spreadsheetml/2006/main" count="374" uniqueCount="114">
  <si>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</si>
  <si>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</si>
  <si>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</si>
  <si>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</si>
  <si>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</si>
  <si>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</si>
  <si>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</si>
  <si>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</si>
  <si>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</si>
  <si>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</si>
  <si>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</si>
  <si>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</si>
  <si>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</si>
  <si>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</si>
  <si>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</si>
  <si>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</si>
  <si>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</si>
  <si>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</si>
  <si>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</si>
  <si>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</si>
  <si>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</si>
  <si>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</si>
  <si>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</si>
  <si>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</si>
  <si>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</si>
  <si>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</si>
  <si>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</si>
  <si>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</si>
  <si>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</si>
  <si>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</si>
  <si>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</si>
  <si>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</si>
  <si>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</si>
  <si>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</si>
  <si>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</si>
  <si>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</si>
  <si>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</si>
  <si>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ATL</t>
  </si>
  <si>
    <t>Opp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</si>
  <si>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</si>
  <si>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</si>
  <si>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</si>
  <si>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</si>
  <si>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</si>
  <si>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</si>
  <si>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</si>
  <si>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</si>
  <si>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LAA</t>
  </si>
  <si>
    <t>Away</t>
  </si>
  <si>
    <t>Home</t>
  </si>
  <si>
    <t>Home/Away</t>
  </si>
  <si>
    <t>CLE</t>
  </si>
  <si>
    <t>BAL</t>
  </si>
  <si>
    <t>Ben Lively</t>
  </si>
  <si>
    <t>Keider Montero</t>
  </si>
  <si>
    <t>Charlie Morton</t>
  </si>
  <si>
    <t>Trevor Rogers</t>
  </si>
  <si>
    <t>Carson Fulmer</t>
  </si>
  <si>
    <t>CHC</t>
  </si>
  <si>
    <t>KCR</t>
  </si>
  <si>
    <t>STL</t>
  </si>
  <si>
    <t>COL</t>
  </si>
  <si>
    <t>Seth Lugo</t>
  </si>
  <si>
    <t>Max Meyer</t>
  </si>
  <si>
    <t>Shota Imanaga</t>
  </si>
  <si>
    <t>Ryan Feltner</t>
  </si>
  <si>
    <t>ARI</t>
  </si>
  <si>
    <t>PIT</t>
  </si>
  <si>
    <t>MIL</t>
  </si>
  <si>
    <t>WSN</t>
  </si>
  <si>
    <t>TOR</t>
  </si>
  <si>
    <t>NYY</t>
  </si>
  <si>
    <t>SFG</t>
  </si>
  <si>
    <t>CIN</t>
  </si>
  <si>
    <t>BOS</t>
  </si>
  <si>
    <t>TEX</t>
  </si>
  <si>
    <t>CHW</t>
  </si>
  <si>
    <t>TBR</t>
  </si>
  <si>
    <t>HOU</t>
  </si>
  <si>
    <t>NYM</t>
  </si>
  <si>
    <t>SDP</t>
  </si>
  <si>
    <t>LAD</t>
  </si>
  <si>
    <t>OAK</t>
  </si>
  <si>
    <t>PHI</t>
  </si>
  <si>
    <t>SEA</t>
  </si>
  <si>
    <t>1st Start</t>
  </si>
  <si>
    <t>Unlisted</t>
  </si>
  <si>
    <t>Eduardo Rodriguez</t>
  </si>
  <si>
    <t>Nick Lodolo</t>
  </si>
  <si>
    <t>Dylan Cease</t>
  </si>
  <si>
    <t>Bailey Falter</t>
  </si>
  <si>
    <t>Hayden Birdsong</t>
  </si>
  <si>
    <t>MacKenzie Gore</t>
  </si>
  <si>
    <t>Davis Daniel</t>
  </si>
  <si>
    <t>Luis Gil</t>
  </si>
  <si>
    <t>Grayson Rodriguez</t>
  </si>
  <si>
    <t>Chris Bassitt</t>
  </si>
  <si>
    <t>Colin Rea</t>
  </si>
  <si>
    <t>Bryce Elder</t>
  </si>
  <si>
    <t>Jeffrey Springs</t>
  </si>
  <si>
    <t>Sonny Gray</t>
  </si>
  <si>
    <t>Framber Valdez</t>
  </si>
  <si>
    <t>Tyler Mahle</t>
  </si>
  <si>
    <t>Pablo Lopez</t>
  </si>
  <si>
    <t>Brayan Bello</t>
  </si>
  <si>
    <t>Luis Severino</t>
  </si>
  <si>
    <t>Kyle Freeland</t>
  </si>
  <si>
    <t>Jonathan Cannon</t>
  </si>
  <si>
    <t>Ross Stripling</t>
  </si>
  <si>
    <t>Luis Castillo</t>
  </si>
  <si>
    <t>Cristopher Sanchez</t>
  </si>
  <si>
    <t>Clayton Kershaw</t>
  </si>
  <si>
    <t>PPD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</si>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</sst>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164" fontId="0" fillId="4" borderId="2" xfId="0" applyNumberFormat="1" applyFill="1" applyBorder="1"/>
    <xf numFmtId="0" fontId="0" fillId="3" borderId="3" xfId="0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31" zoomScale="80" zoomScaleNormal="80" workbookViewId="0">
      <selection activeCell="N49" sqref="N49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3" t="s">
        <v>19</v>
      </c>
      <c r="P1" s="3" t="s">
        <v>40</v>
      </c>
      <c r="Q1" s="3" t="s">
        <v>38</v>
      </c>
      <c r="R1" s="6" t="s">
        <v>44</v>
      </c>
    </row>
    <row r="2" spans="1:29" ht="15" thickBot="1" x14ac:dyDescent="0.35">
      <c r="A2" t="s">
        <v>87</v>
      </c>
      <c r="B2" s="11">
        <f>RF!B2</f>
        <v>2.94999999999999</v>
      </c>
      <c r="C2" s="11">
        <f>LR!B2</f>
        <v>2.7427424614462601</v>
      </c>
      <c r="D2" s="11">
        <f>Adaboost!B2</f>
        <v>3.3988028709182498</v>
      </c>
      <c r="E2" s="11">
        <f>XGBR!B2</f>
        <v>3.2424900000000001</v>
      </c>
      <c r="F2" s="11">
        <f>Huber!B2</f>
        <v>2.72760379221724</v>
      </c>
      <c r="G2" s="11">
        <f>BayesRidge!B2</f>
        <v>2.7445958560806201</v>
      </c>
      <c r="H2" s="11">
        <f>Elastic!B2</f>
        <v>4.0872653433032404</v>
      </c>
      <c r="I2" s="11">
        <f>GBR!B2</f>
        <v>3.39608360732056</v>
      </c>
      <c r="J2" s="12">
        <f t="shared" ref="J2:J35" si="0">AVERAGE(B2:I2,B37)</f>
        <v>3.1068060223599945</v>
      </c>
      <c r="K2" s="13">
        <f t="shared" ref="K2:K31" si="1">MAX(B2:I2,B37)</f>
        <v>4.0872653433032404</v>
      </c>
      <c r="L2" s="13">
        <f t="shared" ref="L2:L31" si="2">MIN(B2:I2,B37)</f>
        <v>2.6716702699537902</v>
      </c>
      <c r="O2" t="s">
        <v>66</v>
      </c>
      <c r="P2">
        <v>7.15</v>
      </c>
      <c r="Q2" t="s">
        <v>51</v>
      </c>
      <c r="R2" s="6">
        <f>P3</f>
        <v>7.1</v>
      </c>
      <c r="AC2" s="6"/>
    </row>
    <row r="3" spans="1:29" ht="15" thickBot="1" x14ac:dyDescent="0.35">
      <c r="A3" t="s">
        <v>53</v>
      </c>
      <c r="B3" s="11">
        <f>RF!B3</f>
        <v>3.9633333333333298</v>
      </c>
      <c r="C3" s="11">
        <f>LR!B3</f>
        <v>4.1983869919066699</v>
      </c>
      <c r="D3" s="11">
        <f>Adaboost!B3</f>
        <v>3.99277486757981</v>
      </c>
      <c r="E3" s="11">
        <f>XGBR!B3</f>
        <v>3.9307850000000002</v>
      </c>
      <c r="F3" s="11">
        <f>Huber!B3</f>
        <v>4.1520867036747804</v>
      </c>
      <c r="G3" s="11">
        <f>BayesRidge!B3</f>
        <v>4.1997392138428902</v>
      </c>
      <c r="H3" s="11">
        <f>Elastic!B3</f>
        <v>4.59960828869536</v>
      </c>
      <c r="I3" s="11">
        <f>GBR!B3</f>
        <v>4.1380863204939704</v>
      </c>
      <c r="J3" s="12">
        <f t="shared" si="0"/>
        <v>4.157485878577786</v>
      </c>
      <c r="K3" s="13">
        <f t="shared" si="1"/>
        <v>4.59960828869536</v>
      </c>
      <c r="L3" s="13">
        <f t="shared" si="2"/>
        <v>3.9307850000000002</v>
      </c>
      <c r="O3" t="s">
        <v>51</v>
      </c>
      <c r="P3">
        <v>7.1</v>
      </c>
      <c r="Q3" t="s">
        <v>66</v>
      </c>
      <c r="R3" s="6">
        <f>P2</f>
        <v>7.15</v>
      </c>
      <c r="AC3" s="6"/>
    </row>
    <row r="4" spans="1:29" ht="15" thickBot="1" x14ac:dyDescent="0.35">
      <c r="A4" t="s">
        <v>88</v>
      </c>
      <c r="B4" s="11">
        <f>RF!B4</f>
        <v>5.8433333333333302</v>
      </c>
      <c r="C4" s="11">
        <f>LR!B4</f>
        <v>5.81889307638244</v>
      </c>
      <c r="D4" s="11">
        <f>Adaboost!B4</f>
        <v>6.06633027943258</v>
      </c>
      <c r="E4" s="11">
        <f>XGBR!B4</f>
        <v>5.4305367000000002</v>
      </c>
      <c r="F4" s="11">
        <f>Huber!B4</f>
        <v>5.8496338846410101</v>
      </c>
      <c r="G4" s="11">
        <f>BayesRidge!B4</f>
        <v>5.81540003970259</v>
      </c>
      <c r="H4" s="11">
        <f>Elastic!B4</f>
        <v>5.2917280814379497</v>
      </c>
      <c r="I4" s="11">
        <f>GBR!B4</f>
        <v>6.0761381684812497</v>
      </c>
      <c r="J4" s="12">
        <f t="shared" si="0"/>
        <v>5.7821892533797294</v>
      </c>
      <c r="K4" s="13">
        <f t="shared" si="1"/>
        <v>6.0761381684812497</v>
      </c>
      <c r="L4" s="13">
        <f t="shared" si="2"/>
        <v>5.2917280814379497</v>
      </c>
      <c r="O4" t="s">
        <v>73</v>
      </c>
      <c r="P4">
        <v>8.85</v>
      </c>
      <c r="Q4" t="s">
        <v>46</v>
      </c>
      <c r="R4" s="6">
        <f>P5</f>
        <v>9.5500000000000007</v>
      </c>
      <c r="AC4" s="6"/>
    </row>
    <row r="5" spans="1:29" ht="15" thickBot="1" x14ac:dyDescent="0.35">
      <c r="A5" t="s">
        <v>63</v>
      </c>
      <c r="B5" s="11">
        <f>RF!B5</f>
        <v>5.1033333333333299</v>
      </c>
      <c r="C5" s="11">
        <f>LR!B5</f>
        <v>4.9719992625333198</v>
      </c>
      <c r="D5" s="11">
        <f>Adaboost!B5</f>
        <v>4.9886973997866901</v>
      </c>
      <c r="E5" s="11">
        <f>XGBR!B5</f>
        <v>4.4785047000000002</v>
      </c>
      <c r="F5" s="11">
        <f>Huber!B5</f>
        <v>4.9686046245070896</v>
      </c>
      <c r="G5" s="11">
        <f>BayesRidge!B5</f>
        <v>4.9776489574354397</v>
      </c>
      <c r="H5" s="11">
        <f>Elastic!B5</f>
        <v>4.9730797513985303</v>
      </c>
      <c r="I5" s="11">
        <f>GBR!B5</f>
        <v>5.3995566154240997</v>
      </c>
      <c r="J5" s="12">
        <f t="shared" si="0"/>
        <v>4.9779595425024432</v>
      </c>
      <c r="K5" s="13">
        <f t="shared" si="1"/>
        <v>5.3995566154240997</v>
      </c>
      <c r="L5" s="13">
        <f t="shared" si="2"/>
        <v>4.4785047000000002</v>
      </c>
      <c r="O5" t="s">
        <v>46</v>
      </c>
      <c r="P5">
        <v>9.5500000000000007</v>
      </c>
      <c r="Q5" t="s">
        <v>73</v>
      </c>
      <c r="R5" s="6">
        <f>P4</f>
        <v>8.85</v>
      </c>
      <c r="AC5" s="6"/>
    </row>
    <row r="6" spans="1:29" ht="15" thickBot="1" x14ac:dyDescent="0.35">
      <c r="A6" t="s">
        <v>89</v>
      </c>
      <c r="B6" s="11">
        <f>RF!B6</f>
        <v>5.8599999999999897</v>
      </c>
      <c r="C6" s="11">
        <f>LR!B6</f>
        <v>5.75827808932761</v>
      </c>
      <c r="D6" s="11">
        <f>Adaboost!B6</f>
        <v>4.8435879757656499</v>
      </c>
      <c r="E6" s="11">
        <f>XGBR!B6</f>
        <v>5.4636370000000003</v>
      </c>
      <c r="F6" s="11">
        <f>Huber!B6</f>
        <v>5.7706503456158398</v>
      </c>
      <c r="G6" s="11">
        <f>BayesRidge!B6</f>
        <v>5.7535429069439799</v>
      </c>
      <c r="H6" s="11">
        <f>Elastic!B6</f>
        <v>5.0821184091554201</v>
      </c>
      <c r="I6" s="11">
        <f>GBR!B6</f>
        <v>5.4386590863983999</v>
      </c>
      <c r="J6" s="12">
        <f t="shared" si="0"/>
        <v>5.5212476582983889</v>
      </c>
      <c r="K6" s="13">
        <f t="shared" si="1"/>
        <v>5.8599999999999897</v>
      </c>
      <c r="L6" s="13">
        <f t="shared" si="2"/>
        <v>4.8435879757656499</v>
      </c>
      <c r="O6" t="s">
        <v>80</v>
      </c>
      <c r="P6">
        <v>6.45</v>
      </c>
      <c r="Q6" t="s">
        <v>67</v>
      </c>
      <c r="R6" s="6">
        <f>P7</f>
        <v>8.5</v>
      </c>
      <c r="AC6" s="6"/>
    </row>
    <row r="7" spans="1:29" ht="15" thickBot="1" x14ac:dyDescent="0.35">
      <c r="A7" t="s">
        <v>90</v>
      </c>
      <c r="B7" s="11">
        <f>RF!B7</f>
        <v>3.42</v>
      </c>
      <c r="C7" s="11">
        <f>LR!B7</f>
        <v>3.8889914115282598</v>
      </c>
      <c r="D7" s="11">
        <f>Adaboost!B7</f>
        <v>4.0918257183952802</v>
      </c>
      <c r="E7" s="11">
        <f>XGBR!B7</f>
        <v>2.7954623999999999</v>
      </c>
      <c r="F7" s="11">
        <f>Huber!B7</f>
        <v>3.8576840341702998</v>
      </c>
      <c r="G7" s="11">
        <f>BayesRidge!B7</f>
        <v>3.89392466757233</v>
      </c>
      <c r="H7" s="11">
        <f>Elastic!B7</f>
        <v>4.3633222450166897</v>
      </c>
      <c r="I7" s="11">
        <f>GBR!B7</f>
        <v>3.4871179355147799</v>
      </c>
      <c r="J7" s="12">
        <f t="shared" si="0"/>
        <v>3.7342232769793089</v>
      </c>
      <c r="K7" s="13">
        <f t="shared" si="1"/>
        <v>4.3633222450166897</v>
      </c>
      <c r="L7" s="13">
        <f t="shared" si="2"/>
        <v>2.7954623999999999</v>
      </c>
      <c r="O7" t="s">
        <v>67</v>
      </c>
      <c r="P7">
        <v>8.5</v>
      </c>
      <c r="Q7" t="s">
        <v>80</v>
      </c>
      <c r="R7" s="6">
        <f>P6</f>
        <v>6.45</v>
      </c>
      <c r="AC7" s="6"/>
    </row>
    <row r="8" spans="1:29" ht="15" thickBot="1" x14ac:dyDescent="0.35">
      <c r="A8" t="s">
        <v>91</v>
      </c>
      <c r="B8" s="11">
        <f>RF!B8</f>
        <v>4.67</v>
      </c>
      <c r="C8" s="11">
        <f>LR!B8</f>
        <v>4.2065566392072</v>
      </c>
      <c r="D8" s="11">
        <f>Adaboost!B8</f>
        <v>4.2762183235702604</v>
      </c>
      <c r="E8" s="11">
        <f>XGBR!B8</f>
        <v>3.7544088000000002</v>
      </c>
      <c r="F8" s="11">
        <f>Huber!B8</f>
        <v>4.2086156365898102</v>
      </c>
      <c r="G8" s="11">
        <f>BayesRidge!B8</f>
        <v>4.2054837934925899</v>
      </c>
      <c r="H8" s="11">
        <f>Elastic!B8</f>
        <v>4.5479633287709298</v>
      </c>
      <c r="I8" s="11">
        <f>GBR!B8</f>
        <v>4.4577046377695604</v>
      </c>
      <c r="J8" s="12">
        <f t="shared" si="0"/>
        <v>4.2737993965665915</v>
      </c>
      <c r="K8" s="13">
        <f t="shared" si="1"/>
        <v>4.67</v>
      </c>
      <c r="L8" s="13">
        <f t="shared" si="2"/>
        <v>3.7544088000000002</v>
      </c>
      <c r="O8" t="s">
        <v>72</v>
      </c>
      <c r="P8">
        <v>9.75</v>
      </c>
      <c r="Q8" t="s">
        <v>69</v>
      </c>
      <c r="R8" s="6">
        <f>P9</f>
        <v>7.55</v>
      </c>
      <c r="AC8" s="6"/>
    </row>
    <row r="9" spans="1:29" ht="15" thickBot="1" x14ac:dyDescent="0.35">
      <c r="A9" t="s">
        <v>92</v>
      </c>
      <c r="B9" s="11">
        <f>RF!B9</f>
        <v>5.3633333333333297</v>
      </c>
      <c r="C9" s="11">
        <f>LR!B9</f>
        <v>5.2359162679550799</v>
      </c>
      <c r="D9" s="11">
        <f>Adaboost!B9</f>
        <v>5.7269536893019097</v>
      </c>
      <c r="E9" s="11">
        <f>XGBR!B9</f>
        <v>4.5929437000000002</v>
      </c>
      <c r="F9" s="11">
        <f>Huber!B9</f>
        <v>5.26454899810581</v>
      </c>
      <c r="G9" s="11">
        <f>BayesRidge!B9</f>
        <v>5.2369215289525402</v>
      </c>
      <c r="H9" s="11">
        <f>Elastic!B9</f>
        <v>5.1563354969874702</v>
      </c>
      <c r="I9" s="11">
        <f>GBR!B9</f>
        <v>5.6691473749039503</v>
      </c>
      <c r="J9" s="12">
        <f t="shared" si="0"/>
        <v>5.2877278619321411</v>
      </c>
      <c r="K9" s="13">
        <f t="shared" si="1"/>
        <v>5.7269536893019097</v>
      </c>
      <c r="L9" s="13">
        <f t="shared" si="2"/>
        <v>4.5929437000000002</v>
      </c>
      <c r="O9" t="s">
        <v>69</v>
      </c>
      <c r="P9">
        <v>7.55</v>
      </c>
      <c r="Q9" t="s">
        <v>72</v>
      </c>
      <c r="R9" s="6">
        <f>P8</f>
        <v>9.75</v>
      </c>
      <c r="AC9" s="6"/>
    </row>
    <row r="10" spans="1:29" ht="15" thickBot="1" x14ac:dyDescent="0.35">
      <c r="A10" t="s">
        <v>93</v>
      </c>
      <c r="B10" s="11">
        <f>RF!B10</f>
        <v>5.1366666666666596</v>
      </c>
      <c r="C10" s="11">
        <f>LR!B10</f>
        <v>5.15891363918593</v>
      </c>
      <c r="D10" s="11">
        <f>Adaboost!B10</f>
        <v>4.4455484044106797</v>
      </c>
      <c r="E10" s="11">
        <f>XGBR!B10</f>
        <v>5.4051384999999996</v>
      </c>
      <c r="F10" s="11">
        <f>Huber!B10</f>
        <v>5.1779285701156299</v>
      </c>
      <c r="G10" s="11">
        <f>BayesRidge!B10</f>
        <v>5.1591300204401103</v>
      </c>
      <c r="H10" s="11">
        <f>Elastic!B10</f>
        <v>4.9152925686821698</v>
      </c>
      <c r="I10" s="11">
        <f>GBR!B10</f>
        <v>4.9834302994924</v>
      </c>
      <c r="J10" s="12">
        <f t="shared" si="0"/>
        <v>5.0558392067864917</v>
      </c>
      <c r="K10" s="13">
        <f t="shared" si="1"/>
        <v>5.4051384999999996</v>
      </c>
      <c r="L10" s="13">
        <f t="shared" si="2"/>
        <v>4.4455484044106797</v>
      </c>
      <c r="O10" t="s">
        <v>47</v>
      </c>
      <c r="P10">
        <v>8.35</v>
      </c>
      <c r="Q10" t="s">
        <v>71</v>
      </c>
      <c r="R10" s="6">
        <f>P11</f>
        <v>8.4</v>
      </c>
      <c r="AC10" s="6"/>
    </row>
    <row r="11" spans="1:29" ht="15" thickBot="1" x14ac:dyDescent="0.35">
      <c r="A11" t="s">
        <v>94</v>
      </c>
      <c r="B11" s="11">
        <f>RF!B11</f>
        <v>4.8899999999999997</v>
      </c>
      <c r="C11" s="11">
        <f>LR!B11</f>
        <v>5.0000156582370696</v>
      </c>
      <c r="D11" s="11">
        <f>Adaboost!B11</f>
        <v>4.4185563842184701</v>
      </c>
      <c r="E11" s="11">
        <f>XGBR!B11</f>
        <v>5.1348552999999999</v>
      </c>
      <c r="F11" s="11">
        <f>Huber!B11</f>
        <v>4.9943450730766603</v>
      </c>
      <c r="G11" s="11">
        <f>BayesRidge!B11</f>
        <v>4.9951950480353702</v>
      </c>
      <c r="H11" s="11">
        <f>Elastic!B11</f>
        <v>4.8627960253108196</v>
      </c>
      <c r="I11" s="11">
        <f>GBR!B11</f>
        <v>4.8838433140346504</v>
      </c>
      <c r="J11" s="12">
        <f t="shared" si="0"/>
        <v>4.9069938539754467</v>
      </c>
      <c r="K11" s="13">
        <f t="shared" si="1"/>
        <v>5.1348552999999999</v>
      </c>
      <c r="L11" s="13">
        <f t="shared" si="2"/>
        <v>4.4185563842184701</v>
      </c>
      <c r="O11" t="s">
        <v>71</v>
      </c>
      <c r="P11">
        <v>8.4</v>
      </c>
      <c r="Q11" t="s">
        <v>47</v>
      </c>
      <c r="R11" s="6">
        <f>P10</f>
        <v>8.35</v>
      </c>
      <c r="AC11" s="6"/>
    </row>
    <row r="12" spans="1:29" ht="15" thickBot="1" x14ac:dyDescent="0.35">
      <c r="A12" t="s">
        <v>95</v>
      </c>
      <c r="B12" s="11">
        <f>RF!B12</f>
        <v>5.3133333333333299</v>
      </c>
      <c r="C12" s="11">
        <f>LR!B12</f>
        <v>5.1877919062272202</v>
      </c>
      <c r="D12" s="11">
        <f>Adaboost!B12</f>
        <v>4.6647324313539098</v>
      </c>
      <c r="E12" s="11">
        <f>XGBR!B12</f>
        <v>4.3192953999999997</v>
      </c>
      <c r="F12" s="11">
        <f>Huber!B12</f>
        <v>5.1876575102704603</v>
      </c>
      <c r="G12" s="11">
        <f>BayesRidge!B12</f>
        <v>5.1859004199292604</v>
      </c>
      <c r="H12" s="11">
        <f>Elastic!B12</f>
        <v>4.9196066919239296</v>
      </c>
      <c r="I12" s="11">
        <f>GBR!B12</f>
        <v>5.5348378732774703</v>
      </c>
      <c r="J12" s="12">
        <f t="shared" si="0"/>
        <v>5.055632685050055</v>
      </c>
      <c r="K12" s="13">
        <f t="shared" si="1"/>
        <v>5.5348378732774703</v>
      </c>
      <c r="L12" s="13">
        <f t="shared" si="2"/>
        <v>4.3192953999999997</v>
      </c>
      <c r="O12" t="s">
        <v>52</v>
      </c>
      <c r="P12">
        <v>8.9499999999999993</v>
      </c>
      <c r="Q12" t="s">
        <v>70</v>
      </c>
      <c r="R12" s="6">
        <f>P13</f>
        <v>7.9</v>
      </c>
      <c r="AC12" s="6"/>
    </row>
    <row r="13" spans="1:29" ht="15" thickBot="1" x14ac:dyDescent="0.35">
      <c r="A13" t="s">
        <v>96</v>
      </c>
      <c r="B13" s="11">
        <f>RF!B13</f>
        <v>5.6733333333333302</v>
      </c>
      <c r="C13" s="11">
        <f>LR!B13</f>
        <v>5.33358414244372</v>
      </c>
      <c r="D13" s="11">
        <f>Adaboost!B13</f>
        <v>4.6108890719405</v>
      </c>
      <c r="E13" s="11">
        <f>XGBR!B13</f>
        <v>5.471787</v>
      </c>
      <c r="F13" s="11">
        <f>Huber!B13</f>
        <v>5.3634177251313497</v>
      </c>
      <c r="G13" s="11">
        <f>BayesRidge!B13</f>
        <v>5.3349350354803597</v>
      </c>
      <c r="H13" s="11">
        <f>Elastic!B13</f>
        <v>5.1281341779640597</v>
      </c>
      <c r="I13" s="11">
        <f>GBR!B13</f>
        <v>5.48005212336908</v>
      </c>
      <c r="J13" s="12">
        <f t="shared" si="0"/>
        <v>5.2934793392366588</v>
      </c>
      <c r="K13" s="13">
        <f t="shared" si="1"/>
        <v>5.6733333333333302</v>
      </c>
      <c r="L13" s="13">
        <f t="shared" si="2"/>
        <v>4.6108890719405</v>
      </c>
      <c r="O13" t="s">
        <v>70</v>
      </c>
      <c r="P13">
        <v>7.9</v>
      </c>
      <c r="Q13" t="s">
        <v>52</v>
      </c>
      <c r="R13" s="6">
        <f>P12</f>
        <v>8.9499999999999993</v>
      </c>
      <c r="AC13" s="6"/>
    </row>
    <row r="14" spans="1:29" ht="15" thickBot="1" x14ac:dyDescent="0.35">
      <c r="A14" t="s">
        <v>97</v>
      </c>
      <c r="B14" s="11">
        <f>RF!B14</f>
        <v>6.4899999999999904</v>
      </c>
      <c r="C14" s="11">
        <f>LR!B14</f>
        <v>6.0938729511585699</v>
      </c>
      <c r="D14" s="11">
        <f>Adaboost!B14</f>
        <v>6.24422405473487</v>
      </c>
      <c r="E14" s="11">
        <f>XGBR!B14</f>
        <v>5.7652983999999998</v>
      </c>
      <c r="F14" s="11">
        <f>Huber!B14</f>
        <v>6.1407746941289902</v>
      </c>
      <c r="G14" s="11">
        <f>BayesRidge!B14</f>
        <v>6.0915814530777999</v>
      </c>
      <c r="H14" s="11">
        <f>Elastic!B14</f>
        <v>5.3680842738879901</v>
      </c>
      <c r="I14" s="11">
        <f>GBR!B14</f>
        <v>6.15982546551135</v>
      </c>
      <c r="J14" s="12">
        <f t="shared" si="0"/>
        <v>6.0431469915077454</v>
      </c>
      <c r="K14" s="13">
        <f t="shared" si="1"/>
        <v>6.4899999999999904</v>
      </c>
      <c r="L14" s="13">
        <f t="shared" si="2"/>
        <v>5.3680842738879901</v>
      </c>
      <c r="O14" t="s">
        <v>68</v>
      </c>
      <c r="P14">
        <v>9.35</v>
      </c>
      <c r="Q14" t="s">
        <v>37</v>
      </c>
      <c r="R14" s="6">
        <f>P15</f>
        <v>9.9499999999999993</v>
      </c>
      <c r="AC14" s="6"/>
    </row>
    <row r="15" spans="1:29" ht="15" thickBot="1" x14ac:dyDescent="0.35">
      <c r="A15" t="s">
        <v>98</v>
      </c>
      <c r="B15" s="11">
        <f>RF!B15</f>
        <v>5.28666666666666</v>
      </c>
      <c r="C15" s="11">
        <f>LR!B15</f>
        <v>5.2437319681771504</v>
      </c>
      <c r="D15" s="11">
        <f>Adaboost!B15</f>
        <v>4.3650879534228704</v>
      </c>
      <c r="E15" s="11">
        <f>XGBR!B15</f>
        <v>4.479196</v>
      </c>
      <c r="F15" s="11">
        <f>Huber!B15</f>
        <v>5.2769543316594802</v>
      </c>
      <c r="G15" s="11">
        <f>BayesRidge!B15</f>
        <v>5.2436517750255103</v>
      </c>
      <c r="H15" s="11">
        <f>Elastic!B15</f>
        <v>5.0642854529372903</v>
      </c>
      <c r="I15" s="11">
        <f>GBR!B15</f>
        <v>5.0374218243829896</v>
      </c>
      <c r="J15" s="12">
        <f t="shared" si="0"/>
        <v>5.0186658431325002</v>
      </c>
      <c r="K15" s="13">
        <f t="shared" si="1"/>
        <v>5.28666666666666</v>
      </c>
      <c r="L15" s="13">
        <f t="shared" si="2"/>
        <v>4.3650879534228704</v>
      </c>
      <c r="O15" t="s">
        <v>37</v>
      </c>
      <c r="P15">
        <v>9.9499999999999993</v>
      </c>
      <c r="Q15" t="s">
        <v>68</v>
      </c>
      <c r="R15" s="6">
        <f>P14</f>
        <v>9.35</v>
      </c>
      <c r="AC15" s="6"/>
    </row>
    <row r="16" spans="1:29" ht="15" thickBot="1" x14ac:dyDescent="0.35">
      <c r="A16" t="s">
        <v>99</v>
      </c>
      <c r="B16" s="5">
        <f>RF!B16</f>
        <v>3.5733333333333301</v>
      </c>
      <c r="C16" s="5">
        <f>LR!B16</f>
        <v>3.30733159448212</v>
      </c>
      <c r="D16" s="5">
        <f>Adaboost!B16</f>
        <v>3.60423110701803</v>
      </c>
      <c r="E16" s="5">
        <f>XGBR!B16</f>
        <v>2.8576280000000001</v>
      </c>
      <c r="F16" s="5">
        <f>Huber!B16</f>
        <v>3.3251817840074298</v>
      </c>
      <c r="G16" s="5">
        <f>BayesRidge!B16</f>
        <v>3.2961273690250601</v>
      </c>
      <c r="H16" s="5">
        <f>Elastic!B16</f>
        <v>4.0586696803562097</v>
      </c>
      <c r="I16" s="5">
        <f>GBR!B16</f>
        <v>3.3353397119504198</v>
      </c>
      <c r="J16" s="6">
        <f t="shared" si="0"/>
        <v>3.3900891432882094</v>
      </c>
      <c r="K16">
        <f t="shared" si="1"/>
        <v>4.0586696803562097</v>
      </c>
      <c r="L16">
        <f t="shared" si="2"/>
        <v>2.8576280000000001</v>
      </c>
      <c r="O16" t="s">
        <v>77</v>
      </c>
      <c r="P16">
        <v>9.65</v>
      </c>
      <c r="Q16" t="s">
        <v>60</v>
      </c>
      <c r="R16" s="6">
        <f>P17</f>
        <v>7.7</v>
      </c>
      <c r="AC16" s="6"/>
    </row>
    <row r="17" spans="1:29" ht="15" thickBot="1" x14ac:dyDescent="0.35">
      <c r="A17" t="s">
        <v>100</v>
      </c>
      <c r="B17" s="5">
        <f>RF!B17</f>
        <v>6.3033333333333301</v>
      </c>
      <c r="C17" s="5">
        <f>LR!B17</f>
        <v>6.0566128235175096</v>
      </c>
      <c r="D17" s="5">
        <f>Adaboost!B17</f>
        <v>6.7652369394624801</v>
      </c>
      <c r="E17" s="5">
        <f>XGBR!B17</f>
        <v>6.6346360000000004</v>
      </c>
      <c r="F17" s="5">
        <f>Huber!B17</f>
        <v>6.0730922453848599</v>
      </c>
      <c r="G17" s="5">
        <f>BayesRidge!B17</f>
        <v>6.05683635199828</v>
      </c>
      <c r="H17" s="5">
        <f>Elastic!B17</f>
        <v>5.4124031781068203</v>
      </c>
      <c r="I17" s="5">
        <f>GBR!B17</f>
        <v>6.5360889404520597</v>
      </c>
      <c r="J17" s="6">
        <f t="shared" si="0"/>
        <v>6.2158812596986408</v>
      </c>
      <c r="K17">
        <f t="shared" si="1"/>
        <v>6.7652369394624801</v>
      </c>
      <c r="L17">
        <f t="shared" si="2"/>
        <v>5.4124031781068203</v>
      </c>
      <c r="O17" t="s">
        <v>60</v>
      </c>
      <c r="P17">
        <v>7.7</v>
      </c>
      <c r="Q17" t="s">
        <v>77</v>
      </c>
      <c r="R17" s="6">
        <f>P16</f>
        <v>9.65</v>
      </c>
      <c r="AC17" s="6"/>
    </row>
    <row r="18" spans="1:29" ht="15" thickBot="1" x14ac:dyDescent="0.35">
      <c r="A18" t="s">
        <v>101</v>
      </c>
      <c r="B18" s="5">
        <f>RF!B18</f>
        <v>4.84</v>
      </c>
      <c r="C18" s="5">
        <f>LR!B18</f>
        <v>4.9140647170675198</v>
      </c>
      <c r="D18" s="5">
        <f>Adaboost!B18</f>
        <v>4.43803324997514</v>
      </c>
      <c r="E18" s="5">
        <f>XGBR!B18</f>
        <v>4.4804539999999999</v>
      </c>
      <c r="F18" s="5">
        <f>Huber!B18</f>
        <v>4.9003199558534298</v>
      </c>
      <c r="G18" s="5">
        <f>BayesRidge!B18</f>
        <v>4.9184228614854</v>
      </c>
      <c r="H18" s="5">
        <f>Elastic!B18</f>
        <v>4.9589164057957804</v>
      </c>
      <c r="I18" s="5">
        <f>GBR!B18</f>
        <v>5.3096089958467001</v>
      </c>
      <c r="J18" s="6">
        <f t="shared" si="0"/>
        <v>4.8637430057752136</v>
      </c>
      <c r="K18">
        <f t="shared" si="1"/>
        <v>5.3096089958467001</v>
      </c>
      <c r="L18">
        <f t="shared" si="2"/>
        <v>4.43803324997514</v>
      </c>
      <c r="O18" t="s">
        <v>78</v>
      </c>
      <c r="P18">
        <v>8.1</v>
      </c>
      <c r="Q18" t="s">
        <v>75</v>
      </c>
      <c r="R18" s="6">
        <f>P19</f>
        <v>7.7</v>
      </c>
      <c r="AC18" s="6"/>
    </row>
    <row r="19" spans="1:29" ht="15" thickBot="1" x14ac:dyDescent="0.35">
      <c r="A19" t="s">
        <v>102</v>
      </c>
      <c r="B19" s="5">
        <f>RF!B19</f>
        <v>3.8866666666666601</v>
      </c>
      <c r="C19" s="5">
        <f>LR!B19</f>
        <v>3.78820017979228</v>
      </c>
      <c r="D19" s="5">
        <f>Adaboost!B19</f>
        <v>3.9368765060348898</v>
      </c>
      <c r="E19" s="5">
        <f>XGBR!B19</f>
        <v>3.8166935</v>
      </c>
      <c r="F19" s="5">
        <f>Huber!B19</f>
        <v>3.7693963858252002</v>
      </c>
      <c r="G19" s="5">
        <f>BayesRidge!B19</f>
        <v>3.7840922462463098</v>
      </c>
      <c r="H19" s="5">
        <f>Elastic!B19</f>
        <v>4.5579803674490398</v>
      </c>
      <c r="I19" s="5">
        <f>GBR!B19</f>
        <v>4.59598980041328</v>
      </c>
      <c r="J19" s="6">
        <f t="shared" si="0"/>
        <v>3.9766279375028457</v>
      </c>
      <c r="K19">
        <f t="shared" si="1"/>
        <v>4.59598980041328</v>
      </c>
      <c r="L19">
        <f t="shared" si="2"/>
        <v>3.6537557850979501</v>
      </c>
      <c r="O19" t="s">
        <v>75</v>
      </c>
      <c r="P19">
        <v>7.7</v>
      </c>
      <c r="Q19" t="s">
        <v>78</v>
      </c>
      <c r="R19" s="6">
        <f>P18</f>
        <v>8.1</v>
      </c>
      <c r="AC19" s="6"/>
    </row>
    <row r="20" spans="1:29" ht="15" thickBot="1" x14ac:dyDescent="0.35">
      <c r="A20" t="s">
        <v>103</v>
      </c>
      <c r="B20" s="5">
        <f>RF!B20</f>
        <v>4.4533333333333296</v>
      </c>
      <c r="C20" s="5">
        <f>LR!B20</f>
        <v>4.6691903791914999</v>
      </c>
      <c r="D20" s="5">
        <f>Adaboost!B20</f>
        <v>4.3229621763847899</v>
      </c>
      <c r="E20" s="5">
        <f>XGBR!B20</f>
        <v>4.2580476000000003</v>
      </c>
      <c r="F20" s="5">
        <f>Huber!B20</f>
        <v>4.64361376961579</v>
      </c>
      <c r="G20" s="5">
        <f>BayesRidge!B20</f>
        <v>4.6663960148020998</v>
      </c>
      <c r="H20" s="5">
        <f>Elastic!B20</f>
        <v>4.8897474266599099</v>
      </c>
      <c r="I20" s="5">
        <f>GBR!B20</f>
        <v>5.5782260600917803</v>
      </c>
      <c r="J20" s="6">
        <f t="shared" si="0"/>
        <v>4.6777822677180581</v>
      </c>
      <c r="K20">
        <f t="shared" si="1"/>
        <v>5.5782260600917803</v>
      </c>
      <c r="L20">
        <f t="shared" si="2"/>
        <v>4.2580476000000003</v>
      </c>
      <c r="O20" t="s">
        <v>14</v>
      </c>
      <c r="P20">
        <v>8.65</v>
      </c>
      <c r="Q20" t="s">
        <v>58</v>
      </c>
      <c r="R20" s="6">
        <f>P21</f>
        <v>8</v>
      </c>
      <c r="AC20" s="6"/>
    </row>
    <row r="21" spans="1:29" ht="15" thickBot="1" x14ac:dyDescent="0.35">
      <c r="A21" t="s">
        <v>64</v>
      </c>
      <c r="B21" s="5">
        <f>RF!B21</f>
        <v>5.52</v>
      </c>
      <c r="C21" s="5">
        <f>LR!B21</f>
        <v>5.3668876034403201</v>
      </c>
      <c r="D21" s="5">
        <f>Adaboost!B21</f>
        <v>5.0523244871070903</v>
      </c>
      <c r="E21" s="5">
        <f>XGBR!B21</f>
        <v>4.2854548000000001</v>
      </c>
      <c r="F21" s="5">
        <f>Huber!B21</f>
        <v>5.3601991904566004</v>
      </c>
      <c r="G21" s="5">
        <f>BayesRidge!B21</f>
        <v>5.3652059810131298</v>
      </c>
      <c r="H21" s="5">
        <f>Elastic!B21</f>
        <v>5.1060422704989898</v>
      </c>
      <c r="I21" s="5">
        <f>GBR!B21</f>
        <v>5.7499423460880701</v>
      </c>
      <c r="J21" s="6">
        <f t="shared" si="0"/>
        <v>5.2422034320448523</v>
      </c>
      <c r="K21">
        <f t="shared" si="1"/>
        <v>5.7499423460880701</v>
      </c>
      <c r="L21">
        <f t="shared" si="2"/>
        <v>4.2854548000000001</v>
      </c>
      <c r="O21" t="s">
        <v>58</v>
      </c>
      <c r="P21">
        <v>8</v>
      </c>
      <c r="Q21" t="s">
        <v>14</v>
      </c>
      <c r="R21" s="6">
        <f>P20</f>
        <v>8.65</v>
      </c>
      <c r="AC21" s="6"/>
    </row>
    <row r="22" spans="1:29" ht="15" thickBot="1" x14ac:dyDescent="0.35">
      <c r="A22" t="s">
        <v>104</v>
      </c>
      <c r="B22" s="5">
        <f>RF!B22</f>
        <v>3.49</v>
      </c>
      <c r="C22" s="5">
        <f>LR!B22</f>
        <v>3.49694225694387</v>
      </c>
      <c r="D22" s="5">
        <f>Adaboost!B22</f>
        <v>3.8459900712130302</v>
      </c>
      <c r="E22" s="5">
        <f>XGBR!B22</f>
        <v>2.2957000000000001</v>
      </c>
      <c r="F22" s="5">
        <f>Huber!B22</f>
        <v>3.4660712030774898</v>
      </c>
      <c r="G22" s="5">
        <f>BayesRidge!B22</f>
        <v>3.49861934544648</v>
      </c>
      <c r="H22" s="5">
        <f>Elastic!B22</f>
        <v>4.1971463390637602</v>
      </c>
      <c r="I22" s="5">
        <f>GBR!B22</f>
        <v>3.6382743964320001</v>
      </c>
      <c r="J22" s="6">
        <f t="shared" si="0"/>
        <v>3.4842236885432225</v>
      </c>
      <c r="K22">
        <f t="shared" si="1"/>
        <v>4.1971463390637602</v>
      </c>
      <c r="L22">
        <f t="shared" si="2"/>
        <v>2.2957000000000001</v>
      </c>
      <c r="O22" t="s">
        <v>74</v>
      </c>
      <c r="P22">
        <v>9.5</v>
      </c>
      <c r="Q22" t="s">
        <v>59</v>
      </c>
      <c r="R22" s="6">
        <f>P23</f>
        <v>5.8</v>
      </c>
      <c r="AC22" s="6"/>
    </row>
    <row r="23" spans="1:29" ht="15" thickBot="1" x14ac:dyDescent="0.35">
      <c r="A23" t="s">
        <v>62</v>
      </c>
      <c r="B23" s="5">
        <f>RF!B23</f>
        <v>6.7899999999999903</v>
      </c>
      <c r="C23" s="5">
        <f>LR!B23</f>
        <v>6.4246295741647304</v>
      </c>
      <c r="D23" s="5">
        <f>Adaboost!B23</f>
        <v>5.9261983819811999</v>
      </c>
      <c r="E23" s="5">
        <f>XGBR!B23</f>
        <v>7.2858004999999997</v>
      </c>
      <c r="F23" s="5">
        <f>Huber!B23</f>
        <v>6.43179224164186</v>
      </c>
      <c r="G23" s="5">
        <f>BayesRidge!B23</f>
        <v>6.4235010823638001</v>
      </c>
      <c r="H23" s="5">
        <f>Elastic!B23</f>
        <v>5.5719075862799299</v>
      </c>
      <c r="I23" s="5">
        <f>GBR!B23</f>
        <v>6.46900985792103</v>
      </c>
      <c r="J23" s="6">
        <f t="shared" si="0"/>
        <v>6.4215511311352484</v>
      </c>
      <c r="K23">
        <f t="shared" si="1"/>
        <v>7.2858004999999997</v>
      </c>
      <c r="L23">
        <f t="shared" si="2"/>
        <v>5.5719075862799299</v>
      </c>
      <c r="O23" t="s">
        <v>59</v>
      </c>
      <c r="P23">
        <v>5.8</v>
      </c>
      <c r="Q23" t="s">
        <v>74</v>
      </c>
      <c r="R23" s="6">
        <f>P22</f>
        <v>9.5</v>
      </c>
      <c r="AC23" s="6"/>
    </row>
    <row r="24" spans="1:29" ht="15" thickBot="1" x14ac:dyDescent="0.35">
      <c r="A24" t="s">
        <v>105</v>
      </c>
      <c r="B24" s="5">
        <f>RF!B24</f>
        <v>7.0133333333333301</v>
      </c>
      <c r="C24" s="5">
        <f>LR!B24</f>
        <v>6.9226030500365496</v>
      </c>
      <c r="D24" s="5">
        <f>Adaboost!B24</f>
        <v>7.1824229478181199</v>
      </c>
      <c r="E24" s="5">
        <f>XGBR!B24</f>
        <v>6.4552079999999998</v>
      </c>
      <c r="F24" s="5">
        <f>Huber!B24</f>
        <v>6.98200319534845</v>
      </c>
      <c r="G24" s="5">
        <f>BayesRidge!B24</f>
        <v>6.92245360919632</v>
      </c>
      <c r="H24" s="5">
        <f>Elastic!B24</f>
        <v>5.8330617745947304</v>
      </c>
      <c r="I24" s="5">
        <f>GBR!B24</f>
        <v>7.0075493768627597</v>
      </c>
      <c r="J24" s="6">
        <f t="shared" si="0"/>
        <v>6.8187312110424898</v>
      </c>
      <c r="K24">
        <f t="shared" si="1"/>
        <v>7.1824229478181199</v>
      </c>
      <c r="L24">
        <f t="shared" si="2"/>
        <v>5.8330617745947304</v>
      </c>
      <c r="O24" t="s">
        <v>79</v>
      </c>
      <c r="P24">
        <v>9.75</v>
      </c>
      <c r="Q24" t="s">
        <v>61</v>
      </c>
      <c r="R24" s="6">
        <f>P25</f>
        <v>11.2</v>
      </c>
      <c r="AC24" s="6"/>
    </row>
    <row r="25" spans="1:29" ht="15" thickBot="1" x14ac:dyDescent="0.35">
      <c r="A25" t="s">
        <v>106</v>
      </c>
      <c r="B25" s="5">
        <f>RF!B25</f>
        <v>6.29</v>
      </c>
      <c r="C25" s="5">
        <f>LR!B25</f>
        <v>5.5770251730530003</v>
      </c>
      <c r="D25" s="5">
        <f>Adaboost!B25</f>
        <v>6.19271028413511</v>
      </c>
      <c r="E25" s="5">
        <f>XGBR!B25</f>
        <v>5.2457684999999996</v>
      </c>
      <c r="F25" s="5">
        <f>Huber!B25</f>
        <v>5.6287478540002001</v>
      </c>
      <c r="G25" s="5">
        <f>BayesRidge!B25</f>
        <v>5.5795045184994398</v>
      </c>
      <c r="H25" s="5">
        <f>Elastic!B25</f>
        <v>5.2624273005607298</v>
      </c>
      <c r="I25" s="5">
        <f>GBR!B25</f>
        <v>6.1600887322830697</v>
      </c>
      <c r="J25" s="6">
        <f t="shared" si="0"/>
        <v>5.7053248094708371</v>
      </c>
      <c r="K25">
        <f t="shared" si="1"/>
        <v>6.29</v>
      </c>
      <c r="L25">
        <f t="shared" si="2"/>
        <v>5.2457684999999996</v>
      </c>
      <c r="O25" t="s">
        <v>61</v>
      </c>
      <c r="P25">
        <v>11.2</v>
      </c>
      <c r="Q25" t="s">
        <v>79</v>
      </c>
      <c r="R25" s="6">
        <f>P24</f>
        <v>9.75</v>
      </c>
      <c r="AC25" s="6"/>
    </row>
    <row r="26" spans="1:29" ht="15" thickBot="1" x14ac:dyDescent="0.35">
      <c r="A26" t="s">
        <v>107</v>
      </c>
      <c r="B26" s="5">
        <f>RF!B26</f>
        <v>4.5066666666666597</v>
      </c>
      <c r="C26" s="5">
        <f>LR!B26</f>
        <v>4.6343261524830099</v>
      </c>
      <c r="D26" s="5">
        <f>Adaboost!B26</f>
        <v>4.3891438169245998</v>
      </c>
      <c r="E26" s="5">
        <f>XGBR!B26</f>
        <v>3.6151277999999998</v>
      </c>
      <c r="F26" s="5">
        <f>Huber!B26</f>
        <v>4.6253529535101903</v>
      </c>
      <c r="G26" s="5">
        <f>BayesRidge!B26</f>
        <v>4.6376903207168398</v>
      </c>
      <c r="H26" s="5">
        <f>Elastic!B26</f>
        <v>4.7887033722725798</v>
      </c>
      <c r="I26" s="5">
        <f>GBR!B26</f>
        <v>4.8878840543741298</v>
      </c>
      <c r="J26" s="6">
        <f t="shared" si="0"/>
        <v>4.5332548577492027</v>
      </c>
      <c r="K26">
        <f t="shared" si="1"/>
        <v>4.8878840543741298</v>
      </c>
      <c r="L26">
        <f t="shared" si="2"/>
        <v>3.6151277999999998</v>
      </c>
      <c r="O26" t="s">
        <v>76</v>
      </c>
      <c r="P26">
        <v>9.4</v>
      </c>
      <c r="Q26" t="s">
        <v>82</v>
      </c>
      <c r="R26" s="6">
        <f>P27</f>
        <v>7.8</v>
      </c>
      <c r="AC26" s="6"/>
    </row>
    <row r="27" spans="1:29" ht="15" thickBot="1" x14ac:dyDescent="0.35">
      <c r="A27" t="s">
        <v>108</v>
      </c>
      <c r="B27" s="5">
        <f>RF!B27</f>
        <v>5.3733333333333304</v>
      </c>
      <c r="C27" s="5">
        <f>LR!B27</f>
        <v>5.1413736641488699</v>
      </c>
      <c r="D27" s="5">
        <f>Adaboost!B27</f>
        <v>4.3520743762172396</v>
      </c>
      <c r="E27" s="5">
        <f>XGBR!B27</f>
        <v>3.9069463999999998</v>
      </c>
      <c r="F27" s="5">
        <f>Huber!B27</f>
        <v>5.1839246971373996</v>
      </c>
      <c r="G27" s="5">
        <f>BayesRidge!B27</f>
        <v>5.1406757604059097</v>
      </c>
      <c r="H27" s="5">
        <f>Elastic!B27</f>
        <v>5.0745506482708702</v>
      </c>
      <c r="I27" s="5">
        <f>GBR!B27</f>
        <v>4.8486484834334602</v>
      </c>
      <c r="J27" s="6">
        <f t="shared" si="0"/>
        <v>4.8980192031318133</v>
      </c>
      <c r="K27">
        <f t="shared" si="1"/>
        <v>5.3733333333333304</v>
      </c>
      <c r="L27">
        <f t="shared" si="2"/>
        <v>3.9069463999999998</v>
      </c>
      <c r="O27" t="s">
        <v>82</v>
      </c>
      <c r="P27">
        <v>7.8</v>
      </c>
      <c r="Q27" t="s">
        <v>76</v>
      </c>
      <c r="R27" s="6">
        <f>P26</f>
        <v>9.4</v>
      </c>
      <c r="AC27" s="6"/>
    </row>
    <row r="28" spans="1:29" ht="15" thickBot="1" x14ac:dyDescent="0.35">
      <c r="A28" t="s">
        <v>54</v>
      </c>
      <c r="B28" s="5">
        <f>RF!B28</f>
        <v>5.8066666666666604</v>
      </c>
      <c r="C28" s="5">
        <f>LR!B28</f>
        <v>5.8776482660684204</v>
      </c>
      <c r="D28" s="5">
        <f>Adaboost!B28</f>
        <v>4.9300604684545304</v>
      </c>
      <c r="E28" s="5">
        <f>XGBR!B28</f>
        <v>5.5103087000000004</v>
      </c>
      <c r="F28" s="5">
        <f>Huber!B28</f>
        <v>5.9135938054475696</v>
      </c>
      <c r="G28" s="5">
        <f>BayesRidge!B28</f>
        <v>5.8785395999188896</v>
      </c>
      <c r="H28" s="5">
        <f>Elastic!B28</f>
        <v>5.2689876612362401</v>
      </c>
      <c r="I28" s="5">
        <f>GBR!B28</f>
        <v>5.6650581075795001</v>
      </c>
      <c r="J28" s="6">
        <f t="shared" si="0"/>
        <v>5.6230628573840553</v>
      </c>
      <c r="K28">
        <f t="shared" si="1"/>
        <v>5.9135938054475696</v>
      </c>
      <c r="L28">
        <f t="shared" si="2"/>
        <v>4.9300604684545304</v>
      </c>
      <c r="O28" t="s">
        <v>45</v>
      </c>
      <c r="P28">
        <v>8.0500000000000007</v>
      </c>
      <c r="Q28" t="s">
        <v>84</v>
      </c>
      <c r="R28" s="6">
        <f>P29</f>
        <v>9.5</v>
      </c>
      <c r="AC28" s="6"/>
    </row>
    <row r="29" spans="1:29" ht="15" thickBot="1" x14ac:dyDescent="0.35">
      <c r="A29" t="s">
        <v>109</v>
      </c>
      <c r="B29" s="5">
        <f>RF!B29</f>
        <v>4.9899999999999904</v>
      </c>
      <c r="C29" s="5">
        <f>LR!B29</f>
        <v>5.2286040415444397</v>
      </c>
      <c r="D29" s="5">
        <f>Adaboost!B29</f>
        <v>4.6452094706544802</v>
      </c>
      <c r="E29" s="5">
        <f>XGBR!B29</f>
        <v>5.199967</v>
      </c>
      <c r="F29" s="5">
        <f>Huber!B29</f>
        <v>5.2192739956636496</v>
      </c>
      <c r="G29" s="5">
        <f>BayesRidge!B29</f>
        <v>5.2294230631630301</v>
      </c>
      <c r="H29" s="5">
        <f>Elastic!B29</f>
        <v>4.99844815097791</v>
      </c>
      <c r="I29" s="5">
        <f>GBR!B29</f>
        <v>5.2458140241350204</v>
      </c>
      <c r="J29" s="6">
        <f t="shared" si="0"/>
        <v>5.1039206776019901</v>
      </c>
      <c r="K29">
        <f t="shared" si="1"/>
        <v>5.2458140241350204</v>
      </c>
      <c r="L29">
        <f t="shared" si="2"/>
        <v>4.6452094706544802</v>
      </c>
      <c r="O29" t="s">
        <v>84</v>
      </c>
      <c r="P29">
        <v>9.5</v>
      </c>
      <c r="Q29" t="s">
        <v>45</v>
      </c>
      <c r="R29" s="6">
        <f>P28</f>
        <v>8.0500000000000007</v>
      </c>
      <c r="AC29" s="6"/>
    </row>
    <row r="30" spans="1:29" ht="15" thickBot="1" x14ac:dyDescent="0.35">
      <c r="A30" t="s">
        <v>110</v>
      </c>
      <c r="B30" s="5">
        <f>RF!B30</f>
        <v>6.37</v>
      </c>
      <c r="C30" s="5">
        <f>LR!B30</f>
        <v>5.7555843076029296</v>
      </c>
      <c r="D30" s="5">
        <f>Adaboost!B30</f>
        <v>6.7652369394624801</v>
      </c>
      <c r="E30" s="5">
        <f>XGBR!B30</f>
        <v>5.3171090000000003</v>
      </c>
      <c r="F30" s="5">
        <f>Huber!B30</f>
        <v>5.80451995095956</v>
      </c>
      <c r="G30" s="5">
        <f>BayesRidge!B30</f>
        <v>5.7581674967330896</v>
      </c>
      <c r="H30" s="5">
        <f>Elastic!B30</f>
        <v>5.5307339824012596</v>
      </c>
      <c r="I30" s="5">
        <f>GBR!B30</f>
        <v>7.11729140825976</v>
      </c>
      <c r="J30" s="6">
        <f t="shared" si="0"/>
        <v>6.0199555372684364</v>
      </c>
      <c r="K30">
        <f t="shared" si="1"/>
        <v>7.11729140825976</v>
      </c>
      <c r="L30">
        <f t="shared" si="2"/>
        <v>5.3171090000000003</v>
      </c>
      <c r="O30" t="s">
        <v>83</v>
      </c>
      <c r="P30">
        <v>9.0500000000000007</v>
      </c>
      <c r="Q30" t="s">
        <v>81</v>
      </c>
      <c r="R30" s="6">
        <f>P31</f>
        <v>10.3</v>
      </c>
      <c r="AC30" s="6"/>
    </row>
    <row r="31" spans="1:29" ht="15" thickBot="1" x14ac:dyDescent="0.35">
      <c r="A31" t="s">
        <v>111</v>
      </c>
      <c r="B31" s="5">
        <f>RF!B31</f>
        <v>3.6366666666666601</v>
      </c>
      <c r="C31" s="5">
        <f>LR!B31</f>
        <v>4.0742461727478201</v>
      </c>
      <c r="D31" s="5">
        <f>Adaboost!B31</f>
        <v>3.63900380069534</v>
      </c>
      <c r="E31" s="5">
        <f>XGBR!B31</f>
        <v>3.8409059999999999</v>
      </c>
      <c r="F31" s="5">
        <f>Huber!B31</f>
        <v>4.1320260062600198</v>
      </c>
      <c r="G31" s="5">
        <f>BayesRidge!B31</f>
        <v>4.06780024561803</v>
      </c>
      <c r="H31" s="5">
        <f>Elastic!B31</f>
        <v>4.5645630239504698</v>
      </c>
      <c r="I31" s="5">
        <f>GBR!B31</f>
        <v>3.8952640229876301</v>
      </c>
      <c r="J31" s="6">
        <f t="shared" si="0"/>
        <v>3.990181220163596</v>
      </c>
      <c r="K31">
        <f t="shared" si="1"/>
        <v>4.5645630239504698</v>
      </c>
      <c r="L31">
        <f t="shared" si="2"/>
        <v>3.6366666666666601</v>
      </c>
      <c r="O31" t="s">
        <v>81</v>
      </c>
      <c r="P31">
        <v>10.3</v>
      </c>
      <c r="Q31" t="s">
        <v>83</v>
      </c>
      <c r="R31" s="6">
        <f>P30</f>
        <v>9.0500000000000007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R32" s="6">
        <f>P33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R33" s="6">
        <f>P32</f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42</v>
      </c>
      <c r="H36" s="7" t="s">
        <v>50</v>
      </c>
      <c r="I36" s="7" t="s">
        <v>43</v>
      </c>
      <c r="J36" s="7" t="s">
        <v>29</v>
      </c>
      <c r="K36" s="7" t="s">
        <v>15</v>
      </c>
      <c r="L36" s="7" t="s">
        <v>14</v>
      </c>
      <c r="M36" s="7" t="s">
        <v>44</v>
      </c>
      <c r="N36" s="7" t="s">
        <v>28</v>
      </c>
      <c r="O36" s="7" t="s">
        <v>27</v>
      </c>
      <c r="P36" s="7" t="s">
        <v>17</v>
      </c>
      <c r="Q36" s="7" t="s">
        <v>33</v>
      </c>
      <c r="R36" s="7" t="s">
        <v>35</v>
      </c>
      <c r="S36" s="7" t="s">
        <v>18</v>
      </c>
      <c r="T36" s="7" t="s">
        <v>26</v>
      </c>
      <c r="U36" s="7" t="s">
        <v>25</v>
      </c>
      <c r="V36" s="7" t="s">
        <v>36</v>
      </c>
      <c r="W36" s="7" t="s">
        <v>34</v>
      </c>
      <c r="X36" s="7" t="s">
        <v>41</v>
      </c>
      <c r="Y36" s="7" t="s">
        <v>24</v>
      </c>
      <c r="Z36" s="7" t="s">
        <v>6</v>
      </c>
      <c r="AA36" s="6" t="s">
        <v>39</v>
      </c>
    </row>
    <row r="37" spans="1:29" ht="15" thickBot="1" x14ac:dyDescent="0.35">
      <c r="A37" t="str">
        <f t="shared" ref="A37:A43" si="5">A2</f>
        <v>Eduardo Rodriguez</v>
      </c>
      <c r="B37" s="5">
        <f>Neural!B2</f>
        <v>2.6716702699537902</v>
      </c>
      <c r="D37" s="16">
        <v>1</v>
      </c>
      <c r="E37" s="7" t="s">
        <v>87</v>
      </c>
      <c r="F37" s="7" t="s">
        <v>66</v>
      </c>
      <c r="G37" s="7" t="s">
        <v>51</v>
      </c>
      <c r="H37" s="7" t="s">
        <v>48</v>
      </c>
      <c r="I37" s="7">
        <v>3.199722595218546</v>
      </c>
      <c r="J37" s="10">
        <v>3.1068060223599945</v>
      </c>
      <c r="K37" s="10">
        <v>4.0872653433032404</v>
      </c>
      <c r="L37" s="10">
        <v>2.6716702699537902</v>
      </c>
      <c r="M37" s="7">
        <v>7.1</v>
      </c>
      <c r="N37" s="9" t="s">
        <v>86</v>
      </c>
      <c r="O37" s="9" t="e">
        <f t="shared" ref="O37:O66" si="6">IF(ABS(I37 - N37) &gt; MAX(ABS(J37 - N37), ABS(K37 - N37)), I37 - N37, IF(ABS(J37 - N37) &gt; ABS(K37 - N37), J37 - N37, K37 - N37))</f>
        <v>#VALUE!</v>
      </c>
      <c r="P37" s="9" t="e">
        <f t="shared" ref="P37:P66" si="7">IF(OR(O37&lt;0, AND(I37&lt;N37, L37&lt;N37)), "Under", "Over")</f>
        <v>#VALUE!</v>
      </c>
      <c r="Q37" s="9" t="e">
        <f t="shared" ref="Q37:Q66" si="8">I37-N37</f>
        <v>#VALUE!</v>
      </c>
      <c r="R37" s="9" t="s">
        <v>85</v>
      </c>
      <c r="S37" s="9" t="e">
        <f t="shared" ref="S37:S66" si="9">IF(P37="Over", IF(AND(J37&gt;N37, K37&gt;N37, L37&gt;N37), 1, IF(OR(AND(J37&gt;N37, K37&gt;N37), AND(J37&gt;N37, L37&gt;N37), AND(J37&gt;N37, L37&gt;N37)), 2/3, IF(OR(AND(J37&gt;N37, K37&lt;=N37), AND(J37&gt;N37, L37&lt;=N37), AND(K37&gt;N37, L37&lt;=N37), AND(J37&lt;=N37, K37&gt;N37), AND(J37&lt;=N37, L37&gt;N37), AND(K37&lt;=N37, L37&gt;N37)), 1/3, 0))), IF(AND(J37&lt;N37, K37&lt;N37, L37&lt;N37), 1, IF(OR(AND(J37&lt;N37, K37&lt;N37), AND(J37&lt;N37, L37&lt;N37), AND(J37&lt;N37, L37&lt;N37)), 2/3, IF(OR(AND(J37&lt;N37, K37&gt;=N37), AND(J37&lt;N37, L37&gt;=N37), AND(K37&lt;N37, L37&gt;=N37), AND(J37&gt;=N37, K37&lt;N37), AND(J37&gt;=N37, L37&lt;N37), AND(K37&gt;=N37, L37&lt;N37)), 1/3, 0))))</f>
        <v>#VALUE!</v>
      </c>
      <c r="T37" s="9" t="e">
        <f t="shared" ref="T37:T66" si="10">IF(OR(O37&gt;1.5,O37&lt;-1.5),2,
IF(OR(AND(O37&lt;=1.5,O37&gt;=1),AND(O37&gt;=-1.5,O37&lt;=-1)),1.5,
IF(OR(AND(O37&lt;=1,O37&gt;=0.75),AND(O37&gt;=-1,O37&lt;=-0.75)),1,
IF(OR(AND(O37&lt;=0.75,O37&gt;=0.5),AND(O37&gt;=-0.75,O37&lt;=-0.5)),0.5,
IF(OR(O37&lt;=0.5,O37&gt;=-0.5),0,"")
)
)
))</f>
        <v>#VALUE!</v>
      </c>
      <c r="U37" s="9" t="e">
        <f t="shared" ref="U37:U66" si="11">IF(S37=1,3,IF(S37=2/3,2,IF(S37=1/3,1,0)))</f>
        <v>#VALUE!</v>
      </c>
      <c r="V37" s="9" t="e">
        <f t="shared" ref="V37:V66" si="12">IF(AND(P37="Over", I37&gt;N37), 2, IF(AND(P37="Under", I37&lt;=N37), 2, 0))</f>
        <v>#VALUE!</v>
      </c>
      <c r="W37" s="9" t="e">
        <f t="shared" ref="W37:W66" si="13">IF(AND(P37="Over", ISNUMBER(R37), R37&gt;0.5), 2, IF(AND(P37="Under", ISNUMBER(R37), R37&lt;=0.5), 2, 0))</f>
        <v>#VALUE!</v>
      </c>
      <c r="X37" s="9" t="e">
        <f t="shared" ref="X37:X66" si="14">IF(P37="Over",
    IF(M37&gt;8.6, 1,
        IF(M37&gt;7.5, 0.5, 0)),
    IF(P37="Under",
        IF(M37&gt;8.6, 0,
            IF(M37&gt;7.5, 0.5, 1)),
        "Invalid N37 Value"))</f>
        <v>#VALUE!</v>
      </c>
      <c r="Y37" s="9" t="e">
        <f t="shared" ref="Y37:Y66" si="15">SUM(T37:X37)</f>
        <v>#VALUE!</v>
      </c>
      <c r="Z37" s="9" t="s">
        <v>112</v>
      </c>
      <c r="AA37" s="6">
        <f t="shared" ref="AA37:AA49" si="16">IF(ABS(I38 - N38) &gt; MAX(ABS(J38 - N38), ABS(K38 - N38), ABS(L38 - N38)), I38, IF(ABS(J38 - N38) &gt; MAX(ABS(K38 - N38), ABS(L38 - N38)), J38, IF(ABS(K38 - N38) &gt; ABS(L38 - N38), K38, L38)))-N38</f>
        <v>-0.5692149999999998</v>
      </c>
    </row>
    <row r="38" spans="1:29" ht="15" thickBot="1" x14ac:dyDescent="0.35">
      <c r="A38" t="str">
        <f t="shared" si="5"/>
        <v>Ben Lively</v>
      </c>
      <c r="B38" s="5">
        <f>Neural!B3</f>
        <v>4.2425721876732698</v>
      </c>
      <c r="D38" s="16">
        <v>2</v>
      </c>
      <c r="E38" s="7" t="s">
        <v>53</v>
      </c>
      <c r="F38" s="7" t="s">
        <v>51</v>
      </c>
      <c r="G38" s="7" t="s">
        <v>66</v>
      </c>
      <c r="H38" s="7" t="s">
        <v>49</v>
      </c>
      <c r="I38" s="7">
        <v>4.7368421052631584</v>
      </c>
      <c r="J38" s="10">
        <v>4.157485878577786</v>
      </c>
      <c r="K38" s="10">
        <v>4.59960828869536</v>
      </c>
      <c r="L38" s="10">
        <v>3.9307850000000002</v>
      </c>
      <c r="M38" s="7">
        <v>7.15</v>
      </c>
      <c r="N38" s="9">
        <v>4.5</v>
      </c>
      <c r="O38" s="9">
        <f t="shared" si="6"/>
        <v>-0.34251412142221405</v>
      </c>
      <c r="P38" s="9" t="str">
        <f t="shared" si="7"/>
        <v>Under</v>
      </c>
      <c r="Q38" s="9">
        <f t="shared" si="8"/>
        <v>0.23684210526315841</v>
      </c>
      <c r="R38" s="9">
        <v>0.4</v>
      </c>
      <c r="S38" s="9">
        <f t="shared" si="9"/>
        <v>0.66666666666666663</v>
      </c>
      <c r="T38" s="9">
        <f t="shared" si="10"/>
        <v>0</v>
      </c>
      <c r="U38" s="9">
        <f t="shared" si="11"/>
        <v>2</v>
      </c>
      <c r="V38" s="9">
        <f t="shared" si="12"/>
        <v>0</v>
      </c>
      <c r="W38" s="9">
        <f t="shared" si="13"/>
        <v>2</v>
      </c>
      <c r="X38" s="9">
        <f t="shared" si="14"/>
        <v>1</v>
      </c>
      <c r="Y38" s="9">
        <f t="shared" si="15"/>
        <v>5</v>
      </c>
      <c r="Z38" s="9" t="s">
        <v>112</v>
      </c>
      <c r="AA38" s="6">
        <f t="shared" si="16"/>
        <v>0.57613816848124966</v>
      </c>
    </row>
    <row r="39" spans="1:29" ht="15" thickBot="1" x14ac:dyDescent="0.35">
      <c r="A39" t="str">
        <f t="shared" si="5"/>
        <v>Nick Lodolo</v>
      </c>
      <c r="B39" s="5">
        <f>Neural!B4</f>
        <v>5.8477097170064098</v>
      </c>
      <c r="D39" s="16">
        <v>3</v>
      </c>
      <c r="E39" s="7" t="s">
        <v>88</v>
      </c>
      <c r="F39" s="7" t="s">
        <v>73</v>
      </c>
      <c r="G39" s="7" t="s">
        <v>46</v>
      </c>
      <c r="H39" s="7" t="s">
        <v>48</v>
      </c>
      <c r="I39" s="7">
        <v>5.882352941176471</v>
      </c>
      <c r="J39" s="10">
        <v>5.7821892533797294</v>
      </c>
      <c r="K39" s="10">
        <v>6.0761381684812497</v>
      </c>
      <c r="L39" s="10">
        <v>5.2917280814379497</v>
      </c>
      <c r="M39" s="7">
        <v>9.5500000000000007</v>
      </c>
      <c r="N39" s="18">
        <v>5.5</v>
      </c>
      <c r="O39" s="18">
        <f t="shared" si="6"/>
        <v>0.57613816848124966</v>
      </c>
      <c r="P39" s="18" t="str">
        <f t="shared" si="7"/>
        <v>Over</v>
      </c>
      <c r="Q39" s="18">
        <f t="shared" si="8"/>
        <v>0.38235294117647101</v>
      </c>
      <c r="R39" s="18">
        <v>0.5</v>
      </c>
      <c r="S39" s="18">
        <f t="shared" si="9"/>
        <v>0.66666666666666663</v>
      </c>
      <c r="T39" s="18">
        <f t="shared" si="10"/>
        <v>0.5</v>
      </c>
      <c r="U39" s="18">
        <f t="shared" si="11"/>
        <v>2</v>
      </c>
      <c r="V39" s="18">
        <f t="shared" si="12"/>
        <v>2</v>
      </c>
      <c r="W39" s="18">
        <f t="shared" si="13"/>
        <v>0</v>
      </c>
      <c r="X39" s="18">
        <f t="shared" si="14"/>
        <v>1</v>
      </c>
      <c r="Y39" s="18">
        <f t="shared" si="15"/>
        <v>5.5</v>
      </c>
      <c r="Z39" s="18">
        <v>7</v>
      </c>
      <c r="AA39" s="6">
        <f t="shared" si="16"/>
        <v>0.8995566154240997</v>
      </c>
    </row>
    <row r="40" spans="1:29" ht="15" thickBot="1" x14ac:dyDescent="0.35">
      <c r="A40" t="str">
        <f t="shared" si="5"/>
        <v>Max Meyer</v>
      </c>
      <c r="B40" s="5">
        <f>Neural!B5</f>
        <v>4.9402112381035002</v>
      </c>
      <c r="D40" s="16">
        <v>4</v>
      </c>
      <c r="E40" s="7" t="s">
        <v>63</v>
      </c>
      <c r="F40" s="7" t="s">
        <v>46</v>
      </c>
      <c r="G40" s="7" t="s">
        <v>73</v>
      </c>
      <c r="H40" s="7" t="s">
        <v>49</v>
      </c>
      <c r="I40" s="7">
        <v>4.8</v>
      </c>
      <c r="J40" s="10">
        <v>4.9779595425024432</v>
      </c>
      <c r="K40" s="10">
        <v>5.3995566154240997</v>
      </c>
      <c r="L40" s="10">
        <v>4.4785047000000002</v>
      </c>
      <c r="M40" s="7">
        <v>8.85</v>
      </c>
      <c r="N40" s="19">
        <v>4.5</v>
      </c>
      <c r="O40" s="19">
        <f t="shared" si="6"/>
        <v>0.8995566154240997</v>
      </c>
      <c r="P40" s="19" t="str">
        <f t="shared" si="7"/>
        <v>Over</v>
      </c>
      <c r="Q40" s="19">
        <f t="shared" si="8"/>
        <v>0.29999999999999982</v>
      </c>
      <c r="R40" s="19">
        <v>0.4</v>
      </c>
      <c r="S40" s="19">
        <f t="shared" si="9"/>
        <v>0.66666666666666663</v>
      </c>
      <c r="T40" s="19">
        <f t="shared" si="10"/>
        <v>1</v>
      </c>
      <c r="U40" s="19">
        <f t="shared" si="11"/>
        <v>2</v>
      </c>
      <c r="V40" s="19">
        <f t="shared" si="12"/>
        <v>2</v>
      </c>
      <c r="W40" s="19">
        <f t="shared" si="13"/>
        <v>0</v>
      </c>
      <c r="X40" s="19">
        <f t="shared" si="14"/>
        <v>1</v>
      </c>
      <c r="Y40" s="19">
        <f t="shared" si="15"/>
        <v>6</v>
      </c>
      <c r="Z40" s="19">
        <v>2</v>
      </c>
      <c r="AA40" s="6">
        <f t="shared" si="16"/>
        <v>-2.6564120242343501</v>
      </c>
    </row>
    <row r="41" spans="1:29" ht="15" thickBot="1" x14ac:dyDescent="0.35">
      <c r="A41" t="str">
        <f t="shared" si="5"/>
        <v>Dylan Cease</v>
      </c>
      <c r="B41" s="5">
        <f>Neural!B6</f>
        <v>5.7207551114786002</v>
      </c>
      <c r="D41" s="16">
        <v>5</v>
      </c>
      <c r="E41" s="7" t="s">
        <v>89</v>
      </c>
      <c r="F41" s="7" t="s">
        <v>80</v>
      </c>
      <c r="G41" s="7" t="s">
        <v>67</v>
      </c>
      <c r="H41" s="7" t="s">
        <v>48</v>
      </c>
      <c r="I41" s="7">
        <v>7.5652173913043477</v>
      </c>
      <c r="J41" s="10">
        <v>5.5212476582983889</v>
      </c>
      <c r="K41" s="10">
        <v>5.8599999999999897</v>
      </c>
      <c r="L41" s="10">
        <v>4.8435879757656499</v>
      </c>
      <c r="M41" s="7">
        <v>8.5</v>
      </c>
      <c r="N41" s="18">
        <v>7.5</v>
      </c>
      <c r="O41" s="18">
        <f t="shared" si="6"/>
        <v>-1.9787523417016111</v>
      </c>
      <c r="P41" s="18" t="str">
        <f t="shared" si="7"/>
        <v>Under</v>
      </c>
      <c r="Q41" s="18">
        <f t="shared" si="8"/>
        <v>6.5217391304347672E-2</v>
      </c>
      <c r="R41" s="18">
        <v>0.7</v>
      </c>
      <c r="S41" s="18">
        <f t="shared" si="9"/>
        <v>1</v>
      </c>
      <c r="T41" s="18">
        <f t="shared" si="10"/>
        <v>2</v>
      </c>
      <c r="U41" s="18">
        <f t="shared" si="11"/>
        <v>3</v>
      </c>
      <c r="V41" s="18">
        <f t="shared" si="12"/>
        <v>0</v>
      </c>
      <c r="W41" s="18">
        <f t="shared" si="13"/>
        <v>0</v>
      </c>
      <c r="X41" s="18">
        <f t="shared" si="14"/>
        <v>0.5</v>
      </c>
      <c r="Y41" s="18">
        <f t="shared" si="15"/>
        <v>5.5</v>
      </c>
      <c r="Z41" s="18">
        <v>2</v>
      </c>
      <c r="AA41" s="6">
        <f t="shared" si="16"/>
        <v>1.8633222450166897</v>
      </c>
    </row>
    <row r="42" spans="1:29" ht="15" thickBot="1" x14ac:dyDescent="0.35">
      <c r="A42" t="str">
        <f t="shared" si="5"/>
        <v>Bailey Falter</v>
      </c>
      <c r="B42" s="5">
        <f>Neural!B7</f>
        <v>3.8096810806161399</v>
      </c>
      <c r="D42" s="16">
        <v>6</v>
      </c>
      <c r="E42" s="14" t="s">
        <v>90</v>
      </c>
      <c r="F42" s="14" t="s">
        <v>67</v>
      </c>
      <c r="G42" s="14" t="s">
        <v>80</v>
      </c>
      <c r="H42" s="14" t="s">
        <v>49</v>
      </c>
      <c r="I42" s="14">
        <v>3.5555555555555549</v>
      </c>
      <c r="J42" s="17">
        <v>3.7342232769793089</v>
      </c>
      <c r="K42" s="17">
        <v>4.3633222450166897</v>
      </c>
      <c r="L42" s="17">
        <v>2.7954623999999999</v>
      </c>
      <c r="M42" s="14">
        <v>6.45</v>
      </c>
      <c r="N42" s="19">
        <v>2.5</v>
      </c>
      <c r="O42" s="19">
        <f t="shared" si="6"/>
        <v>1.8633222450166897</v>
      </c>
      <c r="P42" s="19" t="str">
        <f t="shared" si="7"/>
        <v>Over</v>
      </c>
      <c r="Q42" s="19">
        <f t="shared" si="8"/>
        <v>1.0555555555555549</v>
      </c>
      <c r="R42" s="19">
        <v>0.7</v>
      </c>
      <c r="S42" s="19">
        <f t="shared" si="9"/>
        <v>1</v>
      </c>
      <c r="T42" s="19">
        <f t="shared" si="10"/>
        <v>2</v>
      </c>
      <c r="U42" s="19">
        <f t="shared" si="11"/>
        <v>3</v>
      </c>
      <c r="V42" s="19">
        <f t="shared" si="12"/>
        <v>2</v>
      </c>
      <c r="W42" s="19">
        <f t="shared" si="13"/>
        <v>2</v>
      </c>
      <c r="X42" s="19">
        <f t="shared" si="14"/>
        <v>0</v>
      </c>
      <c r="Y42" s="19">
        <f t="shared" si="15"/>
        <v>9</v>
      </c>
      <c r="Z42" s="19">
        <v>1</v>
      </c>
      <c r="AA42" s="6">
        <f t="shared" si="16"/>
        <v>-1.7455911999999998</v>
      </c>
    </row>
    <row r="43" spans="1:29" ht="15" thickBot="1" x14ac:dyDescent="0.35">
      <c r="A43" t="str">
        <f t="shared" si="5"/>
        <v>Hayden Birdsong</v>
      </c>
      <c r="B43" s="5">
        <f>Neural!B8</f>
        <v>4.1372434096989696</v>
      </c>
      <c r="D43" s="16">
        <v>7</v>
      </c>
      <c r="E43" s="7" t="s">
        <v>91</v>
      </c>
      <c r="F43" s="7" t="s">
        <v>72</v>
      </c>
      <c r="G43" s="7" t="s">
        <v>69</v>
      </c>
      <c r="H43" s="7" t="s">
        <v>48</v>
      </c>
      <c r="I43" s="7">
        <v>6.333333333333333</v>
      </c>
      <c r="J43" s="10">
        <v>4.2737993965665915</v>
      </c>
      <c r="K43" s="10">
        <v>4.67</v>
      </c>
      <c r="L43" s="10">
        <v>3.7544088000000002</v>
      </c>
      <c r="M43" s="7">
        <v>7.55</v>
      </c>
      <c r="N43" s="18">
        <v>5.5</v>
      </c>
      <c r="O43" s="18">
        <f t="shared" si="6"/>
        <v>-1.2262006034334085</v>
      </c>
      <c r="P43" s="18" t="str">
        <f t="shared" si="7"/>
        <v>Under</v>
      </c>
      <c r="Q43" s="18">
        <f t="shared" si="8"/>
        <v>0.83333333333333304</v>
      </c>
      <c r="R43" s="18">
        <v>0.33333333333333331</v>
      </c>
      <c r="S43" s="18">
        <f t="shared" si="9"/>
        <v>1</v>
      </c>
      <c r="T43" s="18">
        <f t="shared" si="10"/>
        <v>1.5</v>
      </c>
      <c r="U43" s="18">
        <f t="shared" si="11"/>
        <v>3</v>
      </c>
      <c r="V43" s="18">
        <f t="shared" si="12"/>
        <v>0</v>
      </c>
      <c r="W43" s="18">
        <f t="shared" si="13"/>
        <v>2</v>
      </c>
      <c r="X43" s="18">
        <f t="shared" si="14"/>
        <v>0.5</v>
      </c>
      <c r="Y43" s="18">
        <f t="shared" si="15"/>
        <v>7</v>
      </c>
      <c r="Z43" s="18">
        <v>1</v>
      </c>
      <c r="AA43" s="6">
        <f t="shared" si="16"/>
        <v>-1.9070562999999998</v>
      </c>
    </row>
    <row r="44" spans="1:29" ht="15" thickBot="1" x14ac:dyDescent="0.35">
      <c r="A44" t="str">
        <f t="shared" ref="A44:A70" si="17">A9</f>
        <v>MacKenzie Gore</v>
      </c>
      <c r="B44" s="5">
        <f>Neural!B9</f>
        <v>5.3434503678491803</v>
      </c>
      <c r="D44" s="16">
        <v>8</v>
      </c>
      <c r="E44" s="7" t="s">
        <v>92</v>
      </c>
      <c r="F44" s="7" t="s">
        <v>69</v>
      </c>
      <c r="G44" s="7" t="s">
        <v>72</v>
      </c>
      <c r="H44" s="7" t="s">
        <v>49</v>
      </c>
      <c r="I44" s="7">
        <v>5.5454545454545459</v>
      </c>
      <c r="J44" s="10">
        <v>5.2877278619321411</v>
      </c>
      <c r="K44" s="10">
        <v>5.7269536893019097</v>
      </c>
      <c r="L44" s="10">
        <v>4.5929437000000002</v>
      </c>
      <c r="M44" s="7">
        <v>9.75</v>
      </c>
      <c r="N44" s="18">
        <v>6.5</v>
      </c>
      <c r="O44" s="18">
        <f t="shared" si="6"/>
        <v>-1.2122721380678589</v>
      </c>
      <c r="P44" s="18" t="str">
        <f t="shared" si="7"/>
        <v>Under</v>
      </c>
      <c r="Q44" s="18">
        <f t="shared" si="8"/>
        <v>-0.95454545454545414</v>
      </c>
      <c r="R44" s="18">
        <v>0.4</v>
      </c>
      <c r="S44" s="18">
        <f t="shared" si="9"/>
        <v>1</v>
      </c>
      <c r="T44" s="18">
        <f t="shared" si="10"/>
        <v>1.5</v>
      </c>
      <c r="U44" s="18">
        <f t="shared" si="11"/>
        <v>3</v>
      </c>
      <c r="V44" s="18">
        <f t="shared" si="12"/>
        <v>2</v>
      </c>
      <c r="W44" s="18">
        <f t="shared" si="13"/>
        <v>2</v>
      </c>
      <c r="X44" s="18">
        <f t="shared" si="14"/>
        <v>0</v>
      </c>
      <c r="Y44" s="18">
        <f t="shared" si="15"/>
        <v>8.5</v>
      </c>
      <c r="Z44" s="18">
        <v>6</v>
      </c>
      <c r="AA44" s="6">
        <f t="shared" si="16"/>
        <v>0.90513849999999962</v>
      </c>
    </row>
    <row r="45" spans="1:29" ht="15" thickBot="1" x14ac:dyDescent="0.35">
      <c r="A45" t="str">
        <f t="shared" si="17"/>
        <v>Davis Daniel</v>
      </c>
      <c r="B45" s="5">
        <f>Neural!B10</f>
        <v>5.1205041920848497</v>
      </c>
      <c r="D45" s="16">
        <v>9</v>
      </c>
      <c r="E45" s="7" t="s">
        <v>93</v>
      </c>
      <c r="F45" s="7" t="s">
        <v>47</v>
      </c>
      <c r="G45" s="7" t="s">
        <v>71</v>
      </c>
      <c r="H45" s="7" t="s">
        <v>48</v>
      </c>
      <c r="I45" s="7">
        <v>4.75</v>
      </c>
      <c r="J45" s="10">
        <v>5.0558392067864917</v>
      </c>
      <c r="K45" s="10">
        <v>5.4051384999999996</v>
      </c>
      <c r="L45" s="10">
        <v>4.4455484044106797</v>
      </c>
      <c r="M45" s="7">
        <v>8.4</v>
      </c>
      <c r="N45" s="9">
        <v>4.5</v>
      </c>
      <c r="O45" s="9">
        <f t="shared" si="6"/>
        <v>0.90513849999999962</v>
      </c>
      <c r="P45" s="9" t="str">
        <f t="shared" si="7"/>
        <v>Over</v>
      </c>
      <c r="Q45" s="9">
        <f t="shared" si="8"/>
        <v>0.25</v>
      </c>
      <c r="R45" s="9">
        <v>0.5</v>
      </c>
      <c r="S45" s="9">
        <f t="shared" si="9"/>
        <v>0.66666666666666663</v>
      </c>
      <c r="T45" s="9">
        <f t="shared" si="10"/>
        <v>1</v>
      </c>
      <c r="U45" s="9">
        <f t="shared" si="11"/>
        <v>2</v>
      </c>
      <c r="V45" s="9">
        <f t="shared" si="12"/>
        <v>2</v>
      </c>
      <c r="W45" s="9">
        <f t="shared" si="13"/>
        <v>0</v>
      </c>
      <c r="X45" s="9">
        <f t="shared" si="14"/>
        <v>0.5</v>
      </c>
      <c r="Y45" s="9">
        <f t="shared" si="15"/>
        <v>5.5</v>
      </c>
      <c r="Z45" s="9" t="s">
        <v>112</v>
      </c>
      <c r="AA45" s="6">
        <f t="shared" si="16"/>
        <v>-2.0814436157815299</v>
      </c>
    </row>
    <row r="46" spans="1:29" ht="15" thickBot="1" x14ac:dyDescent="0.35">
      <c r="A46" t="str">
        <f t="shared" si="17"/>
        <v>Luis Gil</v>
      </c>
      <c r="B46" s="5">
        <f>Neural!B11</f>
        <v>4.9833378828659898</v>
      </c>
      <c r="D46" s="16">
        <v>10</v>
      </c>
      <c r="E46" s="14" t="s">
        <v>94</v>
      </c>
      <c r="F46" s="14" t="s">
        <v>71</v>
      </c>
      <c r="G46" s="14" t="s">
        <v>47</v>
      </c>
      <c r="H46" s="14" t="s">
        <v>49</v>
      </c>
      <c r="I46" s="14">
        <v>6.2857142857142856</v>
      </c>
      <c r="J46" s="15">
        <v>4.9069938539754467</v>
      </c>
      <c r="K46" s="15">
        <v>5.1348552999999999</v>
      </c>
      <c r="L46" s="15">
        <v>4.4185563842184701</v>
      </c>
      <c r="M46" s="14">
        <v>8.35</v>
      </c>
      <c r="N46" s="17">
        <v>6.5</v>
      </c>
      <c r="O46" s="17">
        <f t="shared" si="6"/>
        <v>-1.5930061460245533</v>
      </c>
      <c r="P46" s="17" t="str">
        <f t="shared" si="7"/>
        <v>Under</v>
      </c>
      <c r="Q46" s="17">
        <f t="shared" si="8"/>
        <v>-0.21428571428571441</v>
      </c>
      <c r="R46" s="17">
        <v>0.3</v>
      </c>
      <c r="S46" s="17">
        <f t="shared" si="9"/>
        <v>1</v>
      </c>
      <c r="T46" s="17">
        <f t="shared" si="10"/>
        <v>2</v>
      </c>
      <c r="U46" s="17">
        <f t="shared" si="11"/>
        <v>3</v>
      </c>
      <c r="V46" s="17">
        <f t="shared" si="12"/>
        <v>2</v>
      </c>
      <c r="W46" s="17">
        <f t="shared" si="13"/>
        <v>2</v>
      </c>
      <c r="X46" s="17">
        <f t="shared" si="14"/>
        <v>0.5</v>
      </c>
      <c r="Y46" s="17">
        <f t="shared" si="15"/>
        <v>9.5</v>
      </c>
      <c r="Z46" s="9" t="s">
        <v>112</v>
      </c>
      <c r="AA46" s="6">
        <f t="shared" si="16"/>
        <v>-1.1807046000000003</v>
      </c>
    </row>
    <row r="47" spans="1:29" ht="15" thickBot="1" x14ac:dyDescent="0.35">
      <c r="A47" t="str">
        <f t="shared" si="17"/>
        <v>Grayson Rodriguez</v>
      </c>
      <c r="B47" s="5">
        <f>Neural!B12</f>
        <v>5.1875385991349203</v>
      </c>
      <c r="D47" s="16">
        <v>11</v>
      </c>
      <c r="E47" s="7" t="s">
        <v>95</v>
      </c>
      <c r="F47" s="7" t="s">
        <v>52</v>
      </c>
      <c r="G47" s="7" t="s">
        <v>70</v>
      </c>
      <c r="H47" s="7" t="s">
        <v>48</v>
      </c>
      <c r="I47" s="7">
        <v>6.5</v>
      </c>
      <c r="J47" s="10">
        <v>5.055632685050055</v>
      </c>
      <c r="K47" s="10">
        <v>5.5348378732774703</v>
      </c>
      <c r="L47" s="10">
        <v>4.3192953999999997</v>
      </c>
      <c r="M47" s="7">
        <v>7.9</v>
      </c>
      <c r="N47" s="9">
        <v>5.5</v>
      </c>
      <c r="O47" s="9">
        <f t="shared" si="6"/>
        <v>1</v>
      </c>
      <c r="P47" s="9" t="str">
        <f t="shared" si="7"/>
        <v>Over</v>
      </c>
      <c r="Q47" s="9">
        <f t="shared" si="8"/>
        <v>1</v>
      </c>
      <c r="R47" s="9">
        <v>0.8</v>
      </c>
      <c r="S47" s="9">
        <f t="shared" si="9"/>
        <v>0.33333333333333331</v>
      </c>
      <c r="T47" s="9">
        <f t="shared" si="10"/>
        <v>1.5</v>
      </c>
      <c r="U47" s="9">
        <f t="shared" si="11"/>
        <v>1</v>
      </c>
      <c r="V47" s="9">
        <f t="shared" si="12"/>
        <v>2</v>
      </c>
      <c r="W47" s="9">
        <f t="shared" si="13"/>
        <v>2</v>
      </c>
      <c r="X47" s="9">
        <f t="shared" si="14"/>
        <v>0.5</v>
      </c>
      <c r="Y47" s="9">
        <f t="shared" si="15"/>
        <v>7</v>
      </c>
      <c r="Z47" s="9" t="s">
        <v>113</v>
      </c>
      <c r="AA47" s="6">
        <f t="shared" si="16"/>
        <v>1.1733333333333302</v>
      </c>
    </row>
    <row r="48" spans="1:29" ht="15" thickBot="1" x14ac:dyDescent="0.35">
      <c r="A48" t="str">
        <f t="shared" si="17"/>
        <v>Chris Bassitt</v>
      </c>
      <c r="B48" s="5">
        <f>Neural!B13</f>
        <v>5.2451814434675397</v>
      </c>
      <c r="D48" s="16">
        <v>12</v>
      </c>
      <c r="E48" s="14" t="s">
        <v>96</v>
      </c>
      <c r="F48" s="14" t="s">
        <v>70</v>
      </c>
      <c r="G48" s="14" t="s">
        <v>52</v>
      </c>
      <c r="H48" s="14" t="s">
        <v>49</v>
      </c>
      <c r="I48" s="14">
        <v>5.2272727272727284</v>
      </c>
      <c r="J48" s="15">
        <v>5.2934793392366588</v>
      </c>
      <c r="K48" s="15">
        <v>5.6733333333333302</v>
      </c>
      <c r="L48" s="15">
        <v>4.6108890719405</v>
      </c>
      <c r="M48" s="14">
        <v>8.9499999999999993</v>
      </c>
      <c r="N48" s="18">
        <v>4.5</v>
      </c>
      <c r="O48" s="18">
        <f t="shared" si="6"/>
        <v>1.1733333333333302</v>
      </c>
      <c r="P48" s="18" t="str">
        <f t="shared" si="7"/>
        <v>Over</v>
      </c>
      <c r="Q48" s="18">
        <f t="shared" si="8"/>
        <v>0.7272727272727284</v>
      </c>
      <c r="R48" s="18">
        <v>0.7</v>
      </c>
      <c r="S48" s="18">
        <f t="shared" si="9"/>
        <v>1</v>
      </c>
      <c r="T48" s="18">
        <f t="shared" si="10"/>
        <v>1.5</v>
      </c>
      <c r="U48" s="18">
        <f t="shared" si="11"/>
        <v>3</v>
      </c>
      <c r="V48" s="18">
        <f t="shared" si="12"/>
        <v>2</v>
      </c>
      <c r="W48" s="18">
        <f t="shared" si="13"/>
        <v>2</v>
      </c>
      <c r="X48" s="18">
        <f t="shared" si="14"/>
        <v>1</v>
      </c>
      <c r="Y48" s="18">
        <f t="shared" si="15"/>
        <v>9.5</v>
      </c>
      <c r="Z48" s="18">
        <v>9</v>
      </c>
      <c r="AA48" s="6">
        <f t="shared" si="16"/>
        <v>1.9899999999999904</v>
      </c>
    </row>
    <row r="49" spans="1:27" ht="15" thickBot="1" x14ac:dyDescent="0.35">
      <c r="A49" t="str">
        <f t="shared" si="17"/>
        <v>Colin Rea</v>
      </c>
      <c r="B49" s="5">
        <f>Neural!B14</f>
        <v>6.0346616310701604</v>
      </c>
      <c r="D49" s="16">
        <v>13</v>
      </c>
      <c r="E49" s="7" t="s">
        <v>97</v>
      </c>
      <c r="F49" s="7" t="s">
        <v>68</v>
      </c>
      <c r="G49" s="7" t="s">
        <v>37</v>
      </c>
      <c r="H49" s="7" t="s">
        <v>48</v>
      </c>
      <c r="I49" s="7">
        <v>4.3888888888888893</v>
      </c>
      <c r="J49" s="10">
        <v>6.0431469915077454</v>
      </c>
      <c r="K49" s="10">
        <v>6.4899999999999904</v>
      </c>
      <c r="L49" s="10">
        <v>5.3680842738879901</v>
      </c>
      <c r="M49" s="7">
        <v>9.9499999999999993</v>
      </c>
      <c r="N49" s="18">
        <v>4.5</v>
      </c>
      <c r="O49" s="18">
        <f t="shared" si="6"/>
        <v>1.9899999999999904</v>
      </c>
      <c r="P49" s="18" t="str">
        <f t="shared" si="7"/>
        <v>Over</v>
      </c>
      <c r="Q49" s="18">
        <f t="shared" si="8"/>
        <v>-0.11111111111111072</v>
      </c>
      <c r="R49" s="18">
        <v>0.6</v>
      </c>
      <c r="S49" s="18">
        <f t="shared" si="9"/>
        <v>1</v>
      </c>
      <c r="T49" s="18">
        <f t="shared" si="10"/>
        <v>2</v>
      </c>
      <c r="U49" s="18">
        <f t="shared" si="11"/>
        <v>3</v>
      </c>
      <c r="V49" s="18">
        <f t="shared" si="12"/>
        <v>0</v>
      </c>
      <c r="W49" s="18">
        <f t="shared" si="13"/>
        <v>2</v>
      </c>
      <c r="X49" s="18">
        <f t="shared" si="14"/>
        <v>1</v>
      </c>
      <c r="Y49" s="18">
        <f t="shared" si="15"/>
        <v>8</v>
      </c>
      <c r="Z49" s="18">
        <v>9</v>
      </c>
      <c r="AA49" s="6">
        <f t="shared" si="16"/>
        <v>0.78666666666665996</v>
      </c>
    </row>
    <row r="50" spans="1:27" ht="15" thickBot="1" x14ac:dyDescent="0.35">
      <c r="A50" t="str">
        <f t="shared" si="17"/>
        <v>Bryce Elder</v>
      </c>
      <c r="B50" s="5">
        <f>Neural!B15</f>
        <v>5.1709966159205498</v>
      </c>
      <c r="D50" s="16">
        <v>14</v>
      </c>
      <c r="E50" s="7" t="s">
        <v>98</v>
      </c>
      <c r="F50" s="7" t="s">
        <v>37</v>
      </c>
      <c r="G50" s="7" t="s">
        <v>68</v>
      </c>
      <c r="H50" s="7" t="s">
        <v>49</v>
      </c>
      <c r="I50" s="7">
        <v>4.4444444444444446</v>
      </c>
      <c r="J50" s="10">
        <v>5.0186658431325002</v>
      </c>
      <c r="K50" s="10">
        <v>5.28666666666666</v>
      </c>
      <c r="L50" s="10">
        <v>4.3650879534228704</v>
      </c>
      <c r="M50" s="7">
        <v>9.35</v>
      </c>
      <c r="N50" s="19">
        <v>4.5</v>
      </c>
      <c r="O50" s="19">
        <f t="shared" si="6"/>
        <v>0.78666666666665996</v>
      </c>
      <c r="P50" s="19" t="str">
        <f t="shared" si="7"/>
        <v>Under</v>
      </c>
      <c r="Q50" s="19">
        <f t="shared" si="8"/>
        <v>-5.5555555555555358E-2</v>
      </c>
      <c r="R50" s="19">
        <v>0.33333333333333331</v>
      </c>
      <c r="S50" s="19">
        <f t="shared" si="9"/>
        <v>0.33333333333333331</v>
      </c>
      <c r="T50" s="19">
        <f t="shared" si="10"/>
        <v>1</v>
      </c>
      <c r="U50" s="19">
        <f t="shared" si="11"/>
        <v>1</v>
      </c>
      <c r="V50" s="19">
        <f t="shared" si="12"/>
        <v>2</v>
      </c>
      <c r="W50" s="19">
        <f t="shared" si="13"/>
        <v>2</v>
      </c>
      <c r="X50" s="19">
        <f t="shared" si="14"/>
        <v>0</v>
      </c>
      <c r="Y50" s="19">
        <f t="shared" si="15"/>
        <v>6</v>
      </c>
      <c r="Z50" s="19">
        <v>6</v>
      </c>
      <c r="AA50" s="6">
        <f>IF(ABS(I51 - N51) &gt; MAX(ABS(K51 - N51), ABS(L51 - N51), ABS(R16 - N51)), I51, IF(ABS(K51 - N51) &gt; MAX(ABS(L51 - N51), ABS(R16 - N51)), K51, IF(ABS(L51 - N51) &gt; ABS(R16 - N51), L51, R16)))-N51</f>
        <v>3.2</v>
      </c>
    </row>
    <row r="51" spans="1:27" ht="15" thickBot="1" x14ac:dyDescent="0.35">
      <c r="A51" t="str">
        <f t="shared" si="17"/>
        <v>Jeffrey Springs</v>
      </c>
      <c r="B51" s="5">
        <f>Neural!B16</f>
        <v>3.15295970942128</v>
      </c>
      <c r="D51" s="16">
        <v>15</v>
      </c>
      <c r="E51" s="14" t="s">
        <v>99</v>
      </c>
      <c r="F51" s="14" t="s">
        <v>77</v>
      </c>
      <c r="G51" s="14" t="s">
        <v>60</v>
      </c>
      <c r="H51" s="14" t="s">
        <v>48</v>
      </c>
      <c r="I51" s="14">
        <v>3</v>
      </c>
      <c r="J51" s="14">
        <v>3.3900891432882094</v>
      </c>
      <c r="K51" s="14">
        <v>4.0586696803562097</v>
      </c>
      <c r="L51" s="14">
        <v>2.8576280000000001</v>
      </c>
      <c r="M51" s="14">
        <v>7.7</v>
      </c>
      <c r="N51" s="18">
        <v>4.5</v>
      </c>
      <c r="O51" s="18">
        <f t="shared" si="6"/>
        <v>-1.5</v>
      </c>
      <c r="P51" s="18" t="str">
        <f t="shared" si="7"/>
        <v>Under</v>
      </c>
      <c r="Q51" s="18">
        <f t="shared" si="8"/>
        <v>-1.5</v>
      </c>
      <c r="R51" s="18">
        <v>0</v>
      </c>
      <c r="S51" s="18">
        <f t="shared" si="9"/>
        <v>1</v>
      </c>
      <c r="T51" s="18">
        <f t="shared" si="10"/>
        <v>1.5</v>
      </c>
      <c r="U51" s="18">
        <f t="shared" si="11"/>
        <v>3</v>
      </c>
      <c r="V51" s="18">
        <f t="shared" si="12"/>
        <v>2</v>
      </c>
      <c r="W51" s="18">
        <f t="shared" si="13"/>
        <v>2</v>
      </c>
      <c r="X51" s="18">
        <f t="shared" si="14"/>
        <v>0.5</v>
      </c>
      <c r="Y51" s="18">
        <f t="shared" si="15"/>
        <v>9</v>
      </c>
      <c r="Z51" s="18">
        <v>3</v>
      </c>
      <c r="AA51" s="6">
        <f t="shared" ref="AA51:AA64" si="18">IF(ABS(I51 - N51) &gt; MAX(ABS(K51 - N51), ABS(L51 - N51)), I51 - N51, IF(ABS(K51 - N51) &gt; ABS(L51 - N51), K51 - N51, L51 - N51))</f>
        <v>-1.6423719999999999</v>
      </c>
    </row>
    <row r="52" spans="1:27" ht="15" thickBot="1" x14ac:dyDescent="0.35">
      <c r="A52" t="str">
        <f t="shared" si="17"/>
        <v>Sonny Gray</v>
      </c>
      <c r="B52" s="5">
        <f>Neural!B17</f>
        <v>6.1046915250324298</v>
      </c>
      <c r="D52" s="16">
        <v>16</v>
      </c>
      <c r="E52" s="7" t="s">
        <v>100</v>
      </c>
      <c r="F52" s="7" t="s">
        <v>60</v>
      </c>
      <c r="G52" s="7" t="s">
        <v>77</v>
      </c>
      <c r="H52" s="7" t="s">
        <v>49</v>
      </c>
      <c r="I52" s="7">
        <v>7.35</v>
      </c>
      <c r="J52" s="9">
        <v>6.2158812596986408</v>
      </c>
      <c r="K52" s="9">
        <v>6.7652369394624801</v>
      </c>
      <c r="L52" s="9">
        <v>5.4124031781068203</v>
      </c>
      <c r="M52" s="7">
        <v>9.65</v>
      </c>
      <c r="N52" s="19">
        <v>6.5</v>
      </c>
      <c r="O52" s="19">
        <f t="shared" si="6"/>
        <v>0.84999999999999964</v>
      </c>
      <c r="P52" s="19" t="str">
        <f t="shared" si="7"/>
        <v>Over</v>
      </c>
      <c r="Q52" s="19">
        <f t="shared" si="8"/>
        <v>0.84999999999999964</v>
      </c>
      <c r="R52" s="19">
        <v>0.5</v>
      </c>
      <c r="S52" s="19">
        <f t="shared" si="9"/>
        <v>0.33333333333333331</v>
      </c>
      <c r="T52" s="19">
        <f t="shared" si="10"/>
        <v>1</v>
      </c>
      <c r="U52" s="19">
        <f t="shared" si="11"/>
        <v>1</v>
      </c>
      <c r="V52" s="19">
        <f t="shared" si="12"/>
        <v>2</v>
      </c>
      <c r="W52" s="19">
        <f t="shared" si="13"/>
        <v>0</v>
      </c>
      <c r="X52" s="19">
        <f t="shared" si="14"/>
        <v>1</v>
      </c>
      <c r="Y52" s="19">
        <f t="shared" si="15"/>
        <v>5</v>
      </c>
      <c r="Z52" s="19">
        <v>6</v>
      </c>
      <c r="AA52" s="6">
        <f t="shared" si="18"/>
        <v>-1.0875968218931797</v>
      </c>
    </row>
    <row r="53" spans="1:27" ht="15" thickBot="1" x14ac:dyDescent="0.35">
      <c r="A53" t="str">
        <f t="shared" si="17"/>
        <v>Framber Valdez</v>
      </c>
      <c r="B53" s="5">
        <f>Neural!B18</f>
        <v>5.0138668659529504</v>
      </c>
      <c r="D53" s="16">
        <v>17</v>
      </c>
      <c r="E53" s="7" t="s">
        <v>101</v>
      </c>
      <c r="F53" s="7" t="s">
        <v>78</v>
      </c>
      <c r="G53" s="7" t="s">
        <v>75</v>
      </c>
      <c r="H53" s="7" t="s">
        <v>48</v>
      </c>
      <c r="I53" s="7">
        <v>5.6842105263157894</v>
      </c>
      <c r="J53" s="7">
        <v>4.8637430057752136</v>
      </c>
      <c r="K53" s="7">
        <v>5.3096089958467001</v>
      </c>
      <c r="L53" s="7">
        <v>4.43803324997514</v>
      </c>
      <c r="M53" s="7">
        <v>7.7</v>
      </c>
      <c r="N53" s="18">
        <v>5.5</v>
      </c>
      <c r="O53" s="18">
        <f t="shared" si="6"/>
        <v>-0.63625699422478643</v>
      </c>
      <c r="P53" s="18" t="str">
        <f t="shared" si="7"/>
        <v>Under</v>
      </c>
      <c r="Q53" s="18">
        <f t="shared" si="8"/>
        <v>0.18421052631578938</v>
      </c>
      <c r="R53" s="18">
        <v>0.6</v>
      </c>
      <c r="S53" s="18">
        <f t="shared" si="9"/>
        <v>1</v>
      </c>
      <c r="T53" s="18">
        <f t="shared" si="10"/>
        <v>0.5</v>
      </c>
      <c r="U53" s="18">
        <f t="shared" si="11"/>
        <v>3</v>
      </c>
      <c r="V53" s="18">
        <f t="shared" si="12"/>
        <v>0</v>
      </c>
      <c r="W53" s="18">
        <f t="shared" si="13"/>
        <v>0</v>
      </c>
      <c r="X53" s="18">
        <f t="shared" si="14"/>
        <v>0.5</v>
      </c>
      <c r="Y53" s="18">
        <f t="shared" si="15"/>
        <v>4</v>
      </c>
      <c r="Z53" s="18">
        <v>5</v>
      </c>
      <c r="AA53" s="6">
        <f t="shared" si="18"/>
        <v>-1.06196675002486</v>
      </c>
    </row>
    <row r="54" spans="1:27" ht="15" thickBot="1" x14ac:dyDescent="0.35">
      <c r="A54" t="str">
        <f t="shared" si="17"/>
        <v>Tyler Mahle</v>
      </c>
      <c r="B54" s="5">
        <f>Neural!B19</f>
        <v>3.6537557850979501</v>
      </c>
      <c r="D54" s="16">
        <v>18</v>
      </c>
      <c r="E54" s="7" t="s">
        <v>102</v>
      </c>
      <c r="F54" s="7" t="s">
        <v>75</v>
      </c>
      <c r="G54" s="7" t="s">
        <v>78</v>
      </c>
      <c r="H54" s="7" t="s">
        <v>49</v>
      </c>
      <c r="I54" s="7">
        <v>3.8482853747559629</v>
      </c>
      <c r="J54" s="7">
        <v>3.9766279375028457</v>
      </c>
      <c r="K54" s="7">
        <v>4.59598980041328</v>
      </c>
      <c r="L54" s="7">
        <v>3.6537557850979501</v>
      </c>
      <c r="M54" s="7">
        <v>8.1</v>
      </c>
      <c r="N54" s="9" t="s">
        <v>86</v>
      </c>
      <c r="O54" s="9" t="e">
        <f t="shared" si="6"/>
        <v>#VALUE!</v>
      </c>
      <c r="P54" s="9" t="e">
        <f t="shared" si="7"/>
        <v>#VALUE!</v>
      </c>
      <c r="Q54" s="9" t="e">
        <f t="shared" si="8"/>
        <v>#VALUE!</v>
      </c>
      <c r="R54" s="9" t="s">
        <v>85</v>
      </c>
      <c r="S54" s="9" t="e">
        <f t="shared" si="9"/>
        <v>#VALUE!</v>
      </c>
      <c r="T54" s="9" t="e">
        <f t="shared" si="10"/>
        <v>#VALUE!</v>
      </c>
      <c r="U54" s="9" t="e">
        <f t="shared" si="11"/>
        <v>#VALUE!</v>
      </c>
      <c r="V54" s="9" t="e">
        <f t="shared" si="12"/>
        <v>#VALUE!</v>
      </c>
      <c r="W54" s="9" t="e">
        <f t="shared" si="13"/>
        <v>#VALUE!</v>
      </c>
      <c r="X54" s="9" t="e">
        <f t="shared" si="14"/>
        <v>#VALUE!</v>
      </c>
      <c r="Y54" s="9" t="e">
        <f t="shared" si="15"/>
        <v>#VALUE!</v>
      </c>
      <c r="Z54" s="9">
        <v>2</v>
      </c>
      <c r="AA54" s="6" t="e">
        <f t="shared" si="18"/>
        <v>#VALUE!</v>
      </c>
    </row>
    <row r="55" spans="1:27" ht="15" thickBot="1" x14ac:dyDescent="0.35">
      <c r="A55" t="str">
        <f t="shared" si="17"/>
        <v>Pablo Lopez</v>
      </c>
      <c r="B55" s="5">
        <f>Neural!B20</f>
        <v>4.6185236493833202</v>
      </c>
      <c r="D55" s="16">
        <v>19</v>
      </c>
      <c r="E55" s="14" t="s">
        <v>103</v>
      </c>
      <c r="F55" s="14" t="s">
        <v>14</v>
      </c>
      <c r="G55" s="14" t="s">
        <v>58</v>
      </c>
      <c r="H55" s="14" t="s">
        <v>48</v>
      </c>
      <c r="I55" s="14">
        <v>6.4545454545454541</v>
      </c>
      <c r="J55" s="14">
        <v>4.6777822677180581</v>
      </c>
      <c r="K55" s="14">
        <v>5.5782260600917803</v>
      </c>
      <c r="L55" s="14">
        <v>4.2580476000000003</v>
      </c>
      <c r="M55" s="14">
        <v>8</v>
      </c>
      <c r="N55" s="18">
        <v>6.5</v>
      </c>
      <c r="O55" s="18">
        <f t="shared" si="6"/>
        <v>-1.8222177322819419</v>
      </c>
      <c r="P55" s="18" t="str">
        <f t="shared" si="7"/>
        <v>Under</v>
      </c>
      <c r="Q55" s="18">
        <f t="shared" si="8"/>
        <v>-4.5454545454545858E-2</v>
      </c>
      <c r="R55" s="18">
        <v>0.5</v>
      </c>
      <c r="S55" s="18">
        <f t="shared" si="9"/>
        <v>1</v>
      </c>
      <c r="T55" s="18">
        <f t="shared" si="10"/>
        <v>2</v>
      </c>
      <c r="U55" s="18">
        <f t="shared" si="11"/>
        <v>3</v>
      </c>
      <c r="V55" s="18">
        <f t="shared" si="12"/>
        <v>2</v>
      </c>
      <c r="W55" s="18">
        <f t="shared" si="13"/>
        <v>2</v>
      </c>
      <c r="X55" s="18">
        <f t="shared" si="14"/>
        <v>0.5</v>
      </c>
      <c r="Y55" s="18">
        <f t="shared" si="15"/>
        <v>9.5</v>
      </c>
      <c r="Z55" s="18">
        <v>2</v>
      </c>
      <c r="AA55" s="6">
        <f t="shared" si="18"/>
        <v>-2.2419523999999997</v>
      </c>
    </row>
    <row r="56" spans="1:27" ht="15" thickBot="1" x14ac:dyDescent="0.35">
      <c r="A56" t="str">
        <f t="shared" si="17"/>
        <v>Shota Imanaga</v>
      </c>
      <c r="B56" s="5">
        <f>Neural!B21</f>
        <v>5.3737742097994703</v>
      </c>
      <c r="D56" s="16">
        <v>20</v>
      </c>
      <c r="E56" s="7" t="s">
        <v>64</v>
      </c>
      <c r="F56" s="7" t="s">
        <v>58</v>
      </c>
      <c r="G56" s="7" t="s">
        <v>14</v>
      </c>
      <c r="H56" s="7" t="s">
        <v>49</v>
      </c>
      <c r="I56" s="7">
        <v>5.9</v>
      </c>
      <c r="J56" s="7">
        <v>5.2422034320448523</v>
      </c>
      <c r="K56" s="7">
        <v>5.7499423460880701</v>
      </c>
      <c r="L56" s="7">
        <v>4.2854548000000001</v>
      </c>
      <c r="M56" s="7">
        <v>8.65</v>
      </c>
      <c r="N56" s="18">
        <v>5.5</v>
      </c>
      <c r="O56" s="18">
        <f t="shared" si="6"/>
        <v>0.40000000000000036</v>
      </c>
      <c r="P56" s="18" t="str">
        <f t="shared" si="7"/>
        <v>Over</v>
      </c>
      <c r="Q56" s="18">
        <f t="shared" si="8"/>
        <v>0.40000000000000036</v>
      </c>
      <c r="R56" s="18">
        <v>0.7</v>
      </c>
      <c r="S56" s="18">
        <f t="shared" si="9"/>
        <v>0.33333333333333331</v>
      </c>
      <c r="T56" s="18">
        <f t="shared" si="10"/>
        <v>0</v>
      </c>
      <c r="U56" s="18">
        <f t="shared" si="11"/>
        <v>1</v>
      </c>
      <c r="V56" s="18">
        <f t="shared" si="12"/>
        <v>2</v>
      </c>
      <c r="W56" s="18">
        <f t="shared" si="13"/>
        <v>2</v>
      </c>
      <c r="X56" s="18">
        <f t="shared" si="14"/>
        <v>1</v>
      </c>
      <c r="Y56" s="18">
        <f t="shared" si="15"/>
        <v>6</v>
      </c>
      <c r="Z56" s="18">
        <v>10</v>
      </c>
      <c r="AA56" s="6">
        <f t="shared" si="18"/>
        <v>-1.2145451999999999</v>
      </c>
    </row>
    <row r="57" spans="1:27" ht="15" thickBot="1" x14ac:dyDescent="0.35">
      <c r="A57" t="str">
        <f t="shared" si="17"/>
        <v>Brayan Bello</v>
      </c>
      <c r="B57" s="5">
        <f>Neural!B22</f>
        <v>3.4292695847123702</v>
      </c>
      <c r="D57" s="16">
        <v>21</v>
      </c>
      <c r="E57" s="7" t="s">
        <v>104</v>
      </c>
      <c r="F57" s="7" t="s">
        <v>74</v>
      </c>
      <c r="G57" s="7" t="s">
        <v>59</v>
      </c>
      <c r="H57" s="7" t="s">
        <v>48</v>
      </c>
      <c r="I57" s="7">
        <v>5.15</v>
      </c>
      <c r="J57" s="7">
        <v>3.4842236885432225</v>
      </c>
      <c r="K57" s="7">
        <v>4.1971463390637602</v>
      </c>
      <c r="L57" s="7">
        <v>2.2957000000000001</v>
      </c>
      <c r="M57" s="7">
        <v>5.8</v>
      </c>
      <c r="N57" s="18">
        <v>3.5</v>
      </c>
      <c r="O57" s="18">
        <f t="shared" si="6"/>
        <v>1.6500000000000004</v>
      </c>
      <c r="P57" s="18" t="str">
        <f t="shared" si="7"/>
        <v>Over</v>
      </c>
      <c r="Q57" s="18">
        <f t="shared" si="8"/>
        <v>1.6500000000000004</v>
      </c>
      <c r="R57" s="18">
        <v>0.7</v>
      </c>
      <c r="S57" s="18">
        <f t="shared" si="9"/>
        <v>0.33333333333333331</v>
      </c>
      <c r="T57" s="18">
        <f t="shared" si="10"/>
        <v>2</v>
      </c>
      <c r="U57" s="18">
        <f t="shared" si="11"/>
        <v>1</v>
      </c>
      <c r="V57" s="18">
        <f t="shared" si="12"/>
        <v>2</v>
      </c>
      <c r="W57" s="18">
        <f t="shared" si="13"/>
        <v>2</v>
      </c>
      <c r="X57" s="18">
        <f t="shared" si="14"/>
        <v>0</v>
      </c>
      <c r="Y57" s="18">
        <f t="shared" si="15"/>
        <v>7</v>
      </c>
      <c r="Z57" s="18">
        <v>6</v>
      </c>
      <c r="AA57" s="6">
        <f t="shared" si="18"/>
        <v>1.6500000000000004</v>
      </c>
    </row>
    <row r="58" spans="1:27" ht="15" thickBot="1" x14ac:dyDescent="0.35">
      <c r="A58" t="str">
        <f t="shared" si="17"/>
        <v>Seth Lugo</v>
      </c>
      <c r="B58" s="5">
        <f>Neural!B23</f>
        <v>6.4711209558647003</v>
      </c>
      <c r="D58" s="16">
        <v>22</v>
      </c>
      <c r="E58" s="7" t="s">
        <v>62</v>
      </c>
      <c r="F58" s="7" t="s">
        <v>59</v>
      </c>
      <c r="G58" s="7" t="s">
        <v>74</v>
      </c>
      <c r="H58" s="7" t="s">
        <v>49</v>
      </c>
      <c r="I58" s="7">
        <v>5.5217391304347823</v>
      </c>
      <c r="J58" s="7">
        <v>6.4215511311352484</v>
      </c>
      <c r="K58" s="7">
        <v>7.2858004999999997</v>
      </c>
      <c r="L58" s="7">
        <v>5.5719075862799299</v>
      </c>
      <c r="M58" s="7">
        <v>9.5</v>
      </c>
      <c r="N58" s="19">
        <v>5.5</v>
      </c>
      <c r="O58" s="19">
        <f t="shared" si="6"/>
        <v>1.7858004999999997</v>
      </c>
      <c r="P58" s="19" t="str">
        <f t="shared" si="7"/>
        <v>Over</v>
      </c>
      <c r="Q58" s="19">
        <f t="shared" si="8"/>
        <v>2.1739130434782261E-2</v>
      </c>
      <c r="R58" s="19">
        <v>0.5</v>
      </c>
      <c r="S58" s="19">
        <f t="shared" si="9"/>
        <v>1</v>
      </c>
      <c r="T58" s="19">
        <f t="shared" si="10"/>
        <v>2</v>
      </c>
      <c r="U58" s="19">
        <f t="shared" si="11"/>
        <v>3</v>
      </c>
      <c r="V58" s="19">
        <f t="shared" si="12"/>
        <v>2</v>
      </c>
      <c r="W58" s="19">
        <f t="shared" si="13"/>
        <v>0</v>
      </c>
      <c r="X58" s="19">
        <f t="shared" si="14"/>
        <v>1</v>
      </c>
      <c r="Y58" s="19">
        <f t="shared" si="15"/>
        <v>8</v>
      </c>
      <c r="Z58" s="19">
        <v>4</v>
      </c>
      <c r="AA58" s="6">
        <f t="shared" si="18"/>
        <v>1.7858004999999997</v>
      </c>
    </row>
    <row r="59" spans="1:27" ht="15" thickBot="1" x14ac:dyDescent="0.35">
      <c r="A59" t="str">
        <f t="shared" si="17"/>
        <v>Luis Severino</v>
      </c>
      <c r="B59" s="5">
        <f>Neural!B24</f>
        <v>7.0499456121921504</v>
      </c>
      <c r="D59" s="16">
        <v>23</v>
      </c>
      <c r="E59" s="7" t="s">
        <v>105</v>
      </c>
      <c r="F59" s="7" t="s">
        <v>79</v>
      </c>
      <c r="G59" s="7" t="s">
        <v>61</v>
      </c>
      <c r="H59" s="7" t="s">
        <v>48</v>
      </c>
      <c r="I59" s="7">
        <v>4.5714285714285712</v>
      </c>
      <c r="J59" s="7">
        <v>6.8187312110424898</v>
      </c>
      <c r="K59" s="7">
        <v>7.1824229478181199</v>
      </c>
      <c r="L59" s="7">
        <v>5.8330617745947304</v>
      </c>
      <c r="M59" s="7">
        <v>11.2</v>
      </c>
      <c r="N59" s="18">
        <v>4.5</v>
      </c>
      <c r="O59" s="18">
        <f t="shared" si="6"/>
        <v>2.6824229478181199</v>
      </c>
      <c r="P59" s="18" t="str">
        <f t="shared" si="7"/>
        <v>Over</v>
      </c>
      <c r="Q59" s="18">
        <f t="shared" si="8"/>
        <v>7.1428571428571175E-2</v>
      </c>
      <c r="R59" s="18">
        <v>0.3</v>
      </c>
      <c r="S59" s="18">
        <f t="shared" si="9"/>
        <v>1</v>
      </c>
      <c r="T59" s="18">
        <f t="shared" si="10"/>
        <v>2</v>
      </c>
      <c r="U59" s="18">
        <f t="shared" si="11"/>
        <v>3</v>
      </c>
      <c r="V59" s="18">
        <f t="shared" si="12"/>
        <v>2</v>
      </c>
      <c r="W59" s="18">
        <f t="shared" si="13"/>
        <v>0</v>
      </c>
      <c r="X59" s="18">
        <f t="shared" si="14"/>
        <v>1</v>
      </c>
      <c r="Y59" s="18">
        <f t="shared" si="15"/>
        <v>8</v>
      </c>
      <c r="Z59" s="18">
        <v>5</v>
      </c>
      <c r="AA59" s="6">
        <f t="shared" si="18"/>
        <v>2.6824229478181199</v>
      </c>
    </row>
    <row r="60" spans="1:27" ht="15" thickBot="1" x14ac:dyDescent="0.35">
      <c r="A60" t="str">
        <f t="shared" si="17"/>
        <v>Kyle Freeland</v>
      </c>
      <c r="B60" s="5">
        <f>Neural!B25</f>
        <v>5.4116509227059799</v>
      </c>
      <c r="D60" s="16">
        <v>24</v>
      </c>
      <c r="E60" s="14" t="s">
        <v>106</v>
      </c>
      <c r="F60" s="14" t="s">
        <v>61</v>
      </c>
      <c r="G60" s="14" t="s">
        <v>79</v>
      </c>
      <c r="H60" s="14" t="s">
        <v>49</v>
      </c>
      <c r="I60" s="14">
        <v>4.3636363636363633</v>
      </c>
      <c r="J60" s="14">
        <v>5.7053248094708371</v>
      </c>
      <c r="K60" s="14">
        <v>6.29</v>
      </c>
      <c r="L60" s="14">
        <v>5.2457684999999996</v>
      </c>
      <c r="M60" s="14">
        <v>9.75</v>
      </c>
      <c r="N60" s="18">
        <v>3.5</v>
      </c>
      <c r="O60" s="18">
        <f t="shared" si="6"/>
        <v>2.79</v>
      </c>
      <c r="P60" s="18" t="str">
        <f t="shared" si="7"/>
        <v>Over</v>
      </c>
      <c r="Q60" s="18">
        <f t="shared" si="8"/>
        <v>0.86363636363636331</v>
      </c>
      <c r="R60" s="18">
        <v>0.6</v>
      </c>
      <c r="S60" s="18">
        <f t="shared" si="9"/>
        <v>1</v>
      </c>
      <c r="T60" s="18">
        <f t="shared" si="10"/>
        <v>2</v>
      </c>
      <c r="U60" s="18">
        <f t="shared" si="11"/>
        <v>3</v>
      </c>
      <c r="V60" s="18">
        <f t="shared" si="12"/>
        <v>2</v>
      </c>
      <c r="W60" s="18">
        <f t="shared" si="13"/>
        <v>2</v>
      </c>
      <c r="X60" s="18">
        <f t="shared" si="14"/>
        <v>1</v>
      </c>
      <c r="Y60" s="18">
        <f t="shared" si="15"/>
        <v>10</v>
      </c>
      <c r="Z60" s="18">
        <v>7</v>
      </c>
      <c r="AA60" s="6">
        <f t="shared" si="18"/>
        <v>2.79</v>
      </c>
    </row>
    <row r="61" spans="1:27" ht="15" thickBot="1" x14ac:dyDescent="0.35">
      <c r="A61" t="str">
        <f t="shared" si="17"/>
        <v>Jonathan Cannon</v>
      </c>
      <c r="B61" s="5">
        <f>Neural!B26</f>
        <v>4.7143985827948196</v>
      </c>
      <c r="D61" s="16">
        <v>25</v>
      </c>
      <c r="E61" s="7" t="s">
        <v>107</v>
      </c>
      <c r="F61" s="7" t="s">
        <v>76</v>
      </c>
      <c r="G61" s="7" t="s">
        <v>82</v>
      </c>
      <c r="H61" s="7" t="s">
        <v>48</v>
      </c>
      <c r="I61" s="7">
        <v>3.454545454545455</v>
      </c>
      <c r="J61" s="7">
        <v>4.5332548577492027</v>
      </c>
      <c r="K61" s="7">
        <v>4.8878840543741298</v>
      </c>
      <c r="L61" s="7">
        <v>3.6151277999999998</v>
      </c>
      <c r="M61" s="7">
        <v>7.8</v>
      </c>
      <c r="N61" s="18">
        <v>3.5</v>
      </c>
      <c r="O61" s="18">
        <f t="shared" si="6"/>
        <v>1.3878840543741298</v>
      </c>
      <c r="P61" s="18" t="str">
        <f t="shared" si="7"/>
        <v>Over</v>
      </c>
      <c r="Q61" s="18">
        <f t="shared" si="8"/>
        <v>-4.545454545454497E-2</v>
      </c>
      <c r="R61" s="18">
        <v>0.5</v>
      </c>
      <c r="S61" s="18">
        <f t="shared" si="9"/>
        <v>1</v>
      </c>
      <c r="T61" s="18">
        <f t="shared" si="10"/>
        <v>1.5</v>
      </c>
      <c r="U61" s="18">
        <f t="shared" si="11"/>
        <v>3</v>
      </c>
      <c r="V61" s="18">
        <f t="shared" si="12"/>
        <v>0</v>
      </c>
      <c r="W61" s="18">
        <f t="shared" si="13"/>
        <v>0</v>
      </c>
      <c r="X61" s="18">
        <f t="shared" si="14"/>
        <v>0.5</v>
      </c>
      <c r="Y61" s="18">
        <f t="shared" si="15"/>
        <v>5</v>
      </c>
      <c r="Z61" s="18">
        <v>5</v>
      </c>
      <c r="AA61" s="6">
        <f t="shared" si="18"/>
        <v>1.3878840543741298</v>
      </c>
    </row>
    <row r="62" spans="1:27" ht="15" thickBot="1" x14ac:dyDescent="0.35">
      <c r="A62" t="str">
        <f t="shared" si="17"/>
        <v>Ross Stripling</v>
      </c>
      <c r="B62" s="5">
        <f>Neural!B27</f>
        <v>5.0606454652392499</v>
      </c>
      <c r="D62" s="16">
        <v>26</v>
      </c>
      <c r="E62" s="7" t="s">
        <v>108</v>
      </c>
      <c r="F62" s="7" t="s">
        <v>82</v>
      </c>
      <c r="G62" s="7" t="s">
        <v>76</v>
      </c>
      <c r="H62" s="7" t="s">
        <v>49</v>
      </c>
      <c r="I62" s="7">
        <v>2.9230769230769229</v>
      </c>
      <c r="J62" s="7">
        <v>4.8980192031318133</v>
      </c>
      <c r="K62" s="7">
        <v>5.3733333333333304</v>
      </c>
      <c r="L62" s="7">
        <v>3.9069463999999998</v>
      </c>
      <c r="M62" s="7">
        <v>9.4</v>
      </c>
      <c r="N62" s="19">
        <v>3.5</v>
      </c>
      <c r="O62" s="19">
        <f t="shared" si="6"/>
        <v>1.8733333333333304</v>
      </c>
      <c r="P62" s="19" t="str">
        <f t="shared" si="7"/>
        <v>Over</v>
      </c>
      <c r="Q62" s="19">
        <f t="shared" si="8"/>
        <v>-0.57692307692307709</v>
      </c>
      <c r="R62" s="19">
        <v>0.2</v>
      </c>
      <c r="S62" s="19">
        <f t="shared" si="9"/>
        <v>1</v>
      </c>
      <c r="T62" s="19">
        <f t="shared" si="10"/>
        <v>2</v>
      </c>
      <c r="U62" s="19">
        <f t="shared" si="11"/>
        <v>3</v>
      </c>
      <c r="V62" s="19">
        <f t="shared" si="12"/>
        <v>0</v>
      </c>
      <c r="W62" s="19">
        <f t="shared" si="13"/>
        <v>0</v>
      </c>
      <c r="X62" s="19">
        <f t="shared" si="14"/>
        <v>1</v>
      </c>
      <c r="Y62" s="19">
        <f t="shared" si="15"/>
        <v>6</v>
      </c>
      <c r="Z62" s="19">
        <v>2</v>
      </c>
      <c r="AA62" s="6">
        <f t="shared" si="18"/>
        <v>1.8733333333333304</v>
      </c>
    </row>
    <row r="63" spans="1:27" ht="15" thickBot="1" x14ac:dyDescent="0.35">
      <c r="A63" t="str">
        <f t="shared" si="17"/>
        <v>Keider Montero</v>
      </c>
      <c r="B63" s="5">
        <f>Neural!B28</f>
        <v>5.7567024410846903</v>
      </c>
      <c r="D63" s="16">
        <v>27</v>
      </c>
      <c r="E63" s="7" t="s">
        <v>54</v>
      </c>
      <c r="F63" s="7" t="s">
        <v>45</v>
      </c>
      <c r="G63" s="7" t="s">
        <v>84</v>
      </c>
      <c r="H63" s="7" t="s">
        <v>48</v>
      </c>
      <c r="I63" s="7">
        <v>4</v>
      </c>
      <c r="J63" s="7">
        <v>5.6230628573840553</v>
      </c>
      <c r="K63" s="7">
        <v>5.9135938054475696</v>
      </c>
      <c r="L63" s="7">
        <v>4.9300604684545304</v>
      </c>
      <c r="M63" s="7">
        <v>9.5</v>
      </c>
      <c r="N63" s="19">
        <v>5.5</v>
      </c>
      <c r="O63" s="19">
        <f t="shared" si="6"/>
        <v>-1.5</v>
      </c>
      <c r="P63" s="19" t="str">
        <f t="shared" si="7"/>
        <v>Under</v>
      </c>
      <c r="Q63" s="19">
        <f t="shared" si="8"/>
        <v>-1.5</v>
      </c>
      <c r="R63" s="19">
        <v>0</v>
      </c>
      <c r="S63" s="19">
        <f t="shared" si="9"/>
        <v>0.33333333333333331</v>
      </c>
      <c r="T63" s="19">
        <f t="shared" si="10"/>
        <v>1.5</v>
      </c>
      <c r="U63" s="19">
        <f t="shared" si="11"/>
        <v>1</v>
      </c>
      <c r="V63" s="19">
        <f t="shared" si="12"/>
        <v>2</v>
      </c>
      <c r="W63" s="19">
        <f t="shared" si="13"/>
        <v>2</v>
      </c>
      <c r="X63" s="19">
        <f t="shared" si="14"/>
        <v>0</v>
      </c>
      <c r="Y63" s="19">
        <f t="shared" si="15"/>
        <v>6.5</v>
      </c>
      <c r="Z63" s="19">
        <v>8</v>
      </c>
      <c r="AA63" s="6">
        <f t="shared" si="18"/>
        <v>-1.5</v>
      </c>
    </row>
    <row r="64" spans="1:27" ht="15" thickBot="1" x14ac:dyDescent="0.35">
      <c r="A64" t="str">
        <f t="shared" si="17"/>
        <v>Luis Castillo</v>
      </c>
      <c r="B64" s="5">
        <f>Neural!B29</f>
        <v>5.1785463522793904</v>
      </c>
      <c r="D64" s="16">
        <v>28</v>
      </c>
      <c r="E64" s="14" t="s">
        <v>109</v>
      </c>
      <c r="F64" s="14" t="s">
        <v>84</v>
      </c>
      <c r="G64" s="14" t="s">
        <v>45</v>
      </c>
      <c r="H64" s="14" t="s">
        <v>49</v>
      </c>
      <c r="I64" s="14">
        <v>5.6521739130434776</v>
      </c>
      <c r="J64" s="14">
        <v>5.1039206776019901</v>
      </c>
      <c r="K64" s="14">
        <v>5.2458140241350204</v>
      </c>
      <c r="L64" s="14">
        <v>4.6452094706544802</v>
      </c>
      <c r="M64" s="14">
        <v>8.0500000000000007</v>
      </c>
      <c r="N64" s="19">
        <v>6.5</v>
      </c>
      <c r="O64" s="19">
        <f t="shared" si="6"/>
        <v>-1.3960793223980099</v>
      </c>
      <c r="P64" s="19" t="str">
        <f t="shared" si="7"/>
        <v>Under</v>
      </c>
      <c r="Q64" s="19">
        <f t="shared" si="8"/>
        <v>-0.8478260869565224</v>
      </c>
      <c r="R64" s="19">
        <v>0.3</v>
      </c>
      <c r="S64" s="19">
        <f t="shared" si="9"/>
        <v>1</v>
      </c>
      <c r="T64" s="19">
        <f t="shared" si="10"/>
        <v>1.5</v>
      </c>
      <c r="U64" s="19">
        <f t="shared" si="11"/>
        <v>3</v>
      </c>
      <c r="V64" s="19">
        <f t="shared" si="12"/>
        <v>2</v>
      </c>
      <c r="W64" s="19">
        <f t="shared" si="13"/>
        <v>2</v>
      </c>
      <c r="X64" s="19">
        <f t="shared" si="14"/>
        <v>0.5</v>
      </c>
      <c r="Y64" s="19">
        <f t="shared" si="15"/>
        <v>9</v>
      </c>
      <c r="Z64" s="19">
        <v>9</v>
      </c>
      <c r="AA64" s="6">
        <f t="shared" si="18"/>
        <v>-1.8547905293455198</v>
      </c>
    </row>
    <row r="65" spans="1:29" ht="15" thickBot="1" x14ac:dyDescent="0.35">
      <c r="A65" t="str">
        <f t="shared" si="17"/>
        <v>Cristopher Sanchez</v>
      </c>
      <c r="B65" s="5">
        <f>Neural!B30</f>
        <v>5.7609567499968497</v>
      </c>
      <c r="D65" s="16">
        <v>29</v>
      </c>
      <c r="E65" s="7" t="s">
        <v>110</v>
      </c>
      <c r="F65" s="7" t="s">
        <v>83</v>
      </c>
      <c r="G65" s="7" t="s">
        <v>81</v>
      </c>
      <c r="H65" s="7" t="s">
        <v>48</v>
      </c>
      <c r="I65" s="7">
        <v>4.666666666666667</v>
      </c>
      <c r="J65" s="7">
        <v>6.0199555372684364</v>
      </c>
      <c r="K65" s="7">
        <v>7.11729140825976</v>
      </c>
      <c r="L65" s="7">
        <v>5.3171090000000003</v>
      </c>
      <c r="M65" s="7">
        <v>10.3</v>
      </c>
      <c r="N65" s="19">
        <v>4.5</v>
      </c>
      <c r="O65" s="19">
        <f t="shared" si="6"/>
        <v>2.61729140825976</v>
      </c>
      <c r="P65" s="19" t="str">
        <f t="shared" si="7"/>
        <v>Over</v>
      </c>
      <c r="Q65" s="19">
        <f t="shared" si="8"/>
        <v>0.16666666666666696</v>
      </c>
      <c r="R65" s="19">
        <v>0.4</v>
      </c>
      <c r="S65" s="19">
        <f t="shared" si="9"/>
        <v>1</v>
      </c>
      <c r="T65" s="19">
        <f t="shared" si="10"/>
        <v>2</v>
      </c>
      <c r="U65" s="19">
        <f t="shared" si="11"/>
        <v>3</v>
      </c>
      <c r="V65" s="19">
        <f t="shared" si="12"/>
        <v>2</v>
      </c>
      <c r="W65" s="19">
        <f t="shared" si="13"/>
        <v>0</v>
      </c>
      <c r="X65" s="19">
        <f t="shared" si="14"/>
        <v>1</v>
      </c>
      <c r="Y65" s="19">
        <f t="shared" si="15"/>
        <v>8</v>
      </c>
      <c r="Z65" s="19">
        <v>2</v>
      </c>
    </row>
    <row r="66" spans="1:29" ht="15" thickBot="1" x14ac:dyDescent="0.35">
      <c r="A66" t="str">
        <f t="shared" si="17"/>
        <v>Clayton Kershaw</v>
      </c>
      <c r="B66" s="5">
        <f>Neural!B31</f>
        <v>4.0611550425463898</v>
      </c>
      <c r="D66" s="16">
        <v>30</v>
      </c>
      <c r="E66" s="7" t="s">
        <v>111</v>
      </c>
      <c r="F66" s="7" t="s">
        <v>81</v>
      </c>
      <c r="G66" s="7" t="s">
        <v>83</v>
      </c>
      <c r="H66" s="7" t="s">
        <v>49</v>
      </c>
      <c r="I66" s="7">
        <v>3</v>
      </c>
      <c r="J66" s="7">
        <v>3.990181220163596</v>
      </c>
      <c r="K66" s="7">
        <v>4.5645630239504698</v>
      </c>
      <c r="L66" s="7">
        <v>3.6366666666666601</v>
      </c>
      <c r="M66" s="7">
        <v>9.0500000000000007</v>
      </c>
      <c r="N66" s="19">
        <v>4.5</v>
      </c>
      <c r="O66" s="19">
        <f t="shared" si="6"/>
        <v>-1.5</v>
      </c>
      <c r="P66" s="19" t="str">
        <f t="shared" si="7"/>
        <v>Under</v>
      </c>
      <c r="Q66" s="19">
        <f t="shared" si="8"/>
        <v>-1.5</v>
      </c>
      <c r="R66" s="19">
        <v>0.5</v>
      </c>
      <c r="S66" s="19">
        <f t="shared" si="9"/>
        <v>0.66666666666666663</v>
      </c>
      <c r="T66" s="19">
        <f t="shared" si="10"/>
        <v>1.5</v>
      </c>
      <c r="U66" s="19">
        <f t="shared" si="11"/>
        <v>2</v>
      </c>
      <c r="V66" s="19">
        <f t="shared" si="12"/>
        <v>2</v>
      </c>
      <c r="W66" s="19">
        <f t="shared" si="13"/>
        <v>2</v>
      </c>
      <c r="X66" s="19">
        <f t="shared" si="14"/>
        <v>0</v>
      </c>
      <c r="Y66" s="19">
        <f t="shared" si="15"/>
        <v>7.5</v>
      </c>
      <c r="Z66" s="19">
        <v>5</v>
      </c>
    </row>
    <row r="67" spans="1:29" ht="15" thickBot="1" x14ac:dyDescent="0.35">
      <c r="A67">
        <f t="shared" si="17"/>
        <v>0</v>
      </c>
      <c r="B67" s="5">
        <f>Neural!B32</f>
        <v>0</v>
      </c>
      <c r="D67" s="16"/>
      <c r="E67" s="7"/>
      <c r="F67" s="7"/>
      <c r="G67" s="7"/>
      <c r="H67" s="7"/>
      <c r="I67" s="7"/>
      <c r="J67" s="7"/>
      <c r="K67" s="7"/>
      <c r="L67" s="7"/>
      <c r="M67" s="7"/>
      <c r="N67" s="9"/>
      <c r="O67" s="9">
        <f t="shared" ref="O67:O68" si="19">IF(ABS(I67 - N67) &gt; MAX(ABS(J67 - N67), ABS(K67 - N67)), I67 - N67, IF(ABS(J67 - N67) &gt; ABS(K67 - N67), J67 - N67, K67 - N67))</f>
        <v>0</v>
      </c>
      <c r="P67" s="9" t="str">
        <f t="shared" ref="P67:P68" si="20">IF(OR(O67&lt;0, AND(I67&lt;N67, L67&lt;N67)), "Under", "Over")</f>
        <v>Over</v>
      </c>
      <c r="Q67" s="9">
        <f t="shared" ref="Q67:Q68" si="21">I67-N67</f>
        <v>0</v>
      </c>
      <c r="R67" s="9"/>
      <c r="S67" s="9">
        <f t="shared" ref="S67:S68" si="22">IF(P67="Over", IF(AND(J67&gt;N67, K67&gt;N67, L67&gt;N67), 1, IF(OR(AND(J67&gt;N67, K67&gt;N67), AND(J67&gt;N67, L67&gt;N67), AND(J67&gt;N67, L67&gt;N67)), 2/3, IF(OR(AND(J67&gt;N67, K67&lt;=N67), AND(J67&gt;N67, L67&lt;=N67), AND(K67&gt;N67, L67&lt;=N67), AND(J67&lt;=N67, K67&gt;N67), AND(J67&lt;=N67, L67&gt;N67), AND(K67&lt;=N67, L67&gt;N67)), 1/3, 0))), IF(AND(J67&lt;N67, K67&lt;N67, L67&lt;N67), 1, IF(OR(AND(J67&lt;N67, K67&lt;N67), AND(J67&lt;N67, L67&lt;N67), AND(J67&lt;N67, L67&lt;N67)), 2/3, IF(OR(AND(J67&lt;N67, K67&gt;=N67), AND(J67&lt;N67, L67&gt;=N67), AND(K67&lt;N67, L67&gt;=N67), AND(J67&gt;=N67, K67&lt;N67), AND(J67&gt;=N67, L67&lt;N67), AND(K67&gt;=N67, L67&lt;N67)), 1/3, 0))))</f>
        <v>0</v>
      </c>
      <c r="T67" s="9">
        <f t="shared" ref="T67:T68" si="23">IF(OR(O67&gt;1.5,O67&lt;-1.5),2,
IF(OR(AND(O67&lt;=1.5,O67&gt;=1),AND(O67&gt;=-1.5,O67&lt;=-1)),1.5,
IF(OR(AND(O67&lt;=1,O67&gt;=0.75),AND(O67&gt;=-1,O67&lt;=-0.75)),1,
IF(OR(AND(O67&lt;=0.75,O67&gt;=0.5),AND(O67&gt;=-0.75,O67&lt;=-0.5)),0.5,
IF(OR(O67&lt;=0.5,O67&gt;=-0.5),0,"")
)
)
))</f>
        <v>0</v>
      </c>
      <c r="U67" s="9">
        <f t="shared" ref="U67:U68" si="24">IF(S67=1,3,IF(S67=2/3,2,IF(S67=1/3,1,0)))</f>
        <v>0</v>
      </c>
      <c r="V67" s="9">
        <f t="shared" ref="V67:V68" si="25">IF(AND(P67="Over", I67&gt;N67), 2, IF(AND(P67="Under", I67&lt;=N67), 2, 0))</f>
        <v>0</v>
      </c>
      <c r="W67" s="9">
        <f t="shared" ref="W67:W68" si="26">IF(AND(P67="Over", ISNUMBER(R67), R67&gt;0.5), 2, IF(AND(P67="Under", ISNUMBER(R67), R67&lt;=0.5), 2, 0))</f>
        <v>0</v>
      </c>
      <c r="X67" s="9">
        <f t="shared" ref="X67:X68" si="27">IF(P67="Over",
    IF(M67&gt;8.6, 1,
        IF(M67&gt;7.5, 0.5, 0)),
    IF(P67="Under",
        IF(M67&gt;8.6, 0,
            IF(M67&gt;7.5, 0.5, 1)),
        "Invalid N37 Value"))</f>
        <v>0</v>
      </c>
      <c r="Y67" s="9">
        <f t="shared" ref="Y67:Y68" si="28">SUM(T67:X67)</f>
        <v>0</v>
      </c>
      <c r="Z67" s="9"/>
    </row>
    <row r="68" spans="1:29" ht="15" thickBot="1" x14ac:dyDescent="0.35">
      <c r="A68">
        <f t="shared" si="17"/>
        <v>0</v>
      </c>
      <c r="B68" s="5">
        <f>Neural!B33</f>
        <v>0</v>
      </c>
      <c r="D68" s="16"/>
      <c r="E68" s="7"/>
      <c r="F68" s="7"/>
      <c r="G68" s="7"/>
      <c r="H68" s="7"/>
      <c r="I68" s="7"/>
      <c r="J68" s="7"/>
      <c r="K68" s="7"/>
      <c r="L68" s="7"/>
      <c r="M68" s="7"/>
      <c r="N68" s="9"/>
      <c r="O68" s="9">
        <f t="shared" si="19"/>
        <v>0</v>
      </c>
      <c r="P68" s="9" t="str">
        <f t="shared" si="20"/>
        <v>Over</v>
      </c>
      <c r="Q68" s="9">
        <f t="shared" si="21"/>
        <v>0</v>
      </c>
      <c r="R68" s="9"/>
      <c r="S68" s="9">
        <f t="shared" si="22"/>
        <v>0</v>
      </c>
      <c r="T68" s="9">
        <f t="shared" si="23"/>
        <v>0</v>
      </c>
      <c r="U68" s="9">
        <f t="shared" si="24"/>
        <v>0</v>
      </c>
      <c r="V68" s="9">
        <f t="shared" si="25"/>
        <v>0</v>
      </c>
      <c r="W68" s="9">
        <f t="shared" si="26"/>
        <v>0</v>
      </c>
      <c r="X68" s="9">
        <f t="shared" si="27"/>
        <v>0</v>
      </c>
      <c r="Y68" s="9">
        <f t="shared" si="28"/>
        <v>0</v>
      </c>
      <c r="Z68" s="9"/>
      <c r="AB68"/>
      <c r="AC68" s="6"/>
    </row>
    <row r="69" spans="1:29" ht="15" thickBot="1" x14ac:dyDescent="0.35">
      <c r="A69">
        <f t="shared" si="17"/>
        <v>0</v>
      </c>
      <c r="B69" s="5">
        <f>Neural!B34</f>
        <v>0</v>
      </c>
    </row>
    <row r="70" spans="1:29" ht="15" thickBot="1" x14ac:dyDescent="0.35">
      <c r="A70">
        <f t="shared" si="17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Z74" xr:uid="{79AD9D2F-4AAF-4632-8EF4-EE536C1A00BA}"/>
  <sortState xmlns:xlrd2="http://schemas.microsoft.com/office/spreadsheetml/2017/richdata2" ref="D37:Z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500</v>
      </c>
      <c r="B2" s="1">
        <v>2.7445958560806201</v>
      </c>
    </row>
    <row r="3" spans="1:5" ht="15" thickBot="1" x14ac:dyDescent="0.35">
      <c r="A3" s="1">
        <v>112</v>
      </c>
      <c r="B3" s="1">
        <v>4.1997392138428902</v>
      </c>
    </row>
    <row r="4" spans="1:5" ht="15" thickBot="1" x14ac:dyDescent="0.35">
      <c r="A4" s="1">
        <v>129</v>
      </c>
      <c r="B4" s="1">
        <v>5.81540003970259</v>
      </c>
    </row>
    <row r="5" spans="1:5" ht="15" thickBot="1" x14ac:dyDescent="0.35">
      <c r="A5" s="1">
        <v>117</v>
      </c>
      <c r="B5" s="1">
        <v>4.9776489574354397</v>
      </c>
    </row>
    <row r="6" spans="1:5" ht="15" thickBot="1" x14ac:dyDescent="0.35">
      <c r="A6" s="1">
        <v>121</v>
      </c>
      <c r="B6" s="1">
        <v>5.7535429069439799</v>
      </c>
    </row>
    <row r="7" spans="1:5" ht="15" thickBot="1" x14ac:dyDescent="0.35">
      <c r="A7" s="1">
        <v>145</v>
      </c>
      <c r="B7" s="1">
        <v>3.89392466757233</v>
      </c>
    </row>
    <row r="8" spans="1:5" ht="15" thickBot="1" x14ac:dyDescent="0.35">
      <c r="A8" s="1">
        <v>167</v>
      </c>
      <c r="B8" s="1">
        <v>4.2054837934925899</v>
      </c>
    </row>
    <row r="9" spans="1:5" ht="15" thickBot="1" x14ac:dyDescent="0.35">
      <c r="A9" s="1">
        <v>126</v>
      </c>
      <c r="B9" s="1">
        <v>5.2369215289525402</v>
      </c>
    </row>
    <row r="10" spans="1:5" ht="15" thickBot="1" x14ac:dyDescent="0.35">
      <c r="A10" s="1">
        <v>123</v>
      </c>
      <c r="B10" s="1">
        <v>5.1591300204401103</v>
      </c>
    </row>
    <row r="11" spans="1:5" ht="15" thickBot="1" x14ac:dyDescent="0.35">
      <c r="A11" s="1">
        <v>157</v>
      </c>
      <c r="B11" s="1">
        <v>4.9951950480353702</v>
      </c>
    </row>
    <row r="12" spans="1:5" ht="15" thickBot="1" x14ac:dyDescent="0.35">
      <c r="A12" s="1">
        <v>133</v>
      </c>
      <c r="B12" s="1">
        <v>5.1859004199292604</v>
      </c>
    </row>
    <row r="13" spans="1:5" ht="15" thickBot="1" x14ac:dyDescent="0.35">
      <c r="A13" s="1">
        <v>141</v>
      </c>
      <c r="B13" s="1">
        <v>5.3349350354803597</v>
      </c>
    </row>
    <row r="14" spans="1:5" ht="15" thickBot="1" x14ac:dyDescent="0.35">
      <c r="A14" s="1">
        <v>156</v>
      </c>
      <c r="B14" s="1">
        <v>6.0915814530777999</v>
      </c>
    </row>
    <row r="15" spans="1:5" ht="15" thickBot="1" x14ac:dyDescent="0.35">
      <c r="A15" s="1">
        <v>144</v>
      </c>
      <c r="B15" s="1">
        <v>5.2436517750255103</v>
      </c>
    </row>
    <row r="16" spans="1:5" ht="15" thickBot="1" x14ac:dyDescent="0.35">
      <c r="A16" s="1">
        <v>150</v>
      </c>
      <c r="B16" s="1">
        <v>3.2961273690250601</v>
      </c>
    </row>
    <row r="17" spans="1:2" ht="15" thickBot="1" x14ac:dyDescent="0.35">
      <c r="A17" s="1">
        <v>118</v>
      </c>
      <c r="B17" s="1">
        <v>6.05683635199828</v>
      </c>
    </row>
    <row r="18" spans="1:2" ht="15" thickBot="1" x14ac:dyDescent="0.35">
      <c r="A18" s="1">
        <v>139</v>
      </c>
      <c r="B18" s="1">
        <v>4.9184228614854</v>
      </c>
    </row>
    <row r="19" spans="1:2" ht="15" thickBot="1" x14ac:dyDescent="0.35">
      <c r="A19" s="1">
        <v>517</v>
      </c>
      <c r="B19" s="1">
        <v>3.7840922462463098</v>
      </c>
    </row>
    <row r="20" spans="1:2" ht="15" thickBot="1" x14ac:dyDescent="0.35">
      <c r="A20" s="1">
        <v>518</v>
      </c>
      <c r="B20" s="1">
        <v>4.6663960148020998</v>
      </c>
    </row>
    <row r="21" spans="1:2" ht="15" thickBot="1" x14ac:dyDescent="0.35">
      <c r="A21" s="1">
        <v>111</v>
      </c>
      <c r="B21" s="1">
        <v>5.3652059810131298</v>
      </c>
    </row>
    <row r="22" spans="1:2" ht="15" thickBot="1" x14ac:dyDescent="0.35">
      <c r="A22" s="1">
        <v>119</v>
      </c>
      <c r="B22" s="1">
        <v>3.49861934544648</v>
      </c>
    </row>
    <row r="23" spans="1:2" ht="15" thickBot="1" x14ac:dyDescent="0.35">
      <c r="A23" s="1">
        <v>115</v>
      </c>
      <c r="B23" s="1">
        <v>6.4235010823638001</v>
      </c>
    </row>
    <row r="24" spans="1:2" ht="15" thickBot="1" x14ac:dyDescent="0.35">
      <c r="A24" s="1">
        <v>136</v>
      </c>
      <c r="B24" s="1">
        <v>6.92245360919632</v>
      </c>
    </row>
    <row r="25" spans="1:2" ht="15" thickBot="1" x14ac:dyDescent="0.35">
      <c r="A25" s="1">
        <v>125</v>
      </c>
      <c r="B25" s="1">
        <v>5.5795045184994398</v>
      </c>
    </row>
    <row r="26" spans="1:2" ht="15" thickBot="1" x14ac:dyDescent="0.35">
      <c r="A26" s="1">
        <v>142</v>
      </c>
      <c r="B26" s="1">
        <v>4.6376903207168398</v>
      </c>
    </row>
    <row r="27" spans="1:2" ht="15" thickBot="1" x14ac:dyDescent="0.35">
      <c r="A27" s="1">
        <v>137</v>
      </c>
      <c r="B27" s="1">
        <v>5.1406757604059097</v>
      </c>
    </row>
    <row r="28" spans="1:2" ht="15" thickBot="1" x14ac:dyDescent="0.35">
      <c r="A28" s="1">
        <v>114</v>
      </c>
      <c r="B28" s="1">
        <v>5.8785395999188896</v>
      </c>
    </row>
    <row r="29" spans="1:2" ht="15" thickBot="1" x14ac:dyDescent="0.35">
      <c r="A29" s="1">
        <v>143</v>
      </c>
      <c r="B29" s="1">
        <v>5.2294230631630301</v>
      </c>
    </row>
    <row r="30" spans="1:2" ht="15" thickBot="1" x14ac:dyDescent="0.35">
      <c r="A30" s="1">
        <v>528</v>
      </c>
      <c r="B30" s="1">
        <v>5.7581674967330896</v>
      </c>
    </row>
    <row r="31" spans="1:2" ht="15" thickBot="1" x14ac:dyDescent="0.35">
      <c r="A31" s="1">
        <v>127</v>
      </c>
      <c r="B31" s="1">
        <v>4.06780024561803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4.0872653433032404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112</v>
      </c>
      <c r="B3" s="1">
        <v>4.59960828869536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129</v>
      </c>
      <c r="B4" s="1">
        <v>5.2917280814379497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117</v>
      </c>
      <c r="B5" s="1">
        <v>4.9730797513985303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121</v>
      </c>
      <c r="B6" s="1">
        <v>5.0821184091554201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145</v>
      </c>
      <c r="B7" s="1">
        <v>4.3633222450166897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167</v>
      </c>
      <c r="B8" s="1">
        <v>4.5479633287709298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126</v>
      </c>
      <c r="B9" s="1">
        <v>5.1563354969874702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123</v>
      </c>
      <c r="B10" s="1">
        <v>4.9152925686821698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157</v>
      </c>
      <c r="B11" s="1">
        <v>4.8627960253108196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133</v>
      </c>
      <c r="B12" s="1">
        <v>4.9196066919239296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141</v>
      </c>
      <c r="B13" s="1">
        <v>5.1281341779640597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156</v>
      </c>
      <c r="B14" s="1">
        <v>5.3680842738879901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144</v>
      </c>
      <c r="B15" s="1">
        <v>5.0642854529372903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150</v>
      </c>
      <c r="B16" s="1">
        <v>4.0586696803562097</v>
      </c>
    </row>
    <row r="17" spans="1:2" ht="15" thickBot="1" x14ac:dyDescent="0.35">
      <c r="A17" s="1">
        <v>118</v>
      </c>
      <c r="B17" s="1">
        <v>5.4124031781068203</v>
      </c>
    </row>
    <row r="18" spans="1:2" ht="15" thickBot="1" x14ac:dyDescent="0.35">
      <c r="A18" s="1">
        <v>139</v>
      </c>
      <c r="B18" s="1">
        <v>4.9589164057957804</v>
      </c>
    </row>
    <row r="19" spans="1:2" ht="15" thickBot="1" x14ac:dyDescent="0.35">
      <c r="A19" s="1">
        <v>517</v>
      </c>
      <c r="B19" s="1">
        <v>4.5579803674490398</v>
      </c>
    </row>
    <row r="20" spans="1:2" ht="15" thickBot="1" x14ac:dyDescent="0.35">
      <c r="A20" s="1">
        <v>518</v>
      </c>
      <c r="B20" s="1">
        <v>4.8897474266599099</v>
      </c>
    </row>
    <row r="21" spans="1:2" ht="15" thickBot="1" x14ac:dyDescent="0.35">
      <c r="A21" s="1">
        <v>111</v>
      </c>
      <c r="B21" s="1">
        <v>5.1060422704989898</v>
      </c>
    </row>
    <row r="22" spans="1:2" ht="15" thickBot="1" x14ac:dyDescent="0.35">
      <c r="A22" s="1">
        <v>119</v>
      </c>
      <c r="B22" s="1">
        <v>4.1971463390637602</v>
      </c>
    </row>
    <row r="23" spans="1:2" ht="15" thickBot="1" x14ac:dyDescent="0.35">
      <c r="A23" s="1">
        <v>115</v>
      </c>
      <c r="B23" s="1">
        <v>5.5719075862799299</v>
      </c>
    </row>
    <row r="24" spans="1:2" ht="15" thickBot="1" x14ac:dyDescent="0.35">
      <c r="A24" s="1">
        <v>136</v>
      </c>
      <c r="B24" s="1">
        <v>5.8330617745947304</v>
      </c>
    </row>
    <row r="25" spans="1:2" ht="15" thickBot="1" x14ac:dyDescent="0.35">
      <c r="A25" s="1">
        <v>125</v>
      </c>
      <c r="B25" s="1">
        <v>5.2624273005607298</v>
      </c>
    </row>
    <row r="26" spans="1:2" ht="15" thickBot="1" x14ac:dyDescent="0.35">
      <c r="A26" s="1">
        <v>142</v>
      </c>
      <c r="B26" s="1">
        <v>4.7887033722725798</v>
      </c>
    </row>
    <row r="27" spans="1:2" ht="15" thickBot="1" x14ac:dyDescent="0.35">
      <c r="A27" s="1">
        <v>137</v>
      </c>
      <c r="B27" s="1">
        <v>5.0745506482708702</v>
      </c>
    </row>
    <row r="28" spans="1:2" ht="15" thickBot="1" x14ac:dyDescent="0.35">
      <c r="A28" s="1">
        <v>114</v>
      </c>
      <c r="B28" s="1">
        <v>5.2689876612362401</v>
      </c>
    </row>
    <row r="29" spans="1:2" ht="15" thickBot="1" x14ac:dyDescent="0.35">
      <c r="A29" s="1">
        <v>143</v>
      </c>
      <c r="B29" s="1">
        <v>4.99844815097791</v>
      </c>
    </row>
    <row r="30" spans="1:2" ht="15" thickBot="1" x14ac:dyDescent="0.35">
      <c r="A30" s="1">
        <v>528</v>
      </c>
      <c r="B30" s="1">
        <v>5.5307339824012596</v>
      </c>
    </row>
    <row r="31" spans="1:2" ht="15" thickBot="1" x14ac:dyDescent="0.35">
      <c r="A31" s="1">
        <v>127</v>
      </c>
      <c r="B31" s="1">
        <v>4.5645630239504698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3.39608360732056</v>
      </c>
    </row>
    <row r="3" spans="1:2" ht="15" thickBot="1" x14ac:dyDescent="0.35">
      <c r="A3" s="1">
        <v>112</v>
      </c>
      <c r="B3" s="1">
        <v>4.1380863204939704</v>
      </c>
    </row>
    <row r="4" spans="1:2" ht="15" thickBot="1" x14ac:dyDescent="0.35">
      <c r="A4" s="1">
        <v>129</v>
      </c>
      <c r="B4" s="1">
        <v>6.0761381684812497</v>
      </c>
    </row>
    <row r="5" spans="1:2" ht="15" thickBot="1" x14ac:dyDescent="0.35">
      <c r="A5" s="1">
        <v>117</v>
      </c>
      <c r="B5" s="1">
        <v>5.3995566154240997</v>
      </c>
    </row>
    <row r="6" spans="1:2" ht="15" thickBot="1" x14ac:dyDescent="0.35">
      <c r="A6" s="1">
        <v>121</v>
      </c>
      <c r="B6" s="1">
        <v>5.4386590863983999</v>
      </c>
    </row>
    <row r="7" spans="1:2" ht="15" thickBot="1" x14ac:dyDescent="0.35">
      <c r="A7" s="1">
        <v>145</v>
      </c>
      <c r="B7" s="1">
        <v>3.4871179355147799</v>
      </c>
    </row>
    <row r="8" spans="1:2" ht="15" thickBot="1" x14ac:dyDescent="0.35">
      <c r="A8" s="1">
        <v>167</v>
      </c>
      <c r="B8" s="1">
        <v>4.4577046377695604</v>
      </c>
    </row>
    <row r="9" spans="1:2" ht="15" thickBot="1" x14ac:dyDescent="0.35">
      <c r="A9" s="1">
        <v>126</v>
      </c>
      <c r="B9" s="1">
        <v>5.6691473749039503</v>
      </c>
    </row>
    <row r="10" spans="1:2" ht="15" thickBot="1" x14ac:dyDescent="0.35">
      <c r="A10" s="1">
        <v>123</v>
      </c>
      <c r="B10" s="1">
        <v>4.9834302994924</v>
      </c>
    </row>
    <row r="11" spans="1:2" ht="15" thickBot="1" x14ac:dyDescent="0.35">
      <c r="A11" s="1">
        <v>157</v>
      </c>
      <c r="B11" s="1">
        <v>4.8838433140346504</v>
      </c>
    </row>
    <row r="12" spans="1:2" ht="15" thickBot="1" x14ac:dyDescent="0.35">
      <c r="A12" s="1">
        <v>133</v>
      </c>
      <c r="B12" s="1">
        <v>5.5348378732774703</v>
      </c>
    </row>
    <row r="13" spans="1:2" ht="15" thickBot="1" x14ac:dyDescent="0.35">
      <c r="A13" s="1">
        <v>141</v>
      </c>
      <c r="B13" s="1">
        <v>5.48005212336908</v>
      </c>
    </row>
    <row r="14" spans="1:2" ht="15" thickBot="1" x14ac:dyDescent="0.35">
      <c r="A14" s="1">
        <v>156</v>
      </c>
      <c r="B14" s="1">
        <v>6.15982546551135</v>
      </c>
    </row>
    <row r="15" spans="1:2" ht="15" thickBot="1" x14ac:dyDescent="0.35">
      <c r="A15" s="1">
        <v>144</v>
      </c>
      <c r="B15" s="1">
        <v>5.0374218243829896</v>
      </c>
    </row>
    <row r="16" spans="1:2" ht="15" thickBot="1" x14ac:dyDescent="0.35">
      <c r="A16" s="1">
        <v>150</v>
      </c>
      <c r="B16" s="1">
        <v>3.3353397119504198</v>
      </c>
    </row>
    <row r="17" spans="1:2" ht="15" thickBot="1" x14ac:dyDescent="0.35">
      <c r="A17" s="1">
        <v>118</v>
      </c>
      <c r="B17" s="1">
        <v>6.5360889404520597</v>
      </c>
    </row>
    <row r="18" spans="1:2" ht="15" thickBot="1" x14ac:dyDescent="0.35">
      <c r="A18" s="1">
        <v>139</v>
      </c>
      <c r="B18" s="1">
        <v>5.3096089958467001</v>
      </c>
    </row>
    <row r="19" spans="1:2" ht="15" thickBot="1" x14ac:dyDescent="0.35">
      <c r="A19" s="1">
        <v>517</v>
      </c>
      <c r="B19" s="1">
        <v>4.59598980041328</v>
      </c>
    </row>
    <row r="20" spans="1:2" ht="15" thickBot="1" x14ac:dyDescent="0.35">
      <c r="A20" s="1">
        <v>518</v>
      </c>
      <c r="B20" s="1">
        <v>5.5782260600917803</v>
      </c>
    </row>
    <row r="21" spans="1:2" ht="15" thickBot="1" x14ac:dyDescent="0.35">
      <c r="A21" s="1">
        <v>111</v>
      </c>
      <c r="B21" s="1">
        <v>5.7499423460880701</v>
      </c>
    </row>
    <row r="22" spans="1:2" ht="15" thickBot="1" x14ac:dyDescent="0.35">
      <c r="A22" s="1">
        <v>119</v>
      </c>
      <c r="B22" s="1">
        <v>3.6382743964320001</v>
      </c>
    </row>
    <row r="23" spans="1:2" ht="15" thickBot="1" x14ac:dyDescent="0.35">
      <c r="A23" s="1">
        <v>115</v>
      </c>
      <c r="B23" s="1">
        <v>6.46900985792103</v>
      </c>
    </row>
    <row r="24" spans="1:2" ht="15" thickBot="1" x14ac:dyDescent="0.35">
      <c r="A24" s="1">
        <v>136</v>
      </c>
      <c r="B24" s="1">
        <v>7.0075493768627597</v>
      </c>
    </row>
    <row r="25" spans="1:2" ht="15" thickBot="1" x14ac:dyDescent="0.35">
      <c r="A25" s="1">
        <v>125</v>
      </c>
      <c r="B25" s="1">
        <v>6.1600887322830697</v>
      </c>
    </row>
    <row r="26" spans="1:2" ht="15" thickBot="1" x14ac:dyDescent="0.35">
      <c r="A26" s="1">
        <v>142</v>
      </c>
      <c r="B26" s="1">
        <v>4.8878840543741298</v>
      </c>
    </row>
    <row r="27" spans="1:2" ht="15" thickBot="1" x14ac:dyDescent="0.35">
      <c r="A27" s="1">
        <v>137</v>
      </c>
      <c r="B27" s="1">
        <v>4.8486484834334602</v>
      </c>
    </row>
    <row r="28" spans="1:2" ht="15" thickBot="1" x14ac:dyDescent="0.35">
      <c r="A28" s="1">
        <v>114</v>
      </c>
      <c r="B28" s="1">
        <v>5.6650581075795001</v>
      </c>
    </row>
    <row r="29" spans="1:2" ht="15" thickBot="1" x14ac:dyDescent="0.35">
      <c r="A29" s="1">
        <v>143</v>
      </c>
      <c r="B29" s="1">
        <v>5.2458140241350204</v>
      </c>
    </row>
    <row r="30" spans="1:2" ht="15" thickBot="1" x14ac:dyDescent="0.35">
      <c r="A30" s="1">
        <v>528</v>
      </c>
      <c r="B30" s="1">
        <v>7.11729140825976</v>
      </c>
    </row>
    <row r="31" spans="1:2" ht="15" thickBot="1" x14ac:dyDescent="0.35">
      <c r="A31" s="1">
        <v>127</v>
      </c>
      <c r="B31" s="1">
        <v>3.8952640229876301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C1F7-82A0-43BA-87BF-52D4468BA668}">
  <dimension ref="A1:N10"/>
  <sheetViews>
    <sheetView workbookViewId="0">
      <selection activeCell="A10" sqref="A10:N10"/>
    </sheetView>
  </sheetViews>
  <sheetFormatPr defaultRowHeight="14.4" x14ac:dyDescent="0.3"/>
  <cols>
    <col min="1" max="1" width="14" bestFit="1" customWidth="1"/>
    <col min="2" max="2" width="5.6640625" bestFit="1" customWidth="1"/>
    <col min="3" max="3" width="9.6640625" bestFit="1" customWidth="1"/>
    <col min="4" max="4" width="11.109375" bestFit="1" customWidth="1"/>
    <col min="5" max="5" width="13.88671875" bestFit="1" customWidth="1"/>
    <col min="6" max="8" width="12" bestFit="1" customWidth="1"/>
    <col min="9" max="9" width="19.5546875" bestFit="1" customWidth="1"/>
    <col min="10" max="10" width="10.6640625" bestFit="1" customWidth="1"/>
    <col min="11" max="11" width="13.5546875" bestFit="1" customWidth="1"/>
    <col min="12" max="12" width="6.109375" bestFit="1" customWidth="1"/>
    <col min="13" max="13" width="24" bestFit="1" customWidth="1"/>
    <col min="14" max="14" width="10" bestFit="1" customWidth="1"/>
  </cols>
  <sheetData>
    <row r="1" spans="1:14" x14ac:dyDescent="0.3">
      <c r="A1" s="6" t="s">
        <v>20</v>
      </c>
      <c r="B1" s="6" t="s">
        <v>19</v>
      </c>
      <c r="C1" s="6" t="s">
        <v>42</v>
      </c>
      <c r="D1" s="6" t="s">
        <v>50</v>
      </c>
      <c r="E1" s="6" t="s">
        <v>43</v>
      </c>
      <c r="F1" s="6" t="s">
        <v>29</v>
      </c>
      <c r="G1" s="6" t="s">
        <v>15</v>
      </c>
      <c r="H1" s="6" t="s">
        <v>14</v>
      </c>
      <c r="I1" s="6" t="s">
        <v>44</v>
      </c>
      <c r="J1" s="6" t="s">
        <v>28</v>
      </c>
      <c r="K1" s="6" t="s">
        <v>27</v>
      </c>
      <c r="L1" s="6" t="s">
        <v>17</v>
      </c>
      <c r="M1" s="6" t="s">
        <v>35</v>
      </c>
      <c r="N1" s="6" t="s">
        <v>24</v>
      </c>
    </row>
    <row r="2" spans="1:14" x14ac:dyDescent="0.3">
      <c r="A2" s="6" t="s">
        <v>56</v>
      </c>
      <c r="B2" s="6" t="s">
        <v>52</v>
      </c>
      <c r="C2" s="6" t="s">
        <v>51</v>
      </c>
      <c r="D2" s="6" t="s">
        <v>48</v>
      </c>
      <c r="E2" s="6">
        <v>4.0476190476190466</v>
      </c>
      <c r="F2" s="6">
        <v>3.858755299813458</v>
      </c>
      <c r="G2" s="6">
        <v>4.4133486251563099</v>
      </c>
      <c r="H2" s="6">
        <v>3.2761334999999998</v>
      </c>
      <c r="I2" s="6">
        <v>7.05</v>
      </c>
      <c r="J2" s="6">
        <v>4.5</v>
      </c>
      <c r="K2" s="6">
        <v>-0.641244700186542</v>
      </c>
      <c r="L2" s="6" t="s">
        <v>22</v>
      </c>
      <c r="M2" s="6">
        <v>0.5</v>
      </c>
      <c r="N2" s="6">
        <v>8.5</v>
      </c>
    </row>
    <row r="3" spans="1:14" x14ac:dyDescent="0.3">
      <c r="A3" s="6" t="s">
        <v>53</v>
      </c>
      <c r="B3" s="6" t="s">
        <v>51</v>
      </c>
      <c r="C3" s="6" t="s">
        <v>52</v>
      </c>
      <c r="D3" s="6" t="s">
        <v>49</v>
      </c>
      <c r="E3" s="6">
        <v>4.7777777777777777</v>
      </c>
      <c r="F3" s="6">
        <v>4.6798438486892309</v>
      </c>
      <c r="G3" s="6">
        <v>4.9049634858353999</v>
      </c>
      <c r="H3" s="6">
        <v>4.3066666666666604</v>
      </c>
      <c r="I3" s="6">
        <v>8.35</v>
      </c>
      <c r="J3" s="6">
        <v>4.5</v>
      </c>
      <c r="K3" s="6">
        <v>0.40496348583539987</v>
      </c>
      <c r="L3" s="6" t="s">
        <v>23</v>
      </c>
      <c r="M3" s="6">
        <v>0.4</v>
      </c>
      <c r="N3" s="6">
        <v>4.5</v>
      </c>
    </row>
    <row r="4" spans="1:14" x14ac:dyDescent="0.3">
      <c r="A4" s="6" t="s">
        <v>62</v>
      </c>
      <c r="B4" s="6" t="s">
        <v>59</v>
      </c>
      <c r="C4" s="6" t="s">
        <v>45</v>
      </c>
      <c r="D4" s="6" t="s">
        <v>48</v>
      </c>
      <c r="E4" s="6">
        <v>5.6363636363636367</v>
      </c>
      <c r="F4" s="6">
        <v>5.603964256434133</v>
      </c>
      <c r="G4" s="6">
        <v>5.8818084600342599</v>
      </c>
      <c r="H4" s="6">
        <v>5.2541910703701298</v>
      </c>
      <c r="I4" s="6">
        <v>8.4</v>
      </c>
      <c r="J4" s="6">
        <v>4.5</v>
      </c>
      <c r="K4" s="6">
        <v>1.3818084600342599</v>
      </c>
      <c r="L4" s="6" t="s">
        <v>23</v>
      </c>
      <c r="M4" s="6">
        <v>0.7</v>
      </c>
      <c r="N4" s="6">
        <v>9</v>
      </c>
    </row>
    <row r="5" spans="1:14" x14ac:dyDescent="0.3">
      <c r="A5" s="6" t="s">
        <v>54</v>
      </c>
      <c r="B5" s="6" t="s">
        <v>45</v>
      </c>
      <c r="C5" s="6" t="s">
        <v>59</v>
      </c>
      <c r="D5" s="6" t="s">
        <v>49</v>
      </c>
      <c r="E5" s="6">
        <v>4.166666666666667</v>
      </c>
      <c r="F5" s="6">
        <v>3.2855504689481556</v>
      </c>
      <c r="G5" s="6">
        <v>4.1238190886716097</v>
      </c>
      <c r="H5" s="6">
        <v>3</v>
      </c>
      <c r="I5" s="6">
        <v>5.5</v>
      </c>
      <c r="J5" s="6">
        <v>3.5</v>
      </c>
      <c r="K5" s="6">
        <v>0.66666666666666696</v>
      </c>
      <c r="L5" s="6" t="s">
        <v>23</v>
      </c>
      <c r="M5" s="6">
        <v>0.83333333333333337</v>
      </c>
      <c r="N5" s="6">
        <v>5.5</v>
      </c>
    </row>
    <row r="6" spans="1:14" x14ac:dyDescent="0.3">
      <c r="A6" s="6" t="s">
        <v>63</v>
      </c>
      <c r="B6" s="6" t="s">
        <v>46</v>
      </c>
      <c r="C6" s="6" t="s">
        <v>37</v>
      </c>
      <c r="D6" s="6" t="s">
        <v>48</v>
      </c>
      <c r="E6" s="6">
        <v>4.25</v>
      </c>
      <c r="F6" s="6">
        <v>5.7725797198795199</v>
      </c>
      <c r="G6" s="6">
        <v>6.2093207268348296</v>
      </c>
      <c r="H6" s="6">
        <v>5.2608247635300902</v>
      </c>
      <c r="I6" s="6">
        <v>9.9</v>
      </c>
      <c r="J6" s="6">
        <v>4.5</v>
      </c>
      <c r="K6" s="6">
        <v>1.7093207268348296</v>
      </c>
      <c r="L6" s="6" t="s">
        <v>23</v>
      </c>
      <c r="M6" s="6">
        <v>0.25</v>
      </c>
      <c r="N6" s="6">
        <v>6</v>
      </c>
    </row>
    <row r="7" spans="1:14" x14ac:dyDescent="0.3">
      <c r="A7" s="6" t="s">
        <v>55</v>
      </c>
      <c r="B7" s="6" t="s">
        <v>37</v>
      </c>
      <c r="C7" s="6" t="s">
        <v>46</v>
      </c>
      <c r="D7" s="6" t="s">
        <v>49</v>
      </c>
      <c r="E7" s="6">
        <v>5.4210526315789478</v>
      </c>
      <c r="F7" s="6">
        <v>5.2202314057135242</v>
      </c>
      <c r="G7" s="6">
        <v>5.39422948922868</v>
      </c>
      <c r="H7" s="6">
        <v>4.5464769101429896</v>
      </c>
      <c r="I7" s="6">
        <v>9.25</v>
      </c>
      <c r="J7" s="6">
        <v>5.5</v>
      </c>
      <c r="K7" s="6">
        <v>-0.27976859428647582</v>
      </c>
      <c r="L7" s="6" t="s">
        <v>22</v>
      </c>
      <c r="M7" s="6">
        <v>0.4</v>
      </c>
      <c r="N7" s="6">
        <v>7</v>
      </c>
    </row>
    <row r="8" spans="1:14" x14ac:dyDescent="0.3">
      <c r="A8" s="6" t="s">
        <v>64</v>
      </c>
      <c r="B8" s="6" t="s">
        <v>58</v>
      </c>
      <c r="C8" s="6" t="s">
        <v>60</v>
      </c>
      <c r="D8" s="6" t="s">
        <v>49</v>
      </c>
      <c r="E8" s="6">
        <v>5.8421052631578947</v>
      </c>
      <c r="F8" s="6">
        <v>4.84713700867621</v>
      </c>
      <c r="G8" s="6">
        <v>5.2475804042623002</v>
      </c>
      <c r="H8" s="6">
        <v>4.5983915</v>
      </c>
      <c r="I8" s="6">
        <v>7.7</v>
      </c>
      <c r="J8" s="6">
        <v>5.5</v>
      </c>
      <c r="K8" s="6">
        <v>-0.65286299132379</v>
      </c>
      <c r="L8" s="6" t="s">
        <v>22</v>
      </c>
      <c r="M8" s="6">
        <v>0.6</v>
      </c>
      <c r="N8" s="6">
        <v>4</v>
      </c>
    </row>
    <row r="9" spans="1:14" x14ac:dyDescent="0.3">
      <c r="A9" s="6" t="s">
        <v>65</v>
      </c>
      <c r="B9" s="6" t="s">
        <v>61</v>
      </c>
      <c r="C9" s="6" t="s">
        <v>47</v>
      </c>
      <c r="D9" s="6" t="s">
        <v>48</v>
      </c>
      <c r="E9" s="6">
        <v>4.9047619047619051</v>
      </c>
      <c r="F9" s="6">
        <v>4.9077685421446002</v>
      </c>
      <c r="G9" s="6">
        <v>5.2</v>
      </c>
      <c r="H9" s="6">
        <v>4.4912930539229601</v>
      </c>
      <c r="I9" s="6">
        <v>8.1</v>
      </c>
      <c r="J9" s="6">
        <v>4.5</v>
      </c>
      <c r="K9" s="6">
        <v>0.70000000000000018</v>
      </c>
      <c r="L9" s="6" t="s">
        <v>23</v>
      </c>
      <c r="M9" s="6">
        <v>0.7</v>
      </c>
      <c r="N9" s="6">
        <v>7</v>
      </c>
    </row>
    <row r="10" spans="1:14" x14ac:dyDescent="0.3">
      <c r="A10" s="6" t="s">
        <v>57</v>
      </c>
      <c r="B10" s="6" t="s">
        <v>47</v>
      </c>
      <c r="C10" s="6" t="s">
        <v>61</v>
      </c>
      <c r="D10" s="6" t="s">
        <v>49</v>
      </c>
      <c r="E10" s="6">
        <v>4.333333333333333</v>
      </c>
      <c r="F10" s="6">
        <v>5.4902557768056184</v>
      </c>
      <c r="G10" s="6">
        <v>6.0299052288902004</v>
      </c>
      <c r="H10" s="6">
        <v>3.815067</v>
      </c>
      <c r="I10" s="6">
        <v>10.8</v>
      </c>
      <c r="J10" s="6">
        <v>4.5</v>
      </c>
      <c r="K10" s="6">
        <v>1.5299052288902004</v>
      </c>
      <c r="L10" s="6" t="s">
        <v>22</v>
      </c>
      <c r="M10" s="6">
        <v>0.33333333333333331</v>
      </c>
      <c r="N10" s="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7" sqref="A7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R2" s="7">
        <f t="shared" ref="R2:R33" si="0">MIN(C2,F2,I2,L2,O2)</f>
        <v>0</v>
      </c>
    </row>
    <row r="3" spans="1:18" x14ac:dyDescent="0.3">
      <c r="R3" s="7">
        <f t="shared" si="0"/>
        <v>0</v>
      </c>
    </row>
    <row r="4" spans="1:18" x14ac:dyDescent="0.3">
      <c r="R4" s="7">
        <f t="shared" si="0"/>
        <v>0</v>
      </c>
    </row>
    <row r="5" spans="1:18" x14ac:dyDescent="0.3">
      <c r="R5" s="7">
        <f t="shared" si="0"/>
        <v>0</v>
      </c>
    </row>
    <row r="6" spans="1:18" x14ac:dyDescent="0.3">
      <c r="R6" s="7">
        <f t="shared" si="0"/>
        <v>0</v>
      </c>
    </row>
    <row r="7" spans="1:18" x14ac:dyDescent="0.3">
      <c r="R7" s="7">
        <f t="shared" si="0"/>
        <v>0</v>
      </c>
    </row>
    <row r="8" spans="1:18" x14ac:dyDescent="0.3">
      <c r="R8" s="7">
        <f t="shared" si="0"/>
        <v>0</v>
      </c>
    </row>
    <row r="9" spans="1:18" x14ac:dyDescent="0.3">
      <c r="R9" s="7">
        <f t="shared" si="0"/>
        <v>0</v>
      </c>
    </row>
    <row r="10" spans="1:18" x14ac:dyDescent="0.3">
      <c r="R10" s="7">
        <f t="shared" si="0"/>
        <v>0</v>
      </c>
    </row>
    <row r="11" spans="1:18" x14ac:dyDescent="0.3">
      <c r="R11" s="7">
        <f t="shared" si="0"/>
        <v>0</v>
      </c>
    </row>
    <row r="12" spans="1:18" x14ac:dyDescent="0.3">
      <c r="R12" s="7">
        <f t="shared" si="0"/>
        <v>0</v>
      </c>
    </row>
    <row r="13" spans="1:18" x14ac:dyDescent="0.3">
      <c r="R13" s="7">
        <f t="shared" si="0"/>
        <v>0</v>
      </c>
    </row>
    <row r="14" spans="1:18" x14ac:dyDescent="0.3">
      <c r="R14" s="7">
        <f t="shared" si="0"/>
        <v>0</v>
      </c>
    </row>
    <row r="15" spans="1:18" x14ac:dyDescent="0.3">
      <c r="R15" s="7">
        <f t="shared" si="0"/>
        <v>0</v>
      </c>
    </row>
    <row r="16" spans="1:18" x14ac:dyDescent="0.3">
      <c r="R16" s="7">
        <f t="shared" si="0"/>
        <v>0</v>
      </c>
    </row>
    <row r="17" spans="18:18" x14ac:dyDescent="0.3">
      <c r="R17" s="7">
        <f t="shared" si="0"/>
        <v>0</v>
      </c>
    </row>
    <row r="18" spans="18:18" x14ac:dyDescent="0.3">
      <c r="R18" s="7">
        <f t="shared" si="0"/>
        <v>0</v>
      </c>
    </row>
    <row r="19" spans="18:18" x14ac:dyDescent="0.3">
      <c r="R19" s="7">
        <f t="shared" si="0"/>
        <v>0</v>
      </c>
    </row>
    <row r="20" spans="18:18" x14ac:dyDescent="0.3">
      <c r="R20" s="7">
        <f t="shared" si="0"/>
        <v>0</v>
      </c>
    </row>
    <row r="21" spans="18:18" x14ac:dyDescent="0.3">
      <c r="R21" s="7">
        <f t="shared" si="0"/>
        <v>0</v>
      </c>
    </row>
    <row r="22" spans="18:18" x14ac:dyDescent="0.3">
      <c r="R22" s="7">
        <f t="shared" si="0"/>
        <v>0</v>
      </c>
    </row>
    <row r="23" spans="18:18" x14ac:dyDescent="0.3">
      <c r="R23" s="7">
        <f t="shared" si="0"/>
        <v>0</v>
      </c>
    </row>
    <row r="24" spans="18:18" x14ac:dyDescent="0.3">
      <c r="R24" s="7">
        <f t="shared" si="0"/>
        <v>0</v>
      </c>
    </row>
    <row r="25" spans="18:18" x14ac:dyDescent="0.3">
      <c r="R25" s="7">
        <f t="shared" si="0"/>
        <v>0</v>
      </c>
    </row>
    <row r="26" spans="18:18" x14ac:dyDescent="0.3">
      <c r="R26" s="7">
        <f t="shared" si="0"/>
        <v>0</v>
      </c>
    </row>
    <row r="27" spans="18:18" x14ac:dyDescent="0.3">
      <c r="R27" s="7">
        <f t="shared" si="0"/>
        <v>0</v>
      </c>
    </row>
    <row r="28" spans="18:18" x14ac:dyDescent="0.3">
      <c r="R28" s="7">
        <f t="shared" si="0"/>
        <v>0</v>
      </c>
    </row>
    <row r="29" spans="18:18" x14ac:dyDescent="0.3">
      <c r="R29" s="7">
        <f t="shared" si="0"/>
        <v>0</v>
      </c>
    </row>
    <row r="30" spans="18:18" x14ac:dyDescent="0.3">
      <c r="R30" s="7">
        <f t="shared" si="0"/>
        <v>0</v>
      </c>
    </row>
    <row r="31" spans="18:18" x14ac:dyDescent="0.3">
      <c r="R31" s="7">
        <f t="shared" si="0"/>
        <v>0</v>
      </c>
    </row>
    <row r="32" spans="18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30">
    <sortCondition ref="B2:B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500</v>
      </c>
      <c r="B2" s="1">
        <v>2.94999999999999</v>
      </c>
      <c r="F2" s="1"/>
      <c r="G2" s="1"/>
      <c r="H2" s="1"/>
    </row>
    <row r="3" spans="1:8" ht="15" thickBot="1" x14ac:dyDescent="0.35">
      <c r="A3" s="1">
        <v>112</v>
      </c>
      <c r="B3" s="1">
        <v>3.9633333333333298</v>
      </c>
      <c r="F3" s="1"/>
      <c r="G3" s="1"/>
      <c r="H3" s="1"/>
    </row>
    <row r="4" spans="1:8" ht="15" thickBot="1" x14ac:dyDescent="0.35">
      <c r="A4" s="1">
        <v>129</v>
      </c>
      <c r="B4" s="1">
        <v>5.8433333333333302</v>
      </c>
      <c r="F4" s="1"/>
      <c r="G4" s="1"/>
      <c r="H4" s="1"/>
    </row>
    <row r="5" spans="1:8" ht="15" thickBot="1" x14ac:dyDescent="0.35">
      <c r="A5" s="1">
        <v>117</v>
      </c>
      <c r="B5" s="1">
        <v>5.1033333333333299</v>
      </c>
      <c r="F5" s="1"/>
      <c r="G5" s="1"/>
      <c r="H5" s="1"/>
    </row>
    <row r="6" spans="1:8" ht="15" thickBot="1" x14ac:dyDescent="0.35">
      <c r="A6" s="1">
        <v>121</v>
      </c>
      <c r="B6" s="1">
        <v>5.8599999999999897</v>
      </c>
      <c r="F6" s="1"/>
      <c r="G6" s="1"/>
      <c r="H6" s="1"/>
    </row>
    <row r="7" spans="1:8" ht="15" thickBot="1" x14ac:dyDescent="0.35">
      <c r="A7" s="1">
        <v>145</v>
      </c>
      <c r="B7" s="1">
        <v>3.42</v>
      </c>
      <c r="F7" s="1"/>
      <c r="G7" s="1"/>
      <c r="H7" s="1"/>
    </row>
    <row r="8" spans="1:8" ht="15" thickBot="1" x14ac:dyDescent="0.35">
      <c r="A8" s="1">
        <v>167</v>
      </c>
      <c r="B8" s="1">
        <v>4.67</v>
      </c>
      <c r="F8" s="1"/>
      <c r="G8" s="1"/>
      <c r="H8" s="1"/>
    </row>
    <row r="9" spans="1:8" ht="15" thickBot="1" x14ac:dyDescent="0.35">
      <c r="A9" s="1">
        <v>126</v>
      </c>
      <c r="B9" s="1">
        <v>5.3633333333333297</v>
      </c>
      <c r="F9" s="1"/>
      <c r="G9" s="1"/>
      <c r="H9" s="1"/>
    </row>
    <row r="10" spans="1:8" ht="15" thickBot="1" x14ac:dyDescent="0.35">
      <c r="A10" s="1">
        <v>123</v>
      </c>
      <c r="B10" s="1">
        <v>5.1366666666666596</v>
      </c>
      <c r="F10" s="1"/>
      <c r="G10" s="1"/>
      <c r="H10" s="1"/>
    </row>
    <row r="11" spans="1:8" ht="15" thickBot="1" x14ac:dyDescent="0.35">
      <c r="A11" s="1">
        <v>157</v>
      </c>
      <c r="B11" s="1">
        <v>4.8899999999999997</v>
      </c>
      <c r="F11" s="1"/>
      <c r="G11" s="1"/>
      <c r="H11" s="1"/>
    </row>
    <row r="12" spans="1:8" ht="15" thickBot="1" x14ac:dyDescent="0.35">
      <c r="A12" s="1">
        <v>133</v>
      </c>
      <c r="B12" s="1">
        <v>5.3133333333333299</v>
      </c>
      <c r="F12" s="1"/>
      <c r="G12" s="1"/>
      <c r="H12" s="1"/>
    </row>
    <row r="13" spans="1:8" ht="15" thickBot="1" x14ac:dyDescent="0.35">
      <c r="A13" s="1">
        <v>141</v>
      </c>
      <c r="B13" s="1">
        <v>5.6733333333333302</v>
      </c>
      <c r="F13" s="1"/>
      <c r="G13" s="1"/>
      <c r="H13" s="1"/>
    </row>
    <row r="14" spans="1:8" ht="15" thickBot="1" x14ac:dyDescent="0.35">
      <c r="A14" s="1">
        <v>156</v>
      </c>
      <c r="B14" s="1">
        <v>6.4899999999999904</v>
      </c>
      <c r="F14" s="1"/>
      <c r="G14" s="1"/>
      <c r="H14" s="1"/>
    </row>
    <row r="15" spans="1:8" ht="15" thickBot="1" x14ac:dyDescent="0.35">
      <c r="A15" s="1">
        <v>144</v>
      </c>
      <c r="B15" s="1">
        <v>5.28666666666666</v>
      </c>
      <c r="F15" s="1"/>
      <c r="G15" s="1"/>
      <c r="H15" s="1"/>
    </row>
    <row r="16" spans="1:8" ht="15" thickBot="1" x14ac:dyDescent="0.35">
      <c r="A16" s="1">
        <v>150</v>
      </c>
      <c r="B16" s="1">
        <v>3.5733333333333301</v>
      </c>
    </row>
    <row r="17" spans="1:2" ht="15" thickBot="1" x14ac:dyDescent="0.35">
      <c r="A17" s="1">
        <v>118</v>
      </c>
      <c r="B17" s="1">
        <v>6.3033333333333301</v>
      </c>
    </row>
    <row r="18" spans="1:2" ht="15" thickBot="1" x14ac:dyDescent="0.35">
      <c r="A18" s="1">
        <v>139</v>
      </c>
      <c r="B18" s="1">
        <v>4.84</v>
      </c>
    </row>
    <row r="19" spans="1:2" ht="15" thickBot="1" x14ac:dyDescent="0.35">
      <c r="A19" s="1">
        <v>517</v>
      </c>
      <c r="B19" s="1">
        <v>3.8866666666666601</v>
      </c>
    </row>
    <row r="20" spans="1:2" ht="15" thickBot="1" x14ac:dyDescent="0.35">
      <c r="A20" s="1">
        <v>518</v>
      </c>
      <c r="B20" s="1">
        <v>4.4533333333333296</v>
      </c>
    </row>
    <row r="21" spans="1:2" ht="15" thickBot="1" x14ac:dyDescent="0.35">
      <c r="A21" s="1">
        <v>111</v>
      </c>
      <c r="B21" s="1">
        <v>5.52</v>
      </c>
    </row>
    <row r="22" spans="1:2" ht="15" thickBot="1" x14ac:dyDescent="0.35">
      <c r="A22" s="1">
        <v>119</v>
      </c>
      <c r="B22" s="1">
        <v>3.49</v>
      </c>
    </row>
    <row r="23" spans="1:2" ht="15" thickBot="1" x14ac:dyDescent="0.35">
      <c r="A23" s="1">
        <v>115</v>
      </c>
      <c r="B23" s="1">
        <v>6.7899999999999903</v>
      </c>
    </row>
    <row r="24" spans="1:2" ht="15" thickBot="1" x14ac:dyDescent="0.35">
      <c r="A24" s="1">
        <v>136</v>
      </c>
      <c r="B24" s="1">
        <v>7.0133333333333301</v>
      </c>
    </row>
    <row r="25" spans="1:2" ht="15" thickBot="1" x14ac:dyDescent="0.35">
      <c r="A25" s="1">
        <v>125</v>
      </c>
      <c r="B25" s="1">
        <v>6.29</v>
      </c>
    </row>
    <row r="26" spans="1:2" ht="15" thickBot="1" x14ac:dyDescent="0.35">
      <c r="A26" s="1">
        <v>142</v>
      </c>
      <c r="B26" s="1">
        <v>4.5066666666666597</v>
      </c>
    </row>
    <row r="27" spans="1:2" ht="15" thickBot="1" x14ac:dyDescent="0.35">
      <c r="A27" s="1">
        <v>137</v>
      </c>
      <c r="B27" s="1">
        <v>5.3733333333333304</v>
      </c>
    </row>
    <row r="28" spans="1:2" ht="15" thickBot="1" x14ac:dyDescent="0.35">
      <c r="A28" s="1">
        <v>114</v>
      </c>
      <c r="B28" s="1">
        <v>5.8066666666666604</v>
      </c>
    </row>
    <row r="29" spans="1:2" ht="15" thickBot="1" x14ac:dyDescent="0.35">
      <c r="A29" s="1">
        <v>143</v>
      </c>
      <c r="B29" s="1">
        <v>4.9899999999999904</v>
      </c>
    </row>
    <row r="30" spans="1:2" ht="15" thickBot="1" x14ac:dyDescent="0.35">
      <c r="A30" s="1">
        <v>528</v>
      </c>
      <c r="B30" s="1">
        <v>6.37</v>
      </c>
    </row>
    <row r="31" spans="1:2" ht="15" thickBot="1" x14ac:dyDescent="0.35">
      <c r="A31" s="1">
        <v>127</v>
      </c>
      <c r="B31" s="1">
        <v>3.6366666666666601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500</v>
      </c>
      <c r="B2" s="1">
        <v>2.6716702699537902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112</v>
      </c>
      <c r="B3" s="1">
        <v>4.2425721876732698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129</v>
      </c>
      <c r="B4" s="1">
        <v>5.8477097170064098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117</v>
      </c>
      <c r="B5" s="1">
        <v>4.9402112381035002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121</v>
      </c>
      <c r="B6" s="1">
        <v>5.7207551114786002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145</v>
      </c>
      <c r="B7" s="1">
        <v>3.8096810806161399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167</v>
      </c>
      <c r="B8" s="1">
        <v>4.1372434096989696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126</v>
      </c>
      <c r="B9" s="1">
        <v>5.3434503678491803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123</v>
      </c>
      <c r="B10" s="1">
        <v>5.1205041920848497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157</v>
      </c>
      <c r="B11" s="1">
        <v>4.9833378828659898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133</v>
      </c>
      <c r="B12" s="1">
        <v>5.1875385991349203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141</v>
      </c>
      <c r="B13" s="1">
        <v>5.2451814434675397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156</v>
      </c>
      <c r="B14" s="1">
        <v>6.0346616310701604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144</v>
      </c>
      <c r="B15" s="1">
        <v>5.1709966159205498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150</v>
      </c>
      <c r="B16" s="1">
        <v>3.15295970942128</v>
      </c>
    </row>
    <row r="17" spans="1:2" ht="15" thickBot="1" x14ac:dyDescent="0.35">
      <c r="A17" s="1">
        <v>118</v>
      </c>
      <c r="B17" s="1">
        <v>6.1046915250324298</v>
      </c>
    </row>
    <row r="18" spans="1:2" ht="15" thickBot="1" x14ac:dyDescent="0.35">
      <c r="A18" s="1">
        <v>139</v>
      </c>
      <c r="B18" s="1">
        <v>5.0138668659529504</v>
      </c>
    </row>
    <row r="19" spans="1:2" ht="15" thickBot="1" x14ac:dyDescent="0.35">
      <c r="A19" s="1">
        <v>517</v>
      </c>
      <c r="B19" s="1">
        <v>3.6537557850979501</v>
      </c>
    </row>
    <row r="20" spans="1:2" ht="15" thickBot="1" x14ac:dyDescent="0.35">
      <c r="A20" s="1">
        <v>518</v>
      </c>
      <c r="B20" s="1">
        <v>4.6185236493833202</v>
      </c>
    </row>
    <row r="21" spans="1:2" ht="15" thickBot="1" x14ac:dyDescent="0.35">
      <c r="A21" s="1">
        <v>111</v>
      </c>
      <c r="B21" s="1">
        <v>5.3737742097994703</v>
      </c>
    </row>
    <row r="22" spans="1:2" ht="15" thickBot="1" x14ac:dyDescent="0.35">
      <c r="A22" s="1">
        <v>119</v>
      </c>
      <c r="B22" s="1">
        <v>3.4292695847123702</v>
      </c>
    </row>
    <row r="23" spans="1:2" ht="15" thickBot="1" x14ac:dyDescent="0.35">
      <c r="A23" s="1">
        <v>115</v>
      </c>
      <c r="B23" s="1">
        <v>6.4711209558647003</v>
      </c>
    </row>
    <row r="24" spans="1:2" ht="15" thickBot="1" x14ac:dyDescent="0.35">
      <c r="A24" s="1">
        <v>136</v>
      </c>
      <c r="B24" s="1">
        <v>7.0499456121921504</v>
      </c>
    </row>
    <row r="25" spans="1:2" ht="15" thickBot="1" x14ac:dyDescent="0.35">
      <c r="A25" s="1">
        <v>125</v>
      </c>
      <c r="B25" s="1">
        <v>5.4116509227059799</v>
      </c>
    </row>
    <row r="26" spans="1:2" ht="15" thickBot="1" x14ac:dyDescent="0.35">
      <c r="A26" s="1">
        <v>142</v>
      </c>
      <c r="B26" s="1">
        <v>4.7143985827948196</v>
      </c>
    </row>
    <row r="27" spans="1:2" ht="15" thickBot="1" x14ac:dyDescent="0.35">
      <c r="A27" s="1">
        <v>137</v>
      </c>
      <c r="B27" s="1">
        <v>5.0606454652392499</v>
      </c>
    </row>
    <row r="28" spans="1:2" ht="15" thickBot="1" x14ac:dyDescent="0.35">
      <c r="A28" s="1">
        <v>114</v>
      </c>
      <c r="B28" s="1">
        <v>5.7567024410846903</v>
      </c>
    </row>
    <row r="29" spans="1:2" ht="15" thickBot="1" x14ac:dyDescent="0.35">
      <c r="A29" s="1">
        <v>143</v>
      </c>
      <c r="B29" s="1">
        <v>5.1785463522793904</v>
      </c>
    </row>
    <row r="30" spans="1:2" ht="15" thickBot="1" x14ac:dyDescent="0.35">
      <c r="A30" s="1">
        <v>528</v>
      </c>
      <c r="B30" s="1">
        <v>5.7609567499968497</v>
      </c>
    </row>
    <row r="31" spans="1:2" ht="15" thickBot="1" x14ac:dyDescent="0.35">
      <c r="A31" s="1">
        <v>127</v>
      </c>
      <c r="B31" s="1">
        <v>4.0611550425463898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2.7427424614462601</v>
      </c>
    </row>
    <row r="3" spans="1:2" ht="15" thickBot="1" x14ac:dyDescent="0.35">
      <c r="A3" s="1">
        <v>112</v>
      </c>
      <c r="B3" s="1">
        <v>4.1983869919066699</v>
      </c>
    </row>
    <row r="4" spans="1:2" ht="15" thickBot="1" x14ac:dyDescent="0.35">
      <c r="A4" s="1">
        <v>129</v>
      </c>
      <c r="B4" s="1">
        <v>5.81889307638244</v>
      </c>
    </row>
    <row r="5" spans="1:2" ht="15" thickBot="1" x14ac:dyDescent="0.35">
      <c r="A5" s="1">
        <v>117</v>
      </c>
      <c r="B5" s="1">
        <v>4.9719992625333198</v>
      </c>
    </row>
    <row r="6" spans="1:2" ht="15" thickBot="1" x14ac:dyDescent="0.35">
      <c r="A6" s="1">
        <v>121</v>
      </c>
      <c r="B6" s="1">
        <v>5.75827808932761</v>
      </c>
    </row>
    <row r="7" spans="1:2" ht="15" thickBot="1" x14ac:dyDescent="0.35">
      <c r="A7" s="1">
        <v>145</v>
      </c>
      <c r="B7" s="1">
        <v>3.8889914115282598</v>
      </c>
    </row>
    <row r="8" spans="1:2" ht="15" thickBot="1" x14ac:dyDescent="0.35">
      <c r="A8" s="1">
        <v>167</v>
      </c>
      <c r="B8" s="1">
        <v>4.2065566392072</v>
      </c>
    </row>
    <row r="9" spans="1:2" ht="15" thickBot="1" x14ac:dyDescent="0.35">
      <c r="A9" s="1">
        <v>126</v>
      </c>
      <c r="B9" s="1">
        <v>5.2359162679550799</v>
      </c>
    </row>
    <row r="10" spans="1:2" ht="15" thickBot="1" x14ac:dyDescent="0.35">
      <c r="A10" s="1">
        <v>123</v>
      </c>
      <c r="B10" s="1">
        <v>5.15891363918593</v>
      </c>
    </row>
    <row r="11" spans="1:2" ht="15" thickBot="1" x14ac:dyDescent="0.35">
      <c r="A11" s="1">
        <v>157</v>
      </c>
      <c r="B11" s="1">
        <v>5.0000156582370696</v>
      </c>
    </row>
    <row r="12" spans="1:2" ht="15" thickBot="1" x14ac:dyDescent="0.35">
      <c r="A12" s="1">
        <v>133</v>
      </c>
      <c r="B12" s="1">
        <v>5.1877919062272202</v>
      </c>
    </row>
    <row r="13" spans="1:2" ht="15" thickBot="1" x14ac:dyDescent="0.35">
      <c r="A13" s="1">
        <v>141</v>
      </c>
      <c r="B13" s="1">
        <v>5.33358414244372</v>
      </c>
    </row>
    <row r="14" spans="1:2" ht="15" thickBot="1" x14ac:dyDescent="0.35">
      <c r="A14" s="1">
        <v>156</v>
      </c>
      <c r="B14" s="1">
        <v>6.0938729511585699</v>
      </c>
    </row>
    <row r="15" spans="1:2" ht="15" thickBot="1" x14ac:dyDescent="0.35">
      <c r="A15" s="1">
        <v>144</v>
      </c>
      <c r="B15" s="1">
        <v>5.2437319681771504</v>
      </c>
    </row>
    <row r="16" spans="1:2" ht="15" thickBot="1" x14ac:dyDescent="0.35">
      <c r="A16" s="1">
        <v>150</v>
      </c>
      <c r="B16" s="1">
        <v>3.30733159448212</v>
      </c>
    </row>
    <row r="17" spans="1:2" ht="15" thickBot="1" x14ac:dyDescent="0.35">
      <c r="A17" s="1">
        <v>118</v>
      </c>
      <c r="B17" s="1">
        <v>6.0566128235175096</v>
      </c>
    </row>
    <row r="18" spans="1:2" ht="15" thickBot="1" x14ac:dyDescent="0.35">
      <c r="A18" s="1">
        <v>139</v>
      </c>
      <c r="B18" s="1">
        <v>4.9140647170675198</v>
      </c>
    </row>
    <row r="19" spans="1:2" ht="15" thickBot="1" x14ac:dyDescent="0.35">
      <c r="A19" s="1">
        <v>517</v>
      </c>
      <c r="B19" s="1">
        <v>3.78820017979228</v>
      </c>
    </row>
    <row r="20" spans="1:2" ht="15" thickBot="1" x14ac:dyDescent="0.35">
      <c r="A20" s="1">
        <v>518</v>
      </c>
      <c r="B20" s="1">
        <v>4.6691903791914999</v>
      </c>
    </row>
    <row r="21" spans="1:2" ht="15" thickBot="1" x14ac:dyDescent="0.35">
      <c r="A21" s="1">
        <v>111</v>
      </c>
      <c r="B21" s="1">
        <v>5.3668876034403201</v>
      </c>
    </row>
    <row r="22" spans="1:2" ht="15" thickBot="1" x14ac:dyDescent="0.35">
      <c r="A22" s="1">
        <v>119</v>
      </c>
      <c r="B22" s="1">
        <v>3.49694225694387</v>
      </c>
    </row>
    <row r="23" spans="1:2" ht="15" thickBot="1" x14ac:dyDescent="0.35">
      <c r="A23" s="1">
        <v>115</v>
      </c>
      <c r="B23" s="1">
        <v>6.4246295741647304</v>
      </c>
    </row>
    <row r="24" spans="1:2" ht="15" thickBot="1" x14ac:dyDescent="0.35">
      <c r="A24" s="1">
        <v>136</v>
      </c>
      <c r="B24" s="1">
        <v>6.9226030500365496</v>
      </c>
    </row>
    <row r="25" spans="1:2" ht="15" thickBot="1" x14ac:dyDescent="0.35">
      <c r="A25" s="1">
        <v>125</v>
      </c>
      <c r="B25" s="1">
        <v>5.5770251730530003</v>
      </c>
    </row>
    <row r="26" spans="1:2" ht="15" thickBot="1" x14ac:dyDescent="0.35">
      <c r="A26" s="1">
        <v>142</v>
      </c>
      <c r="B26" s="1">
        <v>4.6343261524830099</v>
      </c>
    </row>
    <row r="27" spans="1:2" ht="15" thickBot="1" x14ac:dyDescent="0.35">
      <c r="A27" s="1">
        <v>137</v>
      </c>
      <c r="B27" s="1">
        <v>5.1413736641488699</v>
      </c>
    </row>
    <row r="28" spans="1:2" ht="15" thickBot="1" x14ac:dyDescent="0.35">
      <c r="A28" s="1">
        <v>114</v>
      </c>
      <c r="B28" s="1">
        <v>5.8776482660684204</v>
      </c>
    </row>
    <row r="29" spans="1:2" ht="15" thickBot="1" x14ac:dyDescent="0.35">
      <c r="A29" s="1">
        <v>143</v>
      </c>
      <c r="B29" s="1">
        <v>5.2286040415444397</v>
      </c>
    </row>
    <row r="30" spans="1:2" ht="15" thickBot="1" x14ac:dyDescent="0.35">
      <c r="A30" s="1">
        <v>528</v>
      </c>
      <c r="B30" s="1">
        <v>5.7555843076029296</v>
      </c>
    </row>
    <row r="31" spans="1:2" ht="15" thickBot="1" x14ac:dyDescent="0.35">
      <c r="A31" s="1">
        <v>127</v>
      </c>
      <c r="B31" s="1">
        <v>4.0742461727478201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3.3988028709182498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112</v>
      </c>
      <c r="B3" s="1">
        <v>3.99277486757981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129</v>
      </c>
      <c r="B4" s="1">
        <v>6.06633027943258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117</v>
      </c>
      <c r="B5" s="1">
        <v>4.9886973997866901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121</v>
      </c>
      <c r="B6" s="1">
        <v>4.8435879757656499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145</v>
      </c>
      <c r="B7" s="1">
        <v>4.0918257183952802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167</v>
      </c>
      <c r="B8" s="1">
        <v>4.2762183235702604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126</v>
      </c>
      <c r="B9" s="1">
        <v>5.7269536893019097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123</v>
      </c>
      <c r="B10" s="1">
        <v>4.4455484044106797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157</v>
      </c>
      <c r="B11" s="1">
        <v>4.4185563842184701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133</v>
      </c>
      <c r="B12" s="1">
        <v>4.6647324313539098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141</v>
      </c>
      <c r="B13" s="1">
        <v>4.6108890719405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156</v>
      </c>
      <c r="B14" s="1">
        <v>6.24422405473487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144</v>
      </c>
      <c r="B15" s="1">
        <v>4.3650879534228704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150</v>
      </c>
      <c r="B16" s="1">
        <v>3.60423110701803</v>
      </c>
    </row>
    <row r="17" spans="1:2" ht="15" thickBot="1" x14ac:dyDescent="0.35">
      <c r="A17" s="1">
        <v>118</v>
      </c>
      <c r="B17" s="1">
        <v>6.7652369394624801</v>
      </c>
    </row>
    <row r="18" spans="1:2" ht="15" thickBot="1" x14ac:dyDescent="0.35">
      <c r="A18" s="1">
        <v>139</v>
      </c>
      <c r="B18" s="1">
        <v>4.43803324997514</v>
      </c>
    </row>
    <row r="19" spans="1:2" ht="15" thickBot="1" x14ac:dyDescent="0.35">
      <c r="A19" s="1">
        <v>517</v>
      </c>
      <c r="B19" s="1">
        <v>3.9368765060348898</v>
      </c>
    </row>
    <row r="20" spans="1:2" ht="15" thickBot="1" x14ac:dyDescent="0.35">
      <c r="A20" s="1">
        <v>518</v>
      </c>
      <c r="B20" s="1">
        <v>4.3229621763847899</v>
      </c>
    </row>
    <row r="21" spans="1:2" ht="15" thickBot="1" x14ac:dyDescent="0.35">
      <c r="A21" s="1">
        <v>111</v>
      </c>
      <c r="B21" s="1">
        <v>5.0523244871070903</v>
      </c>
    </row>
    <row r="22" spans="1:2" ht="15" thickBot="1" x14ac:dyDescent="0.35">
      <c r="A22" s="1">
        <v>119</v>
      </c>
      <c r="B22" s="1">
        <v>3.8459900712130302</v>
      </c>
    </row>
    <row r="23" spans="1:2" ht="15" thickBot="1" x14ac:dyDescent="0.35">
      <c r="A23" s="1">
        <v>115</v>
      </c>
      <c r="B23" s="1">
        <v>5.9261983819811999</v>
      </c>
    </row>
    <row r="24" spans="1:2" ht="15" thickBot="1" x14ac:dyDescent="0.35">
      <c r="A24" s="1">
        <v>136</v>
      </c>
      <c r="B24" s="1">
        <v>7.1824229478181199</v>
      </c>
    </row>
    <row r="25" spans="1:2" ht="15" thickBot="1" x14ac:dyDescent="0.35">
      <c r="A25" s="1">
        <v>125</v>
      </c>
      <c r="B25" s="1">
        <v>6.19271028413511</v>
      </c>
    </row>
    <row r="26" spans="1:2" ht="15" thickBot="1" x14ac:dyDescent="0.35">
      <c r="A26" s="1">
        <v>142</v>
      </c>
      <c r="B26" s="1">
        <v>4.3891438169245998</v>
      </c>
    </row>
    <row r="27" spans="1:2" ht="15" thickBot="1" x14ac:dyDescent="0.35">
      <c r="A27" s="1">
        <v>137</v>
      </c>
      <c r="B27" s="1">
        <v>4.3520743762172396</v>
      </c>
    </row>
    <row r="28" spans="1:2" ht="15" thickBot="1" x14ac:dyDescent="0.35">
      <c r="A28" s="1">
        <v>114</v>
      </c>
      <c r="B28" s="1">
        <v>4.9300604684545304</v>
      </c>
    </row>
    <row r="29" spans="1:2" ht="15" thickBot="1" x14ac:dyDescent="0.35">
      <c r="A29" s="1">
        <v>143</v>
      </c>
      <c r="B29" s="1">
        <v>4.6452094706544802</v>
      </c>
    </row>
    <row r="30" spans="1:2" ht="15" thickBot="1" x14ac:dyDescent="0.35">
      <c r="A30" s="1">
        <v>528</v>
      </c>
      <c r="B30" s="1">
        <v>6.7652369394624801</v>
      </c>
    </row>
    <row r="31" spans="1:2" ht="15" thickBot="1" x14ac:dyDescent="0.35">
      <c r="A31" s="1">
        <v>127</v>
      </c>
      <c r="B31" s="1">
        <v>3.63900380069534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3.2424900000000001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112</v>
      </c>
      <c r="B3" s="1">
        <v>3.9307850000000002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129</v>
      </c>
      <c r="B4" s="1">
        <v>5.4305367000000002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117</v>
      </c>
      <c r="B5" s="1">
        <v>4.4785047000000002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121</v>
      </c>
      <c r="B6" s="1">
        <v>5.4636370000000003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145</v>
      </c>
      <c r="B7" s="1">
        <v>2.7954623999999999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167</v>
      </c>
      <c r="B8" s="1">
        <v>3.7544088000000002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126</v>
      </c>
      <c r="B9" s="1">
        <v>4.5929437000000002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123</v>
      </c>
      <c r="B10" s="1">
        <v>5.4051384999999996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157</v>
      </c>
      <c r="B11" s="1">
        <v>5.1348552999999999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133</v>
      </c>
      <c r="B12" s="1">
        <v>4.3192953999999997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141</v>
      </c>
      <c r="B13" s="1">
        <v>5.471787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156</v>
      </c>
      <c r="B14" s="1">
        <v>5.7652983999999998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144</v>
      </c>
      <c r="B15" s="1">
        <v>4.479196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150</v>
      </c>
      <c r="B16" s="1">
        <v>2.8576280000000001</v>
      </c>
    </row>
    <row r="17" spans="1:2" ht="15" thickBot="1" x14ac:dyDescent="0.35">
      <c r="A17" s="1">
        <v>118</v>
      </c>
      <c r="B17" s="1">
        <v>6.6346360000000004</v>
      </c>
    </row>
    <row r="18" spans="1:2" ht="15" thickBot="1" x14ac:dyDescent="0.35">
      <c r="A18" s="1">
        <v>139</v>
      </c>
      <c r="B18" s="1">
        <v>4.4804539999999999</v>
      </c>
    </row>
    <row r="19" spans="1:2" ht="15" thickBot="1" x14ac:dyDescent="0.35">
      <c r="A19" s="1">
        <v>517</v>
      </c>
      <c r="B19" s="1">
        <v>3.8166935</v>
      </c>
    </row>
    <row r="20" spans="1:2" ht="15" thickBot="1" x14ac:dyDescent="0.35">
      <c r="A20" s="1">
        <v>518</v>
      </c>
      <c r="B20" s="1">
        <v>4.2580476000000003</v>
      </c>
    </row>
    <row r="21" spans="1:2" ht="15" thickBot="1" x14ac:dyDescent="0.35">
      <c r="A21" s="1">
        <v>111</v>
      </c>
      <c r="B21" s="1">
        <v>4.2854548000000001</v>
      </c>
    </row>
    <row r="22" spans="1:2" ht="15" thickBot="1" x14ac:dyDescent="0.35">
      <c r="A22" s="1">
        <v>119</v>
      </c>
      <c r="B22" s="1">
        <v>2.2957000000000001</v>
      </c>
    </row>
    <row r="23" spans="1:2" ht="15" thickBot="1" x14ac:dyDescent="0.35">
      <c r="A23" s="1">
        <v>115</v>
      </c>
      <c r="B23" s="1">
        <v>7.2858004999999997</v>
      </c>
    </row>
    <row r="24" spans="1:2" ht="15" thickBot="1" x14ac:dyDescent="0.35">
      <c r="A24" s="1">
        <v>136</v>
      </c>
      <c r="B24" s="1">
        <v>6.4552079999999998</v>
      </c>
    </row>
    <row r="25" spans="1:2" ht="15" thickBot="1" x14ac:dyDescent="0.35">
      <c r="A25" s="1">
        <v>125</v>
      </c>
      <c r="B25" s="1">
        <v>5.2457684999999996</v>
      </c>
    </row>
    <row r="26" spans="1:2" ht="15" thickBot="1" x14ac:dyDescent="0.35">
      <c r="A26" s="1">
        <v>142</v>
      </c>
      <c r="B26" s="1">
        <v>3.6151277999999998</v>
      </c>
    </row>
    <row r="27" spans="1:2" ht="15" thickBot="1" x14ac:dyDescent="0.35">
      <c r="A27" s="1">
        <v>137</v>
      </c>
      <c r="B27" s="1">
        <v>3.9069463999999998</v>
      </c>
    </row>
    <row r="28" spans="1:2" ht="15" thickBot="1" x14ac:dyDescent="0.35">
      <c r="A28" s="1">
        <v>114</v>
      </c>
      <c r="B28" s="1">
        <v>5.5103087000000004</v>
      </c>
    </row>
    <row r="29" spans="1:2" ht="15" thickBot="1" x14ac:dyDescent="0.35">
      <c r="A29" s="1">
        <v>143</v>
      </c>
      <c r="B29" s="1">
        <v>5.199967</v>
      </c>
    </row>
    <row r="30" spans="1:2" ht="15" thickBot="1" x14ac:dyDescent="0.35">
      <c r="A30" s="1">
        <v>528</v>
      </c>
      <c r="B30" s="1">
        <v>5.3171090000000003</v>
      </c>
    </row>
    <row r="31" spans="1:2" ht="15" thickBot="1" x14ac:dyDescent="0.35">
      <c r="A31" s="1">
        <v>127</v>
      </c>
      <c r="B31" s="1">
        <v>3.8409059999999999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2.72760379221724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112</v>
      </c>
      <c r="B3" s="1">
        <v>4.1520867036747804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129</v>
      </c>
      <c r="B4" s="1">
        <v>5.8496338846410101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117</v>
      </c>
      <c r="B5" s="1">
        <v>4.9686046245070896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121</v>
      </c>
      <c r="B6" s="1">
        <v>5.7706503456158398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145</v>
      </c>
      <c r="B7" s="1">
        <v>3.8576840341702998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167</v>
      </c>
      <c r="B8" s="1">
        <v>4.2086156365898102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126</v>
      </c>
      <c r="B9" s="1">
        <v>5.26454899810581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123</v>
      </c>
      <c r="B10" s="1">
        <v>5.1779285701156299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157</v>
      </c>
      <c r="B11" s="1">
        <v>4.9943450730766603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133</v>
      </c>
      <c r="B12" s="1">
        <v>5.1876575102704603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141</v>
      </c>
      <c r="B13" s="1">
        <v>5.3634177251313497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156</v>
      </c>
      <c r="B14" s="1">
        <v>6.1407746941289902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144</v>
      </c>
      <c r="B15" s="1">
        <v>5.2769543316594802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150</v>
      </c>
      <c r="B16" s="1">
        <v>3.3251817840074298</v>
      </c>
    </row>
    <row r="17" spans="1:2" ht="15" thickBot="1" x14ac:dyDescent="0.35">
      <c r="A17" s="1">
        <v>118</v>
      </c>
      <c r="B17" s="1">
        <v>6.0730922453848599</v>
      </c>
    </row>
    <row r="18" spans="1:2" ht="15" thickBot="1" x14ac:dyDescent="0.35">
      <c r="A18" s="1">
        <v>139</v>
      </c>
      <c r="B18" s="1">
        <v>4.9003199558534298</v>
      </c>
    </row>
    <row r="19" spans="1:2" ht="15" thickBot="1" x14ac:dyDescent="0.35">
      <c r="A19" s="1">
        <v>517</v>
      </c>
      <c r="B19" s="1">
        <v>3.7693963858252002</v>
      </c>
    </row>
    <row r="20" spans="1:2" ht="15" thickBot="1" x14ac:dyDescent="0.35">
      <c r="A20" s="1">
        <v>518</v>
      </c>
      <c r="B20" s="1">
        <v>4.64361376961579</v>
      </c>
    </row>
    <row r="21" spans="1:2" ht="15" thickBot="1" x14ac:dyDescent="0.35">
      <c r="A21" s="1">
        <v>111</v>
      </c>
      <c r="B21" s="1">
        <v>5.3601991904566004</v>
      </c>
    </row>
    <row r="22" spans="1:2" ht="15" thickBot="1" x14ac:dyDescent="0.35">
      <c r="A22" s="1">
        <v>119</v>
      </c>
      <c r="B22" s="1">
        <v>3.4660712030774898</v>
      </c>
    </row>
    <row r="23" spans="1:2" ht="15" thickBot="1" x14ac:dyDescent="0.35">
      <c r="A23" s="1">
        <v>115</v>
      </c>
      <c r="B23" s="1">
        <v>6.43179224164186</v>
      </c>
    </row>
    <row r="24" spans="1:2" ht="15" thickBot="1" x14ac:dyDescent="0.35">
      <c r="A24" s="1">
        <v>136</v>
      </c>
      <c r="B24" s="1">
        <v>6.98200319534845</v>
      </c>
    </row>
    <row r="25" spans="1:2" ht="15" thickBot="1" x14ac:dyDescent="0.35">
      <c r="A25" s="1">
        <v>125</v>
      </c>
      <c r="B25" s="1">
        <v>5.6287478540002001</v>
      </c>
    </row>
    <row r="26" spans="1:2" ht="15" thickBot="1" x14ac:dyDescent="0.35">
      <c r="A26" s="1">
        <v>142</v>
      </c>
      <c r="B26" s="1">
        <v>4.6253529535101903</v>
      </c>
    </row>
    <row r="27" spans="1:2" ht="15" thickBot="1" x14ac:dyDescent="0.35">
      <c r="A27" s="1">
        <v>137</v>
      </c>
      <c r="B27" s="1">
        <v>5.1839246971373996</v>
      </c>
    </row>
    <row r="28" spans="1:2" ht="15" thickBot="1" x14ac:dyDescent="0.35">
      <c r="A28" s="1">
        <v>114</v>
      </c>
      <c r="B28" s="1">
        <v>5.9135938054475696</v>
      </c>
    </row>
    <row r="29" spans="1:2" ht="15" thickBot="1" x14ac:dyDescent="0.35">
      <c r="A29" s="1">
        <v>143</v>
      </c>
      <c r="B29" s="1">
        <v>5.2192739956636496</v>
      </c>
    </row>
    <row r="30" spans="1:2" ht="15" thickBot="1" x14ac:dyDescent="0.35">
      <c r="A30" s="1">
        <v>528</v>
      </c>
      <c r="B30" s="1">
        <v>5.80451995095956</v>
      </c>
    </row>
    <row r="31" spans="1:2" ht="15" thickBot="1" x14ac:dyDescent="0.35">
      <c r="A31" s="1">
        <v>127</v>
      </c>
      <c r="B31" s="1">
        <v>4.1320260062600198</v>
      </c>
    </row>
    <row r="32" spans="1:2" ht="15" thickBot="1" x14ac:dyDescent="0.35">
      <c r="A32" s="1"/>
      <c r="B32" s="1"/>
    </row>
    <row r="33" spans="1:3" ht="15" thickBot="1" x14ac:dyDescent="0.35">
      <c r="A33" s="1"/>
      <c r="B33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columns to delete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2024-08-07T13:43:55Z</dcterms:modified>
</cp:coreProperties>
</file>