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B7B0A55B-28FD-4B96-9573-C30A77563A11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columns to delete" sheetId="18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Sheet1!$D$36:$Z$74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P69" i="1" s="1"/>
  <c r="S69" i="1" s="1"/>
  <c r="U69" i="1" s="1"/>
  <c r="Q69" i="1"/>
  <c r="O70" i="1"/>
  <c r="P70" i="1" s="1"/>
  <c r="S70" i="1" s="1"/>
  <c r="U70" i="1" s="1"/>
  <c r="Q70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67" i="1"/>
  <c r="P67" i="1" s="1"/>
  <c r="S67" i="1" s="1"/>
  <c r="U67" i="1" s="1"/>
  <c r="Q67" i="1"/>
  <c r="O68" i="1"/>
  <c r="P68" i="1" s="1"/>
  <c r="S68" i="1" s="1"/>
  <c r="U68" i="1" s="1"/>
  <c r="Q68" i="1"/>
  <c r="O64" i="1"/>
  <c r="P64" i="1" s="1"/>
  <c r="S64" i="1" s="1"/>
  <c r="O65" i="1"/>
  <c r="P65" i="1" s="1"/>
  <c r="V65" i="1" s="1"/>
  <c r="O63" i="1"/>
  <c r="P63" i="1" s="1"/>
  <c r="X63" i="1" s="1"/>
  <c r="Q63" i="1"/>
  <c r="Q64" i="1"/>
  <c r="Q65" i="1"/>
  <c r="O66" i="1"/>
  <c r="P66" i="1" s="1"/>
  <c r="Q66" i="1"/>
  <c r="B43" i="1"/>
  <c r="A43" i="1"/>
  <c r="B42" i="1"/>
  <c r="A42" i="1"/>
  <c r="R32" i="1"/>
  <c r="R33" i="1"/>
  <c r="W69" i="1" l="1"/>
  <c r="X69" i="1"/>
  <c r="T69" i="1"/>
  <c r="X70" i="1"/>
  <c r="T70" i="1"/>
  <c r="W70" i="1"/>
  <c r="V70" i="1"/>
  <c r="V69" i="1"/>
  <c r="S63" i="1"/>
  <c r="U63" i="1" s="1"/>
  <c r="S66" i="1"/>
  <c r="U66" i="1" s="1"/>
  <c r="S65" i="1"/>
  <c r="U65" i="1" s="1"/>
  <c r="U64" i="1"/>
  <c r="V68" i="1"/>
  <c r="X68" i="1"/>
  <c r="W68" i="1"/>
  <c r="T68" i="1"/>
  <c r="X67" i="1"/>
  <c r="W67" i="1"/>
  <c r="T67" i="1"/>
  <c r="V67" i="1"/>
  <c r="X65" i="1"/>
  <c r="X66" i="1"/>
  <c r="X64" i="1"/>
  <c r="T65" i="1"/>
  <c r="W64" i="1"/>
  <c r="W66" i="1"/>
  <c r="V64" i="1"/>
  <c r="V66" i="1"/>
  <c r="T64" i="1"/>
  <c r="W63" i="1"/>
  <c r="V63" i="1"/>
  <c r="T66" i="1"/>
  <c r="W65" i="1"/>
  <c r="T63" i="1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AA37" i="1"/>
  <c r="Y70" i="1" l="1"/>
  <c r="Y69" i="1"/>
  <c r="Y67" i="1"/>
  <c r="Y68" i="1"/>
  <c r="Y66" i="1"/>
  <c r="Y64" i="1"/>
  <c r="Y63" i="1"/>
  <c r="Y65" i="1"/>
  <c r="O51" i="1"/>
  <c r="Q51" i="1"/>
  <c r="O52" i="1"/>
  <c r="Q52" i="1"/>
  <c r="O53" i="1"/>
  <c r="Q53" i="1"/>
  <c r="O54" i="1"/>
  <c r="P54" i="1" s="1"/>
  <c r="Q54" i="1"/>
  <c r="O55" i="1"/>
  <c r="Q55" i="1"/>
  <c r="O56" i="1"/>
  <c r="Q56" i="1"/>
  <c r="O57" i="1"/>
  <c r="Q57" i="1"/>
  <c r="O58" i="1"/>
  <c r="P58" i="1" s="1"/>
  <c r="Q58" i="1"/>
  <c r="O59" i="1"/>
  <c r="P59" i="1" s="1"/>
  <c r="Q59" i="1"/>
  <c r="O60" i="1"/>
  <c r="Q60" i="1"/>
  <c r="O61" i="1"/>
  <c r="Q61" i="1"/>
  <c r="O62" i="1"/>
  <c r="Q62" i="1"/>
  <c r="W58" i="1" l="1"/>
  <c r="S58" i="1"/>
  <c r="U58" i="1" s="1"/>
  <c r="W59" i="1"/>
  <c r="S59" i="1"/>
  <c r="U59" i="1" s="1"/>
  <c r="W54" i="1"/>
  <c r="S54" i="1"/>
  <c r="U54" i="1" s="1"/>
  <c r="T56" i="1"/>
  <c r="P56" i="1"/>
  <c r="T55" i="1"/>
  <c r="P55" i="1"/>
  <c r="S55" i="1" s="1"/>
  <c r="T60" i="1"/>
  <c r="P60" i="1"/>
  <c r="S60" i="1" s="1"/>
  <c r="T62" i="1"/>
  <c r="P62" i="1"/>
  <c r="S62" i="1" s="1"/>
  <c r="T53" i="1"/>
  <c r="P53" i="1"/>
  <c r="S53" i="1" s="1"/>
  <c r="T52" i="1"/>
  <c r="P52" i="1"/>
  <c r="T61" i="1"/>
  <c r="P61" i="1"/>
  <c r="T57" i="1"/>
  <c r="P57" i="1"/>
  <c r="S57" i="1" s="1"/>
  <c r="T51" i="1"/>
  <c r="P51" i="1"/>
  <c r="S51" i="1" s="1"/>
  <c r="X59" i="1"/>
  <c r="X54" i="1"/>
  <c r="X58" i="1"/>
  <c r="T54" i="1"/>
  <c r="V59" i="1"/>
  <c r="V54" i="1"/>
  <c r="V58" i="1"/>
  <c r="T59" i="1"/>
  <c r="T58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X61" i="1" l="1"/>
  <c r="S61" i="1"/>
  <c r="U61" i="1" s="1"/>
  <c r="W56" i="1"/>
  <c r="S56" i="1"/>
  <c r="U56" i="1" s="1"/>
  <c r="W52" i="1"/>
  <c r="S52" i="1"/>
  <c r="U52" i="1" s="1"/>
  <c r="W62" i="1"/>
  <c r="X62" i="1"/>
  <c r="X57" i="1"/>
  <c r="W57" i="1"/>
  <c r="X60" i="1"/>
  <c r="W60" i="1"/>
  <c r="X53" i="1"/>
  <c r="W53" i="1"/>
  <c r="X55" i="1"/>
  <c r="W55" i="1"/>
  <c r="W61" i="1"/>
  <c r="X51" i="1"/>
  <c r="W51" i="1"/>
  <c r="T38" i="1"/>
  <c r="P38" i="1"/>
  <c r="T45" i="1"/>
  <c r="P45" i="1"/>
  <c r="T48" i="1"/>
  <c r="P48" i="1"/>
  <c r="T46" i="1"/>
  <c r="P46" i="1"/>
  <c r="T47" i="1"/>
  <c r="P47" i="1"/>
  <c r="T42" i="1"/>
  <c r="P42" i="1"/>
  <c r="T37" i="1"/>
  <c r="P37" i="1"/>
  <c r="T44" i="1"/>
  <c r="P44" i="1"/>
  <c r="T43" i="1"/>
  <c r="P43" i="1"/>
  <c r="T41" i="1"/>
  <c r="P41" i="1"/>
  <c r="T39" i="1"/>
  <c r="P39" i="1"/>
  <c r="T50" i="1"/>
  <c r="P50" i="1"/>
  <c r="T49" i="1"/>
  <c r="P49" i="1"/>
  <c r="T40" i="1"/>
  <c r="P40" i="1"/>
  <c r="U62" i="1"/>
  <c r="X56" i="1"/>
  <c r="X52" i="1"/>
  <c r="U57" i="1"/>
  <c r="V53" i="1"/>
  <c r="U53" i="1"/>
  <c r="U55" i="1"/>
  <c r="U51" i="1"/>
  <c r="Y59" i="1"/>
  <c r="V57" i="1"/>
  <c r="V61" i="1"/>
  <c r="V51" i="1"/>
  <c r="V55" i="1"/>
  <c r="V62" i="1"/>
  <c r="V56" i="1"/>
  <c r="Y58" i="1"/>
  <c r="U60" i="1"/>
  <c r="V60" i="1"/>
  <c r="Y54" i="1"/>
  <c r="V52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W43" i="1" l="1"/>
  <c r="S43" i="1"/>
  <c r="W45" i="1"/>
  <c r="S45" i="1"/>
  <c r="W38" i="1"/>
  <c r="S38" i="1"/>
  <c r="W44" i="1"/>
  <c r="S44" i="1"/>
  <c r="W49" i="1"/>
  <c r="S49" i="1"/>
  <c r="W42" i="1"/>
  <c r="S42" i="1"/>
  <c r="W40" i="1"/>
  <c r="S40" i="1"/>
  <c r="W48" i="1"/>
  <c r="S48" i="1"/>
  <c r="W47" i="1"/>
  <c r="S47" i="1"/>
  <c r="W37" i="1"/>
  <c r="S37" i="1"/>
  <c r="W50" i="1"/>
  <c r="S50" i="1"/>
  <c r="W39" i="1"/>
  <c r="S39" i="1"/>
  <c r="W41" i="1"/>
  <c r="S41" i="1"/>
  <c r="W46" i="1"/>
  <c r="S46" i="1"/>
  <c r="Y57" i="1"/>
  <c r="Y56" i="1"/>
  <c r="Y61" i="1"/>
  <c r="Y53" i="1"/>
  <c r="Y55" i="1"/>
  <c r="Y62" i="1"/>
  <c r="Y51" i="1"/>
  <c r="Y60" i="1"/>
  <c r="Y52" i="1"/>
  <c r="Q44" i="1" l="1"/>
  <c r="X38" i="1"/>
  <c r="Q38" i="1"/>
  <c r="X49" i="1"/>
  <c r="Q49" i="1"/>
  <c r="Q42" i="1"/>
  <c r="X39" i="1"/>
  <c r="Q39" i="1"/>
  <c r="X46" i="1"/>
  <c r="Q46" i="1"/>
  <c r="Q45" i="1"/>
  <c r="X47" i="1"/>
  <c r="Q47" i="1"/>
  <c r="Q41" i="1"/>
  <c r="Q37" i="1"/>
  <c r="X43" i="1"/>
  <c r="Q43" i="1"/>
  <c r="Q50" i="1"/>
  <c r="U43" i="1" l="1"/>
  <c r="U46" i="1"/>
  <c r="U38" i="1"/>
  <c r="U47" i="1"/>
  <c r="U39" i="1"/>
  <c r="U49" i="1"/>
  <c r="X50" i="1"/>
  <c r="X37" i="1"/>
  <c r="X45" i="1"/>
  <c r="X41" i="1"/>
  <c r="V47" i="1"/>
  <c r="V39" i="1"/>
  <c r="V38" i="1"/>
  <c r="X44" i="1"/>
  <c r="X42" i="1"/>
  <c r="V43" i="1"/>
  <c r="V46" i="1"/>
  <c r="V49" i="1"/>
  <c r="Q48" i="1"/>
  <c r="U45" i="1" l="1"/>
  <c r="U42" i="1"/>
  <c r="U50" i="1"/>
  <c r="U41" i="1"/>
  <c r="U37" i="1"/>
  <c r="U44" i="1"/>
  <c r="Y38" i="1"/>
  <c r="Y43" i="1"/>
  <c r="Y39" i="1"/>
  <c r="Y46" i="1"/>
  <c r="Y47" i="1"/>
  <c r="Y49" i="1"/>
  <c r="V41" i="1"/>
  <c r="V50" i="1"/>
  <c r="V42" i="1"/>
  <c r="V45" i="1"/>
  <c r="V37" i="1"/>
  <c r="V44" i="1"/>
  <c r="X48" i="1"/>
  <c r="Q40" i="1"/>
  <c r="U48" i="1" l="1"/>
  <c r="Y37" i="1"/>
  <c r="Y45" i="1"/>
  <c r="Y50" i="1"/>
  <c r="Y41" i="1"/>
  <c r="Y44" i="1"/>
  <c r="Y42" i="1"/>
  <c r="V48" i="1"/>
  <c r="X40" i="1"/>
  <c r="U40" i="1" l="1"/>
  <c r="Y48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4" i="1"/>
  <c r="B45" i="1"/>
  <c r="B46" i="1"/>
  <c r="B47" i="1"/>
  <c r="B48" i="1"/>
  <c r="B37" i="1"/>
  <c r="B2" i="1"/>
  <c r="Y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<sst xmlns="http://schemas.openxmlformats.org/spreadsheetml/2006/main" count="331" uniqueCount="135">
  <si>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</si>
  <si>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</si>
  <si>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</si>
  <si>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</si>
  <si>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</si>
  <si>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</si>
  <si>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</si>
  <si>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</si>
  <si>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</si>
  <si>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</si>
  <si>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</si>
  <si>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</si>
  <si>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</si>
  <si>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</si>
  <si>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</si>
  <si>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</si>
  <si>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</si>
  <si>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</si>
  <si>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</si>
  <si>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</si>
  <si>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</si>
  <si>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</si>
  <si>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</si>
  <si>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</si>
  <si>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</si>
  <si>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</si>
  <si>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</si>
  <si>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</si>
  <si>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</si>
  <si>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</si>
  <si>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</si>
  <si>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</si>
  <si>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</si>
  <si>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</si>
  <si>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</si>
  <si>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</si>
  <si>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</si>
  <si>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ATL</t>
  </si>
  <si>
    <t>Opp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</si>
  <si>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</si>
  <si>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</si>
  <si>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</si>
  <si>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</si>
  <si>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</si>
  <si>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</si>
  <si>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</si>
  <si>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</si>
  <si>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LAA</t>
  </si>
  <si>
    <t>Away</t>
  </si>
  <si>
    <t>Home</t>
  </si>
  <si>
    <t>Home/Away</t>
  </si>
  <si>
    <t>CLE</t>
  </si>
  <si>
    <t>BAL</t>
  </si>
  <si>
    <t>Ben Lively</t>
  </si>
  <si>
    <t>Keider Montero</t>
  </si>
  <si>
    <t>Charlie Morton</t>
  </si>
  <si>
    <t>Trevor Rogers</t>
  </si>
  <si>
    <t>Carson Fulmer</t>
  </si>
  <si>
    <t>CHC</t>
  </si>
  <si>
    <t>KCR</t>
  </si>
  <si>
    <t>STL</t>
  </si>
  <si>
    <t>COL</t>
  </si>
  <si>
    <t>Seth Lugo</t>
  </si>
  <si>
    <t>Max Meyer</t>
  </si>
  <si>
    <t>Shota Imanaga</t>
  </si>
  <si>
    <t>Ryan Feltner</t>
  </si>
  <si>
    <t>ARI</t>
  </si>
  <si>
    <t>PIT</t>
  </si>
  <si>
    <t>MIL</t>
  </si>
  <si>
    <t>WSN</t>
  </si>
  <si>
    <t>TOR</t>
  </si>
  <si>
    <t>NYY</t>
  </si>
  <si>
    <t>SFG</t>
  </si>
  <si>
    <t>CIN</t>
  </si>
  <si>
    <t>BOS</t>
  </si>
  <si>
    <t>TEX</t>
  </si>
  <si>
    <t>CHW</t>
  </si>
  <si>
    <t>TBR</t>
  </si>
  <si>
    <t>HOU</t>
  </si>
  <si>
    <t>NYM</t>
  </si>
  <si>
    <t>SDP</t>
  </si>
  <si>
    <t>LAD</t>
  </si>
  <si>
    <t>OAK</t>
  </si>
  <si>
    <t>PHI</t>
  </si>
  <si>
    <t>SEA</t>
  </si>
  <si>
    <t>Unlisted</t>
  </si>
  <si>
    <t>Eduardo Rodriguez</t>
  </si>
  <si>
    <t>Davis Daniel</t>
  </si>
  <si>
    <t>Luis Gil</t>
  </si>
  <si>
    <t>Brandon Pfaadt</t>
  </si>
  <si>
    <t>Joe Ryan</t>
  </si>
  <si>
    <t>Javier Assad</t>
  </si>
  <si>
    <t>Yusei Kikuchi</t>
  </si>
  <si>
    <t>Jose Urena</t>
  </si>
  <si>
    <t>Davis Martin</t>
  </si>
  <si>
    <t>Joey Estes</t>
  </si>
  <si>
    <t>Carlos Carrasco</t>
  </si>
  <si>
    <t>Andrew Abbott</t>
  </si>
  <si>
    <t>Valente Bellozo</t>
  </si>
  <si>
    <t>Michael King</t>
  </si>
  <si>
    <t>Marco Gonzales</t>
  </si>
  <si>
    <t>Blake Snell</t>
  </si>
  <si>
    <t>Jake Irvin</t>
  </si>
  <si>
    <t>Will Warren</t>
  </si>
  <si>
    <t>Bowden Francis</t>
  </si>
  <si>
    <t>Freddy Peralta</t>
  </si>
  <si>
    <t>Chris Sale</t>
  </si>
  <si>
    <t>Taj Bradley</t>
  </si>
  <si>
    <t>Erick Fedde</t>
  </si>
  <si>
    <t>Kutter Crawford</t>
  </si>
  <si>
    <t>Cole Ragans</t>
  </si>
  <si>
    <t>Paul Blackburn</t>
  </si>
  <si>
    <t>Tarik Skubal</t>
  </si>
  <si>
    <t>George Kirby</t>
  </si>
  <si>
    <t>Tyler Phillips</t>
  </si>
  <si>
    <t>Gavin Stone</t>
  </si>
  <si>
    <t>Kyle Harrison</t>
  </si>
  <si>
    <t>DJ Herz</t>
  </si>
  <si>
    <t>Frankie Montas</t>
  </si>
  <si>
    <t>Randy Vasquez</t>
  </si>
  <si>
    <t>Luis Ortiz</t>
  </si>
  <si>
    <t>David Peterson</t>
  </si>
  <si>
    <t>Austin Gomber</t>
  </si>
  <si>
    <t>Hunter Greene</t>
  </si>
  <si>
    <t>Kyle Tyler</t>
  </si>
  <si>
    <t>Tyler Anderson</t>
  </si>
  <si>
    <t>Nestor Cortes</t>
  </si>
  <si>
    <t>Dean Kremer</t>
  </si>
  <si>
    <t>Kevin Gausman</t>
  </si>
  <si>
    <t>Shane Baz</t>
  </si>
  <si>
    <t>Kyle Gibson</t>
  </si>
  <si>
    <t>TBD</t>
  </si>
  <si>
    <t>Bryan Woo</t>
  </si>
  <si>
    <t>Kolby Allard</t>
  </si>
  <si>
    <t>Jordan 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</si>
</sst>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164" fontId="0" fillId="4" borderId="2" xfId="0" applyNumberFormat="1" applyFill="1" applyBorder="1"/>
    <xf numFmtId="0" fontId="0" fillId="3" borderId="3" xfId="0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C32" zoomScale="80" zoomScaleNormal="80" workbookViewId="0">
      <selection activeCell="N56" sqref="N56:Z56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3" t="s">
        <v>19</v>
      </c>
      <c r="P1" s="3" t="s">
        <v>40</v>
      </c>
      <c r="Q1" s="3" t="s">
        <v>38</v>
      </c>
      <c r="R1" s="6" t="s">
        <v>44</v>
      </c>
    </row>
    <row r="2" spans="1:29" ht="15" thickBot="1" x14ac:dyDescent="0.35">
      <c r="A2" t="s">
        <v>89</v>
      </c>
      <c r="B2" s="11">
        <f>RF!B2</f>
        <v>4.62</v>
      </c>
      <c r="C2" s="11">
        <f>LR!B2</f>
        <v>4.3965418826475497</v>
      </c>
      <c r="D2" s="11">
        <f>Adaboost!B2</f>
        <v>3.93569399261788</v>
      </c>
      <c r="E2" s="11">
        <f>XGBR!B2</f>
        <v>4.3282847000000002</v>
      </c>
      <c r="F2" s="11">
        <f>Huber!B2</f>
        <v>4.4108378905939203</v>
      </c>
      <c r="G2" s="11">
        <f>BayesRidge!B2</f>
        <v>4.3987688546795196</v>
      </c>
      <c r="H2" s="11">
        <f>Elastic!B2</f>
        <v>4.6433646503073804</v>
      </c>
      <c r="I2" s="11">
        <f>GBR!B2</f>
        <v>4.3619353777380701</v>
      </c>
      <c r="J2" s="12">
        <f t="shared" ref="J2:J35" si="0">AVERAGE(B2:I2,B37)</f>
        <v>4.4059189405540424</v>
      </c>
      <c r="K2" s="13">
        <f t="shared" ref="K2:K31" si="1">MAX(B2:I2,B37)</f>
        <v>4.6433646503073804</v>
      </c>
      <c r="L2" s="13">
        <f t="shared" ref="L2:L31" si="2">MIN(B2:I2,B37)</f>
        <v>3.93569399261788</v>
      </c>
      <c r="O2" t="s">
        <v>66</v>
      </c>
      <c r="P2">
        <v>7.15</v>
      </c>
      <c r="Q2" t="s">
        <v>51</v>
      </c>
      <c r="R2" s="6">
        <f>P3</f>
        <v>7.1</v>
      </c>
      <c r="AC2" s="6"/>
    </row>
    <row r="3" spans="1:29" ht="15" thickBot="1" x14ac:dyDescent="0.35">
      <c r="A3" t="s">
        <v>53</v>
      </c>
      <c r="B3" s="11">
        <f>RF!B3</f>
        <v>5.6066666666666602</v>
      </c>
      <c r="C3" s="11">
        <f>LR!B3</f>
        <v>5.1164867082520598</v>
      </c>
      <c r="D3" s="11">
        <f>Adaboost!B3</f>
        <v>4.6820649124321099</v>
      </c>
      <c r="E3" s="11">
        <f>XGBR!B3</f>
        <v>5.9442449999999996</v>
      </c>
      <c r="F3" s="11">
        <f>Huber!B3</f>
        <v>5.1672343808541301</v>
      </c>
      <c r="G3" s="11">
        <f>BayesRidge!B3</f>
        <v>5.1110883430584</v>
      </c>
      <c r="H3" s="11">
        <f>Elastic!B3</f>
        <v>4.9548722901745004</v>
      </c>
      <c r="I3" s="11">
        <f>GBR!B3</f>
        <v>5.1376016203955404</v>
      </c>
      <c r="J3" s="12">
        <f t="shared" si="0"/>
        <v>5.2035977029194456</v>
      </c>
      <c r="K3" s="13">
        <f t="shared" si="1"/>
        <v>5.9442449999999996</v>
      </c>
      <c r="L3" s="13">
        <f t="shared" si="2"/>
        <v>4.6820649124321099</v>
      </c>
      <c r="O3" t="s">
        <v>51</v>
      </c>
      <c r="P3">
        <v>7.1</v>
      </c>
      <c r="Q3" t="s">
        <v>66</v>
      </c>
      <c r="R3" s="6">
        <f>P2</f>
        <v>7.15</v>
      </c>
      <c r="AC3" s="6"/>
    </row>
    <row r="4" spans="1:29" ht="15" thickBot="1" x14ac:dyDescent="0.35">
      <c r="A4" t="s">
        <v>90</v>
      </c>
      <c r="B4" s="11">
        <f>RF!B4</f>
        <v>5.07</v>
      </c>
      <c r="C4" s="11">
        <f>LR!B4</f>
        <v>5.90688845429551</v>
      </c>
      <c r="D4" s="11">
        <f>Adaboost!B4</f>
        <v>5.7232446572278004</v>
      </c>
      <c r="E4" s="11">
        <f>XGBR!B4</f>
        <v>4.8165912999999998</v>
      </c>
      <c r="F4" s="11">
        <f>Huber!B4</f>
        <v>5.9919624670252496</v>
      </c>
      <c r="G4" s="11">
        <f>BayesRidge!B4</f>
        <v>5.9052315947603802</v>
      </c>
      <c r="H4" s="11">
        <f>Elastic!B4</f>
        <v>5.3778036970690497</v>
      </c>
      <c r="I4" s="11">
        <f>GBR!B4</f>
        <v>5.8713172401401401</v>
      </c>
      <c r="J4" s="12">
        <f t="shared" si="0"/>
        <v>5.6455741855901413</v>
      </c>
      <c r="K4" s="13">
        <f t="shared" si="1"/>
        <v>6.14712825979315</v>
      </c>
      <c r="L4" s="13">
        <f t="shared" si="2"/>
        <v>4.8165912999999998</v>
      </c>
      <c r="O4" t="s">
        <v>73</v>
      </c>
      <c r="P4">
        <v>8.85</v>
      </c>
      <c r="Q4" t="s">
        <v>46</v>
      </c>
      <c r="R4" s="6">
        <f>P5</f>
        <v>9.5500000000000007</v>
      </c>
      <c r="AC4" s="6"/>
    </row>
    <row r="5" spans="1:29" ht="15" thickBot="1" x14ac:dyDescent="0.35">
      <c r="A5" t="s">
        <v>91</v>
      </c>
      <c r="B5" s="11">
        <f>RF!B5</f>
        <v>5.9733333333333301</v>
      </c>
      <c r="C5" s="11">
        <f>LR!B5</f>
        <v>5.5574785389997103</v>
      </c>
      <c r="D5" s="11">
        <f>Adaboost!B5</f>
        <v>5.7390878938816297</v>
      </c>
      <c r="E5" s="11">
        <f>XGBR!B5</f>
        <v>5.4587810000000001</v>
      </c>
      <c r="F5" s="11">
        <f>Huber!B5</f>
        <v>5.5689176870455697</v>
      </c>
      <c r="G5" s="11">
        <f>BayesRidge!B5</f>
        <v>5.5610385226965597</v>
      </c>
      <c r="H5" s="11">
        <f>Elastic!B5</f>
        <v>5.2892435437451502</v>
      </c>
      <c r="I5" s="11">
        <f>GBR!B5</f>
        <v>5.9758368270669902</v>
      </c>
      <c r="J5" s="12">
        <f t="shared" si="0"/>
        <v>5.6436934667177825</v>
      </c>
      <c r="K5" s="13">
        <f t="shared" si="1"/>
        <v>5.9758368270669902</v>
      </c>
      <c r="L5" s="13">
        <f t="shared" si="2"/>
        <v>5.2892435437451502</v>
      </c>
      <c r="O5" t="s">
        <v>46</v>
      </c>
      <c r="P5">
        <v>9.5500000000000007</v>
      </c>
      <c r="Q5" t="s">
        <v>73</v>
      </c>
      <c r="R5" s="6">
        <f>P4</f>
        <v>8.85</v>
      </c>
      <c r="AC5" s="6"/>
    </row>
    <row r="6" spans="1:29" ht="15" thickBot="1" x14ac:dyDescent="0.35">
      <c r="A6" t="s">
        <v>92</v>
      </c>
      <c r="B6" s="11">
        <f>RF!B6</f>
        <v>4.5833333333333304</v>
      </c>
      <c r="C6" s="11">
        <f>LR!B6</f>
        <v>4.2392658148814597</v>
      </c>
      <c r="D6" s="11">
        <f>Adaboost!B6</f>
        <v>4.2509924132764896</v>
      </c>
      <c r="E6" s="11">
        <f>XGBR!B6</f>
        <v>3.8155377000000001</v>
      </c>
      <c r="F6" s="11">
        <f>Huber!B6</f>
        <v>4.3378246812632097</v>
      </c>
      <c r="G6" s="11">
        <f>BayesRidge!B6</f>
        <v>4.2423356097856502</v>
      </c>
      <c r="H6" s="11">
        <f>Elastic!B6</f>
        <v>4.8998597658779399</v>
      </c>
      <c r="I6" s="11">
        <f>GBR!B6</f>
        <v>5.3312247711990501</v>
      </c>
      <c r="J6" s="12">
        <f t="shared" si="0"/>
        <v>4.4674155802415276</v>
      </c>
      <c r="K6" s="13">
        <f t="shared" si="1"/>
        <v>5.3312247711990501</v>
      </c>
      <c r="L6" s="13">
        <f t="shared" si="2"/>
        <v>3.8155377000000001</v>
      </c>
      <c r="O6" t="s">
        <v>80</v>
      </c>
      <c r="P6">
        <v>6.45</v>
      </c>
      <c r="Q6" t="s">
        <v>67</v>
      </c>
      <c r="R6" s="6">
        <f>P7</f>
        <v>8.5</v>
      </c>
      <c r="AC6" s="6"/>
    </row>
    <row r="7" spans="1:29" ht="15" thickBot="1" x14ac:dyDescent="0.35">
      <c r="A7" t="s">
        <v>93</v>
      </c>
      <c r="B7" s="11">
        <f>RF!B7</f>
        <v>3.3966666666666598</v>
      </c>
      <c r="C7" s="11">
        <f>LR!B7</f>
        <v>4.1150179434377998</v>
      </c>
      <c r="D7" s="11">
        <f>Adaboost!B7</f>
        <v>4.0666072918020699</v>
      </c>
      <c r="E7" s="11">
        <f>XGBR!B7</f>
        <v>3.0947019999999998</v>
      </c>
      <c r="F7" s="11">
        <f>Huber!B7</f>
        <v>4.0734973614260097</v>
      </c>
      <c r="G7" s="11">
        <f>BayesRidge!B7</f>
        <v>4.1166427601580402</v>
      </c>
      <c r="H7" s="11">
        <f>Elastic!B7</f>
        <v>4.48822781162146</v>
      </c>
      <c r="I7" s="11">
        <f>GBR!B7</f>
        <v>3.6584014438816999</v>
      </c>
      <c r="J7" s="12">
        <f t="shared" si="0"/>
        <v>3.906953840087426</v>
      </c>
      <c r="K7" s="13">
        <f t="shared" si="1"/>
        <v>4.48822781162146</v>
      </c>
      <c r="L7" s="13">
        <f t="shared" si="2"/>
        <v>3.0947019999999998</v>
      </c>
      <c r="O7" t="s">
        <v>67</v>
      </c>
      <c r="P7">
        <v>8.5</v>
      </c>
      <c r="Q7" t="s">
        <v>80</v>
      </c>
      <c r="R7" s="6">
        <f>P6</f>
        <v>6.45</v>
      </c>
      <c r="AC7" s="6"/>
    </row>
    <row r="8" spans="1:29" ht="15" thickBot="1" x14ac:dyDescent="0.35">
      <c r="A8" t="s">
        <v>94</v>
      </c>
      <c r="B8" s="11">
        <f>RF!B8</f>
        <v>5.8733333333333304</v>
      </c>
      <c r="C8" s="11">
        <f>LR!B8</f>
        <v>6.1904794972592496</v>
      </c>
      <c r="D8" s="11">
        <f>Adaboost!B8</f>
        <v>5.84184222740405</v>
      </c>
      <c r="E8" s="11">
        <f>XGBR!B8</f>
        <v>5.299296</v>
      </c>
      <c r="F8" s="11">
        <f>Huber!B8</f>
        <v>6.2764791963770898</v>
      </c>
      <c r="G8" s="11">
        <f>BayesRidge!B8</f>
        <v>6.1917874687285996</v>
      </c>
      <c r="H8" s="11">
        <f>Elastic!B8</f>
        <v>5.5666266200536203</v>
      </c>
      <c r="I8" s="11">
        <f>GBR!B8</f>
        <v>6.4528834858104203</v>
      </c>
      <c r="J8" s="12">
        <f t="shared" si="0"/>
        <v>6.0158390572234159</v>
      </c>
      <c r="K8" s="13">
        <f t="shared" si="1"/>
        <v>6.4528834858104203</v>
      </c>
      <c r="L8" s="13">
        <f t="shared" si="2"/>
        <v>5.299296</v>
      </c>
      <c r="O8" t="s">
        <v>72</v>
      </c>
      <c r="P8">
        <v>9.75</v>
      </c>
      <c r="Q8" t="s">
        <v>69</v>
      </c>
      <c r="R8" s="6">
        <f>P9</f>
        <v>7.55</v>
      </c>
      <c r="AC8" s="6"/>
    </row>
    <row r="9" spans="1:29" ht="15" thickBot="1" x14ac:dyDescent="0.35">
      <c r="A9" t="s">
        <v>95</v>
      </c>
      <c r="B9" s="11">
        <f>RF!B9</f>
        <v>5.94</v>
      </c>
      <c r="C9" s="11">
        <f>LR!B9</f>
        <v>5.6962811514467804</v>
      </c>
      <c r="D9" s="11">
        <f>Adaboost!B9</f>
        <v>5.7390878938816297</v>
      </c>
      <c r="E9" s="11">
        <f>XGBR!B9</f>
        <v>6.0099964000000003</v>
      </c>
      <c r="F9" s="11">
        <f>Huber!B9</f>
        <v>5.7061179755115701</v>
      </c>
      <c r="G9" s="11">
        <f>BayesRidge!B9</f>
        <v>5.6955047575612703</v>
      </c>
      <c r="H9" s="11">
        <f>Elastic!B9</f>
        <v>5.2757209468084501</v>
      </c>
      <c r="I9" s="11">
        <f>GBR!B9</f>
        <v>5.9919586376343101</v>
      </c>
      <c r="J9" s="12">
        <f t="shared" si="0"/>
        <v>5.7585546200742073</v>
      </c>
      <c r="K9" s="13">
        <f t="shared" si="1"/>
        <v>6.0099964000000003</v>
      </c>
      <c r="L9" s="13">
        <f t="shared" si="2"/>
        <v>5.2757209468084501</v>
      </c>
      <c r="O9" t="s">
        <v>69</v>
      </c>
      <c r="P9">
        <v>7.55</v>
      </c>
      <c r="Q9" t="s">
        <v>72</v>
      </c>
      <c r="R9" s="6">
        <f>P8</f>
        <v>9.75</v>
      </c>
      <c r="AC9" s="6"/>
    </row>
    <row r="10" spans="1:29" ht="15" thickBot="1" x14ac:dyDescent="0.35">
      <c r="A10" t="s">
        <v>87</v>
      </c>
      <c r="B10" s="11">
        <f>RF!B10</f>
        <v>6.9033333333333298</v>
      </c>
      <c r="C10" s="11">
        <f>LR!B10</f>
        <v>6.1189778593655797</v>
      </c>
      <c r="D10" s="11">
        <f>Adaboost!B10</f>
        <v>6.5035165374778297</v>
      </c>
      <c r="E10" s="11">
        <f>XGBR!B10</f>
        <v>6.4805529999999996</v>
      </c>
      <c r="F10" s="11">
        <f>Huber!B10</f>
        <v>6.1387440921252701</v>
      </c>
      <c r="G10" s="11">
        <f>BayesRidge!B10</f>
        <v>6.1154283154152198</v>
      </c>
      <c r="H10" s="11">
        <f>Elastic!B10</f>
        <v>5.3856650322987099</v>
      </c>
      <c r="I10" s="11">
        <f>GBR!B10</f>
        <v>6.6670521087382202</v>
      </c>
      <c r="J10" s="12">
        <f t="shared" si="0"/>
        <v>6.2898203827439856</v>
      </c>
      <c r="K10" s="13">
        <f t="shared" si="1"/>
        <v>6.9033333333333298</v>
      </c>
      <c r="L10" s="13">
        <f t="shared" si="2"/>
        <v>5.3856650322987099</v>
      </c>
      <c r="O10" t="s">
        <v>47</v>
      </c>
      <c r="P10">
        <v>8.35</v>
      </c>
      <c r="Q10" t="s">
        <v>71</v>
      </c>
      <c r="R10" s="6">
        <f>P11</f>
        <v>8.4</v>
      </c>
      <c r="AC10" s="6"/>
    </row>
    <row r="11" spans="1:29" ht="15" thickBot="1" x14ac:dyDescent="0.35">
      <c r="A11" t="s">
        <v>88</v>
      </c>
      <c r="B11" s="11">
        <f>RF!B11</f>
        <v>3.7533333333333299</v>
      </c>
      <c r="C11" s="11">
        <f>LR!B11</f>
        <v>3.8277661317043798</v>
      </c>
      <c r="D11" s="11">
        <f>Adaboost!B11</f>
        <v>3.82007622611349</v>
      </c>
      <c r="E11" s="11">
        <f>XGBR!B11</f>
        <v>3.2319840000000002</v>
      </c>
      <c r="F11" s="11">
        <f>Huber!B11</f>
        <v>3.8615424357450698</v>
      </c>
      <c r="G11" s="11">
        <f>BayesRidge!B11</f>
        <v>3.83397111264973</v>
      </c>
      <c r="H11" s="11">
        <f>Elastic!B11</f>
        <v>4.5534032883525501</v>
      </c>
      <c r="I11" s="11">
        <f>GBR!B11</f>
        <v>3.8755095485695299</v>
      </c>
      <c r="J11" s="12">
        <f t="shared" si="0"/>
        <v>3.8542222186786526</v>
      </c>
      <c r="K11" s="13">
        <f t="shared" si="1"/>
        <v>4.5534032883525501</v>
      </c>
      <c r="L11" s="13">
        <f t="shared" si="2"/>
        <v>3.2319840000000002</v>
      </c>
      <c r="O11" t="s">
        <v>71</v>
      </c>
      <c r="P11">
        <v>8.4</v>
      </c>
      <c r="Q11" t="s">
        <v>47</v>
      </c>
      <c r="R11" s="6">
        <f>P10</f>
        <v>8.35</v>
      </c>
      <c r="AC11" s="6"/>
    </row>
    <row r="12" spans="1:29" ht="15" thickBot="1" x14ac:dyDescent="0.35">
      <c r="A12" t="s">
        <v>86</v>
      </c>
      <c r="B12" s="11">
        <f>RF!B12</f>
        <v>5.5433333333333303</v>
      </c>
      <c r="C12" s="11">
        <f>LR!B12</f>
        <v>5.4537863190107103</v>
      </c>
      <c r="D12" s="11">
        <f>Adaboost!B12</f>
        <v>4.5027930095295003</v>
      </c>
      <c r="E12" s="11">
        <f>XGBR!B12</f>
        <v>5.5498924000000001</v>
      </c>
      <c r="F12" s="11">
        <f>Huber!B12</f>
        <v>5.4534302093282001</v>
      </c>
      <c r="G12" s="11">
        <f>BayesRidge!B12</f>
        <v>5.4513115105501901</v>
      </c>
      <c r="H12" s="11">
        <f>Elastic!B12</f>
        <v>5.0851014312907203</v>
      </c>
      <c r="I12" s="11">
        <f>GBR!B12</f>
        <v>5.19860201964664</v>
      </c>
      <c r="J12" s="12">
        <f t="shared" si="0"/>
        <v>5.3249470063504525</v>
      </c>
      <c r="K12" s="13">
        <f t="shared" si="1"/>
        <v>5.68627282446477</v>
      </c>
      <c r="L12" s="13">
        <f t="shared" si="2"/>
        <v>4.5027930095295003</v>
      </c>
      <c r="O12" t="s">
        <v>52</v>
      </c>
      <c r="P12">
        <v>8.9499999999999993</v>
      </c>
      <c r="Q12" t="s">
        <v>70</v>
      </c>
      <c r="R12" s="6">
        <f>P13</f>
        <v>7.9</v>
      </c>
      <c r="AC12" s="6"/>
    </row>
    <row r="13" spans="1:29" ht="15" thickBot="1" x14ac:dyDescent="0.35">
      <c r="A13" t="s">
        <v>96</v>
      </c>
      <c r="B13" s="11">
        <f>RF!B13</f>
        <v>4.6766666666666596</v>
      </c>
      <c r="C13" s="11">
        <f>LR!B13</f>
        <v>5.1306753471149902</v>
      </c>
      <c r="D13" s="11">
        <f>Adaboost!B13</f>
        <v>4.2604973135535804</v>
      </c>
      <c r="E13" s="11">
        <f>XGBR!B13</f>
        <v>4.6456637000000001</v>
      </c>
      <c r="F13" s="11">
        <f>Huber!B13</f>
        <v>5.1371908390284204</v>
      </c>
      <c r="G13" s="11">
        <f>BayesRidge!B13</f>
        <v>5.1303401046876802</v>
      </c>
      <c r="H13" s="11">
        <f>Elastic!B13</f>
        <v>4.99950977449158</v>
      </c>
      <c r="I13" s="11">
        <f>GBR!B13</f>
        <v>4.7480165298634303</v>
      </c>
      <c r="J13" s="12">
        <f t="shared" si="0"/>
        <v>4.8847516323806799</v>
      </c>
      <c r="K13" s="13">
        <f t="shared" si="1"/>
        <v>5.2342044160197796</v>
      </c>
      <c r="L13" s="13">
        <f t="shared" si="2"/>
        <v>4.2604973135535804</v>
      </c>
      <c r="O13" t="s">
        <v>70</v>
      </c>
      <c r="P13">
        <v>7.9</v>
      </c>
      <c r="Q13" t="s">
        <v>52</v>
      </c>
      <c r="R13" s="6">
        <f>P12</f>
        <v>8.9499999999999993</v>
      </c>
      <c r="AC13" s="6"/>
    </row>
    <row r="14" spans="1:29" ht="15" thickBot="1" x14ac:dyDescent="0.35">
      <c r="A14" t="s">
        <v>97</v>
      </c>
      <c r="B14" s="11">
        <f>RF!B14</f>
        <v>4.71</v>
      </c>
      <c r="C14" s="11">
        <f>LR!B14</f>
        <v>4.9714181913370101</v>
      </c>
      <c r="D14" s="11">
        <f>Adaboost!B14</f>
        <v>4.3148089164999996</v>
      </c>
      <c r="E14" s="11">
        <f>XGBR!B14</f>
        <v>4.3731866000000004</v>
      </c>
      <c r="F14" s="11">
        <f>Huber!B14</f>
        <v>4.9636342226230497</v>
      </c>
      <c r="G14" s="11">
        <f>BayesRidge!B14</f>
        <v>4.96568732052679</v>
      </c>
      <c r="H14" s="11">
        <f>Elastic!B14</f>
        <v>4.8192218587494997</v>
      </c>
      <c r="I14" s="11">
        <f>GBR!B14</f>
        <v>4.8396610086622003</v>
      </c>
      <c r="J14" s="12">
        <f t="shared" si="0"/>
        <v>4.7878566183153373</v>
      </c>
      <c r="K14" s="13">
        <f t="shared" si="1"/>
        <v>5.1330914464394901</v>
      </c>
      <c r="L14" s="13">
        <f t="shared" si="2"/>
        <v>4.3148089164999996</v>
      </c>
      <c r="O14" t="s">
        <v>68</v>
      </c>
      <c r="P14">
        <v>9.35</v>
      </c>
      <c r="Q14" t="s">
        <v>37</v>
      </c>
      <c r="R14" s="6">
        <f>P15</f>
        <v>9.9499999999999993</v>
      </c>
      <c r="AC14" s="6"/>
    </row>
    <row r="15" spans="1:29" ht="15" thickBot="1" x14ac:dyDescent="0.35">
      <c r="A15" t="s">
        <v>98</v>
      </c>
      <c r="B15" s="11">
        <f>RF!B15</f>
        <v>5.8233333333333297</v>
      </c>
      <c r="C15" s="11">
        <f>LR!B15</f>
        <v>5.6438848273184297</v>
      </c>
      <c r="D15" s="11">
        <f>Adaboost!B15</f>
        <v>4.5246555965816597</v>
      </c>
      <c r="E15" s="11">
        <f>XGBR!B15</f>
        <v>6.0264544000000004</v>
      </c>
      <c r="F15" s="11">
        <f>Huber!B15</f>
        <v>5.6968501364571198</v>
      </c>
      <c r="G15" s="11">
        <f>BayesRidge!B15</f>
        <v>5.6402957384931396</v>
      </c>
      <c r="H15" s="11">
        <f>Elastic!B15</f>
        <v>5.2236848746351798</v>
      </c>
      <c r="I15" s="11">
        <f>GBR!B15</f>
        <v>5.4684652156845104</v>
      </c>
      <c r="J15" s="12">
        <f t="shared" si="0"/>
        <v>5.5426487683193946</v>
      </c>
      <c r="K15" s="13">
        <f t="shared" si="1"/>
        <v>6.0264544000000004</v>
      </c>
      <c r="L15" s="13">
        <f t="shared" si="2"/>
        <v>4.5246555965816597</v>
      </c>
      <c r="O15" t="s">
        <v>37</v>
      </c>
      <c r="P15">
        <v>9.9499999999999993</v>
      </c>
      <c r="Q15" t="s">
        <v>68</v>
      </c>
      <c r="R15" s="6">
        <f>P14</f>
        <v>9.35</v>
      </c>
      <c r="AC15" s="6"/>
    </row>
    <row r="16" spans="1:29" ht="15" thickBot="1" x14ac:dyDescent="0.35">
      <c r="A16" t="s">
        <v>99</v>
      </c>
      <c r="B16" s="5">
        <f>RF!B16</f>
        <v>4.0599999999999996</v>
      </c>
      <c r="C16" s="5">
        <f>LR!B16</f>
        <v>4.1375576849354303</v>
      </c>
      <c r="D16" s="5">
        <f>Adaboost!B16</f>
        <v>3.7555512445542498</v>
      </c>
      <c r="E16" s="5">
        <f>XGBR!B16</f>
        <v>4.0139585000000002</v>
      </c>
      <c r="F16" s="5">
        <f>Huber!B16</f>
        <v>4.1622023458212496</v>
      </c>
      <c r="G16" s="5">
        <f>BayesRidge!B16</f>
        <v>4.1363438092754699</v>
      </c>
      <c r="H16" s="5">
        <f>Elastic!B16</f>
        <v>4.5181068969501998</v>
      </c>
      <c r="I16" s="5">
        <f>GBR!B16</f>
        <v>3.7679411635862601</v>
      </c>
      <c r="J16" s="6">
        <f t="shared" si="0"/>
        <v>4.0927340426565912</v>
      </c>
      <c r="K16">
        <f t="shared" si="1"/>
        <v>4.5181068969501998</v>
      </c>
      <c r="L16">
        <f t="shared" si="2"/>
        <v>3.7555512445542498</v>
      </c>
      <c r="O16" t="s">
        <v>77</v>
      </c>
      <c r="P16">
        <v>9.65</v>
      </c>
      <c r="Q16" t="s">
        <v>60</v>
      </c>
      <c r="R16" s="6">
        <f>P17</f>
        <v>7.7</v>
      </c>
      <c r="AC16" s="6"/>
    </row>
    <row r="17" spans="1:29" ht="15" thickBot="1" x14ac:dyDescent="0.35">
      <c r="A17" t="s">
        <v>100</v>
      </c>
      <c r="B17" s="5">
        <f>RF!B17</f>
        <v>5.9866666666666601</v>
      </c>
      <c r="C17" s="5">
        <f>LR!B17</f>
        <v>5.7630170571460697</v>
      </c>
      <c r="D17" s="5">
        <f>Adaboost!B17</f>
        <v>4.9815012850902196</v>
      </c>
      <c r="E17" s="5">
        <f>XGBR!B17</f>
        <v>6.7719940000000003</v>
      </c>
      <c r="F17" s="5">
        <f>Huber!B17</f>
        <v>5.8002412156575103</v>
      </c>
      <c r="G17" s="5">
        <f>BayesRidge!B17</f>
        <v>5.7644218854467102</v>
      </c>
      <c r="H17" s="5">
        <f>Elastic!B17</f>
        <v>5.3342833411622497</v>
      </c>
      <c r="I17" s="5">
        <f>GBR!B17</f>
        <v>5.9648733927421302</v>
      </c>
      <c r="J17" s="6">
        <f t="shared" si="0"/>
        <v>5.8034199827542619</v>
      </c>
      <c r="K17">
        <f t="shared" si="1"/>
        <v>6.7719940000000003</v>
      </c>
      <c r="L17">
        <f t="shared" si="2"/>
        <v>4.9815012850902196</v>
      </c>
      <c r="O17" t="s">
        <v>60</v>
      </c>
      <c r="P17">
        <v>7.7</v>
      </c>
      <c r="Q17" t="s">
        <v>77</v>
      </c>
      <c r="R17" s="6">
        <f>P16</f>
        <v>9.65</v>
      </c>
      <c r="AC17" s="6"/>
    </row>
    <row r="18" spans="1:29" ht="15" thickBot="1" x14ac:dyDescent="0.35">
      <c r="A18" t="s">
        <v>101</v>
      </c>
      <c r="B18" s="5">
        <f>RF!B18</f>
        <v>5.2366666666666601</v>
      </c>
      <c r="C18" s="5">
        <f>LR!B18</f>
        <v>4.2078071396343697</v>
      </c>
      <c r="D18" s="5">
        <f>Adaboost!B18</f>
        <v>4.6546568652251201</v>
      </c>
      <c r="E18" s="5">
        <f>XGBR!B18</f>
        <v>4.8684944999999997</v>
      </c>
      <c r="F18" s="5">
        <f>Huber!B18</f>
        <v>4.2948468061171496</v>
      </c>
      <c r="G18" s="5">
        <f>BayesRidge!B18</f>
        <v>4.2054295167893496</v>
      </c>
      <c r="H18" s="5">
        <f>Elastic!B18</f>
        <v>4.8270804601227102</v>
      </c>
      <c r="I18" s="5">
        <f>GBR!B18</f>
        <v>5.3788970172555599</v>
      </c>
      <c r="J18" s="6">
        <f t="shared" si="0"/>
        <v>4.6700437032510473</v>
      </c>
      <c r="K18">
        <f t="shared" si="1"/>
        <v>5.3788970172555599</v>
      </c>
      <c r="L18">
        <f t="shared" si="2"/>
        <v>4.2054295167893496</v>
      </c>
      <c r="O18" t="s">
        <v>78</v>
      </c>
      <c r="P18">
        <v>8.1</v>
      </c>
      <c r="Q18" t="s">
        <v>75</v>
      </c>
      <c r="R18" s="6">
        <f>P19</f>
        <v>7.7</v>
      </c>
      <c r="AC18" s="6"/>
    </row>
    <row r="19" spans="1:29" ht="15" thickBot="1" x14ac:dyDescent="0.35">
      <c r="A19" t="s">
        <v>102</v>
      </c>
      <c r="B19" s="5">
        <f>RF!B19</f>
        <v>4.1233333333333304</v>
      </c>
      <c r="C19" s="5">
        <f>LR!B19</f>
        <v>4.7101009811085701</v>
      </c>
      <c r="D19" s="5">
        <f>Adaboost!B19</f>
        <v>4.1712992531457296</v>
      </c>
      <c r="E19" s="5">
        <f>XGBR!B19</f>
        <v>3.5940496999999998</v>
      </c>
      <c r="F19" s="5">
        <f>Huber!B19</f>
        <v>4.7292861650740097</v>
      </c>
      <c r="G19" s="5">
        <f>BayesRidge!B19</f>
        <v>4.7102536816743097</v>
      </c>
      <c r="H19" s="5">
        <f>Elastic!B19</f>
        <v>4.7824168421406199</v>
      </c>
      <c r="I19" s="5">
        <f>GBR!B19</f>
        <v>4.4511297670801397</v>
      </c>
      <c r="J19" s="6">
        <f t="shared" si="0"/>
        <v>4.4376839093592135</v>
      </c>
      <c r="K19">
        <f t="shared" si="1"/>
        <v>4.7824168421406199</v>
      </c>
      <c r="L19">
        <f t="shared" si="2"/>
        <v>3.5940496999999998</v>
      </c>
      <c r="O19" t="s">
        <v>75</v>
      </c>
      <c r="P19">
        <v>7.7</v>
      </c>
      <c r="Q19" t="s">
        <v>78</v>
      </c>
      <c r="R19" s="6">
        <f>P18</f>
        <v>8.1</v>
      </c>
      <c r="AC19" s="6"/>
    </row>
    <row r="20" spans="1:29" ht="15" thickBot="1" x14ac:dyDescent="0.35">
      <c r="A20" t="s">
        <v>57</v>
      </c>
      <c r="B20" s="5">
        <f>RF!B20</f>
        <v>3.0866666666666598</v>
      </c>
      <c r="C20" s="5">
        <f>LR!B20</f>
        <v>2.9321100611327702</v>
      </c>
      <c r="D20" s="5">
        <f>Adaboost!B20</f>
        <v>3.4709541953371299</v>
      </c>
      <c r="E20" s="5">
        <f>XGBR!B20</f>
        <v>2.9065620000000001</v>
      </c>
      <c r="F20" s="5">
        <f>Huber!B20</f>
        <v>2.9536246771415899</v>
      </c>
      <c r="G20" s="5">
        <f>BayesRidge!B20</f>
        <v>2.94317334152626</v>
      </c>
      <c r="H20" s="5">
        <f>Elastic!B20</f>
        <v>4.0472508807119203</v>
      </c>
      <c r="I20" s="5">
        <f>GBR!B20</f>
        <v>2.95435344280139</v>
      </c>
      <c r="J20" s="6">
        <f t="shared" si="0"/>
        <v>3.1511707992578093</v>
      </c>
      <c r="K20">
        <f t="shared" si="1"/>
        <v>4.0472508807119203</v>
      </c>
      <c r="L20">
        <f t="shared" si="2"/>
        <v>2.9065620000000001</v>
      </c>
      <c r="O20" t="s">
        <v>14</v>
      </c>
      <c r="P20">
        <v>8.65</v>
      </c>
      <c r="Q20" t="s">
        <v>58</v>
      </c>
      <c r="R20" s="6">
        <f>P21</f>
        <v>8</v>
      </c>
      <c r="AC20" s="6"/>
    </row>
    <row r="21" spans="1:29" ht="15" thickBot="1" x14ac:dyDescent="0.35">
      <c r="A21" t="s">
        <v>103</v>
      </c>
      <c r="B21" s="5">
        <f>RF!B21</f>
        <v>5.2</v>
      </c>
      <c r="C21" s="5">
        <f>LR!B21</f>
        <v>4.64270137840575</v>
      </c>
      <c r="D21" s="5">
        <f>Adaboost!B21</f>
        <v>4.2071679963248796</v>
      </c>
      <c r="E21" s="5">
        <f>XGBR!B21</f>
        <v>3.5593910000000002</v>
      </c>
      <c r="F21" s="5">
        <f>Huber!B21</f>
        <v>4.6412590386108503</v>
      </c>
      <c r="G21" s="5">
        <f>BayesRidge!B21</f>
        <v>4.64669219089454</v>
      </c>
      <c r="H21" s="5">
        <f>Elastic!B21</f>
        <v>4.8571423444442097</v>
      </c>
      <c r="I21" s="5">
        <f>GBR!B21</f>
        <v>4.8641308936398797</v>
      </c>
      <c r="J21" s="6">
        <f t="shared" si="0"/>
        <v>4.592389628883975</v>
      </c>
      <c r="K21">
        <f t="shared" si="1"/>
        <v>5.2</v>
      </c>
      <c r="L21">
        <f t="shared" si="2"/>
        <v>3.5593910000000002</v>
      </c>
      <c r="O21" t="s">
        <v>58</v>
      </c>
      <c r="P21">
        <v>8</v>
      </c>
      <c r="Q21" t="s">
        <v>14</v>
      </c>
      <c r="R21" s="6">
        <f>P20</f>
        <v>8.65</v>
      </c>
      <c r="AC21" s="6"/>
    </row>
    <row r="22" spans="1:29" ht="15" thickBot="1" x14ac:dyDescent="0.35">
      <c r="A22" t="s">
        <v>56</v>
      </c>
      <c r="B22" s="5">
        <f>RF!B22</f>
        <v>0</v>
      </c>
      <c r="C22" s="5">
        <f>LR!B22</f>
        <v>0</v>
      </c>
      <c r="D22" s="5">
        <f>Adaboost!B22</f>
        <v>0</v>
      </c>
      <c r="E22" s="5">
        <f>XGBR!B22</f>
        <v>0</v>
      </c>
      <c r="F22" s="5">
        <f>Huber!B22</f>
        <v>0</v>
      </c>
      <c r="G22" s="5">
        <f>BayesRidge!B22</f>
        <v>0</v>
      </c>
      <c r="H22" s="5">
        <f>Elastic!B22</f>
        <v>0</v>
      </c>
      <c r="I22" s="5">
        <f>GBR!B22</f>
        <v>0</v>
      </c>
      <c r="J22" s="6">
        <f t="shared" si="0"/>
        <v>0</v>
      </c>
      <c r="K22">
        <f t="shared" si="1"/>
        <v>0</v>
      </c>
      <c r="L22">
        <f t="shared" si="2"/>
        <v>0</v>
      </c>
      <c r="O22" t="s">
        <v>74</v>
      </c>
      <c r="P22">
        <v>9.5</v>
      </c>
      <c r="Q22" t="s">
        <v>59</v>
      </c>
      <c r="R22" s="6">
        <f>P23</f>
        <v>5.8</v>
      </c>
      <c r="AC22" s="6"/>
    </row>
    <row r="23" spans="1:29" ht="15" thickBot="1" x14ac:dyDescent="0.35">
      <c r="A23" t="s">
        <v>104</v>
      </c>
      <c r="B23" s="5">
        <f>RF!B23</f>
        <v>0</v>
      </c>
      <c r="C23" s="5">
        <f>LR!B23</f>
        <v>0</v>
      </c>
      <c r="D23" s="5">
        <f>Adaboost!B23</f>
        <v>0</v>
      </c>
      <c r="E23" s="5">
        <f>XGBR!B23</f>
        <v>0</v>
      </c>
      <c r="F23" s="5">
        <f>Huber!B23</f>
        <v>0</v>
      </c>
      <c r="G23" s="5">
        <f>BayesRidge!B23</f>
        <v>0</v>
      </c>
      <c r="H23" s="5">
        <f>Elastic!B23</f>
        <v>0</v>
      </c>
      <c r="I23" s="5">
        <f>GBR!B23</f>
        <v>0</v>
      </c>
      <c r="J23" s="6">
        <f t="shared" si="0"/>
        <v>0</v>
      </c>
      <c r="K23">
        <f t="shared" si="1"/>
        <v>0</v>
      </c>
      <c r="L23">
        <f t="shared" si="2"/>
        <v>0</v>
      </c>
      <c r="O23" t="s">
        <v>59</v>
      </c>
      <c r="P23">
        <v>5.8</v>
      </c>
      <c r="Q23" t="s">
        <v>74</v>
      </c>
      <c r="R23" s="6">
        <f>P22</f>
        <v>9.5</v>
      </c>
      <c r="AC23" s="6"/>
    </row>
    <row r="24" spans="1:29" ht="15" thickBot="1" x14ac:dyDescent="0.35">
      <c r="A24" t="s">
        <v>105</v>
      </c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O24" t="s">
        <v>79</v>
      </c>
      <c r="P24">
        <v>9.75</v>
      </c>
      <c r="Q24" t="s">
        <v>61</v>
      </c>
      <c r="R24" s="6">
        <f>P25</f>
        <v>11.2</v>
      </c>
      <c r="AC24" s="6"/>
    </row>
    <row r="25" spans="1:29" ht="15" thickBot="1" x14ac:dyDescent="0.35">
      <c r="A25" t="s">
        <v>106</v>
      </c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O25" t="s">
        <v>61</v>
      </c>
      <c r="P25">
        <v>11.2</v>
      </c>
      <c r="Q25" t="s">
        <v>79</v>
      </c>
      <c r="R25" s="6">
        <f>P24</f>
        <v>9.75</v>
      </c>
      <c r="AC25" s="6"/>
    </row>
    <row r="26" spans="1:29" ht="15" thickBot="1" x14ac:dyDescent="0.35">
      <c r="A26" t="s">
        <v>107</v>
      </c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O26" t="s">
        <v>76</v>
      </c>
      <c r="P26">
        <v>9.4</v>
      </c>
      <c r="Q26" t="s">
        <v>82</v>
      </c>
      <c r="R26" s="6">
        <f>P27</f>
        <v>7.8</v>
      </c>
      <c r="AC26" s="6"/>
    </row>
    <row r="27" spans="1:29" ht="15" thickBot="1" x14ac:dyDescent="0.35">
      <c r="A27" t="s">
        <v>108</v>
      </c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O27" t="s">
        <v>82</v>
      </c>
      <c r="P27">
        <v>7.8</v>
      </c>
      <c r="Q27" t="s">
        <v>76</v>
      </c>
      <c r="R27" s="6">
        <f>P26</f>
        <v>9.4</v>
      </c>
      <c r="AC27" s="6"/>
    </row>
    <row r="28" spans="1:29" ht="15" thickBot="1" x14ac:dyDescent="0.35">
      <c r="A28" t="s">
        <v>109</v>
      </c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O28" t="s">
        <v>45</v>
      </c>
      <c r="P28">
        <v>8.0500000000000007</v>
      </c>
      <c r="Q28" t="s">
        <v>84</v>
      </c>
      <c r="R28" s="6">
        <f>P29</f>
        <v>9.5</v>
      </c>
      <c r="AC28" s="6"/>
    </row>
    <row r="29" spans="1:29" ht="15" thickBot="1" x14ac:dyDescent="0.35">
      <c r="A29" t="s">
        <v>110</v>
      </c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O29" t="s">
        <v>84</v>
      </c>
      <c r="P29">
        <v>9.5</v>
      </c>
      <c r="Q29" t="s">
        <v>45</v>
      </c>
      <c r="R29" s="6">
        <f>P28</f>
        <v>8.0500000000000007</v>
      </c>
      <c r="AC29" s="6"/>
    </row>
    <row r="30" spans="1:29" ht="15" thickBot="1" x14ac:dyDescent="0.35">
      <c r="A30" t="s">
        <v>111</v>
      </c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O30" t="s">
        <v>83</v>
      </c>
      <c r="P30">
        <v>9.0500000000000007</v>
      </c>
      <c r="Q30" t="s">
        <v>81</v>
      </c>
      <c r="R30" s="6">
        <f>P31</f>
        <v>10.3</v>
      </c>
      <c r="AC30" s="6"/>
    </row>
    <row r="31" spans="1:29" ht="15" thickBot="1" x14ac:dyDescent="0.35">
      <c r="A31" t="s">
        <v>65</v>
      </c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O31" t="s">
        <v>81</v>
      </c>
      <c r="P31">
        <v>10.3</v>
      </c>
      <c r="Q31" t="s">
        <v>83</v>
      </c>
      <c r="R31" s="6">
        <f>P30</f>
        <v>9.0500000000000007</v>
      </c>
      <c r="AC31" s="6"/>
    </row>
    <row r="32" spans="1:29" ht="15" thickBot="1" x14ac:dyDescent="0.35">
      <c r="A32" t="s">
        <v>112</v>
      </c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R32" s="6">
        <f>P33</f>
        <v>0</v>
      </c>
      <c r="AC32" s="6"/>
    </row>
    <row r="33" spans="1:29" ht="15" thickBot="1" x14ac:dyDescent="0.35">
      <c r="A33" t="s">
        <v>113</v>
      </c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R33" s="6">
        <f>P32</f>
        <v>0</v>
      </c>
      <c r="AC33" s="6"/>
    </row>
    <row r="34" spans="1:29" ht="15" thickBot="1" x14ac:dyDescent="0.35">
      <c r="A34" t="s">
        <v>114</v>
      </c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 t="s">
        <v>115</v>
      </c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42</v>
      </c>
      <c r="H36" s="7" t="s">
        <v>50</v>
      </c>
      <c r="I36" s="7" t="s">
        <v>43</v>
      </c>
      <c r="J36" s="7" t="s">
        <v>29</v>
      </c>
      <c r="K36" s="7" t="s">
        <v>15</v>
      </c>
      <c r="L36" s="7" t="s">
        <v>14</v>
      </c>
      <c r="M36" s="7" t="s">
        <v>44</v>
      </c>
      <c r="N36" s="7" t="s">
        <v>28</v>
      </c>
      <c r="O36" s="7" t="s">
        <v>27</v>
      </c>
      <c r="P36" s="7" t="s">
        <v>17</v>
      </c>
      <c r="Q36" s="7" t="s">
        <v>33</v>
      </c>
      <c r="R36" s="7" t="s">
        <v>35</v>
      </c>
      <c r="S36" s="7" t="s">
        <v>18</v>
      </c>
      <c r="T36" s="7" t="s">
        <v>26</v>
      </c>
      <c r="U36" s="7" t="s">
        <v>25</v>
      </c>
      <c r="V36" s="7" t="s">
        <v>36</v>
      </c>
      <c r="W36" s="7" t="s">
        <v>34</v>
      </c>
      <c r="X36" s="7" t="s">
        <v>41</v>
      </c>
      <c r="Y36" s="7" t="s">
        <v>24</v>
      </c>
      <c r="Z36" s="7" t="s">
        <v>6</v>
      </c>
      <c r="AA36" s="6" t="s">
        <v>39</v>
      </c>
    </row>
    <row r="37" spans="1:29" ht="15" thickBot="1" x14ac:dyDescent="0.35">
      <c r="A37" t="str">
        <f t="shared" ref="A37:A43" si="5">A2</f>
        <v>Brandon Pfaadt</v>
      </c>
      <c r="B37" s="5">
        <f>Neural!B2</f>
        <v>4.5578431164020596</v>
      </c>
      <c r="D37" s="16">
        <v>1</v>
      </c>
      <c r="E37" s="7" t="s">
        <v>116</v>
      </c>
      <c r="F37" s="7" t="s">
        <v>72</v>
      </c>
      <c r="G37" s="7" t="s">
        <v>69</v>
      </c>
      <c r="H37" s="7" t="s">
        <v>48</v>
      </c>
      <c r="I37" s="7">
        <v>4.9473684210526319</v>
      </c>
      <c r="J37" s="10">
        <v>4.4059189405540424</v>
      </c>
      <c r="K37" s="10">
        <v>4.6433646503073804</v>
      </c>
      <c r="L37" s="10">
        <v>3.93569399261788</v>
      </c>
      <c r="M37" s="7">
        <v>7.45</v>
      </c>
      <c r="N37" s="17">
        <v>3.5</v>
      </c>
      <c r="O37" s="17">
        <f t="shared" ref="O37:O70" si="6">IF(ABS(I37 - N37) &gt; MAX(ABS(J37 - N37), ABS(K37 - N37)), I37 - N37, IF(ABS(J37 - N37) &gt; ABS(K37 - N37), J37 - N37, K37 - N37))</f>
        <v>1.4473684210526319</v>
      </c>
      <c r="P37" s="17" t="str">
        <f t="shared" ref="P37:P70" si="7">IF(OR(O37&lt;0, AND(I37&lt;N37, L37&lt;N37)), "Under", "Over")</f>
        <v>Over</v>
      </c>
      <c r="Q37" s="17">
        <f t="shared" ref="Q37:Q70" si="8">I37-N37</f>
        <v>1.4473684210526319</v>
      </c>
      <c r="R37" s="17">
        <v>0.7</v>
      </c>
      <c r="S37" s="17">
        <f t="shared" ref="S37:S70" si="9">IF(P37="Over", IF(AND(J37&gt;N37, K37&gt;N37, L37&gt;N37), 1, IF(OR(AND(J37&gt;N37, K37&gt;N37), AND(J37&gt;N37, L37&gt;N37), AND(J37&gt;N37, L37&gt;N37)), 2/3, IF(OR(AND(J37&gt;N37, K37&lt;=N37), AND(J37&gt;N37, L37&lt;=N37), AND(K37&gt;N37, L37&lt;=N37), AND(J37&lt;=N37, K37&gt;N37), AND(J37&lt;=N37, L37&gt;N37), AND(K37&lt;=N37, L37&gt;N37)), 1/3, 0))), IF(AND(J37&lt;N37, K37&lt;N37, L37&lt;N37), 1, IF(OR(AND(J37&lt;N37, K37&lt;N37), AND(J37&lt;N37, L37&lt;N37), AND(J37&lt;N37, L37&lt;N37)), 2/3, IF(OR(AND(J37&lt;N37, K37&gt;=N37), AND(J37&lt;N37, L37&gt;=N37), AND(K37&lt;N37, L37&gt;=N37), AND(J37&gt;=N37, K37&lt;N37), AND(J37&gt;=N37, L37&lt;N37), AND(K37&gt;=N37, L37&lt;N37)), 1/3, 0))))</f>
        <v>1</v>
      </c>
      <c r="T37" s="17">
        <f t="shared" ref="T37:T70" si="10">IF(OR(O37&gt;1.5,O37&lt;-1.5),2,
IF(OR(AND(O37&lt;=1.5,O37&gt;=1),AND(O37&gt;=-1.5,O37&lt;=-1)),1.5,
IF(OR(AND(O37&lt;=1,O37&gt;=0.75),AND(O37&gt;=-1,O37&lt;=-0.75)),1,
IF(OR(AND(O37&lt;=0.75,O37&gt;=0.5),AND(O37&gt;=-0.75,O37&lt;=-0.5)),0.5,
IF(OR(O37&lt;=0.5,O37&gt;=-0.5),0,"")
)
)
))</f>
        <v>1.5</v>
      </c>
      <c r="U37" s="17">
        <f t="shared" ref="U37:U70" si="11">IF(S37=1,3,IF(S37=2/3,2,IF(S37=1/3,1,0)))</f>
        <v>3</v>
      </c>
      <c r="V37" s="17">
        <f t="shared" ref="V37:V70" si="12">IF(AND(P37="Over", I37&gt;N37), 2, IF(AND(P37="Under", I37&lt;=N37), 2, 0))</f>
        <v>2</v>
      </c>
      <c r="W37" s="17">
        <f t="shared" ref="W37:W70" si="13">IF(AND(P37="Over", ISNUMBER(R37), R37&gt;0.5), 2, IF(AND(P37="Under", ISNUMBER(R37), R37&lt;=0.5), 2, 0))</f>
        <v>2</v>
      </c>
      <c r="X37" s="17">
        <f t="shared" ref="X37:X70" si="14">IF(P37="Over",
    IF(M37&gt;8.6, 1,
        IF(M37&gt;7.5, 0.5, 0)),
    IF(P37="Under",
        IF(M37&gt;8.6, 0,
            IF(M37&gt;7.5, 0.5, 1)),
        "Invalid N37 Value"))</f>
        <v>0</v>
      </c>
      <c r="Y37" s="17">
        <f t="shared" ref="Y37:Y70" si="15">SUM(T37:X37)</f>
        <v>8.5</v>
      </c>
      <c r="Z37" s="17">
        <v>3</v>
      </c>
      <c r="AA37" s="6">
        <f t="shared" ref="AA37:AA49" si="16">IF(ABS(I38 - N38) &gt; MAX(ABS(J38 - N38), ABS(K38 - N38), ABS(L38 - N38)), I38, IF(ABS(J38 - N38) &gt; MAX(ABS(K38 - N38), ABS(L38 - N38)), J38, IF(ABS(K38 - N38) &gt; ABS(L38 - N38), K38, L38)))-N38</f>
        <v>-1.8179350875678901</v>
      </c>
    </row>
    <row r="38" spans="1:29" ht="15" thickBot="1" x14ac:dyDescent="0.35">
      <c r="A38" t="str">
        <f t="shared" si="5"/>
        <v>Ben Lively</v>
      </c>
      <c r="B38" s="5">
        <f>Neural!B3</f>
        <v>5.1121194044416098</v>
      </c>
      <c r="D38" s="16">
        <v>2</v>
      </c>
      <c r="E38" s="7" t="s">
        <v>117</v>
      </c>
      <c r="F38" s="7" t="s">
        <v>69</v>
      </c>
      <c r="G38" s="7" t="s">
        <v>72</v>
      </c>
      <c r="H38" s="7" t="s">
        <v>49</v>
      </c>
      <c r="I38" s="7">
        <v>5.9</v>
      </c>
      <c r="J38" s="10">
        <v>5.2035977029194456</v>
      </c>
      <c r="K38" s="10">
        <v>5.9442449999999996</v>
      </c>
      <c r="L38" s="10">
        <v>4.6820649124321099</v>
      </c>
      <c r="M38" s="7">
        <v>9.6</v>
      </c>
      <c r="N38" s="18">
        <v>6.5</v>
      </c>
      <c r="O38" s="18">
        <f t="shared" si="6"/>
        <v>-1.2964022970805544</v>
      </c>
      <c r="P38" s="18" t="str">
        <f t="shared" si="7"/>
        <v>Under</v>
      </c>
      <c r="Q38" s="18">
        <f t="shared" si="8"/>
        <v>-0.59999999999999964</v>
      </c>
      <c r="R38" s="18">
        <v>0.3</v>
      </c>
      <c r="S38" s="18">
        <f t="shared" si="9"/>
        <v>1</v>
      </c>
      <c r="T38" s="18">
        <f t="shared" si="10"/>
        <v>1.5</v>
      </c>
      <c r="U38" s="18">
        <f t="shared" si="11"/>
        <v>3</v>
      </c>
      <c r="V38" s="18">
        <f t="shared" si="12"/>
        <v>2</v>
      </c>
      <c r="W38" s="18">
        <f t="shared" si="13"/>
        <v>2</v>
      </c>
      <c r="X38" s="18">
        <f t="shared" si="14"/>
        <v>0</v>
      </c>
      <c r="Y38" s="18">
        <f t="shared" si="15"/>
        <v>8.5</v>
      </c>
      <c r="Z38" s="18">
        <v>4</v>
      </c>
      <c r="AA38" s="6">
        <f t="shared" si="16"/>
        <v>1.64712825979315</v>
      </c>
    </row>
    <row r="39" spans="1:29" ht="15" thickBot="1" x14ac:dyDescent="0.35">
      <c r="A39" t="str">
        <f t="shared" si="5"/>
        <v>Joe Ryan</v>
      </c>
      <c r="B39" s="5">
        <f>Neural!B4</f>
        <v>6.14712825979315</v>
      </c>
      <c r="D39" s="16">
        <v>3</v>
      </c>
      <c r="E39" s="7" t="s">
        <v>118</v>
      </c>
      <c r="F39" s="7" t="s">
        <v>68</v>
      </c>
      <c r="G39" s="7" t="s">
        <v>37</v>
      </c>
      <c r="H39" s="7" t="s">
        <v>48</v>
      </c>
      <c r="I39" s="7">
        <v>4.1500000000000004</v>
      </c>
      <c r="J39" s="10">
        <v>5.6455741855901413</v>
      </c>
      <c r="K39" s="10">
        <v>6.14712825979315</v>
      </c>
      <c r="L39" s="10">
        <v>4.8165912999999998</v>
      </c>
      <c r="M39" s="7">
        <v>10.75</v>
      </c>
      <c r="N39" s="18">
        <v>4.5</v>
      </c>
      <c r="O39" s="18">
        <f t="shared" si="6"/>
        <v>1.64712825979315</v>
      </c>
      <c r="P39" s="18" t="str">
        <f t="shared" si="7"/>
        <v>Over</v>
      </c>
      <c r="Q39" s="18">
        <f t="shared" si="8"/>
        <v>-0.34999999999999964</v>
      </c>
      <c r="R39" s="18">
        <v>0.6</v>
      </c>
      <c r="S39" s="18">
        <f t="shared" si="9"/>
        <v>1</v>
      </c>
      <c r="T39" s="18">
        <f t="shared" si="10"/>
        <v>2</v>
      </c>
      <c r="U39" s="18">
        <f t="shared" si="11"/>
        <v>3</v>
      </c>
      <c r="V39" s="18">
        <f t="shared" si="12"/>
        <v>0</v>
      </c>
      <c r="W39" s="18">
        <f t="shared" si="13"/>
        <v>2</v>
      </c>
      <c r="X39" s="18">
        <f t="shared" si="14"/>
        <v>1</v>
      </c>
      <c r="Y39" s="18">
        <f t="shared" si="15"/>
        <v>8</v>
      </c>
      <c r="Z39" s="18">
        <v>7</v>
      </c>
      <c r="AA39" s="6">
        <f t="shared" si="16"/>
        <v>0.47583682706699015</v>
      </c>
    </row>
    <row r="40" spans="1:29" ht="15" thickBot="1" x14ac:dyDescent="0.35">
      <c r="A40" t="str">
        <f t="shared" si="5"/>
        <v>Javier Assad</v>
      </c>
      <c r="B40" s="5">
        <f>Neural!B5</f>
        <v>5.6695238536910999</v>
      </c>
      <c r="D40" s="16">
        <v>4</v>
      </c>
      <c r="E40" s="7" t="s">
        <v>55</v>
      </c>
      <c r="F40" s="7" t="s">
        <v>37</v>
      </c>
      <c r="G40" s="7" t="s">
        <v>68</v>
      </c>
      <c r="H40" s="7" t="s">
        <v>49</v>
      </c>
      <c r="I40" s="7">
        <v>5.45</v>
      </c>
      <c r="J40" s="10">
        <v>5.6436934667177825</v>
      </c>
      <c r="K40" s="10">
        <v>5.9758368270669902</v>
      </c>
      <c r="L40" s="10">
        <v>5.2892435437451502</v>
      </c>
      <c r="M40" s="7">
        <v>9.65</v>
      </c>
      <c r="N40" s="18">
        <v>5.5</v>
      </c>
      <c r="O40" s="18">
        <f t="shared" si="6"/>
        <v>0.47583682706699015</v>
      </c>
      <c r="P40" s="18" t="str">
        <f t="shared" si="7"/>
        <v>Under</v>
      </c>
      <c r="Q40" s="18">
        <f t="shared" si="8"/>
        <v>-4.9999999999999822E-2</v>
      </c>
      <c r="R40" s="18">
        <v>0.4</v>
      </c>
      <c r="S40" s="18">
        <f t="shared" si="9"/>
        <v>0.33333333333333331</v>
      </c>
      <c r="T40" s="18">
        <f t="shared" si="10"/>
        <v>0</v>
      </c>
      <c r="U40" s="18">
        <f t="shared" si="11"/>
        <v>1</v>
      </c>
      <c r="V40" s="18">
        <f t="shared" si="12"/>
        <v>2</v>
      </c>
      <c r="W40" s="18">
        <f t="shared" si="13"/>
        <v>2</v>
      </c>
      <c r="X40" s="18">
        <f t="shared" si="14"/>
        <v>0</v>
      </c>
      <c r="Y40" s="18">
        <f t="shared" si="15"/>
        <v>5</v>
      </c>
      <c r="Z40" s="18">
        <v>3</v>
      </c>
      <c r="AA40" s="6">
        <f t="shared" si="16"/>
        <v>-1.375</v>
      </c>
    </row>
    <row r="41" spans="1:29" ht="15" thickBot="1" x14ac:dyDescent="0.35">
      <c r="A41" t="str">
        <f t="shared" si="5"/>
        <v>Yusei Kikuchi</v>
      </c>
      <c r="B41" s="5">
        <f>Neural!B6</f>
        <v>4.5063661325566198</v>
      </c>
      <c r="D41" s="16">
        <v>5</v>
      </c>
      <c r="E41" s="7" t="s">
        <v>119</v>
      </c>
      <c r="F41" s="7" t="s">
        <v>80</v>
      </c>
      <c r="G41" s="7" t="s">
        <v>67</v>
      </c>
      <c r="H41" s="7" t="s">
        <v>48</v>
      </c>
      <c r="I41" s="7">
        <v>3.125</v>
      </c>
      <c r="J41" s="10">
        <v>4.4674155802415276</v>
      </c>
      <c r="K41" s="10">
        <v>5.3312247711990501</v>
      </c>
      <c r="L41" s="10">
        <v>3.8155377000000001</v>
      </c>
      <c r="M41" s="7">
        <v>9.1999999999999993</v>
      </c>
      <c r="N41" s="18">
        <v>4.5</v>
      </c>
      <c r="O41" s="18">
        <f t="shared" si="6"/>
        <v>-1.375</v>
      </c>
      <c r="P41" s="18" t="str">
        <f t="shared" si="7"/>
        <v>Under</v>
      </c>
      <c r="Q41" s="18">
        <f t="shared" si="8"/>
        <v>-1.375</v>
      </c>
      <c r="R41" s="18">
        <v>0.3</v>
      </c>
      <c r="S41" s="18">
        <f t="shared" si="9"/>
        <v>0.66666666666666663</v>
      </c>
      <c r="T41" s="18">
        <f t="shared" si="10"/>
        <v>1.5</v>
      </c>
      <c r="U41" s="18">
        <f t="shared" si="11"/>
        <v>2</v>
      </c>
      <c r="V41" s="18">
        <f t="shared" si="12"/>
        <v>2</v>
      </c>
      <c r="W41" s="18">
        <f t="shared" si="13"/>
        <v>2</v>
      </c>
      <c r="X41" s="18">
        <f t="shared" si="14"/>
        <v>0</v>
      </c>
      <c r="Y41" s="18">
        <f t="shared" si="15"/>
        <v>7.5</v>
      </c>
      <c r="Z41" s="18">
        <v>3</v>
      </c>
      <c r="AA41" s="6">
        <f t="shared" si="16"/>
        <v>0.98822781162146001</v>
      </c>
    </row>
    <row r="42" spans="1:29" ht="15" thickBot="1" x14ac:dyDescent="0.35">
      <c r="A42" t="str">
        <f t="shared" si="5"/>
        <v>Jose Urena</v>
      </c>
      <c r="B42" s="5">
        <f>Neural!B7</f>
        <v>4.1528212817930896</v>
      </c>
      <c r="D42" s="16">
        <v>6</v>
      </c>
      <c r="E42" s="7" t="s">
        <v>120</v>
      </c>
      <c r="F42" s="7" t="s">
        <v>67</v>
      </c>
      <c r="G42" s="7" t="s">
        <v>80</v>
      </c>
      <c r="H42" s="7" t="s">
        <v>49</v>
      </c>
      <c r="I42" s="7">
        <v>4.166666666666667</v>
      </c>
      <c r="J42" s="9">
        <v>3.906953840087426</v>
      </c>
      <c r="K42" s="9">
        <v>4.48822781162146</v>
      </c>
      <c r="L42" s="9">
        <v>3.0947019999999998</v>
      </c>
      <c r="M42" s="7">
        <v>6.35</v>
      </c>
      <c r="N42" s="17">
        <v>3.5</v>
      </c>
      <c r="O42" s="17">
        <f t="shared" si="6"/>
        <v>0.98822781162146001</v>
      </c>
      <c r="P42" s="17" t="str">
        <f t="shared" si="7"/>
        <v>Over</v>
      </c>
      <c r="Q42" s="17">
        <f t="shared" si="8"/>
        <v>0.66666666666666696</v>
      </c>
      <c r="R42" s="17">
        <v>0.66666666666666663</v>
      </c>
      <c r="S42" s="17">
        <f t="shared" si="9"/>
        <v>0.66666666666666663</v>
      </c>
      <c r="T42" s="17">
        <f t="shared" si="10"/>
        <v>1</v>
      </c>
      <c r="U42" s="17">
        <f t="shared" si="11"/>
        <v>2</v>
      </c>
      <c r="V42" s="17">
        <f t="shared" si="12"/>
        <v>2</v>
      </c>
      <c r="W42" s="17">
        <f t="shared" si="13"/>
        <v>2</v>
      </c>
      <c r="X42" s="17">
        <f t="shared" si="14"/>
        <v>0</v>
      </c>
      <c r="Y42" s="17">
        <f t="shared" si="15"/>
        <v>7</v>
      </c>
      <c r="Z42" s="17">
        <v>3</v>
      </c>
      <c r="AA42" s="6">
        <f t="shared" si="16"/>
        <v>-1.2272727272727284</v>
      </c>
    </row>
    <row r="43" spans="1:29" ht="15" thickBot="1" x14ac:dyDescent="0.35">
      <c r="A43" t="str">
        <f t="shared" si="5"/>
        <v>Davis Martin</v>
      </c>
      <c r="B43" s="5">
        <f>Neural!B8</f>
        <v>6.4498236860443896</v>
      </c>
      <c r="D43" s="16">
        <v>7</v>
      </c>
      <c r="E43" s="7" t="s">
        <v>121</v>
      </c>
      <c r="F43" s="7" t="s">
        <v>79</v>
      </c>
      <c r="G43" s="7" t="s">
        <v>61</v>
      </c>
      <c r="H43" s="7" t="s">
        <v>48</v>
      </c>
      <c r="I43" s="7">
        <v>4.2727272727272716</v>
      </c>
      <c r="J43" s="10">
        <v>6.0158390572234159</v>
      </c>
      <c r="K43" s="10">
        <v>6.4528834858104203</v>
      </c>
      <c r="L43" s="10">
        <v>5.299296</v>
      </c>
      <c r="M43" s="7">
        <v>10.8</v>
      </c>
      <c r="N43" s="18">
        <v>5.5</v>
      </c>
      <c r="O43" s="18">
        <f t="shared" si="6"/>
        <v>-1.2272727272727284</v>
      </c>
      <c r="P43" s="18" t="str">
        <f t="shared" si="7"/>
        <v>Under</v>
      </c>
      <c r="Q43" s="18">
        <f t="shared" si="8"/>
        <v>-1.2272727272727284</v>
      </c>
      <c r="R43" s="18">
        <v>0.3</v>
      </c>
      <c r="S43" s="18">
        <f t="shared" si="9"/>
        <v>0.33333333333333331</v>
      </c>
      <c r="T43" s="18">
        <f t="shared" si="10"/>
        <v>1.5</v>
      </c>
      <c r="U43" s="18">
        <f t="shared" si="11"/>
        <v>1</v>
      </c>
      <c r="V43" s="18">
        <f t="shared" si="12"/>
        <v>2</v>
      </c>
      <c r="W43" s="18">
        <f t="shared" si="13"/>
        <v>2</v>
      </c>
      <c r="X43" s="18">
        <f t="shared" si="14"/>
        <v>0</v>
      </c>
      <c r="Y43" s="18">
        <f t="shared" si="15"/>
        <v>6.5</v>
      </c>
      <c r="Z43" s="18">
        <v>5</v>
      </c>
      <c r="AA43" s="6">
        <f t="shared" si="16"/>
        <v>2.5099964000000003</v>
      </c>
    </row>
    <row r="44" spans="1:29" ht="15" thickBot="1" x14ac:dyDescent="0.35">
      <c r="A44" t="str">
        <f t="shared" ref="A44:A70" si="17">A9</f>
        <v>Joey Estes</v>
      </c>
      <c r="B44" s="5">
        <f>Neural!B9</f>
        <v>5.7723238178238496</v>
      </c>
      <c r="D44" s="16">
        <v>8</v>
      </c>
      <c r="E44" s="14" t="s">
        <v>122</v>
      </c>
      <c r="F44" s="14" t="s">
        <v>61</v>
      </c>
      <c r="G44" s="14" t="s">
        <v>79</v>
      </c>
      <c r="H44" s="14" t="s">
        <v>49</v>
      </c>
      <c r="I44" s="14">
        <v>4</v>
      </c>
      <c r="J44" s="15">
        <v>5.7585546200742073</v>
      </c>
      <c r="K44" s="15">
        <v>6.0099964000000003</v>
      </c>
      <c r="L44" s="15">
        <v>5.2757209468084501</v>
      </c>
      <c r="M44" s="14">
        <v>9.65</v>
      </c>
      <c r="N44" s="17">
        <v>3.5</v>
      </c>
      <c r="O44" s="17">
        <f t="shared" si="6"/>
        <v>2.5099964000000003</v>
      </c>
      <c r="P44" s="17" t="str">
        <f t="shared" si="7"/>
        <v>Over</v>
      </c>
      <c r="Q44" s="17">
        <f t="shared" si="8"/>
        <v>0.5</v>
      </c>
      <c r="R44" s="17">
        <v>0.6</v>
      </c>
      <c r="S44" s="17">
        <f t="shared" si="9"/>
        <v>1</v>
      </c>
      <c r="T44" s="17">
        <f t="shared" si="10"/>
        <v>2</v>
      </c>
      <c r="U44" s="17">
        <f t="shared" si="11"/>
        <v>3</v>
      </c>
      <c r="V44" s="17">
        <f t="shared" si="12"/>
        <v>2</v>
      </c>
      <c r="W44" s="17">
        <f t="shared" si="13"/>
        <v>2</v>
      </c>
      <c r="X44" s="17">
        <f t="shared" si="14"/>
        <v>1</v>
      </c>
      <c r="Y44" s="17">
        <f t="shared" si="15"/>
        <v>10</v>
      </c>
      <c r="Z44" s="17">
        <v>1</v>
      </c>
      <c r="AA44" s="6">
        <f t="shared" si="16"/>
        <v>-2.1143349677012901</v>
      </c>
    </row>
    <row r="45" spans="1:29" ht="15" thickBot="1" x14ac:dyDescent="0.35">
      <c r="A45" t="str">
        <f t="shared" si="17"/>
        <v>Davis Daniel</v>
      </c>
      <c r="B45" s="5">
        <f>Neural!B10</f>
        <v>6.2951131659417099</v>
      </c>
      <c r="D45" s="16">
        <v>9</v>
      </c>
      <c r="E45" s="7" t="s">
        <v>123</v>
      </c>
      <c r="F45" s="7" t="s">
        <v>73</v>
      </c>
      <c r="G45" s="7" t="s">
        <v>46</v>
      </c>
      <c r="H45" s="7" t="s">
        <v>48</v>
      </c>
      <c r="I45" s="7">
        <v>6.7727272727272716</v>
      </c>
      <c r="J45" s="10">
        <v>6.2898203827439856</v>
      </c>
      <c r="K45" s="10">
        <v>6.9033333333333298</v>
      </c>
      <c r="L45" s="10">
        <v>5.3856650322987099</v>
      </c>
      <c r="M45" s="7">
        <v>9.5500000000000007</v>
      </c>
      <c r="N45" s="18">
        <v>7.5</v>
      </c>
      <c r="O45" s="18">
        <f t="shared" si="6"/>
        <v>-1.2101796172560144</v>
      </c>
      <c r="P45" s="18" t="str">
        <f t="shared" si="7"/>
        <v>Under</v>
      </c>
      <c r="Q45" s="18">
        <f t="shared" si="8"/>
        <v>-0.7272727272727284</v>
      </c>
      <c r="R45" s="18">
        <v>0.4</v>
      </c>
      <c r="S45" s="18">
        <f t="shared" si="9"/>
        <v>1</v>
      </c>
      <c r="T45" s="18">
        <f t="shared" si="10"/>
        <v>1.5</v>
      </c>
      <c r="U45" s="18">
        <f t="shared" si="11"/>
        <v>3</v>
      </c>
      <c r="V45" s="18">
        <f t="shared" si="12"/>
        <v>2</v>
      </c>
      <c r="W45" s="18">
        <f t="shared" si="13"/>
        <v>2</v>
      </c>
      <c r="X45" s="18">
        <f t="shared" si="14"/>
        <v>0</v>
      </c>
      <c r="Y45" s="18">
        <f t="shared" si="15"/>
        <v>8.5</v>
      </c>
      <c r="Z45" s="18">
        <v>5</v>
      </c>
      <c r="AA45" s="6">
        <f t="shared" si="16"/>
        <v>1.0534032883525501</v>
      </c>
    </row>
    <row r="46" spans="1:29" ht="15" thickBot="1" x14ac:dyDescent="0.35">
      <c r="A46" t="str">
        <f t="shared" si="17"/>
        <v>Luis Gil</v>
      </c>
      <c r="B46" s="5">
        <f>Neural!B11</f>
        <v>3.9304138916397999</v>
      </c>
      <c r="D46" s="16">
        <v>10</v>
      </c>
      <c r="E46" s="7" t="s">
        <v>124</v>
      </c>
      <c r="F46" s="7" t="s">
        <v>46</v>
      </c>
      <c r="G46" s="7" t="s">
        <v>73</v>
      </c>
      <c r="H46" s="7" t="s">
        <v>49</v>
      </c>
      <c r="I46" s="7">
        <v>3.5</v>
      </c>
      <c r="J46" s="10">
        <v>3.8542222186786526</v>
      </c>
      <c r="K46" s="10">
        <v>4.5534032883525501</v>
      </c>
      <c r="L46" s="10">
        <v>3.2319840000000002</v>
      </c>
      <c r="M46" s="7">
        <v>8.6999999999999993</v>
      </c>
      <c r="N46" s="17">
        <v>3.5</v>
      </c>
      <c r="O46" s="17">
        <f t="shared" si="6"/>
        <v>1.0534032883525501</v>
      </c>
      <c r="P46" s="17" t="str">
        <f t="shared" si="7"/>
        <v>Over</v>
      </c>
      <c r="Q46" s="17">
        <f t="shared" si="8"/>
        <v>0</v>
      </c>
      <c r="R46" s="17">
        <v>0.5</v>
      </c>
      <c r="S46" s="17">
        <f t="shared" si="9"/>
        <v>0.66666666666666663</v>
      </c>
      <c r="T46" s="17">
        <f t="shared" si="10"/>
        <v>1.5</v>
      </c>
      <c r="U46" s="17">
        <f t="shared" si="11"/>
        <v>2</v>
      </c>
      <c r="V46" s="17">
        <f t="shared" si="12"/>
        <v>0</v>
      </c>
      <c r="W46" s="17">
        <f t="shared" si="13"/>
        <v>0</v>
      </c>
      <c r="X46" s="17">
        <f t="shared" si="14"/>
        <v>1</v>
      </c>
      <c r="Y46" s="17">
        <f t="shared" si="15"/>
        <v>4.5</v>
      </c>
      <c r="Z46" s="17">
        <v>3</v>
      </c>
      <c r="AA46" s="6">
        <f t="shared" si="16"/>
        <v>1.18627282446477</v>
      </c>
    </row>
    <row r="47" spans="1:29" ht="15" thickBot="1" x14ac:dyDescent="0.35">
      <c r="A47" t="str">
        <f t="shared" si="17"/>
        <v>Eduardo Rodriguez</v>
      </c>
      <c r="B47" s="5">
        <f>Neural!B12</f>
        <v>5.68627282446477</v>
      </c>
      <c r="D47" s="16">
        <v>11</v>
      </c>
      <c r="E47" s="7" t="s">
        <v>125</v>
      </c>
      <c r="F47" s="7" t="s">
        <v>47</v>
      </c>
      <c r="G47" s="7" t="s">
        <v>71</v>
      </c>
      <c r="H47" s="7" t="s">
        <v>48</v>
      </c>
      <c r="I47" s="7">
        <v>4.6363636363636367</v>
      </c>
      <c r="J47" s="10">
        <v>5.3249470063504525</v>
      </c>
      <c r="K47" s="10">
        <v>5.68627282446477</v>
      </c>
      <c r="L47" s="10">
        <v>4.5027930095295003</v>
      </c>
      <c r="M47" s="7">
        <v>8.1</v>
      </c>
      <c r="N47" s="18">
        <v>4.5</v>
      </c>
      <c r="O47" s="18">
        <f t="shared" si="6"/>
        <v>1.18627282446477</v>
      </c>
      <c r="P47" s="18" t="str">
        <f t="shared" si="7"/>
        <v>Over</v>
      </c>
      <c r="Q47" s="18">
        <f t="shared" si="8"/>
        <v>0.13636363636363669</v>
      </c>
      <c r="R47" s="18">
        <v>0.5</v>
      </c>
      <c r="S47" s="18">
        <f t="shared" si="9"/>
        <v>1</v>
      </c>
      <c r="T47" s="18">
        <f t="shared" si="10"/>
        <v>1.5</v>
      </c>
      <c r="U47" s="18">
        <f t="shared" si="11"/>
        <v>3</v>
      </c>
      <c r="V47" s="18">
        <f t="shared" si="12"/>
        <v>2</v>
      </c>
      <c r="W47" s="18">
        <f t="shared" si="13"/>
        <v>0</v>
      </c>
      <c r="X47" s="18">
        <f t="shared" si="14"/>
        <v>0.5</v>
      </c>
      <c r="Y47" s="18">
        <f t="shared" si="15"/>
        <v>7</v>
      </c>
      <c r="Z47" s="18">
        <v>7</v>
      </c>
      <c r="AA47" s="6">
        <f t="shared" si="16"/>
        <v>-1.2395026864464196</v>
      </c>
    </row>
    <row r="48" spans="1:29" ht="15" thickBot="1" x14ac:dyDescent="0.35">
      <c r="A48" t="str">
        <f t="shared" si="17"/>
        <v>Carlos Carrasco</v>
      </c>
      <c r="B48" s="5">
        <f>Neural!B13</f>
        <v>5.2342044160197796</v>
      </c>
      <c r="D48" s="16">
        <v>12</v>
      </c>
      <c r="E48" s="7" t="s">
        <v>126</v>
      </c>
      <c r="F48" s="7" t="s">
        <v>71</v>
      </c>
      <c r="G48" s="7" t="s">
        <v>47</v>
      </c>
      <c r="H48" s="7" t="s">
        <v>49</v>
      </c>
      <c r="I48" s="7">
        <v>5.3043478260869561</v>
      </c>
      <c r="J48" s="10">
        <v>4.8847516323806799</v>
      </c>
      <c r="K48" s="10">
        <v>5.2342044160197796</v>
      </c>
      <c r="L48" s="10">
        <v>4.2604973135535804</v>
      </c>
      <c r="M48" s="7">
        <v>8.4499999999999993</v>
      </c>
      <c r="N48" s="18">
        <v>5.5</v>
      </c>
      <c r="O48" s="18">
        <f t="shared" si="6"/>
        <v>-0.61524836761932011</v>
      </c>
      <c r="P48" s="18" t="str">
        <f t="shared" si="7"/>
        <v>Under</v>
      </c>
      <c r="Q48" s="18">
        <f t="shared" si="8"/>
        <v>-0.1956521739130439</v>
      </c>
      <c r="R48" s="18">
        <v>0.4</v>
      </c>
      <c r="S48" s="18">
        <f t="shared" si="9"/>
        <v>1</v>
      </c>
      <c r="T48" s="18">
        <f t="shared" si="10"/>
        <v>0.5</v>
      </c>
      <c r="U48" s="18">
        <f t="shared" si="11"/>
        <v>3</v>
      </c>
      <c r="V48" s="18">
        <f t="shared" si="12"/>
        <v>2</v>
      </c>
      <c r="W48" s="18">
        <f t="shared" si="13"/>
        <v>2</v>
      </c>
      <c r="X48" s="18">
        <f t="shared" si="14"/>
        <v>0.5</v>
      </c>
      <c r="Y48" s="18">
        <f t="shared" si="15"/>
        <v>8</v>
      </c>
      <c r="Z48" s="18">
        <v>2</v>
      </c>
      <c r="AA48" s="6">
        <f t="shared" si="16"/>
        <v>1.6330914464394901</v>
      </c>
    </row>
    <row r="49" spans="1:27" ht="15" thickBot="1" x14ac:dyDescent="0.35">
      <c r="A49" t="str">
        <f t="shared" si="17"/>
        <v>Andrew Abbott</v>
      </c>
      <c r="B49" s="5">
        <f>Neural!B14</f>
        <v>5.1330914464394901</v>
      </c>
      <c r="D49" s="16">
        <v>13</v>
      </c>
      <c r="E49" s="14" t="s">
        <v>127</v>
      </c>
      <c r="F49" s="14" t="s">
        <v>52</v>
      </c>
      <c r="G49" s="14" t="s">
        <v>70</v>
      </c>
      <c r="H49" s="14" t="s">
        <v>48</v>
      </c>
      <c r="I49" s="14">
        <v>5</v>
      </c>
      <c r="J49" s="15">
        <v>4.7878566183153373</v>
      </c>
      <c r="K49" s="15">
        <v>5.1330914464394901</v>
      </c>
      <c r="L49" s="15">
        <v>4.3148089164999996</v>
      </c>
      <c r="M49" s="14">
        <v>8.15</v>
      </c>
      <c r="N49" s="18">
        <v>3.5</v>
      </c>
      <c r="O49" s="18">
        <f t="shared" si="6"/>
        <v>1.6330914464394901</v>
      </c>
      <c r="P49" s="18" t="str">
        <f t="shared" si="7"/>
        <v>Over</v>
      </c>
      <c r="Q49" s="18">
        <f t="shared" si="8"/>
        <v>1.5</v>
      </c>
      <c r="R49" s="18">
        <v>0.6</v>
      </c>
      <c r="S49" s="18">
        <f t="shared" si="9"/>
        <v>1</v>
      </c>
      <c r="T49" s="18">
        <f t="shared" si="10"/>
        <v>2</v>
      </c>
      <c r="U49" s="18">
        <f t="shared" si="11"/>
        <v>3</v>
      </c>
      <c r="V49" s="18">
        <f t="shared" si="12"/>
        <v>2</v>
      </c>
      <c r="W49" s="18">
        <f t="shared" si="13"/>
        <v>2</v>
      </c>
      <c r="X49" s="18">
        <f t="shared" si="14"/>
        <v>0.5</v>
      </c>
      <c r="Y49" s="18">
        <f t="shared" si="15"/>
        <v>9.5</v>
      </c>
      <c r="Z49" s="18">
        <v>6</v>
      </c>
      <c r="AA49" s="6">
        <f t="shared" si="16"/>
        <v>-0.97534440341834028</v>
      </c>
    </row>
    <row r="50" spans="1:27" ht="15" thickBot="1" x14ac:dyDescent="0.35">
      <c r="A50" t="str">
        <f t="shared" si="17"/>
        <v>Valente Bellozo</v>
      </c>
      <c r="B50" s="5">
        <f>Neural!B15</f>
        <v>5.8362147923711802</v>
      </c>
      <c r="D50" s="16">
        <v>14</v>
      </c>
      <c r="E50" s="7" t="s">
        <v>128</v>
      </c>
      <c r="F50" s="7" t="s">
        <v>70</v>
      </c>
      <c r="G50" s="7" t="s">
        <v>52</v>
      </c>
      <c r="H50" s="7" t="s">
        <v>49</v>
      </c>
      <c r="I50" s="7">
        <v>5.4090909090909092</v>
      </c>
      <c r="J50" s="10">
        <v>5.5426487683193946</v>
      </c>
      <c r="K50" s="10">
        <v>6.0264544000000004</v>
      </c>
      <c r="L50" s="10">
        <v>4.5246555965816597</v>
      </c>
      <c r="M50" s="7">
        <v>9.3000000000000007</v>
      </c>
      <c r="N50" s="18">
        <v>5.5</v>
      </c>
      <c r="O50" s="18">
        <f t="shared" si="6"/>
        <v>0.52645440000000043</v>
      </c>
      <c r="P50" s="18" t="str">
        <f t="shared" si="7"/>
        <v>Under</v>
      </c>
      <c r="Q50" s="18">
        <f t="shared" si="8"/>
        <v>-9.0909090909090828E-2</v>
      </c>
      <c r="R50" s="18">
        <v>0.5</v>
      </c>
      <c r="S50" s="18">
        <f t="shared" si="9"/>
        <v>0.33333333333333331</v>
      </c>
      <c r="T50" s="18">
        <f t="shared" si="10"/>
        <v>0.5</v>
      </c>
      <c r="U50" s="18">
        <f t="shared" si="11"/>
        <v>1</v>
      </c>
      <c r="V50" s="18">
        <f t="shared" si="12"/>
        <v>2</v>
      </c>
      <c r="W50" s="18">
        <f t="shared" si="13"/>
        <v>2</v>
      </c>
      <c r="X50" s="18">
        <f t="shared" si="14"/>
        <v>0</v>
      </c>
      <c r="Y50" s="18">
        <f t="shared" si="15"/>
        <v>5.5</v>
      </c>
      <c r="Z50" s="18">
        <v>2</v>
      </c>
      <c r="AA50" s="6">
        <f>IF(ABS(I51 - N51) &gt; MAX(ABS(K51 - N51), ABS(L51 - N51), ABS(R16 - N51)), I51, IF(ABS(K51 - N51) &gt; MAX(ABS(L51 - N51), ABS(R16 - N51)), K51, IF(ABS(L51 - N51) &gt; ABS(R16 - N51), L51, R16)))-N51</f>
        <v>3.2</v>
      </c>
    </row>
    <row r="51" spans="1:27" ht="15" thickBot="1" x14ac:dyDescent="0.35">
      <c r="A51" t="str">
        <f t="shared" si="17"/>
        <v>Michael King</v>
      </c>
      <c r="B51" s="5">
        <f>Neural!B16</f>
        <v>4.2829447387864699</v>
      </c>
      <c r="D51" s="16">
        <v>15</v>
      </c>
      <c r="E51" s="7" t="s">
        <v>129</v>
      </c>
      <c r="F51" s="7" t="s">
        <v>77</v>
      </c>
      <c r="G51" s="7" t="s">
        <v>60</v>
      </c>
      <c r="H51" s="7" t="s">
        <v>48</v>
      </c>
      <c r="I51" s="7">
        <v>4.8</v>
      </c>
      <c r="J51" s="7">
        <v>4.0927340426565912</v>
      </c>
      <c r="K51" s="7">
        <v>4.5181068969501998</v>
      </c>
      <c r="L51" s="7">
        <v>3.7555512445542498</v>
      </c>
      <c r="M51" s="7">
        <v>7.45</v>
      </c>
      <c r="N51" s="18">
        <v>4.5</v>
      </c>
      <c r="O51" s="18">
        <f t="shared" si="6"/>
        <v>-0.40726595734340876</v>
      </c>
      <c r="P51" s="18" t="str">
        <f t="shared" si="7"/>
        <v>Under</v>
      </c>
      <c r="Q51" s="18">
        <f t="shared" si="8"/>
        <v>0.29999999999999982</v>
      </c>
      <c r="R51" s="18">
        <v>0.8</v>
      </c>
      <c r="S51" s="18">
        <f t="shared" si="9"/>
        <v>0.66666666666666663</v>
      </c>
      <c r="T51" s="18">
        <f t="shared" si="10"/>
        <v>0</v>
      </c>
      <c r="U51" s="18">
        <f t="shared" si="11"/>
        <v>2</v>
      </c>
      <c r="V51" s="18">
        <f t="shared" si="12"/>
        <v>0</v>
      </c>
      <c r="W51" s="18">
        <f t="shared" si="13"/>
        <v>0</v>
      </c>
      <c r="X51" s="18">
        <f t="shared" si="14"/>
        <v>1</v>
      </c>
      <c r="Y51" s="18">
        <f t="shared" si="15"/>
        <v>3</v>
      </c>
      <c r="Z51" s="18">
        <v>2</v>
      </c>
      <c r="AA51" s="6">
        <f t="shared" ref="AA51:AA64" si="18">IF(ABS(I51 - N51) &gt; MAX(ABS(K51 - N51), ABS(L51 - N51)), I51 - N51, IF(ABS(K51 - N51) &gt; ABS(L51 - N51), K51 - N51, L51 - N51))</f>
        <v>-0.74444875544575018</v>
      </c>
    </row>
    <row r="52" spans="1:27" ht="15" thickBot="1" x14ac:dyDescent="0.35">
      <c r="A52" t="str">
        <f t="shared" si="17"/>
        <v>Marco Gonzales</v>
      </c>
      <c r="B52" s="5">
        <f>Neural!B17</f>
        <v>5.8637810008768101</v>
      </c>
      <c r="D52" s="16">
        <v>16</v>
      </c>
      <c r="E52" s="7" t="s">
        <v>130</v>
      </c>
      <c r="F52" s="7" t="s">
        <v>60</v>
      </c>
      <c r="G52" s="7" t="s">
        <v>77</v>
      </c>
      <c r="H52" s="7" t="s">
        <v>49</v>
      </c>
      <c r="I52" s="7">
        <v>5.1904761904761907</v>
      </c>
      <c r="J52" s="9">
        <v>5.8034199827542619</v>
      </c>
      <c r="K52" s="9">
        <v>6.7719940000000003</v>
      </c>
      <c r="L52" s="9">
        <v>4.9815012850902196</v>
      </c>
      <c r="M52" s="7">
        <v>9.5</v>
      </c>
      <c r="N52" s="17">
        <v>5.5</v>
      </c>
      <c r="O52" s="17">
        <f t="shared" si="6"/>
        <v>1.2719940000000003</v>
      </c>
      <c r="P52" s="17" t="str">
        <f t="shared" si="7"/>
        <v>Under</v>
      </c>
      <c r="Q52" s="17">
        <f t="shared" si="8"/>
        <v>-0.30952380952380931</v>
      </c>
      <c r="R52" s="17">
        <v>0.7</v>
      </c>
      <c r="S52" s="17">
        <f t="shared" si="9"/>
        <v>0.33333333333333331</v>
      </c>
      <c r="T52" s="17">
        <f t="shared" si="10"/>
        <v>1.5</v>
      </c>
      <c r="U52" s="17">
        <f t="shared" si="11"/>
        <v>1</v>
      </c>
      <c r="V52" s="17">
        <f t="shared" si="12"/>
        <v>2</v>
      </c>
      <c r="W52" s="17">
        <f t="shared" si="13"/>
        <v>0</v>
      </c>
      <c r="X52" s="17">
        <f t="shared" si="14"/>
        <v>0</v>
      </c>
      <c r="Y52" s="17">
        <f t="shared" si="15"/>
        <v>4.5</v>
      </c>
      <c r="Z52" s="17">
        <v>6</v>
      </c>
      <c r="AA52" s="6">
        <f t="shared" si="18"/>
        <v>1.2719940000000003</v>
      </c>
    </row>
    <row r="53" spans="1:27" ht="15" thickBot="1" x14ac:dyDescent="0.35">
      <c r="A53" t="str">
        <f t="shared" si="17"/>
        <v>Blake Snell</v>
      </c>
      <c r="B53" s="5">
        <f>Neural!B18</f>
        <v>4.3565143574484999</v>
      </c>
      <c r="D53" s="16">
        <v>17</v>
      </c>
      <c r="E53" s="7" t="s">
        <v>131</v>
      </c>
      <c r="F53" s="7" t="s">
        <v>45</v>
      </c>
      <c r="G53" s="7" t="s">
        <v>84</v>
      </c>
      <c r="H53" s="7" t="s">
        <v>48</v>
      </c>
      <c r="I53" s="7">
        <v>3.8809797055220399</v>
      </c>
      <c r="J53" s="7">
        <v>4.6700437032510473</v>
      </c>
      <c r="K53" s="7">
        <v>5.3788970172555599</v>
      </c>
      <c r="L53" s="7">
        <v>4.2054295167893496</v>
      </c>
      <c r="M53" s="7">
        <v>9.85</v>
      </c>
      <c r="N53" s="9" t="s">
        <v>85</v>
      </c>
      <c r="O53" s="9" t="e">
        <f t="shared" si="6"/>
        <v>#VALUE!</v>
      </c>
      <c r="P53" s="9" t="e">
        <f t="shared" si="7"/>
        <v>#VALUE!</v>
      </c>
      <c r="Q53" s="9" t="e">
        <f t="shared" si="8"/>
        <v>#VALUE!</v>
      </c>
      <c r="R53" s="9" t="s">
        <v>85</v>
      </c>
      <c r="S53" s="9" t="e">
        <f t="shared" si="9"/>
        <v>#VALUE!</v>
      </c>
      <c r="T53" s="9" t="e">
        <f t="shared" si="10"/>
        <v>#VALUE!</v>
      </c>
      <c r="U53" s="9" t="e">
        <f t="shared" si="11"/>
        <v>#VALUE!</v>
      </c>
      <c r="V53" s="9" t="e">
        <f t="shared" si="12"/>
        <v>#VALUE!</v>
      </c>
      <c r="W53" s="9" t="e">
        <f t="shared" si="13"/>
        <v>#VALUE!</v>
      </c>
      <c r="X53" s="9" t="e">
        <f t="shared" si="14"/>
        <v>#VALUE!</v>
      </c>
      <c r="Y53" s="9" t="e">
        <f t="shared" si="15"/>
        <v>#VALUE!</v>
      </c>
      <c r="Z53" s="9">
        <v>1</v>
      </c>
      <c r="AA53" s="6" t="e">
        <f t="shared" si="18"/>
        <v>#VALUE!</v>
      </c>
    </row>
    <row r="54" spans="1:27" ht="15" thickBot="1" x14ac:dyDescent="0.35">
      <c r="A54" t="str">
        <f t="shared" si="17"/>
        <v>Jake Irvin</v>
      </c>
      <c r="B54" s="5">
        <f>Neural!B19</f>
        <v>4.6672854606762098</v>
      </c>
      <c r="D54" s="16">
        <v>18</v>
      </c>
      <c r="E54" s="14" t="s">
        <v>132</v>
      </c>
      <c r="F54" s="14" t="s">
        <v>84</v>
      </c>
      <c r="G54" s="14" t="s">
        <v>45</v>
      </c>
      <c r="H54" s="14" t="s">
        <v>49</v>
      </c>
      <c r="I54" s="14">
        <v>3.583333333333333</v>
      </c>
      <c r="J54" s="14">
        <v>4.4376839093592135</v>
      </c>
      <c r="K54" s="14">
        <v>4.7824168421406199</v>
      </c>
      <c r="L54" s="14">
        <v>3.5940496999999998</v>
      </c>
      <c r="M54" s="14">
        <v>8.4499999999999993</v>
      </c>
      <c r="N54" s="17">
        <v>5.5</v>
      </c>
      <c r="O54" s="17">
        <f t="shared" si="6"/>
        <v>-1.916666666666667</v>
      </c>
      <c r="P54" s="17" t="str">
        <f t="shared" si="7"/>
        <v>Under</v>
      </c>
      <c r="Q54" s="17">
        <f t="shared" si="8"/>
        <v>-1.916666666666667</v>
      </c>
      <c r="R54" s="17">
        <v>0.3</v>
      </c>
      <c r="S54" s="17">
        <f t="shared" si="9"/>
        <v>1</v>
      </c>
      <c r="T54" s="17">
        <f t="shared" si="10"/>
        <v>2</v>
      </c>
      <c r="U54" s="17">
        <f t="shared" si="11"/>
        <v>3</v>
      </c>
      <c r="V54" s="17">
        <f t="shared" si="12"/>
        <v>2</v>
      </c>
      <c r="W54" s="17">
        <f t="shared" si="13"/>
        <v>2</v>
      </c>
      <c r="X54" s="17">
        <f t="shared" si="14"/>
        <v>0.5</v>
      </c>
      <c r="Y54" s="17">
        <f t="shared" si="15"/>
        <v>9.5</v>
      </c>
      <c r="Z54" s="17">
        <v>7</v>
      </c>
      <c r="AA54" s="6">
        <f t="shared" si="18"/>
        <v>-1.916666666666667</v>
      </c>
    </row>
    <row r="55" spans="1:27" ht="15" thickBot="1" x14ac:dyDescent="0.35">
      <c r="A55" t="str">
        <f t="shared" si="17"/>
        <v>Carson Fulmer</v>
      </c>
      <c r="B55" s="5">
        <f>Neural!B20</f>
        <v>3.0658419280025599</v>
      </c>
      <c r="D55" s="16">
        <v>19</v>
      </c>
      <c r="E55" s="14" t="s">
        <v>133</v>
      </c>
      <c r="F55" s="14" t="s">
        <v>83</v>
      </c>
      <c r="G55" s="14" t="s">
        <v>66</v>
      </c>
      <c r="H55" s="14" t="s">
        <v>48</v>
      </c>
      <c r="I55" s="14">
        <v>1</v>
      </c>
      <c r="J55" s="14">
        <v>3.1511707992578093</v>
      </c>
      <c r="K55" s="14">
        <v>4.0472508807119203</v>
      </c>
      <c r="L55" s="14">
        <v>2.9065620000000001</v>
      </c>
      <c r="M55" s="14">
        <v>6.85</v>
      </c>
      <c r="N55" s="18">
        <v>3.5</v>
      </c>
      <c r="O55" s="18">
        <f t="shared" si="6"/>
        <v>-2.5</v>
      </c>
      <c r="P55" s="18" t="str">
        <f t="shared" si="7"/>
        <v>Under</v>
      </c>
      <c r="Q55" s="18">
        <f t="shared" si="8"/>
        <v>-2.5</v>
      </c>
      <c r="R55" s="18">
        <v>0</v>
      </c>
      <c r="S55" s="18">
        <f t="shared" si="9"/>
        <v>0.66666666666666663</v>
      </c>
      <c r="T55" s="18">
        <f t="shared" si="10"/>
        <v>2</v>
      </c>
      <c r="U55" s="18">
        <f t="shared" si="11"/>
        <v>2</v>
      </c>
      <c r="V55" s="18">
        <f t="shared" si="12"/>
        <v>2</v>
      </c>
      <c r="W55" s="18">
        <f t="shared" si="13"/>
        <v>2</v>
      </c>
      <c r="X55" s="18">
        <f t="shared" si="14"/>
        <v>1</v>
      </c>
      <c r="Y55" s="18">
        <f t="shared" si="15"/>
        <v>9</v>
      </c>
      <c r="Z55" s="18">
        <v>3</v>
      </c>
      <c r="AA55" s="6">
        <f t="shared" si="18"/>
        <v>-2.5</v>
      </c>
    </row>
    <row r="56" spans="1:27" ht="15" thickBot="1" x14ac:dyDescent="0.35">
      <c r="A56" t="str">
        <f t="shared" si="17"/>
        <v>Will Warren</v>
      </c>
      <c r="B56" s="5">
        <f>Neural!B21</f>
        <v>4.71302181763566</v>
      </c>
      <c r="D56" s="16">
        <v>20</v>
      </c>
      <c r="E56" s="7" t="s">
        <v>134</v>
      </c>
      <c r="F56" s="7" t="s">
        <v>66</v>
      </c>
      <c r="G56" s="7" t="s">
        <v>83</v>
      </c>
      <c r="H56" s="7" t="s">
        <v>49</v>
      </c>
      <c r="I56" s="7">
        <v>3.1875</v>
      </c>
      <c r="J56" s="7">
        <v>4.592389628883975</v>
      </c>
      <c r="K56" s="7">
        <v>5.2</v>
      </c>
      <c r="L56" s="7">
        <v>3.5593910000000002</v>
      </c>
      <c r="M56" s="7">
        <v>8.8000000000000007</v>
      </c>
      <c r="N56" s="18">
        <v>4.5</v>
      </c>
      <c r="O56" s="18">
        <f t="shared" si="6"/>
        <v>-1.3125</v>
      </c>
      <c r="P56" s="18" t="str">
        <f t="shared" si="7"/>
        <v>Under</v>
      </c>
      <c r="Q56" s="18">
        <f t="shared" si="8"/>
        <v>-1.3125</v>
      </c>
      <c r="R56" s="18">
        <v>0.2</v>
      </c>
      <c r="S56" s="18">
        <f t="shared" si="9"/>
        <v>0.33333333333333331</v>
      </c>
      <c r="T56" s="18">
        <f t="shared" si="10"/>
        <v>1.5</v>
      </c>
      <c r="U56" s="18">
        <f t="shared" si="11"/>
        <v>1</v>
      </c>
      <c r="V56" s="18">
        <f t="shared" si="12"/>
        <v>2</v>
      </c>
      <c r="W56" s="18">
        <f t="shared" si="13"/>
        <v>2</v>
      </c>
      <c r="X56" s="18">
        <f t="shared" si="14"/>
        <v>0</v>
      </c>
      <c r="Y56" s="18">
        <f t="shared" si="15"/>
        <v>6.5</v>
      </c>
      <c r="Z56" s="18">
        <v>4</v>
      </c>
      <c r="AA56" s="6">
        <f t="shared" si="18"/>
        <v>-1.3125</v>
      </c>
    </row>
    <row r="57" spans="1:27" ht="15" thickBot="1" x14ac:dyDescent="0.35">
      <c r="A57" t="str">
        <f t="shared" si="17"/>
        <v>Trevor Rogers</v>
      </c>
      <c r="B57" s="5">
        <f>Neural!B22</f>
        <v>0</v>
      </c>
      <c r="D57" s="16"/>
      <c r="E57" s="7"/>
      <c r="F57" s="7"/>
      <c r="G57" s="7"/>
      <c r="H57" s="7"/>
      <c r="I57" s="7"/>
      <c r="J57" s="7"/>
      <c r="K57" s="7"/>
      <c r="L57" s="7"/>
      <c r="M57" s="7"/>
      <c r="N57" s="9"/>
      <c r="O57" s="9">
        <f t="shared" si="6"/>
        <v>0</v>
      </c>
      <c r="P57" s="9" t="str">
        <f t="shared" si="7"/>
        <v>Over</v>
      </c>
      <c r="Q57" s="9">
        <f t="shared" si="8"/>
        <v>0</v>
      </c>
      <c r="R57" s="9"/>
      <c r="S57" s="9">
        <f t="shared" si="9"/>
        <v>0</v>
      </c>
      <c r="T57" s="9">
        <f t="shared" si="10"/>
        <v>0</v>
      </c>
      <c r="U57" s="9">
        <f t="shared" si="11"/>
        <v>0</v>
      </c>
      <c r="V57" s="9">
        <f t="shared" si="12"/>
        <v>0</v>
      </c>
      <c r="W57" s="9">
        <f t="shared" si="13"/>
        <v>0</v>
      </c>
      <c r="X57" s="9">
        <f t="shared" si="14"/>
        <v>0</v>
      </c>
      <c r="Y57" s="9">
        <f t="shared" si="15"/>
        <v>0</v>
      </c>
      <c r="Z57" s="9"/>
      <c r="AA57" s="6">
        <f t="shared" si="18"/>
        <v>0</v>
      </c>
    </row>
    <row r="58" spans="1:27" ht="15" thickBot="1" x14ac:dyDescent="0.35">
      <c r="A58" t="str">
        <f t="shared" si="17"/>
        <v>Bowden Francis</v>
      </c>
      <c r="B58" s="5">
        <f>Neural!B23</f>
        <v>0</v>
      </c>
      <c r="D58" s="16"/>
      <c r="E58" s="7"/>
      <c r="F58" s="7"/>
      <c r="G58" s="7"/>
      <c r="H58" s="7"/>
      <c r="I58" s="7"/>
      <c r="J58" s="7"/>
      <c r="K58" s="7"/>
      <c r="L58" s="7"/>
      <c r="M58" s="7"/>
      <c r="N58" s="9"/>
      <c r="O58" s="9">
        <f t="shared" si="6"/>
        <v>0</v>
      </c>
      <c r="P58" s="9" t="str">
        <f t="shared" si="7"/>
        <v>Over</v>
      </c>
      <c r="Q58" s="9">
        <f t="shared" si="8"/>
        <v>0</v>
      </c>
      <c r="R58" s="9"/>
      <c r="S58" s="9">
        <f t="shared" si="9"/>
        <v>0</v>
      </c>
      <c r="T58" s="9">
        <f t="shared" si="10"/>
        <v>0</v>
      </c>
      <c r="U58" s="9">
        <f t="shared" si="11"/>
        <v>0</v>
      </c>
      <c r="V58" s="9">
        <f t="shared" si="12"/>
        <v>0</v>
      </c>
      <c r="W58" s="9">
        <f t="shared" si="13"/>
        <v>0</v>
      </c>
      <c r="X58" s="9">
        <f t="shared" si="14"/>
        <v>0</v>
      </c>
      <c r="Y58" s="9">
        <f t="shared" si="15"/>
        <v>0</v>
      </c>
      <c r="Z58" s="9"/>
      <c r="AA58" s="6">
        <f t="shared" si="18"/>
        <v>0</v>
      </c>
    </row>
    <row r="59" spans="1:27" ht="15" thickBot="1" x14ac:dyDescent="0.35">
      <c r="A59" t="str">
        <f t="shared" si="17"/>
        <v>Freddy Peralta</v>
      </c>
      <c r="B59" s="5">
        <f>Neural!B24</f>
        <v>0</v>
      </c>
      <c r="D59" s="16"/>
      <c r="E59" s="7"/>
      <c r="F59" s="7"/>
      <c r="G59" s="7"/>
      <c r="H59" s="7"/>
      <c r="I59" s="7"/>
      <c r="J59" s="7"/>
      <c r="K59" s="7"/>
      <c r="L59" s="7"/>
      <c r="M59" s="7"/>
      <c r="N59" s="9"/>
      <c r="O59" s="9">
        <f t="shared" si="6"/>
        <v>0</v>
      </c>
      <c r="P59" s="9" t="str">
        <f t="shared" si="7"/>
        <v>Over</v>
      </c>
      <c r="Q59" s="9">
        <f t="shared" si="8"/>
        <v>0</v>
      </c>
      <c r="R59" s="9"/>
      <c r="S59" s="9">
        <f t="shared" si="9"/>
        <v>0</v>
      </c>
      <c r="T59" s="9">
        <f t="shared" si="10"/>
        <v>0</v>
      </c>
      <c r="U59" s="9">
        <f t="shared" si="11"/>
        <v>0</v>
      </c>
      <c r="V59" s="9">
        <f t="shared" si="12"/>
        <v>0</v>
      </c>
      <c r="W59" s="9">
        <f t="shared" si="13"/>
        <v>0</v>
      </c>
      <c r="X59" s="9">
        <f t="shared" si="14"/>
        <v>0</v>
      </c>
      <c r="Y59" s="9">
        <f t="shared" si="15"/>
        <v>0</v>
      </c>
      <c r="Z59" s="9"/>
      <c r="AA59" s="6">
        <f t="shared" si="18"/>
        <v>0</v>
      </c>
    </row>
    <row r="60" spans="1:27" ht="15" thickBot="1" x14ac:dyDescent="0.35">
      <c r="A60" t="str">
        <f t="shared" si="17"/>
        <v>Chris Sale</v>
      </c>
      <c r="B60" s="5">
        <f>Neural!B25</f>
        <v>0</v>
      </c>
      <c r="D60" s="16"/>
      <c r="E60" s="7"/>
      <c r="F60" s="7"/>
      <c r="G60" s="7"/>
      <c r="H60" s="7"/>
      <c r="I60" s="7"/>
      <c r="J60" s="7"/>
      <c r="K60" s="7"/>
      <c r="L60" s="7"/>
      <c r="M60" s="7"/>
      <c r="N60" s="9"/>
      <c r="O60" s="9">
        <f t="shared" si="6"/>
        <v>0</v>
      </c>
      <c r="P60" s="9" t="str">
        <f t="shared" si="7"/>
        <v>Over</v>
      </c>
      <c r="Q60" s="9">
        <f t="shared" si="8"/>
        <v>0</v>
      </c>
      <c r="R60" s="9"/>
      <c r="S60" s="9">
        <f t="shared" si="9"/>
        <v>0</v>
      </c>
      <c r="T60" s="9">
        <f t="shared" si="10"/>
        <v>0</v>
      </c>
      <c r="U60" s="9">
        <f t="shared" si="11"/>
        <v>0</v>
      </c>
      <c r="V60" s="9">
        <f t="shared" si="12"/>
        <v>0</v>
      </c>
      <c r="W60" s="9">
        <f t="shared" si="13"/>
        <v>0</v>
      </c>
      <c r="X60" s="9">
        <f t="shared" si="14"/>
        <v>0</v>
      </c>
      <c r="Y60" s="9">
        <f t="shared" si="15"/>
        <v>0</v>
      </c>
      <c r="Z60" s="9"/>
      <c r="AA60" s="6">
        <f t="shared" si="18"/>
        <v>0</v>
      </c>
    </row>
    <row r="61" spans="1:27" ht="15" thickBot="1" x14ac:dyDescent="0.35">
      <c r="A61" t="str">
        <f t="shared" si="17"/>
        <v>Taj Bradley</v>
      </c>
      <c r="B61" s="5">
        <f>Neural!B26</f>
        <v>0</v>
      </c>
      <c r="D61" s="16"/>
      <c r="E61" s="7"/>
      <c r="F61" s="7"/>
      <c r="G61" s="7"/>
      <c r="H61" s="7"/>
      <c r="I61" s="7"/>
      <c r="J61" s="7"/>
      <c r="K61" s="7"/>
      <c r="L61" s="7"/>
      <c r="M61" s="7"/>
      <c r="N61" s="9"/>
      <c r="O61" s="9">
        <f t="shared" si="6"/>
        <v>0</v>
      </c>
      <c r="P61" s="9" t="str">
        <f t="shared" si="7"/>
        <v>Over</v>
      </c>
      <c r="Q61" s="9">
        <f t="shared" si="8"/>
        <v>0</v>
      </c>
      <c r="R61" s="9"/>
      <c r="S61" s="9">
        <f t="shared" si="9"/>
        <v>0</v>
      </c>
      <c r="T61" s="9">
        <f t="shared" si="10"/>
        <v>0</v>
      </c>
      <c r="U61" s="9">
        <f t="shared" si="11"/>
        <v>0</v>
      </c>
      <c r="V61" s="9">
        <f t="shared" si="12"/>
        <v>0</v>
      </c>
      <c r="W61" s="9">
        <f t="shared" si="13"/>
        <v>0</v>
      </c>
      <c r="X61" s="9">
        <f t="shared" si="14"/>
        <v>0</v>
      </c>
      <c r="Y61" s="9">
        <f t="shared" si="15"/>
        <v>0</v>
      </c>
      <c r="Z61" s="9"/>
      <c r="AA61" s="6">
        <f t="shared" si="18"/>
        <v>0</v>
      </c>
    </row>
    <row r="62" spans="1:27" ht="15" thickBot="1" x14ac:dyDescent="0.35">
      <c r="A62" t="str">
        <f t="shared" si="17"/>
        <v>Erick Fedde</v>
      </c>
      <c r="B62" s="5">
        <f>Neural!B27</f>
        <v>0</v>
      </c>
      <c r="D62" s="16"/>
      <c r="E62" s="7"/>
      <c r="F62" s="7"/>
      <c r="G62" s="7"/>
      <c r="H62" s="7"/>
      <c r="I62" s="7"/>
      <c r="J62" s="7"/>
      <c r="K62" s="7"/>
      <c r="L62" s="7"/>
      <c r="M62" s="7"/>
      <c r="N62" s="9"/>
      <c r="O62" s="9">
        <f t="shared" si="6"/>
        <v>0</v>
      </c>
      <c r="P62" s="9" t="str">
        <f t="shared" si="7"/>
        <v>Over</v>
      </c>
      <c r="Q62" s="9">
        <f t="shared" si="8"/>
        <v>0</v>
      </c>
      <c r="R62" s="9"/>
      <c r="S62" s="9">
        <f t="shared" si="9"/>
        <v>0</v>
      </c>
      <c r="T62" s="9">
        <f t="shared" si="10"/>
        <v>0</v>
      </c>
      <c r="U62" s="9">
        <f t="shared" si="11"/>
        <v>0</v>
      </c>
      <c r="V62" s="9">
        <f t="shared" si="12"/>
        <v>0</v>
      </c>
      <c r="W62" s="9">
        <f t="shared" si="13"/>
        <v>0</v>
      </c>
      <c r="X62" s="9">
        <f t="shared" si="14"/>
        <v>0</v>
      </c>
      <c r="Y62" s="9">
        <f t="shared" si="15"/>
        <v>0</v>
      </c>
      <c r="Z62" s="9"/>
      <c r="AA62" s="6">
        <f t="shared" si="18"/>
        <v>0</v>
      </c>
    </row>
    <row r="63" spans="1:27" ht="15" thickBot="1" x14ac:dyDescent="0.35">
      <c r="A63" t="str">
        <f t="shared" si="17"/>
        <v>Kutter Crawford</v>
      </c>
      <c r="B63" s="5">
        <f>Neural!B28</f>
        <v>0</v>
      </c>
      <c r="D63" s="16"/>
      <c r="E63" s="7"/>
      <c r="F63" s="7"/>
      <c r="G63" s="7"/>
      <c r="H63" s="7"/>
      <c r="I63" s="7"/>
      <c r="J63" s="7"/>
      <c r="K63" s="7"/>
      <c r="L63" s="7"/>
      <c r="M63" s="7"/>
      <c r="N63" s="9"/>
      <c r="O63" s="9">
        <f t="shared" si="6"/>
        <v>0</v>
      </c>
      <c r="P63" s="9" t="str">
        <f t="shared" si="7"/>
        <v>Over</v>
      </c>
      <c r="Q63" s="9">
        <f t="shared" si="8"/>
        <v>0</v>
      </c>
      <c r="R63" s="9"/>
      <c r="S63" s="9">
        <f t="shared" si="9"/>
        <v>0</v>
      </c>
      <c r="T63" s="9">
        <f t="shared" si="10"/>
        <v>0</v>
      </c>
      <c r="U63" s="9">
        <f t="shared" si="11"/>
        <v>0</v>
      </c>
      <c r="V63" s="9">
        <f t="shared" si="12"/>
        <v>0</v>
      </c>
      <c r="W63" s="9">
        <f t="shared" si="13"/>
        <v>0</v>
      </c>
      <c r="X63" s="9">
        <f t="shared" si="14"/>
        <v>0</v>
      </c>
      <c r="Y63" s="9">
        <f t="shared" si="15"/>
        <v>0</v>
      </c>
      <c r="Z63" s="9"/>
      <c r="AA63" s="6">
        <f t="shared" si="18"/>
        <v>0</v>
      </c>
    </row>
    <row r="64" spans="1:27" ht="15" thickBot="1" x14ac:dyDescent="0.35">
      <c r="A64" t="str">
        <f t="shared" si="17"/>
        <v>Cole Ragans</v>
      </c>
      <c r="B64" s="5">
        <f>Neural!B29</f>
        <v>0</v>
      </c>
      <c r="D64" s="16"/>
      <c r="E64" s="7"/>
      <c r="F64" s="7"/>
      <c r="G64" s="7"/>
      <c r="H64" s="7"/>
      <c r="I64" s="7"/>
      <c r="J64" s="7"/>
      <c r="K64" s="7"/>
      <c r="L64" s="7"/>
      <c r="M64" s="7"/>
      <c r="N64" s="9"/>
      <c r="O64" s="9">
        <f t="shared" si="6"/>
        <v>0</v>
      </c>
      <c r="P64" s="9" t="str">
        <f t="shared" si="7"/>
        <v>Over</v>
      </c>
      <c r="Q64" s="9">
        <f t="shared" si="8"/>
        <v>0</v>
      </c>
      <c r="R64" s="9"/>
      <c r="S64" s="9">
        <f t="shared" si="9"/>
        <v>0</v>
      </c>
      <c r="T64" s="9">
        <f t="shared" si="10"/>
        <v>0</v>
      </c>
      <c r="U64" s="9">
        <f t="shared" si="11"/>
        <v>0</v>
      </c>
      <c r="V64" s="9">
        <f t="shared" si="12"/>
        <v>0</v>
      </c>
      <c r="W64" s="9">
        <f t="shared" si="13"/>
        <v>0</v>
      </c>
      <c r="X64" s="9">
        <f t="shared" si="14"/>
        <v>0</v>
      </c>
      <c r="Y64" s="9">
        <f t="shared" si="15"/>
        <v>0</v>
      </c>
      <c r="Z64" s="9"/>
      <c r="AA64" s="6">
        <f t="shared" si="18"/>
        <v>0</v>
      </c>
    </row>
    <row r="65" spans="1:29" ht="15" thickBot="1" x14ac:dyDescent="0.35">
      <c r="A65" t="str">
        <f t="shared" si="17"/>
        <v>Paul Blackburn</v>
      </c>
      <c r="B65" s="5">
        <f>Neural!B30</f>
        <v>0</v>
      </c>
      <c r="D65" s="16"/>
      <c r="E65" s="7"/>
      <c r="F65" s="7"/>
      <c r="G65" s="7"/>
      <c r="H65" s="7"/>
      <c r="I65" s="7"/>
      <c r="J65" s="7"/>
      <c r="K65" s="7"/>
      <c r="L65" s="7"/>
      <c r="M65" s="7"/>
      <c r="N65" s="9"/>
      <c r="O65" s="9">
        <f t="shared" si="6"/>
        <v>0</v>
      </c>
      <c r="P65" s="9" t="str">
        <f t="shared" si="7"/>
        <v>Over</v>
      </c>
      <c r="Q65" s="9">
        <f t="shared" si="8"/>
        <v>0</v>
      </c>
      <c r="R65" s="9"/>
      <c r="S65" s="9">
        <f t="shared" si="9"/>
        <v>0</v>
      </c>
      <c r="T65" s="9">
        <f t="shared" si="10"/>
        <v>0</v>
      </c>
      <c r="U65" s="9">
        <f t="shared" si="11"/>
        <v>0</v>
      </c>
      <c r="V65" s="9">
        <f t="shared" si="12"/>
        <v>0</v>
      </c>
      <c r="W65" s="9">
        <f t="shared" si="13"/>
        <v>0</v>
      </c>
      <c r="X65" s="9">
        <f t="shared" si="14"/>
        <v>0</v>
      </c>
      <c r="Y65" s="9">
        <f t="shared" si="15"/>
        <v>0</v>
      </c>
      <c r="Z65" s="9"/>
    </row>
    <row r="66" spans="1:29" ht="15" thickBot="1" x14ac:dyDescent="0.35">
      <c r="A66" t="str">
        <f t="shared" si="17"/>
        <v>Ryan Feltner</v>
      </c>
      <c r="B66" s="5">
        <f>Neural!B31</f>
        <v>0</v>
      </c>
      <c r="D66" s="16"/>
      <c r="E66" s="7"/>
      <c r="F66" s="7"/>
      <c r="G66" s="7"/>
      <c r="H66" s="7"/>
      <c r="I66" s="7"/>
      <c r="J66" s="7"/>
      <c r="K66" s="7"/>
      <c r="L66" s="7"/>
      <c r="M66" s="7"/>
      <c r="N66" s="9"/>
      <c r="O66" s="9">
        <f t="shared" si="6"/>
        <v>0</v>
      </c>
      <c r="P66" s="9" t="str">
        <f t="shared" si="7"/>
        <v>Over</v>
      </c>
      <c r="Q66" s="9">
        <f t="shared" si="8"/>
        <v>0</v>
      </c>
      <c r="R66" s="9"/>
      <c r="S66" s="9">
        <f t="shared" si="9"/>
        <v>0</v>
      </c>
      <c r="T66" s="9">
        <f t="shared" si="10"/>
        <v>0</v>
      </c>
      <c r="U66" s="9">
        <f t="shared" si="11"/>
        <v>0</v>
      </c>
      <c r="V66" s="9">
        <f t="shared" si="12"/>
        <v>0</v>
      </c>
      <c r="W66" s="9">
        <f t="shared" si="13"/>
        <v>0</v>
      </c>
      <c r="X66" s="9">
        <f t="shared" si="14"/>
        <v>0</v>
      </c>
      <c r="Y66" s="9">
        <f t="shared" si="15"/>
        <v>0</v>
      </c>
      <c r="Z66" s="9"/>
    </row>
    <row r="67" spans="1:29" ht="15" thickBot="1" x14ac:dyDescent="0.35">
      <c r="A67" t="str">
        <f t="shared" si="17"/>
        <v>Tarik Skubal</v>
      </c>
      <c r="B67" s="5">
        <f>Neural!B32</f>
        <v>0</v>
      </c>
      <c r="D67" s="16"/>
      <c r="E67" s="7"/>
      <c r="F67" s="7"/>
      <c r="G67" s="7"/>
      <c r="H67" s="7"/>
      <c r="I67" s="7"/>
      <c r="J67" s="7"/>
      <c r="K67" s="7"/>
      <c r="L67" s="7"/>
      <c r="M67" s="7"/>
      <c r="N67" s="9"/>
      <c r="O67" s="9">
        <f t="shared" si="6"/>
        <v>0</v>
      </c>
      <c r="P67" s="9" t="str">
        <f t="shared" si="7"/>
        <v>Over</v>
      </c>
      <c r="Q67" s="9">
        <f t="shared" si="8"/>
        <v>0</v>
      </c>
      <c r="R67" s="9"/>
      <c r="S67" s="9">
        <f t="shared" si="9"/>
        <v>0</v>
      </c>
      <c r="T67" s="9">
        <f t="shared" si="10"/>
        <v>0</v>
      </c>
      <c r="U67" s="9">
        <f t="shared" si="11"/>
        <v>0</v>
      </c>
      <c r="V67" s="9">
        <f t="shared" si="12"/>
        <v>0</v>
      </c>
      <c r="W67" s="9">
        <f t="shared" si="13"/>
        <v>0</v>
      </c>
      <c r="X67" s="9">
        <f t="shared" si="14"/>
        <v>0</v>
      </c>
      <c r="Y67" s="9">
        <f t="shared" si="15"/>
        <v>0</v>
      </c>
      <c r="Z67" s="9"/>
    </row>
    <row r="68" spans="1:29" ht="15" thickBot="1" x14ac:dyDescent="0.35">
      <c r="A68" t="str">
        <f t="shared" si="17"/>
        <v>George Kirby</v>
      </c>
      <c r="B68" s="5">
        <f>Neural!B33</f>
        <v>0</v>
      </c>
      <c r="D68" s="16"/>
      <c r="E68" s="7"/>
      <c r="F68" s="7"/>
      <c r="G68" s="7"/>
      <c r="H68" s="7"/>
      <c r="I68" s="7"/>
      <c r="J68" s="7"/>
      <c r="K68" s="7"/>
      <c r="L68" s="7"/>
      <c r="M68" s="7"/>
      <c r="N68" s="9"/>
      <c r="O68" s="9">
        <f t="shared" si="6"/>
        <v>0</v>
      </c>
      <c r="P68" s="9" t="str">
        <f t="shared" si="7"/>
        <v>Over</v>
      </c>
      <c r="Q68" s="9">
        <f t="shared" si="8"/>
        <v>0</v>
      </c>
      <c r="R68" s="9"/>
      <c r="S68" s="9">
        <f t="shared" si="9"/>
        <v>0</v>
      </c>
      <c r="T68" s="9">
        <f t="shared" si="10"/>
        <v>0</v>
      </c>
      <c r="U68" s="9">
        <f t="shared" si="11"/>
        <v>0</v>
      </c>
      <c r="V68" s="9">
        <f t="shared" si="12"/>
        <v>0</v>
      </c>
      <c r="W68" s="9">
        <f t="shared" si="13"/>
        <v>0</v>
      </c>
      <c r="X68" s="9">
        <f t="shared" si="14"/>
        <v>0</v>
      </c>
      <c r="Y68" s="9">
        <f t="shared" si="15"/>
        <v>0</v>
      </c>
      <c r="Z68" s="9"/>
      <c r="AB68"/>
      <c r="AC68" s="6"/>
    </row>
    <row r="69" spans="1:29" ht="15" thickBot="1" x14ac:dyDescent="0.35">
      <c r="A69" t="str">
        <f t="shared" si="17"/>
        <v>Tyler Phillips</v>
      </c>
      <c r="B69" s="5">
        <f>Neural!B34</f>
        <v>0</v>
      </c>
      <c r="D69" s="16"/>
      <c r="E69" s="7"/>
      <c r="F69" s="7"/>
      <c r="G69" s="7"/>
      <c r="H69" s="7"/>
      <c r="I69" s="7"/>
      <c r="J69" s="7"/>
      <c r="K69" s="7"/>
      <c r="L69" s="7"/>
      <c r="M69" s="7"/>
      <c r="N69" s="9"/>
      <c r="O69" s="9">
        <f t="shared" si="6"/>
        <v>0</v>
      </c>
      <c r="P69" s="9" t="str">
        <f t="shared" si="7"/>
        <v>Over</v>
      </c>
      <c r="Q69" s="9">
        <f t="shared" si="8"/>
        <v>0</v>
      </c>
      <c r="R69" s="9"/>
      <c r="S69" s="9">
        <f t="shared" si="9"/>
        <v>0</v>
      </c>
      <c r="T69" s="9">
        <f t="shared" si="10"/>
        <v>0</v>
      </c>
      <c r="U69" s="9">
        <f t="shared" si="11"/>
        <v>0</v>
      </c>
      <c r="V69" s="9">
        <f t="shared" si="12"/>
        <v>0</v>
      </c>
      <c r="W69" s="9">
        <f t="shared" si="13"/>
        <v>0</v>
      </c>
      <c r="X69" s="9">
        <f t="shared" si="14"/>
        <v>0</v>
      </c>
      <c r="Y69" s="9">
        <f t="shared" si="15"/>
        <v>0</v>
      </c>
      <c r="Z69" s="9"/>
    </row>
    <row r="70" spans="1:29" ht="15" thickBot="1" x14ac:dyDescent="0.35">
      <c r="A70" t="str">
        <f t="shared" si="17"/>
        <v>Gavin Stone</v>
      </c>
      <c r="B70" s="5">
        <f>Neural!B35</f>
        <v>0</v>
      </c>
      <c r="D70" s="16"/>
      <c r="E70" s="7"/>
      <c r="F70" s="7"/>
      <c r="G70" s="7"/>
      <c r="H70" s="7"/>
      <c r="I70" s="7"/>
      <c r="J70" s="7"/>
      <c r="K70" s="7"/>
      <c r="L70" s="7"/>
      <c r="M70" s="7"/>
      <c r="N70" s="9"/>
      <c r="O70" s="9">
        <f t="shared" si="6"/>
        <v>0</v>
      </c>
      <c r="P70" s="9" t="str">
        <f t="shared" si="7"/>
        <v>Over</v>
      </c>
      <c r="Q70" s="9">
        <f t="shared" si="8"/>
        <v>0</v>
      </c>
      <c r="R70" s="9"/>
      <c r="S70" s="9">
        <f t="shared" si="9"/>
        <v>0</v>
      </c>
      <c r="T70" s="9">
        <f t="shared" si="10"/>
        <v>0</v>
      </c>
      <c r="U70" s="9">
        <f t="shared" si="11"/>
        <v>0</v>
      </c>
      <c r="V70" s="9">
        <f t="shared" si="12"/>
        <v>0</v>
      </c>
      <c r="W70" s="9">
        <f t="shared" si="13"/>
        <v>0</v>
      </c>
      <c r="X70" s="9">
        <f t="shared" si="14"/>
        <v>0</v>
      </c>
      <c r="Y70" s="9">
        <f t="shared" si="15"/>
        <v>0</v>
      </c>
      <c r="Z70" s="9"/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Z74" xr:uid="{79AD9D2F-4AAF-4632-8EF4-EE536C1A00BA}"/>
  <sortState xmlns:xlrd2="http://schemas.microsoft.com/office/spreadsheetml/2017/richdata2" ref="D37:Z70">
    <sortCondition ref="D37:D7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2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120</v>
      </c>
      <c r="B2" s="1">
        <v>4.3987688546795196</v>
      </c>
    </row>
    <row r="3" spans="1:5" ht="15" thickBot="1" x14ac:dyDescent="0.35">
      <c r="A3" s="1">
        <v>121</v>
      </c>
      <c r="B3" s="1">
        <v>5.1110883430584</v>
      </c>
    </row>
    <row r="4" spans="1:5" ht="15" thickBot="1" x14ac:dyDescent="0.35">
      <c r="A4" s="1">
        <v>144</v>
      </c>
      <c r="B4" s="1">
        <v>5.9052315947603802</v>
      </c>
    </row>
    <row r="5" spans="1:5" ht="15" thickBot="1" x14ac:dyDescent="0.35">
      <c r="A5" s="1">
        <v>150</v>
      </c>
      <c r="B5" s="1">
        <v>5.5610385226965597</v>
      </c>
    </row>
    <row r="6" spans="1:5" ht="15" thickBot="1" x14ac:dyDescent="0.35">
      <c r="A6" s="1">
        <v>504</v>
      </c>
      <c r="B6" s="1">
        <v>4.2423356097856502</v>
      </c>
    </row>
    <row r="7" spans="1:5" ht="15" thickBot="1" x14ac:dyDescent="0.35">
      <c r="A7" s="1">
        <v>145</v>
      </c>
      <c r="B7" s="1">
        <v>4.1166427601580402</v>
      </c>
    </row>
    <row r="8" spans="1:5" ht="15" thickBot="1" x14ac:dyDescent="0.35">
      <c r="A8" s="1">
        <v>133</v>
      </c>
      <c r="B8" s="1">
        <v>6.1917874687285996</v>
      </c>
    </row>
    <row r="9" spans="1:5" ht="15" thickBot="1" x14ac:dyDescent="0.35">
      <c r="A9" s="1">
        <v>142</v>
      </c>
      <c r="B9" s="1">
        <v>5.6955047575612703</v>
      </c>
    </row>
    <row r="10" spans="1:5" ht="15" thickBot="1" x14ac:dyDescent="0.35">
      <c r="A10" s="1">
        <v>119</v>
      </c>
      <c r="B10" s="1">
        <v>6.1154283154152198</v>
      </c>
    </row>
    <row r="11" spans="1:5" ht="15" thickBot="1" x14ac:dyDescent="0.35">
      <c r="A11" s="1">
        <v>138</v>
      </c>
      <c r="B11" s="1">
        <v>3.83397111264973</v>
      </c>
    </row>
    <row r="12" spans="1:5" ht="15" thickBot="1" x14ac:dyDescent="0.35">
      <c r="A12" s="1">
        <v>139</v>
      </c>
      <c r="B12" s="1">
        <v>5.4513115105501901</v>
      </c>
    </row>
    <row r="13" spans="1:5" ht="15" thickBot="1" x14ac:dyDescent="0.35">
      <c r="A13" s="1">
        <v>151</v>
      </c>
      <c r="B13" s="1">
        <v>5.1303401046876802</v>
      </c>
    </row>
    <row r="14" spans="1:5" ht="15" thickBot="1" x14ac:dyDescent="0.35">
      <c r="A14" s="1">
        <v>143</v>
      </c>
      <c r="B14" s="1">
        <v>4.96568732052679</v>
      </c>
    </row>
    <row r="15" spans="1:5" ht="15" thickBot="1" x14ac:dyDescent="0.35">
      <c r="A15" s="1">
        <v>141</v>
      </c>
      <c r="B15" s="1">
        <v>5.6402957384931396</v>
      </c>
    </row>
    <row r="16" spans="1:5" ht="15" thickBot="1" x14ac:dyDescent="0.35">
      <c r="A16" s="1">
        <v>140</v>
      </c>
      <c r="B16" s="1">
        <v>4.1363438092754699</v>
      </c>
    </row>
    <row r="17" spans="1:2" ht="15" thickBot="1" x14ac:dyDescent="0.35">
      <c r="A17" s="1">
        <v>117</v>
      </c>
      <c r="B17" s="1">
        <v>5.7644218854467102</v>
      </c>
    </row>
    <row r="18" spans="1:2" ht="15" thickBot="1" x14ac:dyDescent="0.35">
      <c r="A18" s="1">
        <v>516</v>
      </c>
      <c r="B18" s="1">
        <v>4.2054295167893496</v>
      </c>
    </row>
    <row r="19" spans="1:2" ht="15" thickBot="1" x14ac:dyDescent="0.35">
      <c r="A19" s="1">
        <v>149</v>
      </c>
      <c r="B19" s="1">
        <v>4.7102536816743097</v>
      </c>
    </row>
    <row r="20" spans="1:2" ht="15" thickBot="1" x14ac:dyDescent="0.35">
      <c r="A20" s="1">
        <v>166</v>
      </c>
      <c r="B20" s="1">
        <v>2.94317334152626</v>
      </c>
    </row>
    <row r="21" spans="1:2" ht="15" thickBot="1" x14ac:dyDescent="0.35">
      <c r="A21" s="1">
        <v>130</v>
      </c>
      <c r="B21" s="1">
        <v>4.64669219089454</v>
      </c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2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120</v>
      </c>
      <c r="B2" s="1">
        <v>4.6433646503073804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121</v>
      </c>
      <c r="B3" s="1">
        <v>4.9548722901745004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144</v>
      </c>
      <c r="B4" s="1">
        <v>5.3778036970690497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150</v>
      </c>
      <c r="B5" s="1">
        <v>5.2892435437451502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504</v>
      </c>
      <c r="B6" s="1">
        <v>4.8998597658779399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145</v>
      </c>
      <c r="B7" s="1">
        <v>4.48822781162146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133</v>
      </c>
      <c r="B8" s="1">
        <v>5.5666266200536203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142</v>
      </c>
      <c r="B9" s="1">
        <v>5.2757209468084501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119</v>
      </c>
      <c r="B10" s="1">
        <v>5.3856650322987099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138</v>
      </c>
      <c r="B11" s="1">
        <v>4.5534032883525501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139</v>
      </c>
      <c r="B12" s="1">
        <v>5.0851014312907203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151</v>
      </c>
      <c r="B13" s="1">
        <v>4.99950977449158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143</v>
      </c>
      <c r="B14" s="1">
        <v>4.8192218587494997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141</v>
      </c>
      <c r="B15" s="1">
        <v>5.2236848746351798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140</v>
      </c>
      <c r="B16" s="1">
        <v>4.5181068969501998</v>
      </c>
    </row>
    <row r="17" spans="1:2" ht="15" thickBot="1" x14ac:dyDescent="0.35">
      <c r="A17" s="1">
        <v>117</v>
      </c>
      <c r="B17" s="1">
        <v>5.3342833411622497</v>
      </c>
    </row>
    <row r="18" spans="1:2" ht="15" thickBot="1" x14ac:dyDescent="0.35">
      <c r="A18" s="1">
        <v>516</v>
      </c>
      <c r="B18" s="1">
        <v>4.8270804601227102</v>
      </c>
    </row>
    <row r="19" spans="1:2" ht="15" thickBot="1" x14ac:dyDescent="0.35">
      <c r="A19" s="1">
        <v>149</v>
      </c>
      <c r="B19" s="1">
        <v>4.7824168421406199</v>
      </c>
    </row>
    <row r="20" spans="1:2" ht="15" thickBot="1" x14ac:dyDescent="0.35">
      <c r="A20" s="1">
        <v>166</v>
      </c>
      <c r="B20" s="1">
        <v>4.0472508807119203</v>
      </c>
    </row>
    <row r="21" spans="1:2" ht="15" thickBot="1" x14ac:dyDescent="0.35">
      <c r="A21" s="1">
        <v>130</v>
      </c>
      <c r="B21" s="1">
        <v>4.8571423444442097</v>
      </c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2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120</v>
      </c>
      <c r="B2" s="1">
        <v>4.3619353777380701</v>
      </c>
    </row>
    <row r="3" spans="1:2" ht="15" thickBot="1" x14ac:dyDescent="0.35">
      <c r="A3" s="1">
        <v>121</v>
      </c>
      <c r="B3" s="1">
        <v>5.1376016203955404</v>
      </c>
    </row>
    <row r="4" spans="1:2" ht="15" thickBot="1" x14ac:dyDescent="0.35">
      <c r="A4" s="1">
        <v>144</v>
      </c>
      <c r="B4" s="1">
        <v>5.8713172401401401</v>
      </c>
    </row>
    <row r="5" spans="1:2" ht="15" thickBot="1" x14ac:dyDescent="0.35">
      <c r="A5" s="1">
        <v>150</v>
      </c>
      <c r="B5" s="1">
        <v>5.9758368270669902</v>
      </c>
    </row>
    <row r="6" spans="1:2" ht="15" thickBot="1" x14ac:dyDescent="0.35">
      <c r="A6" s="1">
        <v>504</v>
      </c>
      <c r="B6" s="1">
        <v>5.3312247711990501</v>
      </c>
    </row>
    <row r="7" spans="1:2" ht="15" thickBot="1" x14ac:dyDescent="0.35">
      <c r="A7" s="1">
        <v>145</v>
      </c>
      <c r="B7" s="1">
        <v>3.6584014438816999</v>
      </c>
    </row>
    <row r="8" spans="1:2" ht="15" thickBot="1" x14ac:dyDescent="0.35">
      <c r="A8" s="1">
        <v>133</v>
      </c>
      <c r="B8" s="1">
        <v>6.4528834858104203</v>
      </c>
    </row>
    <row r="9" spans="1:2" ht="15" thickBot="1" x14ac:dyDescent="0.35">
      <c r="A9" s="1">
        <v>142</v>
      </c>
      <c r="B9" s="1">
        <v>5.9919586376343101</v>
      </c>
    </row>
    <row r="10" spans="1:2" ht="15" thickBot="1" x14ac:dyDescent="0.35">
      <c r="A10" s="1">
        <v>119</v>
      </c>
      <c r="B10" s="1">
        <v>6.6670521087382202</v>
      </c>
    </row>
    <row r="11" spans="1:2" ht="15" thickBot="1" x14ac:dyDescent="0.35">
      <c r="A11" s="1">
        <v>138</v>
      </c>
      <c r="B11" s="1">
        <v>3.8755095485695299</v>
      </c>
    </row>
    <row r="12" spans="1:2" ht="15" thickBot="1" x14ac:dyDescent="0.35">
      <c r="A12" s="1">
        <v>139</v>
      </c>
      <c r="B12" s="1">
        <v>5.19860201964664</v>
      </c>
    </row>
    <row r="13" spans="1:2" ht="15" thickBot="1" x14ac:dyDescent="0.35">
      <c r="A13" s="1">
        <v>151</v>
      </c>
      <c r="B13" s="1">
        <v>4.7480165298634303</v>
      </c>
    </row>
    <row r="14" spans="1:2" ht="15" thickBot="1" x14ac:dyDescent="0.35">
      <c r="A14" s="1">
        <v>143</v>
      </c>
      <c r="B14" s="1">
        <v>4.8396610086622003</v>
      </c>
    </row>
    <row r="15" spans="1:2" ht="15" thickBot="1" x14ac:dyDescent="0.35">
      <c r="A15" s="1">
        <v>141</v>
      </c>
      <c r="B15" s="1">
        <v>5.4684652156845104</v>
      </c>
    </row>
    <row r="16" spans="1:2" ht="15" thickBot="1" x14ac:dyDescent="0.35">
      <c r="A16" s="1">
        <v>140</v>
      </c>
      <c r="B16" s="1">
        <v>3.7679411635862601</v>
      </c>
    </row>
    <row r="17" spans="1:2" ht="15" thickBot="1" x14ac:dyDescent="0.35">
      <c r="A17" s="1">
        <v>117</v>
      </c>
      <c r="B17" s="1">
        <v>5.9648733927421302</v>
      </c>
    </row>
    <row r="18" spans="1:2" ht="15" thickBot="1" x14ac:dyDescent="0.35">
      <c r="A18" s="1">
        <v>516</v>
      </c>
      <c r="B18" s="1">
        <v>5.3788970172555599</v>
      </c>
    </row>
    <row r="19" spans="1:2" ht="15" thickBot="1" x14ac:dyDescent="0.35">
      <c r="A19" s="1">
        <v>149</v>
      </c>
      <c r="B19" s="1">
        <v>4.4511297670801397</v>
      </c>
    </row>
    <row r="20" spans="1:2" ht="15" thickBot="1" x14ac:dyDescent="0.35">
      <c r="A20" s="1">
        <v>166</v>
      </c>
      <c r="B20" s="1">
        <v>2.95435344280139</v>
      </c>
    </row>
    <row r="21" spans="1:2" ht="15" thickBot="1" x14ac:dyDescent="0.35">
      <c r="A21" s="1">
        <v>130</v>
      </c>
      <c r="B21" s="1">
        <v>4.8641308936398797</v>
      </c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C1F7-82A0-43BA-87BF-52D4468BA668}">
  <dimension ref="A1:N10"/>
  <sheetViews>
    <sheetView workbookViewId="0">
      <selection activeCell="A10" sqref="A10:N10"/>
    </sheetView>
  </sheetViews>
  <sheetFormatPr defaultRowHeight="14.4" x14ac:dyDescent="0.3"/>
  <cols>
    <col min="1" max="1" width="14" bestFit="1" customWidth="1"/>
    <col min="2" max="2" width="5.6640625" bestFit="1" customWidth="1"/>
    <col min="3" max="3" width="9.6640625" bestFit="1" customWidth="1"/>
    <col min="4" max="4" width="11.109375" bestFit="1" customWidth="1"/>
    <col min="5" max="5" width="13.88671875" bestFit="1" customWidth="1"/>
    <col min="6" max="8" width="12" bestFit="1" customWidth="1"/>
    <col min="9" max="9" width="19.5546875" bestFit="1" customWidth="1"/>
    <col min="10" max="10" width="10.6640625" bestFit="1" customWidth="1"/>
    <col min="11" max="11" width="13.5546875" bestFit="1" customWidth="1"/>
    <col min="12" max="12" width="6.109375" bestFit="1" customWidth="1"/>
    <col min="13" max="13" width="24" bestFit="1" customWidth="1"/>
    <col min="14" max="14" width="10" bestFit="1" customWidth="1"/>
  </cols>
  <sheetData>
    <row r="1" spans="1:14" x14ac:dyDescent="0.3">
      <c r="A1" s="6" t="s">
        <v>20</v>
      </c>
      <c r="B1" s="6" t="s">
        <v>19</v>
      </c>
      <c r="C1" s="6" t="s">
        <v>42</v>
      </c>
      <c r="D1" s="6" t="s">
        <v>50</v>
      </c>
      <c r="E1" s="6" t="s">
        <v>43</v>
      </c>
      <c r="F1" s="6" t="s">
        <v>29</v>
      </c>
      <c r="G1" s="6" t="s">
        <v>15</v>
      </c>
      <c r="H1" s="6" t="s">
        <v>14</v>
      </c>
      <c r="I1" s="6" t="s">
        <v>44</v>
      </c>
      <c r="J1" s="6" t="s">
        <v>28</v>
      </c>
      <c r="K1" s="6" t="s">
        <v>27</v>
      </c>
      <c r="L1" s="6" t="s">
        <v>17</v>
      </c>
      <c r="M1" s="6" t="s">
        <v>35</v>
      </c>
      <c r="N1" s="6" t="s">
        <v>24</v>
      </c>
    </row>
    <row r="2" spans="1:14" x14ac:dyDescent="0.3">
      <c r="A2" s="6" t="s">
        <v>56</v>
      </c>
      <c r="B2" s="6" t="s">
        <v>52</v>
      </c>
      <c r="C2" s="6" t="s">
        <v>51</v>
      </c>
      <c r="D2" s="6" t="s">
        <v>48</v>
      </c>
      <c r="E2" s="6">
        <v>4.0476190476190466</v>
      </c>
      <c r="F2" s="6">
        <v>3.858755299813458</v>
      </c>
      <c r="G2" s="6">
        <v>4.4133486251563099</v>
      </c>
      <c r="H2" s="6">
        <v>3.2761334999999998</v>
      </c>
      <c r="I2" s="6">
        <v>7.05</v>
      </c>
      <c r="J2" s="6">
        <v>4.5</v>
      </c>
      <c r="K2" s="6">
        <v>-0.641244700186542</v>
      </c>
      <c r="L2" s="6" t="s">
        <v>22</v>
      </c>
      <c r="M2" s="6">
        <v>0.5</v>
      </c>
      <c r="N2" s="6">
        <v>8.5</v>
      </c>
    </row>
    <row r="3" spans="1:14" x14ac:dyDescent="0.3">
      <c r="A3" s="6" t="s">
        <v>53</v>
      </c>
      <c r="B3" s="6" t="s">
        <v>51</v>
      </c>
      <c r="C3" s="6" t="s">
        <v>52</v>
      </c>
      <c r="D3" s="6" t="s">
        <v>49</v>
      </c>
      <c r="E3" s="6">
        <v>4.7777777777777777</v>
      </c>
      <c r="F3" s="6">
        <v>4.6798438486892309</v>
      </c>
      <c r="G3" s="6">
        <v>4.9049634858353999</v>
      </c>
      <c r="H3" s="6">
        <v>4.3066666666666604</v>
      </c>
      <c r="I3" s="6">
        <v>8.35</v>
      </c>
      <c r="J3" s="6">
        <v>4.5</v>
      </c>
      <c r="K3" s="6">
        <v>0.40496348583539987</v>
      </c>
      <c r="L3" s="6" t="s">
        <v>23</v>
      </c>
      <c r="M3" s="6">
        <v>0.4</v>
      </c>
      <c r="N3" s="6">
        <v>4.5</v>
      </c>
    </row>
    <row r="4" spans="1:14" x14ac:dyDescent="0.3">
      <c r="A4" s="6" t="s">
        <v>62</v>
      </c>
      <c r="B4" s="6" t="s">
        <v>59</v>
      </c>
      <c r="C4" s="6" t="s">
        <v>45</v>
      </c>
      <c r="D4" s="6" t="s">
        <v>48</v>
      </c>
      <c r="E4" s="6">
        <v>5.6363636363636367</v>
      </c>
      <c r="F4" s="6">
        <v>5.603964256434133</v>
      </c>
      <c r="G4" s="6">
        <v>5.8818084600342599</v>
      </c>
      <c r="H4" s="6">
        <v>5.2541910703701298</v>
      </c>
      <c r="I4" s="6">
        <v>8.4</v>
      </c>
      <c r="J4" s="6">
        <v>4.5</v>
      </c>
      <c r="K4" s="6">
        <v>1.3818084600342599</v>
      </c>
      <c r="L4" s="6" t="s">
        <v>23</v>
      </c>
      <c r="M4" s="6">
        <v>0.7</v>
      </c>
      <c r="N4" s="6">
        <v>9</v>
      </c>
    </row>
    <row r="5" spans="1:14" x14ac:dyDescent="0.3">
      <c r="A5" s="6" t="s">
        <v>54</v>
      </c>
      <c r="B5" s="6" t="s">
        <v>45</v>
      </c>
      <c r="C5" s="6" t="s">
        <v>59</v>
      </c>
      <c r="D5" s="6" t="s">
        <v>49</v>
      </c>
      <c r="E5" s="6">
        <v>4.166666666666667</v>
      </c>
      <c r="F5" s="6">
        <v>3.2855504689481556</v>
      </c>
      <c r="G5" s="6">
        <v>4.1238190886716097</v>
      </c>
      <c r="H5" s="6">
        <v>3</v>
      </c>
      <c r="I5" s="6">
        <v>5.5</v>
      </c>
      <c r="J5" s="6">
        <v>3.5</v>
      </c>
      <c r="K5" s="6">
        <v>0.66666666666666696</v>
      </c>
      <c r="L5" s="6" t="s">
        <v>23</v>
      </c>
      <c r="M5" s="6">
        <v>0.83333333333333337</v>
      </c>
      <c r="N5" s="6">
        <v>5.5</v>
      </c>
    </row>
    <row r="6" spans="1:14" x14ac:dyDescent="0.3">
      <c r="A6" s="6" t="s">
        <v>63</v>
      </c>
      <c r="B6" s="6" t="s">
        <v>46</v>
      </c>
      <c r="C6" s="6" t="s">
        <v>37</v>
      </c>
      <c r="D6" s="6" t="s">
        <v>48</v>
      </c>
      <c r="E6" s="6">
        <v>4.25</v>
      </c>
      <c r="F6" s="6">
        <v>5.7725797198795199</v>
      </c>
      <c r="G6" s="6">
        <v>6.2093207268348296</v>
      </c>
      <c r="H6" s="6">
        <v>5.2608247635300902</v>
      </c>
      <c r="I6" s="6">
        <v>9.9</v>
      </c>
      <c r="J6" s="6">
        <v>4.5</v>
      </c>
      <c r="K6" s="6">
        <v>1.7093207268348296</v>
      </c>
      <c r="L6" s="6" t="s">
        <v>23</v>
      </c>
      <c r="M6" s="6">
        <v>0.25</v>
      </c>
      <c r="N6" s="6">
        <v>6</v>
      </c>
    </row>
    <row r="7" spans="1:14" x14ac:dyDescent="0.3">
      <c r="A7" s="6" t="s">
        <v>55</v>
      </c>
      <c r="B7" s="6" t="s">
        <v>37</v>
      </c>
      <c r="C7" s="6" t="s">
        <v>46</v>
      </c>
      <c r="D7" s="6" t="s">
        <v>49</v>
      </c>
      <c r="E7" s="6">
        <v>5.4210526315789478</v>
      </c>
      <c r="F7" s="6">
        <v>5.2202314057135242</v>
      </c>
      <c r="G7" s="6">
        <v>5.39422948922868</v>
      </c>
      <c r="H7" s="6">
        <v>4.5464769101429896</v>
      </c>
      <c r="I7" s="6">
        <v>9.25</v>
      </c>
      <c r="J7" s="6">
        <v>5.5</v>
      </c>
      <c r="K7" s="6">
        <v>-0.27976859428647582</v>
      </c>
      <c r="L7" s="6" t="s">
        <v>22</v>
      </c>
      <c r="M7" s="6">
        <v>0.4</v>
      </c>
      <c r="N7" s="6">
        <v>7</v>
      </c>
    </row>
    <row r="8" spans="1:14" x14ac:dyDescent="0.3">
      <c r="A8" s="6" t="s">
        <v>64</v>
      </c>
      <c r="B8" s="6" t="s">
        <v>58</v>
      </c>
      <c r="C8" s="6" t="s">
        <v>60</v>
      </c>
      <c r="D8" s="6" t="s">
        <v>49</v>
      </c>
      <c r="E8" s="6">
        <v>5.8421052631578947</v>
      </c>
      <c r="F8" s="6">
        <v>4.84713700867621</v>
      </c>
      <c r="G8" s="6">
        <v>5.2475804042623002</v>
      </c>
      <c r="H8" s="6">
        <v>4.5983915</v>
      </c>
      <c r="I8" s="6">
        <v>7.7</v>
      </c>
      <c r="J8" s="6">
        <v>5.5</v>
      </c>
      <c r="K8" s="6">
        <v>-0.65286299132379</v>
      </c>
      <c r="L8" s="6" t="s">
        <v>22</v>
      </c>
      <c r="M8" s="6">
        <v>0.6</v>
      </c>
      <c r="N8" s="6">
        <v>4</v>
      </c>
    </row>
    <row r="9" spans="1:14" x14ac:dyDescent="0.3">
      <c r="A9" s="6" t="s">
        <v>65</v>
      </c>
      <c r="B9" s="6" t="s">
        <v>61</v>
      </c>
      <c r="C9" s="6" t="s">
        <v>47</v>
      </c>
      <c r="D9" s="6" t="s">
        <v>48</v>
      </c>
      <c r="E9" s="6">
        <v>4.9047619047619051</v>
      </c>
      <c r="F9" s="6">
        <v>4.9077685421446002</v>
      </c>
      <c r="G9" s="6">
        <v>5.2</v>
      </c>
      <c r="H9" s="6">
        <v>4.4912930539229601</v>
      </c>
      <c r="I9" s="6">
        <v>8.1</v>
      </c>
      <c r="J9" s="6">
        <v>4.5</v>
      </c>
      <c r="K9" s="6">
        <v>0.70000000000000018</v>
      </c>
      <c r="L9" s="6" t="s">
        <v>23</v>
      </c>
      <c r="M9" s="6">
        <v>0.7</v>
      </c>
      <c r="N9" s="6">
        <v>7</v>
      </c>
    </row>
    <row r="10" spans="1:14" x14ac:dyDescent="0.3">
      <c r="A10" s="6" t="s">
        <v>57</v>
      </c>
      <c r="B10" s="6" t="s">
        <v>47</v>
      </c>
      <c r="C10" s="6" t="s">
        <v>61</v>
      </c>
      <c r="D10" s="6" t="s">
        <v>49</v>
      </c>
      <c r="E10" s="6">
        <v>4.333333333333333</v>
      </c>
      <c r="F10" s="6">
        <v>5.4902557768056184</v>
      </c>
      <c r="G10" s="6">
        <v>6.0299052288902004</v>
      </c>
      <c r="H10" s="6">
        <v>3.815067</v>
      </c>
      <c r="I10" s="6">
        <v>10.8</v>
      </c>
      <c r="J10" s="6">
        <v>4.5</v>
      </c>
      <c r="K10" s="6">
        <v>1.5299052288902004</v>
      </c>
      <c r="L10" s="6" t="s">
        <v>22</v>
      </c>
      <c r="M10" s="6">
        <v>0.33333333333333331</v>
      </c>
      <c r="N10" s="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7" sqref="A7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R2" s="7">
        <f t="shared" ref="R2:R33" si="0">MIN(C2,F2,I2,L2,O2)</f>
        <v>0</v>
      </c>
    </row>
    <row r="3" spans="1:18" x14ac:dyDescent="0.3">
      <c r="R3" s="7">
        <f t="shared" si="0"/>
        <v>0</v>
      </c>
    </row>
    <row r="4" spans="1:18" x14ac:dyDescent="0.3">
      <c r="R4" s="7">
        <f t="shared" si="0"/>
        <v>0</v>
      </c>
    </row>
    <row r="5" spans="1:18" x14ac:dyDescent="0.3">
      <c r="R5" s="7">
        <f t="shared" si="0"/>
        <v>0</v>
      </c>
    </row>
    <row r="6" spans="1:18" x14ac:dyDescent="0.3">
      <c r="R6" s="7">
        <f t="shared" si="0"/>
        <v>0</v>
      </c>
    </row>
    <row r="7" spans="1:18" x14ac:dyDescent="0.3">
      <c r="R7" s="7">
        <f t="shared" si="0"/>
        <v>0</v>
      </c>
    </row>
    <row r="8" spans="1:18" x14ac:dyDescent="0.3">
      <c r="R8" s="7">
        <f t="shared" si="0"/>
        <v>0</v>
      </c>
    </row>
    <row r="9" spans="1:18" x14ac:dyDescent="0.3">
      <c r="R9" s="7">
        <f t="shared" si="0"/>
        <v>0</v>
      </c>
    </row>
    <row r="10" spans="1:18" x14ac:dyDescent="0.3">
      <c r="R10" s="7">
        <f t="shared" si="0"/>
        <v>0</v>
      </c>
    </row>
    <row r="11" spans="1:18" x14ac:dyDescent="0.3">
      <c r="R11" s="7">
        <f t="shared" si="0"/>
        <v>0</v>
      </c>
    </row>
    <row r="12" spans="1:18" x14ac:dyDescent="0.3">
      <c r="R12" s="7">
        <f t="shared" si="0"/>
        <v>0</v>
      </c>
    </row>
    <row r="13" spans="1:18" x14ac:dyDescent="0.3">
      <c r="R13" s="7">
        <f t="shared" si="0"/>
        <v>0</v>
      </c>
    </row>
    <row r="14" spans="1:18" x14ac:dyDescent="0.3">
      <c r="R14" s="7">
        <f t="shared" si="0"/>
        <v>0</v>
      </c>
    </row>
    <row r="15" spans="1:18" x14ac:dyDescent="0.3">
      <c r="R15" s="7">
        <f t="shared" si="0"/>
        <v>0</v>
      </c>
    </row>
    <row r="16" spans="1:18" x14ac:dyDescent="0.3">
      <c r="R16" s="7">
        <f t="shared" si="0"/>
        <v>0</v>
      </c>
    </row>
    <row r="17" spans="18:18" x14ac:dyDescent="0.3">
      <c r="R17" s="7">
        <f t="shared" si="0"/>
        <v>0</v>
      </c>
    </row>
    <row r="18" spans="18:18" x14ac:dyDescent="0.3">
      <c r="R18" s="7">
        <f t="shared" si="0"/>
        <v>0</v>
      </c>
    </row>
    <row r="19" spans="18:18" x14ac:dyDescent="0.3">
      <c r="R19" s="7">
        <f t="shared" si="0"/>
        <v>0</v>
      </c>
    </row>
    <row r="20" spans="18:18" x14ac:dyDescent="0.3">
      <c r="R20" s="7">
        <f t="shared" si="0"/>
        <v>0</v>
      </c>
    </row>
    <row r="21" spans="18:18" x14ac:dyDescent="0.3">
      <c r="R21" s="7">
        <f t="shared" si="0"/>
        <v>0</v>
      </c>
    </row>
    <row r="22" spans="18:18" x14ac:dyDescent="0.3">
      <c r="R22" s="7">
        <f t="shared" si="0"/>
        <v>0</v>
      </c>
    </row>
    <row r="23" spans="18:18" x14ac:dyDescent="0.3">
      <c r="R23" s="7">
        <f t="shared" si="0"/>
        <v>0</v>
      </c>
    </row>
    <row r="24" spans="18:18" x14ac:dyDescent="0.3">
      <c r="R24" s="7">
        <f t="shared" si="0"/>
        <v>0</v>
      </c>
    </row>
    <row r="25" spans="18:18" x14ac:dyDescent="0.3">
      <c r="R25" s="7">
        <f t="shared" si="0"/>
        <v>0</v>
      </c>
    </row>
    <row r="26" spans="18:18" x14ac:dyDescent="0.3">
      <c r="R26" s="7">
        <f t="shared" si="0"/>
        <v>0</v>
      </c>
    </row>
    <row r="27" spans="18:18" x14ac:dyDescent="0.3">
      <c r="R27" s="7">
        <f t="shared" si="0"/>
        <v>0</v>
      </c>
    </row>
    <row r="28" spans="18:18" x14ac:dyDescent="0.3">
      <c r="R28" s="7">
        <f t="shared" si="0"/>
        <v>0</v>
      </c>
    </row>
    <row r="29" spans="18:18" x14ac:dyDescent="0.3">
      <c r="R29" s="7">
        <f t="shared" si="0"/>
        <v>0</v>
      </c>
    </row>
    <row r="30" spans="18:18" x14ac:dyDescent="0.3">
      <c r="R30" s="7">
        <f t="shared" si="0"/>
        <v>0</v>
      </c>
    </row>
    <row r="31" spans="18:18" x14ac:dyDescent="0.3">
      <c r="R31" s="7">
        <f t="shared" si="0"/>
        <v>0</v>
      </c>
    </row>
    <row r="32" spans="18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2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120</v>
      </c>
      <c r="B2" s="1">
        <v>4.62</v>
      </c>
      <c r="F2" s="1"/>
      <c r="G2" s="1"/>
      <c r="H2" s="1"/>
    </row>
    <row r="3" spans="1:8" ht="15" thickBot="1" x14ac:dyDescent="0.35">
      <c r="A3" s="1">
        <v>121</v>
      </c>
      <c r="B3" s="1">
        <v>5.6066666666666602</v>
      </c>
      <c r="F3" s="1"/>
      <c r="G3" s="1"/>
      <c r="H3" s="1"/>
    </row>
    <row r="4" spans="1:8" ht="15" thickBot="1" x14ac:dyDescent="0.35">
      <c r="A4" s="1">
        <v>144</v>
      </c>
      <c r="B4" s="1">
        <v>5.07</v>
      </c>
      <c r="F4" s="1"/>
      <c r="G4" s="1"/>
      <c r="H4" s="1"/>
    </row>
    <row r="5" spans="1:8" ht="15" thickBot="1" x14ac:dyDescent="0.35">
      <c r="A5" s="1">
        <v>150</v>
      </c>
      <c r="B5" s="1">
        <v>5.9733333333333301</v>
      </c>
      <c r="F5" s="1"/>
      <c r="G5" s="1"/>
      <c r="H5" s="1"/>
    </row>
    <row r="6" spans="1:8" ht="15" thickBot="1" x14ac:dyDescent="0.35">
      <c r="A6" s="1">
        <v>504</v>
      </c>
      <c r="B6" s="1">
        <v>4.5833333333333304</v>
      </c>
      <c r="F6" s="1"/>
      <c r="G6" s="1"/>
      <c r="H6" s="1"/>
    </row>
    <row r="7" spans="1:8" ht="15" thickBot="1" x14ac:dyDescent="0.35">
      <c r="A7" s="1">
        <v>145</v>
      </c>
      <c r="B7" s="1">
        <v>3.3966666666666598</v>
      </c>
      <c r="F7" s="1"/>
      <c r="G7" s="1"/>
      <c r="H7" s="1"/>
    </row>
    <row r="8" spans="1:8" ht="15" thickBot="1" x14ac:dyDescent="0.35">
      <c r="A8" s="1">
        <v>133</v>
      </c>
      <c r="B8" s="1">
        <v>5.8733333333333304</v>
      </c>
      <c r="F8" s="1"/>
      <c r="G8" s="1"/>
      <c r="H8" s="1"/>
    </row>
    <row r="9" spans="1:8" ht="15" thickBot="1" x14ac:dyDescent="0.35">
      <c r="A9" s="1">
        <v>142</v>
      </c>
      <c r="B9" s="1">
        <v>5.94</v>
      </c>
      <c r="F9" s="1"/>
      <c r="G9" s="1"/>
      <c r="H9" s="1"/>
    </row>
    <row r="10" spans="1:8" ht="15" thickBot="1" x14ac:dyDescent="0.35">
      <c r="A10" s="1">
        <v>119</v>
      </c>
      <c r="B10" s="1">
        <v>6.9033333333333298</v>
      </c>
      <c r="F10" s="1"/>
      <c r="G10" s="1"/>
      <c r="H10" s="1"/>
    </row>
    <row r="11" spans="1:8" ht="15" thickBot="1" x14ac:dyDescent="0.35">
      <c r="A11" s="1">
        <v>138</v>
      </c>
      <c r="B11" s="1">
        <v>3.7533333333333299</v>
      </c>
      <c r="F11" s="1"/>
      <c r="G11" s="1"/>
      <c r="H11" s="1"/>
    </row>
    <row r="12" spans="1:8" ht="15" thickBot="1" x14ac:dyDescent="0.35">
      <c r="A12" s="1">
        <v>139</v>
      </c>
      <c r="B12" s="1">
        <v>5.5433333333333303</v>
      </c>
      <c r="F12" s="1"/>
      <c r="G12" s="1"/>
      <c r="H12" s="1"/>
    </row>
    <row r="13" spans="1:8" ht="15" thickBot="1" x14ac:dyDescent="0.35">
      <c r="A13" s="1">
        <v>151</v>
      </c>
      <c r="B13" s="1">
        <v>4.6766666666666596</v>
      </c>
      <c r="F13" s="1"/>
      <c r="G13" s="1"/>
      <c r="H13" s="1"/>
    </row>
    <row r="14" spans="1:8" ht="15" thickBot="1" x14ac:dyDescent="0.35">
      <c r="A14" s="1">
        <v>143</v>
      </c>
      <c r="B14" s="1">
        <v>4.71</v>
      </c>
      <c r="F14" s="1"/>
      <c r="G14" s="1"/>
      <c r="H14" s="1"/>
    </row>
    <row r="15" spans="1:8" ht="15" thickBot="1" x14ac:dyDescent="0.35">
      <c r="A15" s="1">
        <v>141</v>
      </c>
      <c r="B15" s="1">
        <v>5.8233333333333297</v>
      </c>
      <c r="F15" s="1"/>
      <c r="G15" s="1"/>
      <c r="H15" s="1"/>
    </row>
    <row r="16" spans="1:8" ht="15" thickBot="1" x14ac:dyDescent="0.35">
      <c r="A16" s="1">
        <v>140</v>
      </c>
      <c r="B16" s="1">
        <v>4.0599999999999996</v>
      </c>
    </row>
    <row r="17" spans="1:2" ht="15" thickBot="1" x14ac:dyDescent="0.35">
      <c r="A17" s="1">
        <v>117</v>
      </c>
      <c r="B17" s="1">
        <v>5.9866666666666601</v>
      </c>
    </row>
    <row r="18" spans="1:2" ht="15" thickBot="1" x14ac:dyDescent="0.35">
      <c r="A18" s="1">
        <v>516</v>
      </c>
      <c r="B18" s="1">
        <v>5.2366666666666601</v>
      </c>
    </row>
    <row r="19" spans="1:2" ht="15" thickBot="1" x14ac:dyDescent="0.35">
      <c r="A19" s="1">
        <v>149</v>
      </c>
      <c r="B19" s="1">
        <v>4.1233333333333304</v>
      </c>
    </row>
    <row r="20" spans="1:2" ht="15" thickBot="1" x14ac:dyDescent="0.35">
      <c r="A20" s="1">
        <v>166</v>
      </c>
      <c r="B20" s="1">
        <v>3.0866666666666598</v>
      </c>
    </row>
    <row r="21" spans="1:2" ht="15" thickBot="1" x14ac:dyDescent="0.35">
      <c r="A21" s="1">
        <v>130</v>
      </c>
      <c r="B21" s="1">
        <v>5.2</v>
      </c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2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120</v>
      </c>
      <c r="B2" s="1">
        <v>4.5578431164020596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121</v>
      </c>
      <c r="B3" s="1">
        <v>5.1121194044416098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144</v>
      </c>
      <c r="B4" s="1">
        <v>6.14712825979315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150</v>
      </c>
      <c r="B5" s="1">
        <v>5.6695238536910999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504</v>
      </c>
      <c r="B6" s="1">
        <v>4.5063661325566198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145</v>
      </c>
      <c r="B7" s="1">
        <v>4.1528212817930896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133</v>
      </c>
      <c r="B8" s="1">
        <v>6.4498236860443896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142</v>
      </c>
      <c r="B9" s="1">
        <v>5.7723238178238496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119</v>
      </c>
      <c r="B10" s="1">
        <v>6.2951131659417099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138</v>
      </c>
      <c r="B11" s="1">
        <v>3.9304138916397999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139</v>
      </c>
      <c r="B12" s="1">
        <v>5.68627282446477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151</v>
      </c>
      <c r="B13" s="1">
        <v>5.2342044160197796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143</v>
      </c>
      <c r="B14" s="1">
        <v>5.1330914464394901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141</v>
      </c>
      <c r="B15" s="1">
        <v>5.8362147923711802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140</v>
      </c>
      <c r="B16" s="1">
        <v>4.2829447387864699</v>
      </c>
    </row>
    <row r="17" spans="1:2" ht="15" thickBot="1" x14ac:dyDescent="0.35">
      <c r="A17" s="1">
        <v>117</v>
      </c>
      <c r="B17" s="1">
        <v>5.8637810008768101</v>
      </c>
    </row>
    <row r="18" spans="1:2" ht="15" thickBot="1" x14ac:dyDescent="0.35">
      <c r="A18" s="1">
        <v>516</v>
      </c>
      <c r="B18" s="1">
        <v>4.3565143574484999</v>
      </c>
    </row>
    <row r="19" spans="1:2" ht="15" thickBot="1" x14ac:dyDescent="0.35">
      <c r="A19" s="1">
        <v>149</v>
      </c>
      <c r="B19" s="1">
        <v>4.6672854606762098</v>
      </c>
    </row>
    <row r="20" spans="1:2" ht="15" thickBot="1" x14ac:dyDescent="0.35">
      <c r="A20" s="1">
        <v>166</v>
      </c>
      <c r="B20" s="1">
        <v>3.0658419280025599</v>
      </c>
    </row>
    <row r="21" spans="1:2" ht="15" thickBot="1" x14ac:dyDescent="0.35">
      <c r="A21" s="1">
        <v>130</v>
      </c>
      <c r="B21" s="1">
        <v>4.71302181763566</v>
      </c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2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120</v>
      </c>
      <c r="B2" s="1">
        <v>4.3965418826475497</v>
      </c>
    </row>
    <row r="3" spans="1:2" ht="15" thickBot="1" x14ac:dyDescent="0.35">
      <c r="A3" s="1">
        <v>121</v>
      </c>
      <c r="B3" s="1">
        <v>5.1164867082520598</v>
      </c>
    </row>
    <row r="4" spans="1:2" ht="15" thickBot="1" x14ac:dyDescent="0.35">
      <c r="A4" s="1">
        <v>144</v>
      </c>
      <c r="B4" s="1">
        <v>5.90688845429551</v>
      </c>
    </row>
    <row r="5" spans="1:2" ht="15" thickBot="1" x14ac:dyDescent="0.35">
      <c r="A5" s="1">
        <v>150</v>
      </c>
      <c r="B5" s="1">
        <v>5.5574785389997103</v>
      </c>
    </row>
    <row r="6" spans="1:2" ht="15" thickBot="1" x14ac:dyDescent="0.35">
      <c r="A6" s="1">
        <v>504</v>
      </c>
      <c r="B6" s="1">
        <v>4.2392658148814597</v>
      </c>
    </row>
    <row r="7" spans="1:2" ht="15" thickBot="1" x14ac:dyDescent="0.35">
      <c r="A7" s="1">
        <v>145</v>
      </c>
      <c r="B7" s="1">
        <v>4.1150179434377998</v>
      </c>
    </row>
    <row r="8" spans="1:2" ht="15" thickBot="1" x14ac:dyDescent="0.35">
      <c r="A8" s="1">
        <v>133</v>
      </c>
      <c r="B8" s="1">
        <v>6.1904794972592496</v>
      </c>
    </row>
    <row r="9" spans="1:2" ht="15" thickBot="1" x14ac:dyDescent="0.35">
      <c r="A9" s="1">
        <v>142</v>
      </c>
      <c r="B9" s="1">
        <v>5.6962811514467804</v>
      </c>
    </row>
    <row r="10" spans="1:2" ht="15" thickBot="1" x14ac:dyDescent="0.35">
      <c r="A10" s="1">
        <v>119</v>
      </c>
      <c r="B10" s="1">
        <v>6.1189778593655797</v>
      </c>
    </row>
    <row r="11" spans="1:2" ht="15" thickBot="1" x14ac:dyDescent="0.35">
      <c r="A11" s="1">
        <v>138</v>
      </c>
      <c r="B11" s="1">
        <v>3.8277661317043798</v>
      </c>
    </row>
    <row r="12" spans="1:2" ht="15" thickBot="1" x14ac:dyDescent="0.35">
      <c r="A12" s="1">
        <v>139</v>
      </c>
      <c r="B12" s="1">
        <v>5.4537863190107103</v>
      </c>
    </row>
    <row r="13" spans="1:2" ht="15" thickBot="1" x14ac:dyDescent="0.35">
      <c r="A13" s="1">
        <v>151</v>
      </c>
      <c r="B13" s="1">
        <v>5.1306753471149902</v>
      </c>
    </row>
    <row r="14" spans="1:2" ht="15" thickBot="1" x14ac:dyDescent="0.35">
      <c r="A14" s="1">
        <v>143</v>
      </c>
      <c r="B14" s="1">
        <v>4.9714181913370101</v>
      </c>
    </row>
    <row r="15" spans="1:2" ht="15" thickBot="1" x14ac:dyDescent="0.35">
      <c r="A15" s="1">
        <v>141</v>
      </c>
      <c r="B15" s="1">
        <v>5.6438848273184297</v>
      </c>
    </row>
    <row r="16" spans="1:2" ht="15" thickBot="1" x14ac:dyDescent="0.35">
      <c r="A16" s="1">
        <v>140</v>
      </c>
      <c r="B16" s="1">
        <v>4.1375576849354303</v>
      </c>
    </row>
    <row r="17" spans="1:2" ht="15" thickBot="1" x14ac:dyDescent="0.35">
      <c r="A17" s="1">
        <v>117</v>
      </c>
      <c r="B17" s="1">
        <v>5.7630170571460697</v>
      </c>
    </row>
    <row r="18" spans="1:2" ht="15" thickBot="1" x14ac:dyDescent="0.35">
      <c r="A18" s="1">
        <v>516</v>
      </c>
      <c r="B18" s="1">
        <v>4.2078071396343697</v>
      </c>
    </row>
    <row r="19" spans="1:2" ht="15" thickBot="1" x14ac:dyDescent="0.35">
      <c r="A19" s="1">
        <v>149</v>
      </c>
      <c r="B19" s="1">
        <v>4.7101009811085701</v>
      </c>
    </row>
    <row r="20" spans="1:2" ht="15" thickBot="1" x14ac:dyDescent="0.35">
      <c r="A20" s="1">
        <v>166</v>
      </c>
      <c r="B20" s="1">
        <v>2.9321100611327702</v>
      </c>
    </row>
    <row r="21" spans="1:2" ht="15" thickBot="1" x14ac:dyDescent="0.35">
      <c r="A21" s="1">
        <v>130</v>
      </c>
      <c r="B21" s="1">
        <v>4.64270137840575</v>
      </c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2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120</v>
      </c>
      <c r="B2" s="1">
        <v>3.93569399261788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121</v>
      </c>
      <c r="B3" s="1">
        <v>4.6820649124321099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144</v>
      </c>
      <c r="B4" s="1">
        <v>5.7232446572278004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150</v>
      </c>
      <c r="B5" s="1">
        <v>5.7390878938816297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504</v>
      </c>
      <c r="B6" s="1">
        <v>4.2509924132764896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145</v>
      </c>
      <c r="B7" s="1">
        <v>4.0666072918020699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133</v>
      </c>
      <c r="B8" s="1">
        <v>5.84184222740405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142</v>
      </c>
      <c r="B9" s="1">
        <v>5.7390878938816297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119</v>
      </c>
      <c r="B10" s="1">
        <v>6.5035165374778297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138</v>
      </c>
      <c r="B11" s="1">
        <v>3.82007622611349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139</v>
      </c>
      <c r="B12" s="1">
        <v>4.5027930095295003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151</v>
      </c>
      <c r="B13" s="1">
        <v>4.2604973135535804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143</v>
      </c>
      <c r="B14" s="1">
        <v>4.3148089164999996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141</v>
      </c>
      <c r="B15" s="1">
        <v>4.5246555965816597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140</v>
      </c>
      <c r="B16" s="1">
        <v>3.7555512445542498</v>
      </c>
    </row>
    <row r="17" spans="1:2" ht="15" thickBot="1" x14ac:dyDescent="0.35">
      <c r="A17" s="1">
        <v>117</v>
      </c>
      <c r="B17" s="1">
        <v>4.9815012850902196</v>
      </c>
    </row>
    <row r="18" spans="1:2" ht="15" thickBot="1" x14ac:dyDescent="0.35">
      <c r="A18" s="1">
        <v>516</v>
      </c>
      <c r="B18" s="1">
        <v>4.6546568652251201</v>
      </c>
    </row>
    <row r="19" spans="1:2" ht="15" thickBot="1" x14ac:dyDescent="0.35">
      <c r="A19" s="1">
        <v>149</v>
      </c>
      <c r="B19" s="1">
        <v>4.1712992531457296</v>
      </c>
    </row>
    <row r="20" spans="1:2" ht="15" thickBot="1" x14ac:dyDescent="0.35">
      <c r="A20" s="1">
        <v>166</v>
      </c>
      <c r="B20" s="1">
        <v>3.4709541953371299</v>
      </c>
    </row>
    <row r="21" spans="1:2" ht="15" thickBot="1" x14ac:dyDescent="0.35">
      <c r="A21" s="1">
        <v>130</v>
      </c>
      <c r="B21" s="1">
        <v>4.2071679963248796</v>
      </c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2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120</v>
      </c>
      <c r="B2" s="1">
        <v>4.3282847000000002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121</v>
      </c>
      <c r="B3" s="1">
        <v>5.9442449999999996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144</v>
      </c>
      <c r="B4" s="1">
        <v>4.8165912999999998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150</v>
      </c>
      <c r="B5" s="1">
        <v>5.4587810000000001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504</v>
      </c>
      <c r="B6" s="1">
        <v>3.8155377000000001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145</v>
      </c>
      <c r="B7" s="1">
        <v>3.0947019999999998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133</v>
      </c>
      <c r="B8" s="1">
        <v>5.299296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142</v>
      </c>
      <c r="B9" s="1">
        <v>6.0099964000000003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119</v>
      </c>
      <c r="B10" s="1">
        <v>6.4805529999999996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138</v>
      </c>
      <c r="B11" s="1">
        <v>3.2319840000000002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139</v>
      </c>
      <c r="B12" s="1">
        <v>5.5498924000000001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151</v>
      </c>
      <c r="B13" s="1">
        <v>4.6456637000000001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143</v>
      </c>
      <c r="B14" s="1">
        <v>4.3731866000000004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141</v>
      </c>
      <c r="B15" s="1">
        <v>6.0264544000000004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140</v>
      </c>
      <c r="B16" s="1">
        <v>4.0139585000000002</v>
      </c>
    </row>
    <row r="17" spans="1:2" ht="15" thickBot="1" x14ac:dyDescent="0.35">
      <c r="A17" s="1">
        <v>117</v>
      </c>
      <c r="B17" s="1">
        <v>6.7719940000000003</v>
      </c>
    </row>
    <row r="18" spans="1:2" ht="15" thickBot="1" x14ac:dyDescent="0.35">
      <c r="A18" s="1">
        <v>516</v>
      </c>
      <c r="B18" s="1">
        <v>4.8684944999999997</v>
      </c>
    </row>
    <row r="19" spans="1:2" ht="15" thickBot="1" x14ac:dyDescent="0.35">
      <c r="A19" s="1">
        <v>149</v>
      </c>
      <c r="B19" s="1">
        <v>3.5940496999999998</v>
      </c>
    </row>
    <row r="20" spans="1:2" ht="15" thickBot="1" x14ac:dyDescent="0.35">
      <c r="A20" s="1">
        <v>166</v>
      </c>
      <c r="B20" s="1">
        <v>2.9065620000000001</v>
      </c>
    </row>
    <row r="21" spans="1:2" ht="15" thickBot="1" x14ac:dyDescent="0.35">
      <c r="A21" s="1">
        <v>130</v>
      </c>
      <c r="B21" s="1">
        <v>3.5593910000000002</v>
      </c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2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120</v>
      </c>
      <c r="B2" s="1">
        <v>4.4108378905939203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121</v>
      </c>
      <c r="B3" s="1">
        <v>5.1672343808541301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144</v>
      </c>
      <c r="B4" s="1">
        <v>5.9919624670252496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150</v>
      </c>
      <c r="B5" s="1">
        <v>5.5689176870455697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504</v>
      </c>
      <c r="B6" s="1">
        <v>4.3378246812632097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145</v>
      </c>
      <c r="B7" s="1">
        <v>4.0734973614260097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133</v>
      </c>
      <c r="B8" s="1">
        <v>6.2764791963770898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142</v>
      </c>
      <c r="B9" s="1">
        <v>5.7061179755115701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119</v>
      </c>
      <c r="B10" s="1">
        <v>6.1387440921252701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138</v>
      </c>
      <c r="B11" s="1">
        <v>3.8615424357450698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139</v>
      </c>
      <c r="B12" s="1">
        <v>5.4534302093282001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151</v>
      </c>
      <c r="B13" s="1">
        <v>5.1371908390284204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143</v>
      </c>
      <c r="B14" s="1">
        <v>4.9636342226230497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141</v>
      </c>
      <c r="B15" s="1">
        <v>5.6968501364571198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140</v>
      </c>
      <c r="B16" s="1">
        <v>4.1622023458212496</v>
      </c>
    </row>
    <row r="17" spans="1:2" ht="15" thickBot="1" x14ac:dyDescent="0.35">
      <c r="A17" s="1">
        <v>117</v>
      </c>
      <c r="B17" s="1">
        <v>5.8002412156575103</v>
      </c>
    </row>
    <row r="18" spans="1:2" ht="15" thickBot="1" x14ac:dyDescent="0.35">
      <c r="A18" s="1">
        <v>516</v>
      </c>
      <c r="B18" s="1">
        <v>4.2948468061171496</v>
      </c>
    </row>
    <row r="19" spans="1:2" ht="15" thickBot="1" x14ac:dyDescent="0.35">
      <c r="A19" s="1">
        <v>149</v>
      </c>
      <c r="B19" s="1">
        <v>4.7292861650740097</v>
      </c>
    </row>
    <row r="20" spans="1:2" ht="15" thickBot="1" x14ac:dyDescent="0.35">
      <c r="A20" s="1">
        <v>166</v>
      </c>
      <c r="B20" s="1">
        <v>2.9536246771415899</v>
      </c>
    </row>
    <row r="21" spans="1:2" ht="15" thickBot="1" x14ac:dyDescent="0.35">
      <c r="A21" s="1">
        <v>130</v>
      </c>
      <c r="B21" s="1">
        <v>4.6412590386108503</v>
      </c>
    </row>
    <row r="22" spans="1:2" ht="15" thickBot="1" x14ac:dyDescent="0.35">
      <c r="A22" s="1"/>
      <c r="B22" s="1"/>
    </row>
    <row r="23" spans="1:2" ht="15" thickBot="1" x14ac:dyDescent="0.35">
      <c r="A23" s="1"/>
      <c r="B23" s="1"/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columns to delete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2024-08-09T15:03:56Z</dcterms:modified>
</cp:coreProperties>
</file>