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AE29315B-B6B4-48B3-85C6-579A35E8D177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columns to delete" sheetId="18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P69" i="1" s="1"/>
  <c r="S69" i="1" s="1"/>
  <c r="U69" i="1" s="1"/>
  <c r="Q69" i="1"/>
  <c r="O70" i="1"/>
  <c r="P70" i="1" s="1"/>
  <c r="S70" i="1" s="1"/>
  <c r="U70" i="1" s="1"/>
  <c r="Q7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67" i="1"/>
  <c r="P67" i="1" s="1"/>
  <c r="S67" i="1" s="1"/>
  <c r="U67" i="1" s="1"/>
  <c r="Q67" i="1"/>
  <c r="O68" i="1"/>
  <c r="P68" i="1" s="1"/>
  <c r="S68" i="1" s="1"/>
  <c r="U68" i="1" s="1"/>
  <c r="Q68" i="1"/>
  <c r="O64" i="1"/>
  <c r="P64" i="1" s="1"/>
  <c r="S64" i="1" s="1"/>
  <c r="O65" i="1"/>
  <c r="P65" i="1" s="1"/>
  <c r="V65" i="1" s="1"/>
  <c r="O63" i="1"/>
  <c r="P63" i="1" s="1"/>
  <c r="X63" i="1" s="1"/>
  <c r="Q63" i="1"/>
  <c r="Q64" i="1"/>
  <c r="Q65" i="1"/>
  <c r="O66" i="1"/>
  <c r="P66" i="1" s="1"/>
  <c r="Q66" i="1"/>
  <c r="B43" i="1"/>
  <c r="A43" i="1"/>
  <c r="B42" i="1"/>
  <c r="A42" i="1"/>
  <c r="R32" i="1"/>
  <c r="R33" i="1"/>
  <c r="W69" i="1" l="1"/>
  <c r="X69" i="1"/>
  <c r="T69" i="1"/>
  <c r="X70" i="1"/>
  <c r="T70" i="1"/>
  <c r="W70" i="1"/>
  <c r="V70" i="1"/>
  <c r="V69" i="1"/>
  <c r="S63" i="1"/>
  <c r="U63" i="1" s="1"/>
  <c r="S66" i="1"/>
  <c r="U66" i="1" s="1"/>
  <c r="S65" i="1"/>
  <c r="U65" i="1" s="1"/>
  <c r="U64" i="1"/>
  <c r="V68" i="1"/>
  <c r="X68" i="1"/>
  <c r="W68" i="1"/>
  <c r="T68" i="1"/>
  <c r="X67" i="1"/>
  <c r="W67" i="1"/>
  <c r="T67" i="1"/>
  <c r="V67" i="1"/>
  <c r="X65" i="1"/>
  <c r="X66" i="1"/>
  <c r="X64" i="1"/>
  <c r="T65" i="1"/>
  <c r="W64" i="1"/>
  <c r="W66" i="1"/>
  <c r="V64" i="1"/>
  <c r="V66" i="1"/>
  <c r="T64" i="1"/>
  <c r="W63" i="1"/>
  <c r="V63" i="1"/>
  <c r="T66" i="1"/>
  <c r="W65" i="1"/>
  <c r="T63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AA37" i="1"/>
  <c r="Y70" i="1" l="1"/>
  <c r="Y69" i="1"/>
  <c r="Y67" i="1"/>
  <c r="Y68" i="1"/>
  <c r="Y66" i="1"/>
  <c r="Y64" i="1"/>
  <c r="Y63" i="1"/>
  <c r="Y65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O59" i="1"/>
  <c r="P59" i="1" s="1"/>
  <c r="Q59" i="1"/>
  <c r="O60" i="1"/>
  <c r="Q60" i="1"/>
  <c r="O61" i="1"/>
  <c r="Q61" i="1"/>
  <c r="O62" i="1"/>
  <c r="Q62" i="1"/>
  <c r="W58" i="1" l="1"/>
  <c r="S58" i="1"/>
  <c r="U58" i="1" s="1"/>
  <c r="W59" i="1"/>
  <c r="S59" i="1"/>
  <c r="U59" i="1" s="1"/>
  <c r="W54" i="1"/>
  <c r="S54" i="1"/>
  <c r="U54" i="1" s="1"/>
  <c r="T56" i="1"/>
  <c r="P56" i="1"/>
  <c r="T55" i="1"/>
  <c r="P55" i="1"/>
  <c r="S55" i="1" s="1"/>
  <c r="T60" i="1"/>
  <c r="P60" i="1"/>
  <c r="S60" i="1" s="1"/>
  <c r="T62" i="1"/>
  <c r="P62" i="1"/>
  <c r="S62" i="1" s="1"/>
  <c r="T53" i="1"/>
  <c r="P53" i="1"/>
  <c r="S53" i="1" s="1"/>
  <c r="T52" i="1"/>
  <c r="P52" i="1"/>
  <c r="T61" i="1"/>
  <c r="P61" i="1"/>
  <c r="T57" i="1"/>
  <c r="P57" i="1"/>
  <c r="S57" i="1" s="1"/>
  <c r="T51" i="1"/>
  <c r="P51" i="1"/>
  <c r="S51" i="1" s="1"/>
  <c r="X59" i="1"/>
  <c r="X54" i="1"/>
  <c r="X58" i="1"/>
  <c r="T54" i="1"/>
  <c r="V59" i="1"/>
  <c r="V54" i="1"/>
  <c r="V58" i="1"/>
  <c r="T59" i="1"/>
  <c r="T58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X61" i="1" l="1"/>
  <c r="S61" i="1"/>
  <c r="U61" i="1" s="1"/>
  <c r="W56" i="1"/>
  <c r="S56" i="1"/>
  <c r="U56" i="1" s="1"/>
  <c r="W52" i="1"/>
  <c r="S52" i="1"/>
  <c r="U52" i="1" s="1"/>
  <c r="W62" i="1"/>
  <c r="X62" i="1"/>
  <c r="X57" i="1"/>
  <c r="W57" i="1"/>
  <c r="X60" i="1"/>
  <c r="W60" i="1"/>
  <c r="X53" i="1"/>
  <c r="W53" i="1"/>
  <c r="X55" i="1"/>
  <c r="W55" i="1"/>
  <c r="W61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U62" i="1"/>
  <c r="X56" i="1"/>
  <c r="X52" i="1"/>
  <c r="U57" i="1"/>
  <c r="V53" i="1"/>
  <c r="U53" i="1"/>
  <c r="U55" i="1"/>
  <c r="U51" i="1"/>
  <c r="Y59" i="1"/>
  <c r="V57" i="1"/>
  <c r="V61" i="1"/>
  <c r="V51" i="1"/>
  <c r="V55" i="1"/>
  <c r="V62" i="1"/>
  <c r="V56" i="1"/>
  <c r="Y58" i="1"/>
  <c r="U60" i="1"/>
  <c r="V60" i="1"/>
  <c r="Y54" i="1"/>
  <c r="V5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61" i="1"/>
  <c r="Y53" i="1"/>
  <c r="Y55" i="1"/>
  <c r="Y62" i="1"/>
  <c r="Y51" i="1"/>
  <c r="Y60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<sst xmlns="http://schemas.openxmlformats.org/spreadsheetml/2006/main" count="374" uniqueCount="119">
  <si>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</si>
  <si>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</si>
  <si>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</si>
  <si>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</si>
  <si>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</si>
  <si>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</si>
  <si>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</si>
  <si>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</si>
  <si>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</si>
  <si>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</si>
  <si>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</si>
  <si>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</si>
  <si>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</si>
  <si>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</si>
  <si>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</si>
  <si>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</si>
  <si>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</si>
  <si>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</si>
  <si>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</si>
  <si>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</si>
  <si>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</si>
  <si>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</si>
  <si>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</si>
  <si>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</si>
  <si>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</si>
  <si>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</si>
  <si>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</si>
  <si>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</si>
  <si>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</si>
  <si>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</si>
  <si>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</si>
  <si>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</si>
  <si>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</si>
  <si>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</si>
  <si>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</si>
  <si>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</si>
  <si>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</si>
  <si>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</si>
  <si>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</si>
  <si>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</si>
  <si>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</si>
  <si>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</si>
  <si>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</si>
  <si>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</si>
  <si>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</si>
  <si>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</si>
  <si>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</si>
  <si>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</si>
  <si>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</si>
  <si>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</si>
  <si>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</si>
  <si>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</si>
  <si>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</si>
  <si>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Ben Lively</t>
  </si>
  <si>
    <t>Keider Montero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</si>
  <si>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</si>
  <si>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</si>
  <si>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</si>
  <si>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</si>
  <si>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</si>
  <si>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</si>
  <si>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</si>
  <si>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</si>
  <si>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Max Meyer</t>
  </si>
  <si>
    <t>Shota Imanaga</t>
  </si>
  <si>
    <t>Ryan Feltner</t>
  </si>
  <si>
    <t>ARI</t>
  </si>
  <si>
    <t>PIT</t>
  </si>
  <si>
    <t>MIL</t>
  </si>
  <si>
    <t>WSN</t>
  </si>
  <si>
    <t>TOR</t>
  </si>
  <si>
    <t>SFG</t>
  </si>
  <si>
    <t>CIN</t>
  </si>
  <si>
    <t>BOS</t>
  </si>
  <si>
    <t>CHW</t>
  </si>
  <si>
    <t>TBR</t>
  </si>
  <si>
    <t>HOU</t>
  </si>
  <si>
    <t>NYM</t>
  </si>
  <si>
    <t>SDP</t>
  </si>
  <si>
    <t>LAD</t>
  </si>
  <si>
    <t>OAK</t>
  </si>
  <si>
    <t>PHI</t>
  </si>
  <si>
    <t>SEA</t>
  </si>
  <si>
    <t>Unlisted</t>
  </si>
  <si>
    <t>Tyler Phillips</t>
  </si>
  <si>
    <t>Gavin Stone</t>
  </si>
  <si>
    <t>Joey Cantillo</t>
  </si>
  <si>
    <t>Bailey Ober</t>
  </si>
  <si>
    <t>Jose Soriano</t>
  </si>
  <si>
    <t>Mitchell Parker</t>
  </si>
  <si>
    <t>Zach Eflin</t>
  </si>
  <si>
    <t>Zack Littell</t>
  </si>
  <si>
    <t>Mitch Spence</t>
  </si>
  <si>
    <t>Jose Berrios</t>
  </si>
  <si>
    <t>Ronel Blanco</t>
  </si>
  <si>
    <t>Tanner Houck</t>
  </si>
  <si>
    <t>Martin Perez</t>
  </si>
  <si>
    <t>Edward Cabrera</t>
  </si>
  <si>
    <t>Jameson Taillon</t>
  </si>
  <si>
    <t>Garrett Crochet</t>
  </si>
  <si>
    <t>Carson Spiers</t>
  </si>
  <si>
    <t>Aaron Civale</t>
  </si>
  <si>
    <t>Alex Cobb</t>
  </si>
  <si>
    <t>Louie Varland</t>
  </si>
  <si>
    <t>Miles Mikolas</t>
  </si>
  <si>
    <t>Michael Lorenzen</t>
  </si>
  <si>
    <t>Grant Holmes</t>
  </si>
  <si>
    <t>Tanner Gordon</t>
  </si>
  <si>
    <t>Zack Wheeler</t>
  </si>
  <si>
    <t>Ryne Nelson</t>
  </si>
  <si>
    <t>Jose Quintana</t>
  </si>
  <si>
    <t>Bryce Miller</t>
  </si>
  <si>
    <t>Mitch Keller</t>
  </si>
  <si>
    <t>Jack Flaherty</t>
  </si>
  <si>
    <t>Bryan Sammons</t>
  </si>
  <si>
    <t>Robbie Ray</t>
  </si>
  <si>
    <t>unlisted</t>
  </si>
  <si>
    <t>1st Game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</si>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</sst>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164" fontId="0" fillId="4" borderId="2" xfId="0" applyNumberFormat="1" applyFill="1" applyBorder="1"/>
    <xf numFmtId="0" fontId="0" fillId="3" borderId="3" xfId="0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9" zoomScale="80" zoomScaleNormal="80" workbookViewId="0">
      <selection activeCell="N64" sqref="N64:Z64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40</v>
      </c>
      <c r="Q1" s="3" t="s">
        <v>38</v>
      </c>
      <c r="R1" s="6" t="s">
        <v>44</v>
      </c>
    </row>
    <row r="2" spans="1:29" ht="15" thickBot="1" x14ac:dyDescent="0.35">
      <c r="A2" t="s">
        <v>86</v>
      </c>
      <c r="B2" s="11">
        <f>RF!B2</f>
        <v>3.99</v>
      </c>
      <c r="C2" s="11">
        <f>LR!B2</f>
        <v>3.9223881721392302</v>
      </c>
      <c r="D2" s="11">
        <f>Adaboost!B2</f>
        <v>3.7533561858690199</v>
      </c>
      <c r="E2" s="11">
        <f>XGBR!B2</f>
        <v>4.6116713999999996</v>
      </c>
      <c r="F2" s="11">
        <f>Huber!B2</f>
        <v>3.95741164426116</v>
      </c>
      <c r="G2" s="11">
        <f>BayesRidge!B2</f>
        <v>3.92007160330945</v>
      </c>
      <c r="H2" s="11">
        <f>Elastic!B2</f>
        <v>4.4434825369990998</v>
      </c>
      <c r="I2" s="11">
        <f>GBR!B2</f>
        <v>3.9212953737895599</v>
      </c>
      <c r="J2" s="12">
        <f t="shared" ref="J2:J35" si="0">AVERAGE(B2:I2,B37)</f>
        <v>4.0470627742217751</v>
      </c>
      <c r="K2" s="13">
        <f t="shared" ref="K2:K31" si="1">MAX(B2:I2,B37)</f>
        <v>4.6116713999999996</v>
      </c>
      <c r="L2" s="13">
        <f t="shared" ref="L2:L31" si="2">MIN(B2:I2,B37)</f>
        <v>3.7533561858690199</v>
      </c>
      <c r="O2" t="s">
        <v>51</v>
      </c>
      <c r="P2">
        <v>6.8</v>
      </c>
      <c r="Q2" t="s">
        <v>14</v>
      </c>
      <c r="R2" s="6">
        <f>P3</f>
        <v>8.8000000000000007</v>
      </c>
      <c r="AC2" s="6"/>
    </row>
    <row r="3" spans="1:29" ht="15" thickBot="1" x14ac:dyDescent="0.35">
      <c r="A3" t="s">
        <v>87</v>
      </c>
      <c r="B3" s="11">
        <f>RF!B3</f>
        <v>4.3633333333333297</v>
      </c>
      <c r="C3" s="11">
        <f>LR!B3</f>
        <v>4.4007966285451596</v>
      </c>
      <c r="D3" s="11">
        <f>Adaboost!B3</f>
        <v>4.2532161901322398</v>
      </c>
      <c r="E3" s="11">
        <f>XGBR!B3</f>
        <v>3.3489144</v>
      </c>
      <c r="F3" s="11">
        <f>Huber!B3</f>
        <v>4.35904576202151</v>
      </c>
      <c r="G3" s="11">
        <f>BayesRidge!B3</f>
        <v>4.4025950082131198</v>
      </c>
      <c r="H3" s="11">
        <f>Elastic!B3</f>
        <v>4.6120031853965404</v>
      </c>
      <c r="I3" s="11">
        <f>GBR!B3</f>
        <v>4.5192775378913002</v>
      </c>
      <c r="J3" s="12">
        <f t="shared" si="0"/>
        <v>4.2932741663820577</v>
      </c>
      <c r="K3" s="13">
        <f t="shared" si="1"/>
        <v>4.6120031853965404</v>
      </c>
      <c r="L3" s="13">
        <f t="shared" si="2"/>
        <v>3.3489144</v>
      </c>
      <c r="O3" t="s">
        <v>14</v>
      </c>
      <c r="P3">
        <v>8.8000000000000007</v>
      </c>
      <c r="Q3" t="s">
        <v>51</v>
      </c>
      <c r="R3" s="6">
        <f>P2</f>
        <v>6.8</v>
      </c>
      <c r="AC3" s="6"/>
    </row>
    <row r="4" spans="1:29" ht="15" thickBot="1" x14ac:dyDescent="0.35">
      <c r="A4" t="s">
        <v>88</v>
      </c>
      <c r="B4" s="11">
        <f>RF!B4</f>
        <v>4.1999999999999904</v>
      </c>
      <c r="C4" s="11">
        <f>LR!B4</f>
        <v>4.1176155216080801</v>
      </c>
      <c r="D4" s="11">
        <f>Adaboost!B4</f>
        <v>4.2811942844115398</v>
      </c>
      <c r="E4" s="11">
        <f>XGBR!B4</f>
        <v>4.9340590000000004</v>
      </c>
      <c r="F4" s="11">
        <f>Huber!B4</f>
        <v>4.1743474840094104</v>
      </c>
      <c r="G4" s="11">
        <f>BayesRidge!B4</f>
        <v>4.1176867838429603</v>
      </c>
      <c r="H4" s="11">
        <f>Elastic!B4</f>
        <v>4.6738234844591897</v>
      </c>
      <c r="I4" s="11">
        <f>GBR!B4</f>
        <v>5.1719655795068</v>
      </c>
      <c r="J4" s="12">
        <f t="shared" si="0"/>
        <v>4.3936023211303068</v>
      </c>
      <c r="K4" s="13">
        <f t="shared" si="1"/>
        <v>5.1719655795068</v>
      </c>
      <c r="L4" s="13">
        <f t="shared" si="2"/>
        <v>3.8717287523347901</v>
      </c>
      <c r="O4" t="s">
        <v>47</v>
      </c>
      <c r="P4">
        <v>8.3000000000000007</v>
      </c>
      <c r="Q4" t="s">
        <v>69</v>
      </c>
      <c r="R4" s="6">
        <f>P5</f>
        <v>7.55</v>
      </c>
      <c r="AC4" s="6"/>
    </row>
    <row r="5" spans="1:29" ht="15" thickBot="1" x14ac:dyDescent="0.35">
      <c r="A5" t="s">
        <v>89</v>
      </c>
      <c r="B5" s="11">
        <f>RF!B5</f>
        <v>5.1533333333333298</v>
      </c>
      <c r="C5" s="11">
        <f>LR!B5</f>
        <v>4.8945554765859498</v>
      </c>
      <c r="D5" s="11">
        <f>Adaboost!B5</f>
        <v>4.3663525901540003</v>
      </c>
      <c r="E5" s="11">
        <f>XGBR!B5</f>
        <v>5.0141806999999998</v>
      </c>
      <c r="F5" s="11">
        <f>Huber!B5</f>
        <v>4.89542827674763</v>
      </c>
      <c r="G5" s="11">
        <f>BayesRidge!B5</f>
        <v>4.8941610276250396</v>
      </c>
      <c r="H5" s="11">
        <f>Elastic!B5</f>
        <v>4.8421017766015302</v>
      </c>
      <c r="I5" s="11">
        <f>GBR!B5</f>
        <v>4.8642864745365397</v>
      </c>
      <c r="J5" s="12">
        <f t="shared" si="0"/>
        <v>4.8679483645105979</v>
      </c>
      <c r="K5" s="13">
        <f t="shared" si="1"/>
        <v>5.1533333333333298</v>
      </c>
      <c r="L5" s="13">
        <f t="shared" si="2"/>
        <v>4.3663525901540003</v>
      </c>
      <c r="O5" t="s">
        <v>69</v>
      </c>
      <c r="P5">
        <v>7.55</v>
      </c>
      <c r="Q5" t="s">
        <v>47</v>
      </c>
      <c r="R5" s="6">
        <f>P4</f>
        <v>8.3000000000000007</v>
      </c>
      <c r="AC5" s="6"/>
    </row>
    <row r="6" spans="1:29" ht="15" thickBot="1" x14ac:dyDescent="0.35">
      <c r="A6" t="s">
        <v>90</v>
      </c>
      <c r="B6" s="11">
        <f>RF!B6</f>
        <v>6.2466666666666599</v>
      </c>
      <c r="C6" s="11">
        <f>LR!B6</f>
        <v>6.0201266129487001</v>
      </c>
      <c r="D6" s="11">
        <f>Adaboost!B6</f>
        <v>4.8789279436072803</v>
      </c>
      <c r="E6" s="11">
        <f>XGBR!B6</f>
        <v>5.5557466</v>
      </c>
      <c r="F6" s="11">
        <f>Huber!B6</f>
        <v>6.0554380173240299</v>
      </c>
      <c r="G6" s="11">
        <f>BayesRidge!B6</f>
        <v>6.0146513881202104</v>
      </c>
      <c r="H6" s="11">
        <f>Elastic!B6</f>
        <v>5.3189718663178303</v>
      </c>
      <c r="I6" s="11">
        <f>GBR!B6</f>
        <v>5.8762021884042497</v>
      </c>
      <c r="J6" s="12">
        <f t="shared" si="0"/>
        <v>5.7846614956287601</v>
      </c>
      <c r="K6" s="13">
        <f t="shared" si="1"/>
        <v>6.2466666666666599</v>
      </c>
      <c r="L6" s="13">
        <f t="shared" si="2"/>
        <v>4.8789279436072803</v>
      </c>
      <c r="O6" t="s">
        <v>52</v>
      </c>
      <c r="P6">
        <v>8.75</v>
      </c>
      <c r="Q6" t="s">
        <v>75</v>
      </c>
      <c r="R6" s="6">
        <f>P7</f>
        <v>9.4499999999999993</v>
      </c>
      <c r="AC6" s="6"/>
    </row>
    <row r="7" spans="1:29" ht="15" thickBot="1" x14ac:dyDescent="0.35">
      <c r="A7" t="s">
        <v>91</v>
      </c>
      <c r="B7" s="11">
        <f>RF!B7</f>
        <v>6.0066666666666597</v>
      </c>
      <c r="C7" s="11">
        <f>LR!B7</f>
        <v>5.1421863357713304</v>
      </c>
      <c r="D7" s="11">
        <f>Adaboost!B7</f>
        <v>4.7649664332697599</v>
      </c>
      <c r="E7" s="11">
        <f>XGBR!B7</f>
        <v>4.5412616999999997</v>
      </c>
      <c r="F7" s="11">
        <f>Huber!B7</f>
        <v>5.1618522143096497</v>
      </c>
      <c r="G7" s="11">
        <f>BayesRidge!B7</f>
        <v>5.1430876682359097</v>
      </c>
      <c r="H7" s="11">
        <f>Elastic!B7</f>
        <v>5.0131172806379896</v>
      </c>
      <c r="I7" s="11">
        <f>GBR!B7</f>
        <v>5.5744420445438898</v>
      </c>
      <c r="J7" s="12">
        <f t="shared" si="0"/>
        <v>5.1645598010054581</v>
      </c>
      <c r="K7" s="13">
        <f t="shared" si="1"/>
        <v>6.0066666666666597</v>
      </c>
      <c r="L7" s="13">
        <f t="shared" si="2"/>
        <v>4.5412616999999997</v>
      </c>
      <c r="O7" t="s">
        <v>75</v>
      </c>
      <c r="P7">
        <v>9.4499999999999993</v>
      </c>
      <c r="Q7" t="s">
        <v>52</v>
      </c>
      <c r="R7" s="6">
        <f>P6</f>
        <v>8.75</v>
      </c>
      <c r="AC7" s="6"/>
    </row>
    <row r="8" spans="1:29" ht="15" thickBot="1" x14ac:dyDescent="0.35">
      <c r="A8" t="s">
        <v>92</v>
      </c>
      <c r="B8" s="11">
        <f>RF!B8</f>
        <v>4.0533333333333301</v>
      </c>
      <c r="C8" s="11">
        <f>LR!B8</f>
        <v>4.9843749378978499</v>
      </c>
      <c r="D8" s="11">
        <f>Adaboost!B8</f>
        <v>4.3900371251027899</v>
      </c>
      <c r="E8" s="11">
        <f>XGBR!B8</f>
        <v>4.4314622999999997</v>
      </c>
      <c r="F8" s="11">
        <f>Huber!B8</f>
        <v>5.0077575914567003</v>
      </c>
      <c r="G8" s="11">
        <f>BayesRidge!B8</f>
        <v>4.9813604743836999</v>
      </c>
      <c r="H8" s="11">
        <f>Elastic!B8</f>
        <v>4.8845226113165401</v>
      </c>
      <c r="I8" s="11">
        <f>GBR!B8</f>
        <v>4.9199285425322197</v>
      </c>
      <c r="J8" s="12">
        <f t="shared" si="0"/>
        <v>4.7347407257057554</v>
      </c>
      <c r="K8" s="13">
        <f t="shared" si="1"/>
        <v>5.0077575914567003</v>
      </c>
      <c r="L8" s="13">
        <f t="shared" si="2"/>
        <v>4.0533333333333301</v>
      </c>
      <c r="O8" t="s">
        <v>80</v>
      </c>
      <c r="P8">
        <v>7.35</v>
      </c>
      <c r="Q8" t="s">
        <v>70</v>
      </c>
      <c r="R8" s="6">
        <f>P9</f>
        <v>8.4499999999999993</v>
      </c>
      <c r="AC8" s="6"/>
    </row>
    <row r="9" spans="1:29" ht="15" thickBot="1" x14ac:dyDescent="0.35">
      <c r="A9" t="s">
        <v>93</v>
      </c>
      <c r="B9" s="11">
        <f>RF!B9</f>
        <v>4.8766666666666598</v>
      </c>
      <c r="C9" s="11">
        <f>LR!B9</f>
        <v>4.5177494584368896</v>
      </c>
      <c r="D9" s="11">
        <f>Adaboost!B9</f>
        <v>4.1119026466731903</v>
      </c>
      <c r="E9" s="11">
        <f>XGBR!B9</f>
        <v>4.1246605000000001</v>
      </c>
      <c r="F9" s="11">
        <f>Huber!B9</f>
        <v>4.5063627071868702</v>
      </c>
      <c r="G9" s="11">
        <f>BayesRidge!B9</f>
        <v>4.5204450891636201</v>
      </c>
      <c r="H9" s="11">
        <f>Elastic!B9</f>
        <v>4.8043498626850001</v>
      </c>
      <c r="I9" s="11">
        <f>GBR!B9</f>
        <v>4.3056929965758499</v>
      </c>
      <c r="J9" s="12">
        <f t="shared" si="0"/>
        <v>4.4662735247732535</v>
      </c>
      <c r="K9" s="13">
        <f t="shared" si="1"/>
        <v>4.8766666666666598</v>
      </c>
      <c r="L9" s="13">
        <f t="shared" si="2"/>
        <v>4.1119026466731903</v>
      </c>
      <c r="O9" t="s">
        <v>70</v>
      </c>
      <c r="P9">
        <v>8.4499999999999993</v>
      </c>
      <c r="Q9" t="s">
        <v>80</v>
      </c>
      <c r="R9" s="6">
        <f>P8</f>
        <v>7.35</v>
      </c>
      <c r="AC9" s="6"/>
    </row>
    <row r="10" spans="1:29" ht="15" thickBot="1" x14ac:dyDescent="0.35">
      <c r="A10" t="s">
        <v>94</v>
      </c>
      <c r="B10" s="11">
        <f>RF!B10</f>
        <v>5.93</v>
      </c>
      <c r="C10" s="11">
        <f>LR!B10</f>
        <v>5.8952086206590799</v>
      </c>
      <c r="D10" s="11">
        <f>Adaboost!B10</f>
        <v>5.1949723424957703</v>
      </c>
      <c r="E10" s="11">
        <f>XGBR!B10</f>
        <v>5.4754243000000002</v>
      </c>
      <c r="F10" s="11">
        <f>Huber!B10</f>
        <v>5.9137983653468797</v>
      </c>
      <c r="G10" s="11">
        <f>BayesRidge!B10</f>
        <v>5.8903410717964402</v>
      </c>
      <c r="H10" s="11">
        <f>Elastic!B10</f>
        <v>5.2439719660249597</v>
      </c>
      <c r="I10" s="11">
        <f>GBR!B10</f>
        <v>5.8926091061056898</v>
      </c>
      <c r="J10" s="12">
        <f t="shared" si="0"/>
        <v>5.7050084807275914</v>
      </c>
      <c r="K10" s="13">
        <f t="shared" si="1"/>
        <v>5.93</v>
      </c>
      <c r="L10" s="13">
        <f t="shared" si="2"/>
        <v>5.1949723424957703</v>
      </c>
      <c r="O10" t="s">
        <v>76</v>
      </c>
      <c r="P10">
        <v>8.0500000000000007</v>
      </c>
      <c r="Q10" t="s">
        <v>73</v>
      </c>
      <c r="R10" s="6">
        <f>P11</f>
        <v>9.15</v>
      </c>
      <c r="AC10" s="6"/>
    </row>
    <row r="11" spans="1:29" ht="15" thickBot="1" x14ac:dyDescent="0.35">
      <c r="A11" t="s">
        <v>95</v>
      </c>
      <c r="B11" s="11">
        <f>RF!B11</f>
        <v>5.36666666666666</v>
      </c>
      <c r="C11" s="11">
        <f>LR!B11</f>
        <v>5.3016042399641901</v>
      </c>
      <c r="D11" s="11">
        <f>Adaboost!B11</f>
        <v>4.5116066151713401</v>
      </c>
      <c r="E11" s="11">
        <f>XGBR!B11</f>
        <v>5.3066114999999998</v>
      </c>
      <c r="F11" s="11">
        <f>Huber!B11</f>
        <v>5.2962103315365896</v>
      </c>
      <c r="G11" s="11">
        <f>BayesRidge!B11</f>
        <v>5.2983691530843098</v>
      </c>
      <c r="H11" s="11">
        <f>Elastic!B11</f>
        <v>5.0429125124396101</v>
      </c>
      <c r="I11" s="11">
        <f>GBR!B11</f>
        <v>5.2074844479315097</v>
      </c>
      <c r="J11" s="12">
        <f t="shared" si="0"/>
        <v>5.1799406322752226</v>
      </c>
      <c r="K11" s="13">
        <f t="shared" si="1"/>
        <v>5.36666666666666</v>
      </c>
      <c r="L11" s="13">
        <f t="shared" si="2"/>
        <v>4.5116066151713401</v>
      </c>
      <c r="O11" t="s">
        <v>73</v>
      </c>
      <c r="P11">
        <v>9.15</v>
      </c>
      <c r="Q11" t="s">
        <v>76</v>
      </c>
      <c r="R11" s="6">
        <f>P10</f>
        <v>8.0500000000000007</v>
      </c>
      <c r="AC11" s="6"/>
    </row>
    <row r="12" spans="1:29" ht="15" thickBot="1" x14ac:dyDescent="0.35">
      <c r="A12" t="s">
        <v>96</v>
      </c>
      <c r="B12" s="11">
        <f>RF!B12</f>
        <v>5.17</v>
      </c>
      <c r="C12" s="11">
        <f>LR!B12</f>
        <v>5.0186561535957201</v>
      </c>
      <c r="D12" s="11">
        <f>Adaboost!B12</f>
        <v>5.7447709276541303</v>
      </c>
      <c r="E12" s="11">
        <f>XGBR!B12</f>
        <v>5.2480916999999998</v>
      </c>
      <c r="F12" s="11">
        <f>Huber!B12</f>
        <v>5.1282150585603201</v>
      </c>
      <c r="G12" s="11">
        <f>BayesRidge!B12</f>
        <v>5.0199916151215902</v>
      </c>
      <c r="H12" s="11">
        <f>Elastic!B12</f>
        <v>5.1654602100077396</v>
      </c>
      <c r="I12" s="11">
        <f>GBR!B12</f>
        <v>5.6262894401169001</v>
      </c>
      <c r="J12" s="12">
        <f t="shared" si="0"/>
        <v>5.214818758809435</v>
      </c>
      <c r="K12" s="13">
        <f t="shared" si="1"/>
        <v>5.7447709276541303</v>
      </c>
      <c r="L12" s="13">
        <f t="shared" si="2"/>
        <v>4.8118937242285202</v>
      </c>
      <c r="O12" t="s">
        <v>78</v>
      </c>
      <c r="P12">
        <v>6.45</v>
      </c>
      <c r="Q12" t="s">
        <v>46</v>
      </c>
      <c r="R12" s="6">
        <f>P13</f>
        <v>9.6</v>
      </c>
      <c r="AC12" s="6"/>
    </row>
    <row r="13" spans="1:29" ht="15" thickBot="1" x14ac:dyDescent="0.35">
      <c r="A13" t="s">
        <v>97</v>
      </c>
      <c r="B13" s="11">
        <f>RF!B13</f>
        <v>2.84666666666666</v>
      </c>
      <c r="C13" s="11">
        <f>LR!B13</f>
        <v>3.0976672346834802</v>
      </c>
      <c r="D13" s="11">
        <f>Adaboost!B13</f>
        <v>3.60514044461407</v>
      </c>
      <c r="E13" s="11">
        <f>XGBR!B13</f>
        <v>3.1100089999999998</v>
      </c>
      <c r="F13" s="11">
        <f>Huber!B13</f>
        <v>3.06327126870297</v>
      </c>
      <c r="G13" s="11">
        <f>BayesRidge!B13</f>
        <v>3.0991367681308901</v>
      </c>
      <c r="H13" s="11">
        <f>Elastic!B13</f>
        <v>4.0433324905065602</v>
      </c>
      <c r="I13" s="11">
        <f>GBR!B13</f>
        <v>3.2626967728146501</v>
      </c>
      <c r="J13" s="12">
        <f t="shared" si="0"/>
        <v>3.2378492724371459</v>
      </c>
      <c r="K13" s="13">
        <f t="shared" si="1"/>
        <v>4.0433324905065602</v>
      </c>
      <c r="L13" s="13">
        <f t="shared" si="2"/>
        <v>2.84666666666666</v>
      </c>
      <c r="O13" t="s">
        <v>46</v>
      </c>
      <c r="P13">
        <v>9.6</v>
      </c>
      <c r="Q13" t="s">
        <v>78</v>
      </c>
      <c r="R13" s="6">
        <f>P12</f>
        <v>6.45</v>
      </c>
      <c r="AC13" s="6"/>
    </row>
    <row r="14" spans="1:29" ht="15" thickBot="1" x14ac:dyDescent="0.35">
      <c r="A14" t="s">
        <v>98</v>
      </c>
      <c r="B14" s="11">
        <f>RF!B14</f>
        <v>6.01</v>
      </c>
      <c r="C14" s="11">
        <f>LR!B14</f>
        <v>5.7867017426314602</v>
      </c>
      <c r="D14" s="11">
        <f>Adaboost!B14</f>
        <v>4.8497613464934002</v>
      </c>
      <c r="E14" s="11">
        <f>XGBR!B14</f>
        <v>5.3280880000000002</v>
      </c>
      <c r="F14" s="11">
        <f>Huber!B14</f>
        <v>5.8203284265214403</v>
      </c>
      <c r="G14" s="11">
        <f>BayesRidge!B14</f>
        <v>5.7842368208194896</v>
      </c>
      <c r="H14" s="11">
        <f>Elastic!B14</f>
        <v>5.2470179900038598</v>
      </c>
      <c r="I14" s="11">
        <f>GBR!B14</f>
        <v>5.7809316099915904</v>
      </c>
      <c r="J14" s="12">
        <f t="shared" si="0"/>
        <v>5.6039634819653044</v>
      </c>
      <c r="K14" s="13">
        <f t="shared" si="1"/>
        <v>6.01</v>
      </c>
      <c r="L14" s="13">
        <f t="shared" si="2"/>
        <v>4.8497613464934002</v>
      </c>
      <c r="O14" t="s">
        <v>58</v>
      </c>
      <c r="P14">
        <v>7.75</v>
      </c>
      <c r="Q14" t="s">
        <v>74</v>
      </c>
      <c r="R14" s="6">
        <f>P15</f>
        <v>9.1999999999999993</v>
      </c>
      <c r="AC14" s="6"/>
    </row>
    <row r="15" spans="1:29" ht="15" thickBot="1" x14ac:dyDescent="0.35">
      <c r="A15" t="s">
        <v>99</v>
      </c>
      <c r="B15" s="11">
        <f>RF!B15</f>
        <v>4.9366666666666603</v>
      </c>
      <c r="C15" s="11">
        <f>LR!B15</f>
        <v>4.4348153353056503</v>
      </c>
      <c r="D15" s="11">
        <f>Adaboost!B15</f>
        <v>4.3747904555036996</v>
      </c>
      <c r="E15" s="11">
        <f>XGBR!B15</f>
        <v>4.1107716999999999</v>
      </c>
      <c r="F15" s="11">
        <f>Huber!B15</f>
        <v>4.4185029496838801</v>
      </c>
      <c r="G15" s="11">
        <f>BayesRidge!B15</f>
        <v>4.43547140117869</v>
      </c>
      <c r="H15" s="11">
        <f>Elastic!B15</f>
        <v>4.6519102374433601</v>
      </c>
      <c r="I15" s="11">
        <f>GBR!B15</f>
        <v>4.82468869034577</v>
      </c>
      <c r="J15" s="12">
        <f t="shared" si="0"/>
        <v>4.5102744796736909</v>
      </c>
      <c r="K15" s="13">
        <f t="shared" si="1"/>
        <v>4.9366666666666603</v>
      </c>
      <c r="L15" s="13">
        <f t="shared" si="2"/>
        <v>4.1107716999999999</v>
      </c>
      <c r="O15" t="s">
        <v>74</v>
      </c>
      <c r="P15">
        <v>9.1999999999999993</v>
      </c>
      <c r="Q15" t="s">
        <v>58</v>
      </c>
      <c r="R15" s="6">
        <f>P14</f>
        <v>7.75</v>
      </c>
      <c r="AC15" s="6"/>
    </row>
    <row r="16" spans="1:29" ht="15" thickBot="1" x14ac:dyDescent="0.35">
      <c r="A16" t="s">
        <v>100</v>
      </c>
      <c r="B16" s="5">
        <f>RF!B16</f>
        <v>5.9499999999999904</v>
      </c>
      <c r="C16" s="5">
        <f>LR!B16</f>
        <v>5.6761282490832299</v>
      </c>
      <c r="D16" s="5">
        <f>Adaboost!B16</f>
        <v>4.6325792176825002</v>
      </c>
      <c r="E16" s="5">
        <f>XGBR!B16</f>
        <v>5.3117255999999999</v>
      </c>
      <c r="F16" s="5">
        <f>Huber!B16</f>
        <v>5.70788248991275</v>
      </c>
      <c r="G16" s="5">
        <f>BayesRidge!B16</f>
        <v>5.6730121149712103</v>
      </c>
      <c r="H16" s="5">
        <f>Elastic!B16</f>
        <v>5.1579075801657597</v>
      </c>
      <c r="I16" s="5">
        <f>GBR!B16</f>
        <v>5.6046888902177496</v>
      </c>
      <c r="J16" s="6">
        <f t="shared" si="0"/>
        <v>5.4945393537213727</v>
      </c>
      <c r="K16">
        <f t="shared" si="1"/>
        <v>5.9499999999999904</v>
      </c>
      <c r="L16">
        <f t="shared" si="2"/>
        <v>4.6325792176825002</v>
      </c>
      <c r="O16" t="s">
        <v>72</v>
      </c>
      <c r="P16">
        <v>9.15</v>
      </c>
      <c r="Q16" t="s">
        <v>68</v>
      </c>
      <c r="R16" s="6">
        <f>P17</f>
        <v>9.3000000000000007</v>
      </c>
      <c r="AC16" s="6"/>
    </row>
    <row r="17" spans="1:29" ht="15" thickBot="1" x14ac:dyDescent="0.35">
      <c r="A17" t="s">
        <v>101</v>
      </c>
      <c r="B17" s="5">
        <f>RF!B17</f>
        <v>5.1266666666666598</v>
      </c>
      <c r="C17" s="5">
        <f>LR!B17</f>
        <v>5.1081434327787498</v>
      </c>
      <c r="D17" s="5">
        <f>Adaboost!B17</f>
        <v>4.3794959936784004</v>
      </c>
      <c r="E17" s="5">
        <f>XGBR!B17</f>
        <v>4.3884040000000004</v>
      </c>
      <c r="F17" s="5">
        <f>Huber!B17</f>
        <v>5.1309617916967598</v>
      </c>
      <c r="G17" s="5">
        <f>BayesRidge!B17</f>
        <v>5.1064056870558696</v>
      </c>
      <c r="H17" s="5">
        <f>Elastic!B17</f>
        <v>4.9858573483544202</v>
      </c>
      <c r="I17" s="5">
        <f>GBR!B17</f>
        <v>4.9823119459480001</v>
      </c>
      <c r="J17" s="6">
        <f t="shared" si="0"/>
        <v>4.9229181587584705</v>
      </c>
      <c r="K17">
        <f t="shared" si="1"/>
        <v>5.1309617916967598</v>
      </c>
      <c r="L17">
        <f t="shared" si="2"/>
        <v>4.3794959936784004</v>
      </c>
      <c r="O17" t="s">
        <v>68</v>
      </c>
      <c r="P17">
        <v>9.3000000000000007</v>
      </c>
      <c r="Q17" t="s">
        <v>72</v>
      </c>
      <c r="R17" s="6">
        <f>P16</f>
        <v>9.15</v>
      </c>
      <c r="AC17" s="6"/>
    </row>
    <row r="18" spans="1:29" ht="15" thickBot="1" x14ac:dyDescent="0.35">
      <c r="A18" t="s">
        <v>102</v>
      </c>
      <c r="B18" s="5">
        <f>RF!B18</f>
        <v>4.57666666666666</v>
      </c>
      <c r="C18" s="5">
        <f>LR!B18</f>
        <v>4.2748918349745599</v>
      </c>
      <c r="D18" s="5">
        <f>Adaboost!B18</f>
        <v>4.2553020072310499</v>
      </c>
      <c r="E18" s="5">
        <f>XGBR!B18</f>
        <v>5.3540324999999998</v>
      </c>
      <c r="F18" s="5">
        <f>Huber!B18</f>
        <v>4.3556914106864602</v>
      </c>
      <c r="G18" s="5">
        <f>BayesRidge!B18</f>
        <v>4.2736049330982997</v>
      </c>
      <c r="H18" s="5">
        <f>Elastic!B18</f>
        <v>4.7869824007706399</v>
      </c>
      <c r="I18" s="5">
        <f>GBR!B18</f>
        <v>5.1917869949777904</v>
      </c>
      <c r="J18" s="6">
        <f t="shared" si="0"/>
        <v>4.5692082682900619</v>
      </c>
      <c r="K18">
        <f t="shared" si="1"/>
        <v>5.3540324999999998</v>
      </c>
      <c r="L18">
        <f t="shared" si="2"/>
        <v>4.0539156662050999</v>
      </c>
      <c r="O18" t="s">
        <v>51</v>
      </c>
      <c r="P18">
        <v>6.8</v>
      </c>
      <c r="Q18" t="s">
        <v>14</v>
      </c>
      <c r="R18" s="6">
        <f>P19</f>
        <v>8.8000000000000007</v>
      </c>
      <c r="AC18" s="6"/>
    </row>
    <row r="19" spans="1:29" ht="15" thickBot="1" x14ac:dyDescent="0.35">
      <c r="A19" t="s">
        <v>103</v>
      </c>
      <c r="B19" s="5">
        <f>RF!B19</f>
        <v>3.8</v>
      </c>
      <c r="C19" s="5">
        <f>LR!B19</f>
        <v>3.0565514438794001</v>
      </c>
      <c r="D19" s="5">
        <f>Adaboost!B19</f>
        <v>3.64378347809276</v>
      </c>
      <c r="E19" s="5">
        <f>XGBR!B19</f>
        <v>1.9770254</v>
      </c>
      <c r="F19" s="5">
        <f>Huber!B19</f>
        <v>3.0593059902769499</v>
      </c>
      <c r="G19" s="5">
        <f>BayesRidge!B19</f>
        <v>3.0585697027926702</v>
      </c>
      <c r="H19" s="5">
        <f>Elastic!B19</f>
        <v>4.1548308428420002</v>
      </c>
      <c r="I19" s="5">
        <f>GBR!B19</f>
        <v>3.52927679587027</v>
      </c>
      <c r="J19" s="6">
        <f t="shared" si="0"/>
        <v>3.2447055880463056</v>
      </c>
      <c r="K19">
        <f t="shared" si="1"/>
        <v>4.1548308428420002</v>
      </c>
      <c r="L19">
        <f t="shared" si="2"/>
        <v>1.9770254</v>
      </c>
      <c r="O19" t="s">
        <v>14</v>
      </c>
      <c r="P19">
        <v>8.8000000000000007</v>
      </c>
      <c r="Q19" t="s">
        <v>51</v>
      </c>
      <c r="R19" s="6">
        <f>P18</f>
        <v>6.8</v>
      </c>
      <c r="AC19" s="6"/>
    </row>
    <row r="20" spans="1:29" ht="15" thickBot="1" x14ac:dyDescent="0.35">
      <c r="A20" t="s">
        <v>104</v>
      </c>
      <c r="B20" s="5">
        <f>RF!B20</f>
        <v>3.7533333333333299</v>
      </c>
      <c r="C20" s="5">
        <f>LR!B20</f>
        <v>4.0266482683354301</v>
      </c>
      <c r="D20" s="5">
        <f>Adaboost!B20</f>
        <v>3.8070161032557901</v>
      </c>
      <c r="E20" s="5">
        <f>XGBR!B20</f>
        <v>3.4033609999999999</v>
      </c>
      <c r="F20" s="5">
        <f>Huber!B20</f>
        <v>3.9984163408173399</v>
      </c>
      <c r="G20" s="5">
        <f>BayesRidge!B20</f>
        <v>4.02810758958835</v>
      </c>
      <c r="H20" s="5">
        <f>Elastic!B20</f>
        <v>4.4144124879125899</v>
      </c>
      <c r="I20" s="5">
        <f>GBR!B20</f>
        <v>3.6818789920916899</v>
      </c>
      <c r="J20" s="6">
        <f t="shared" si="0"/>
        <v>3.9054031531783249</v>
      </c>
      <c r="K20">
        <f t="shared" si="1"/>
        <v>4.4144124879125899</v>
      </c>
      <c r="L20">
        <f t="shared" si="2"/>
        <v>3.4033609999999999</v>
      </c>
      <c r="O20" t="s">
        <v>60</v>
      </c>
      <c r="P20">
        <v>7.45</v>
      </c>
      <c r="Q20" t="s">
        <v>59</v>
      </c>
      <c r="R20" s="6">
        <f>P21</f>
        <v>6.35</v>
      </c>
      <c r="AC20" s="6"/>
    </row>
    <row r="21" spans="1:29" ht="15" thickBot="1" x14ac:dyDescent="0.35">
      <c r="A21" t="s">
        <v>105</v>
      </c>
      <c r="B21" s="5">
        <f>RF!B21</f>
        <v>4.6233333333333304</v>
      </c>
      <c r="C21" s="5">
        <f>LR!B21</f>
        <v>4.2806837473533301</v>
      </c>
      <c r="D21" s="5">
        <f>Adaboost!B21</f>
        <v>3.8449931341074501</v>
      </c>
      <c r="E21" s="5">
        <f>XGBR!B21</f>
        <v>4.1233025000000003</v>
      </c>
      <c r="F21" s="5">
        <f>Huber!B21</f>
        <v>4.2655427014627101</v>
      </c>
      <c r="G21" s="5">
        <f>BayesRidge!B21</f>
        <v>4.2864189026408699</v>
      </c>
      <c r="H21" s="5">
        <f>Elastic!B21</f>
        <v>4.6684463390594999</v>
      </c>
      <c r="I21" s="5">
        <f>GBR!B21</f>
        <v>4.3759551648206303</v>
      </c>
      <c r="J21" s="6">
        <f t="shared" si="0"/>
        <v>4.295361635499094</v>
      </c>
      <c r="K21">
        <f t="shared" si="1"/>
        <v>4.6684463390594999</v>
      </c>
      <c r="L21">
        <f t="shared" si="2"/>
        <v>3.8449931341074501</v>
      </c>
      <c r="O21" t="s">
        <v>59</v>
      </c>
      <c r="P21">
        <v>6.35</v>
      </c>
      <c r="Q21" t="s">
        <v>60</v>
      </c>
      <c r="R21" s="6">
        <f>P20</f>
        <v>7.45</v>
      </c>
      <c r="AC21" s="6"/>
    </row>
    <row r="22" spans="1:29" ht="15" thickBot="1" x14ac:dyDescent="0.35">
      <c r="A22" t="s">
        <v>106</v>
      </c>
      <c r="B22" s="5">
        <f>RF!B22</f>
        <v>4.7133333333333303</v>
      </c>
      <c r="C22" s="5">
        <f>LR!B22</f>
        <v>5.9831559638260599</v>
      </c>
      <c r="D22" s="5">
        <f>Adaboost!B22</f>
        <v>5.2699605734591799</v>
      </c>
      <c r="E22" s="5">
        <f>XGBR!B22</f>
        <v>5.6802115000000004</v>
      </c>
      <c r="F22" s="5">
        <f>Huber!B22</f>
        <v>6.0404860696687503</v>
      </c>
      <c r="G22" s="5">
        <f>BayesRidge!B22</f>
        <v>5.9743986006421004</v>
      </c>
      <c r="H22" s="5">
        <f>Elastic!B22</f>
        <v>5.26333133575862</v>
      </c>
      <c r="I22" s="5">
        <f>GBR!B22</f>
        <v>5.7189397381883298</v>
      </c>
      <c r="J22" s="6">
        <f t="shared" si="0"/>
        <v>5.6328919380559919</v>
      </c>
      <c r="K22">
        <f t="shared" si="1"/>
        <v>6.0522103276275496</v>
      </c>
      <c r="L22">
        <f t="shared" si="2"/>
        <v>4.7133333333333303</v>
      </c>
      <c r="O22" t="s">
        <v>37</v>
      </c>
      <c r="P22">
        <v>10.65</v>
      </c>
      <c r="Q22" t="s">
        <v>61</v>
      </c>
      <c r="R22" s="6">
        <f>P23</f>
        <v>10.65</v>
      </c>
      <c r="AC22" s="6"/>
    </row>
    <row r="23" spans="1:29" ht="15" thickBot="1" x14ac:dyDescent="0.35">
      <c r="A23" t="s">
        <v>107</v>
      </c>
      <c r="B23" s="5">
        <f>RF!B23</f>
        <v>6.3299999999999903</v>
      </c>
      <c r="C23" s="5">
        <f>LR!B23</f>
        <v>6.1445688467364201</v>
      </c>
      <c r="D23" s="5">
        <f>Adaboost!B23</f>
        <v>6.3459829188726697</v>
      </c>
      <c r="E23" s="5">
        <f>XGBR!B23</f>
        <v>6.9099409999999999</v>
      </c>
      <c r="F23" s="5">
        <f>Huber!B23</f>
        <v>6.1934266276114096</v>
      </c>
      <c r="G23" s="5">
        <f>BayesRidge!B23</f>
        <v>6.1470929383773099</v>
      </c>
      <c r="H23" s="5">
        <f>Elastic!B23</f>
        <v>5.4961843582414502</v>
      </c>
      <c r="I23" s="5">
        <f>GBR!B23</f>
        <v>6.7217039688089004</v>
      </c>
      <c r="J23" s="6">
        <f t="shared" si="0"/>
        <v>6.2822307298212383</v>
      </c>
      <c r="K23">
        <f t="shared" si="1"/>
        <v>6.9099409999999999</v>
      </c>
      <c r="L23">
        <f t="shared" si="2"/>
        <v>5.4961843582414502</v>
      </c>
      <c r="O23" t="s">
        <v>61</v>
      </c>
      <c r="P23">
        <v>10.65</v>
      </c>
      <c r="Q23" t="s">
        <v>37</v>
      </c>
      <c r="R23" s="6">
        <f>P22</f>
        <v>10.65</v>
      </c>
      <c r="AC23" s="6"/>
    </row>
    <row r="24" spans="1:29" ht="15" thickBot="1" x14ac:dyDescent="0.35">
      <c r="A24" t="s">
        <v>108</v>
      </c>
      <c r="B24" s="5">
        <f>RF!B24</f>
        <v>4.5033333333333303</v>
      </c>
      <c r="C24" s="5">
        <f>LR!B24</f>
        <v>5.0986187636496902</v>
      </c>
      <c r="D24" s="5">
        <f>Adaboost!B24</f>
        <v>4.8068950101000203</v>
      </c>
      <c r="E24" s="5">
        <f>XGBR!B24</f>
        <v>5.1362557000000004</v>
      </c>
      <c r="F24" s="5">
        <f>Huber!B24</f>
        <v>5.0886088846159696</v>
      </c>
      <c r="G24" s="5">
        <f>BayesRidge!B24</f>
        <v>5.0987406382247098</v>
      </c>
      <c r="H24" s="5">
        <f>Elastic!B24</f>
        <v>4.8646058327447896</v>
      </c>
      <c r="I24" s="5">
        <f>GBR!B24</f>
        <v>4.8221778894547098</v>
      </c>
      <c r="J24" s="6">
        <f t="shared" si="0"/>
        <v>4.94316196556953</v>
      </c>
      <c r="K24">
        <f t="shared" si="1"/>
        <v>5.1362557000000004</v>
      </c>
      <c r="L24">
        <f t="shared" si="2"/>
        <v>4.5033333333333303</v>
      </c>
      <c r="O24" t="s">
        <v>81</v>
      </c>
      <c r="P24">
        <v>8.5</v>
      </c>
      <c r="Q24" t="s">
        <v>66</v>
      </c>
      <c r="R24" s="6">
        <f>P25</f>
        <v>7.2</v>
      </c>
      <c r="AC24" s="6"/>
    </row>
    <row r="25" spans="1:29" ht="15" thickBot="1" x14ac:dyDescent="0.35">
      <c r="A25" t="s">
        <v>109</v>
      </c>
      <c r="B25" s="5">
        <f>RF!B25</f>
        <v>5.1266666666666598</v>
      </c>
      <c r="C25" s="5">
        <f>LR!B25</f>
        <v>4.87891377662873</v>
      </c>
      <c r="D25" s="5">
        <f>Adaboost!B25</f>
        <v>4.3625126566708898</v>
      </c>
      <c r="E25" s="5">
        <f>XGBR!B25</f>
        <v>4.3327669999999996</v>
      </c>
      <c r="F25" s="5">
        <f>Huber!B25</f>
        <v>4.8856463771387499</v>
      </c>
      <c r="G25" s="5">
        <f>BayesRidge!B25</f>
        <v>4.8787767494471304</v>
      </c>
      <c r="H25" s="5">
        <f>Elastic!B25</f>
        <v>4.8811922908614997</v>
      </c>
      <c r="I25" s="5">
        <f>GBR!B25</f>
        <v>4.92736982151155</v>
      </c>
      <c r="J25" s="6">
        <f t="shared" si="0"/>
        <v>4.7948812613231233</v>
      </c>
      <c r="K25">
        <f t="shared" si="1"/>
        <v>5.1266666666666598</v>
      </c>
      <c r="L25">
        <f t="shared" si="2"/>
        <v>4.3327669999999996</v>
      </c>
      <c r="O25" t="s">
        <v>66</v>
      </c>
      <c r="P25">
        <v>7.2</v>
      </c>
      <c r="Q25" t="s">
        <v>81</v>
      </c>
      <c r="R25" s="6">
        <f>P24</f>
        <v>8.5</v>
      </c>
      <c r="AC25" s="6"/>
    </row>
    <row r="26" spans="1:29" ht="15" thickBot="1" x14ac:dyDescent="0.35">
      <c r="A26" t="s">
        <v>110</v>
      </c>
      <c r="B26" s="5">
        <f>RF!B26</f>
        <v>5.7399999999999904</v>
      </c>
      <c r="C26" s="5">
        <f>LR!B26</f>
        <v>5.7820339214802399</v>
      </c>
      <c r="D26" s="5">
        <f>Adaboost!B26</f>
        <v>6.1542182817949902</v>
      </c>
      <c r="E26" s="5">
        <f>XGBR!B26</f>
        <v>4.9108599999999996</v>
      </c>
      <c r="F26" s="5">
        <f>Huber!B26</f>
        <v>5.8228726474923604</v>
      </c>
      <c r="G26" s="5">
        <f>BayesRidge!B26</f>
        <v>5.7786992642506103</v>
      </c>
      <c r="H26" s="5">
        <f>Elastic!B26</f>
        <v>5.2504105516414503</v>
      </c>
      <c r="I26" s="5">
        <f>GBR!B26</f>
        <v>6.1322144854348997</v>
      </c>
      <c r="J26" s="6">
        <f t="shared" si="0"/>
        <v>5.7079053582777517</v>
      </c>
      <c r="K26">
        <f t="shared" si="1"/>
        <v>6.1542182817949902</v>
      </c>
      <c r="L26">
        <f t="shared" si="2"/>
        <v>4.9108599999999996</v>
      </c>
      <c r="O26" t="s">
        <v>77</v>
      </c>
      <c r="P26">
        <v>9.4</v>
      </c>
      <c r="Q26" t="s">
        <v>82</v>
      </c>
      <c r="R26" s="6">
        <f>P27</f>
        <v>9.75</v>
      </c>
      <c r="AC26" s="6"/>
    </row>
    <row r="27" spans="1:29" ht="15" thickBot="1" x14ac:dyDescent="0.35">
      <c r="A27" t="s">
        <v>111</v>
      </c>
      <c r="B27" s="5">
        <f>RF!B27</f>
        <v>6.07666666666666</v>
      </c>
      <c r="C27" s="5">
        <f>LR!B27</f>
        <v>5.8162672408959999</v>
      </c>
      <c r="D27" s="5">
        <f>Adaboost!B27</f>
        <v>4.9993527107812801</v>
      </c>
      <c r="E27" s="5">
        <f>XGBR!B27</f>
        <v>5.8556010000000001</v>
      </c>
      <c r="F27" s="5">
        <f>Huber!B27</f>
        <v>5.8328490907157597</v>
      </c>
      <c r="G27" s="5">
        <f>BayesRidge!B27</f>
        <v>5.8156363441846297</v>
      </c>
      <c r="H27" s="5">
        <f>Elastic!B27</f>
        <v>5.2813865388429404</v>
      </c>
      <c r="I27" s="5">
        <f>GBR!B27</f>
        <v>5.8471225414098997</v>
      </c>
      <c r="J27" s="6">
        <f t="shared" si="0"/>
        <v>5.7072545316211611</v>
      </c>
      <c r="K27">
        <f t="shared" si="1"/>
        <v>6.07666666666666</v>
      </c>
      <c r="L27">
        <f t="shared" si="2"/>
        <v>4.9993527107812801</v>
      </c>
      <c r="O27" t="s">
        <v>82</v>
      </c>
      <c r="P27">
        <v>9.75</v>
      </c>
      <c r="Q27" t="s">
        <v>77</v>
      </c>
      <c r="R27" s="6">
        <f>P26</f>
        <v>9.4</v>
      </c>
      <c r="AC27" s="6"/>
    </row>
    <row r="28" spans="1:29" ht="15" thickBot="1" x14ac:dyDescent="0.35">
      <c r="A28" t="s">
        <v>112</v>
      </c>
      <c r="B28" s="5">
        <f>RF!B28</f>
        <v>6.6566666666666601</v>
      </c>
      <c r="C28" s="5">
        <f>LR!B28</f>
        <v>6.2240953171772198</v>
      </c>
      <c r="D28" s="5">
        <f>Adaboost!B28</f>
        <v>6.77123713276809</v>
      </c>
      <c r="E28" s="5">
        <f>XGBR!B28</f>
        <v>5.8687589999999998</v>
      </c>
      <c r="F28" s="5">
        <f>Huber!B28</f>
        <v>6.2656399706470696</v>
      </c>
      <c r="G28" s="5">
        <f>BayesRidge!B28</f>
        <v>6.2211805212590496</v>
      </c>
      <c r="H28" s="5">
        <f>Elastic!B28</f>
        <v>5.4869446817082697</v>
      </c>
      <c r="I28" s="5">
        <f>GBR!B28</f>
        <v>6.5715243748174297</v>
      </c>
      <c r="J28" s="6">
        <f t="shared" si="0"/>
        <v>6.2578540737903694</v>
      </c>
      <c r="K28">
        <f t="shared" si="1"/>
        <v>6.77123713276809</v>
      </c>
      <c r="L28">
        <f t="shared" si="2"/>
        <v>5.4869446817082697</v>
      </c>
      <c r="O28" t="s">
        <v>67</v>
      </c>
      <c r="P28">
        <v>9.0500000000000007</v>
      </c>
      <c r="Q28" t="s">
        <v>79</v>
      </c>
      <c r="R28" s="6">
        <f>P29</f>
        <v>9.75</v>
      </c>
      <c r="AC28" s="6"/>
    </row>
    <row r="29" spans="1:29" ht="15" thickBot="1" x14ac:dyDescent="0.35">
      <c r="A29" t="s">
        <v>113</v>
      </c>
      <c r="B29" s="5">
        <f>RF!B29</f>
        <v>5.9766666666666604</v>
      </c>
      <c r="C29" s="5">
        <f>LR!B29</f>
        <v>5.7426910765287902</v>
      </c>
      <c r="D29" s="5">
        <f>Adaboost!B29</f>
        <v>5.1421217711110501</v>
      </c>
      <c r="E29" s="5">
        <f>XGBR!B29</f>
        <v>6.7923492999999997</v>
      </c>
      <c r="F29" s="5">
        <f>Huber!B29</f>
        <v>5.7479941714178597</v>
      </c>
      <c r="G29" s="5">
        <f>BayesRidge!B29</f>
        <v>5.7404859746078296</v>
      </c>
      <c r="H29" s="5">
        <f>Elastic!B29</f>
        <v>5.2173926341674797</v>
      </c>
      <c r="I29" s="5">
        <f>GBR!B29</f>
        <v>5.9464215418138897</v>
      </c>
      <c r="J29" s="6">
        <f t="shared" si="0"/>
        <v>5.7859530300084563</v>
      </c>
      <c r="K29">
        <f t="shared" si="1"/>
        <v>6.7923492999999997</v>
      </c>
      <c r="L29">
        <f t="shared" si="2"/>
        <v>5.1421217711110501</v>
      </c>
      <c r="O29" t="s">
        <v>79</v>
      </c>
      <c r="P29">
        <v>9.75</v>
      </c>
      <c r="Q29" t="s">
        <v>67</v>
      </c>
      <c r="R29" s="6">
        <f>P28</f>
        <v>9.0500000000000007</v>
      </c>
      <c r="AC29" s="6"/>
    </row>
    <row r="30" spans="1:29" ht="15" thickBot="1" x14ac:dyDescent="0.35">
      <c r="A30" t="s">
        <v>114</v>
      </c>
      <c r="B30" s="5">
        <f>RF!B30</f>
        <v>5.24</v>
      </c>
      <c r="C30" s="5">
        <f>LR!B30</f>
        <v>4.1593583226261099</v>
      </c>
      <c r="D30" s="5">
        <f>Adaboost!B30</f>
        <v>4.6295835833840897</v>
      </c>
      <c r="E30" s="5">
        <f>XGBR!B30</f>
        <v>5.1650967999999997</v>
      </c>
      <c r="F30" s="5">
        <f>Huber!B30</f>
        <v>4.2660088349365504</v>
      </c>
      <c r="G30" s="5">
        <f>BayesRidge!B30</f>
        <v>4.1571506247283097</v>
      </c>
      <c r="H30" s="5">
        <f>Elastic!B30</f>
        <v>4.7233717710157297</v>
      </c>
      <c r="I30" s="5">
        <f>GBR!B30</f>
        <v>5.0137033769569896</v>
      </c>
      <c r="J30" s="6">
        <f t="shared" si="0"/>
        <v>4.5879346774996641</v>
      </c>
      <c r="K30">
        <f t="shared" si="1"/>
        <v>5.24</v>
      </c>
      <c r="L30">
        <f t="shared" si="2"/>
        <v>3.93713878384919</v>
      </c>
      <c r="O30" t="s">
        <v>45</v>
      </c>
      <c r="P30">
        <v>8.6</v>
      </c>
      <c r="Q30" t="s">
        <v>71</v>
      </c>
      <c r="R30" s="6">
        <f>P31</f>
        <v>9.6999999999999993</v>
      </c>
      <c r="AC30" s="6"/>
    </row>
    <row r="31" spans="1:29" ht="15" thickBot="1" x14ac:dyDescent="0.35">
      <c r="A31" t="s">
        <v>115</v>
      </c>
      <c r="B31" s="5">
        <f>RF!B31</f>
        <v>4.9133333333333304</v>
      </c>
      <c r="C31" s="5">
        <f>LR!B31</f>
        <v>4.6006202177585402</v>
      </c>
      <c r="D31" s="5">
        <f>Adaboost!B31</f>
        <v>4.4296873424727501</v>
      </c>
      <c r="E31" s="5">
        <f>XGBR!B31</f>
        <v>5.0235659999999998</v>
      </c>
      <c r="F31" s="5">
        <f>Huber!B31</f>
        <v>4.5978943517427098</v>
      </c>
      <c r="G31" s="5">
        <f>BayesRidge!B31</f>
        <v>4.6036153091412801</v>
      </c>
      <c r="H31" s="5">
        <f>Elastic!B31</f>
        <v>4.7448553960110402</v>
      </c>
      <c r="I31" s="5">
        <f>GBR!B31</f>
        <v>5.1195834298460499</v>
      </c>
      <c r="J31" s="6">
        <f t="shared" si="0"/>
        <v>4.7366536696766204</v>
      </c>
      <c r="K31">
        <f t="shared" si="1"/>
        <v>5.1195834298460499</v>
      </c>
      <c r="L31">
        <f t="shared" si="2"/>
        <v>4.4296873424727501</v>
      </c>
      <c r="O31" t="s">
        <v>71</v>
      </c>
      <c r="P31">
        <v>9.6999999999999993</v>
      </c>
      <c r="Q31" t="s">
        <v>45</v>
      </c>
      <c r="R31" s="6">
        <f>P30</f>
        <v>8.6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29" ht="15" thickBot="1" x14ac:dyDescent="0.35">
      <c r="A34" t="s">
        <v>84</v>
      </c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 t="s">
        <v>85</v>
      </c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42</v>
      </c>
      <c r="H36" s="7" t="s">
        <v>50</v>
      </c>
      <c r="I36" s="7" t="s">
        <v>43</v>
      </c>
      <c r="J36" s="7" t="s">
        <v>29</v>
      </c>
      <c r="K36" s="7" t="s">
        <v>15</v>
      </c>
      <c r="L36" s="7" t="s">
        <v>14</v>
      </c>
      <c r="M36" s="7" t="s">
        <v>44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41</v>
      </c>
      <c r="Y36" s="7" t="s">
        <v>24</v>
      </c>
      <c r="Z36" s="7" t="s">
        <v>6</v>
      </c>
      <c r="AA36" s="6" t="s">
        <v>39</v>
      </c>
    </row>
    <row r="37" spans="1:29" ht="15" thickBot="1" x14ac:dyDescent="0.35">
      <c r="A37" t="str">
        <f t="shared" ref="A37:A43" si="5">A2</f>
        <v>Joey Cantillo</v>
      </c>
      <c r="B37" s="5">
        <f>Neural!B2</f>
        <v>3.90388805162846</v>
      </c>
      <c r="D37" s="16">
        <v>1</v>
      </c>
      <c r="E37" s="7" t="s">
        <v>86</v>
      </c>
      <c r="F37" s="7" t="s">
        <v>51</v>
      </c>
      <c r="G37" s="7" t="s">
        <v>14</v>
      </c>
      <c r="H37" s="7" t="s">
        <v>48</v>
      </c>
      <c r="I37" s="7">
        <v>3.5</v>
      </c>
      <c r="J37" s="10">
        <v>4.0470627742217751</v>
      </c>
      <c r="K37" s="10">
        <v>4.6116713999999996</v>
      </c>
      <c r="L37" s="10">
        <v>3.7533561858690199</v>
      </c>
      <c r="M37" s="7">
        <v>8.8000000000000007</v>
      </c>
      <c r="N37" s="9" t="s">
        <v>83</v>
      </c>
      <c r="O37" s="9" t="e">
        <f>IF(ABS(I37 - N37) &gt; MAX(ABS(J37 - N37), ABS(K37 - N37)), I37 - N37, IF(ABS(J37 - N37) &gt; ABS(K37 - N37), J37 - N37, K37 - N37))</f>
        <v>#VALUE!</v>
      </c>
      <c r="P37" s="9" t="e">
        <f>IF(OR(O37&lt;0, AND(I37&lt;N37, L37&lt;N37)), "Under", "Over")</f>
        <v>#VALUE!</v>
      </c>
      <c r="Q37" s="9" t="e">
        <f>I37-N37</f>
        <v>#VALUE!</v>
      </c>
      <c r="R37" s="9">
        <v>0.5</v>
      </c>
      <c r="S37" s="9" t="e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#VALUE!</v>
      </c>
      <c r="T37" s="9" t="e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#VALUE!</v>
      </c>
      <c r="U37" s="9" t="e">
        <f>IF(S37=1,3,IF(S37=2/3,2,IF(S37=1/3,1,0)))</f>
        <v>#VALUE!</v>
      </c>
      <c r="V37" s="9" t="e">
        <f>IF(AND(P37="Over", I37&gt;N37), 2, IF(AND(P37="Under", I37&lt;=N37), 2, 0))</f>
        <v>#VALUE!</v>
      </c>
      <c r="W37" s="9" t="e">
        <f>IF(AND(P37="Over", ISNUMBER(R37), R37&gt;0.5), 2, IF(AND(P37="Under", ISNUMBER(R37), R37&lt;=0.5), 2, 0))</f>
        <v>#VALUE!</v>
      </c>
      <c r="X37" s="9" t="e">
        <f>IF(P37="Over",
    IF(M37&gt;8.6, 1,
        IF(M37&gt;7.5, 0.5, 0)),
    IF(P37="Under",
        IF(M37&gt;8.6, 0,
            IF(M37&gt;7.5, 0.5, 1)),
        "Invalid N37 Value"))</f>
        <v>#VALUE!</v>
      </c>
      <c r="Y37" s="9" t="e">
        <f>SUM(T37:X37)</f>
        <v>#VALUE!</v>
      </c>
      <c r="Z37" s="9">
        <v>2</v>
      </c>
      <c r="AA37" s="6">
        <f t="shared" ref="AA37:AA49" si="6">IF(ABS(I38 - N38) &gt; MAX(ABS(J38 - N38), ABS(K38 - N38), ABS(L38 - N38)), I38, IF(ABS(J38 - N38) &gt; MAX(ABS(K38 - N38), ABS(L38 - N38)), J38, IF(ABS(K38 - N38) &gt; ABS(L38 - N38), K38, L38)))-N38</f>
        <v>-2.1510856</v>
      </c>
    </row>
    <row r="38" spans="1:29" ht="15" thickBot="1" x14ac:dyDescent="0.35">
      <c r="A38" t="str">
        <f t="shared" si="5"/>
        <v>Bailey Ober</v>
      </c>
      <c r="B38" s="5">
        <f>Neural!B3</f>
        <v>4.38028545190532</v>
      </c>
      <c r="D38" s="16">
        <v>2</v>
      </c>
      <c r="E38" s="7" t="s">
        <v>87</v>
      </c>
      <c r="F38" s="7" t="s">
        <v>14</v>
      </c>
      <c r="G38" s="7" t="s">
        <v>51</v>
      </c>
      <c r="H38" s="7" t="s">
        <v>49</v>
      </c>
      <c r="I38" s="7">
        <v>6.0952380952380949</v>
      </c>
      <c r="J38" s="10">
        <v>4.2932741663820577</v>
      </c>
      <c r="K38" s="10">
        <v>4.6120031853965404</v>
      </c>
      <c r="L38" s="10">
        <v>3.3489144</v>
      </c>
      <c r="M38" s="7">
        <v>6.8</v>
      </c>
      <c r="N38" s="17">
        <v>5.5</v>
      </c>
      <c r="O38" s="17">
        <f>IF(ABS(I38 - N38) &gt; MAX(ABS(J38 - N38), ABS(K38 - N38)), I38 - N38, IF(ABS(J38 - N38) &gt; ABS(K38 - N38), J38 - N38, K38 - N38))</f>
        <v>-1.2067258336179423</v>
      </c>
      <c r="P38" s="17" t="str">
        <f>IF(OR(O38&lt;0, AND(I38&lt;N38, L38&lt;N38)), "Under", "Over")</f>
        <v>Under</v>
      </c>
      <c r="Q38" s="17">
        <f>I38-N38</f>
        <v>0.5952380952380949</v>
      </c>
      <c r="R38" s="17">
        <v>0.7</v>
      </c>
      <c r="S38" s="17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1</v>
      </c>
      <c r="T38" s="17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1.5</v>
      </c>
      <c r="U38" s="17">
        <f>IF(S38=1,3,IF(S38=2/3,2,IF(S38=1/3,1,0)))</f>
        <v>3</v>
      </c>
      <c r="V38" s="17">
        <f>IF(AND(P38="Over", I38&gt;N38), 2, IF(AND(P38="Under", I38&lt;=N38), 2, 0))</f>
        <v>0</v>
      </c>
      <c r="W38" s="17">
        <f>IF(AND(P38="Over", ISNUMBER(R38), R38&gt;0.5), 2, IF(AND(P38="Under", ISNUMBER(R38), R38&lt;=0.5), 2, 0))</f>
        <v>0</v>
      </c>
      <c r="X38" s="17">
        <f>IF(P38="Over",
    IF(M38&gt;8.6, 1,
        IF(M38&gt;7.5, 0.5, 0)),
    IF(P38="Under",
        IF(M38&gt;8.6, 0,
            IF(M38&gt;7.5, 0.5, 1)),
        "Invalid N37 Value"))</f>
        <v>1</v>
      </c>
      <c r="Y38" s="17">
        <f>SUM(T38:X38)</f>
        <v>5.5</v>
      </c>
      <c r="Z38" s="17">
        <v>9</v>
      </c>
      <c r="AA38" s="6">
        <f t="shared" si="6"/>
        <v>1.6719655795068</v>
      </c>
    </row>
    <row r="39" spans="1:29" ht="15" thickBot="1" x14ac:dyDescent="0.35">
      <c r="A39" t="str">
        <f t="shared" si="5"/>
        <v>Jose Soriano</v>
      </c>
      <c r="B39" s="5">
        <f>Neural!B4</f>
        <v>3.8717287523347901</v>
      </c>
      <c r="D39" s="16">
        <v>3</v>
      </c>
      <c r="E39" s="14" t="s">
        <v>88</v>
      </c>
      <c r="F39" s="14" t="s">
        <v>47</v>
      </c>
      <c r="G39" s="14" t="s">
        <v>69</v>
      </c>
      <c r="H39" s="14" t="s">
        <v>48</v>
      </c>
      <c r="I39" s="14">
        <v>4.5555555555555554</v>
      </c>
      <c r="J39" s="15">
        <v>4.3936023211303068</v>
      </c>
      <c r="K39" s="15">
        <v>5.1719655795068</v>
      </c>
      <c r="L39" s="15">
        <v>3.8717287523347901</v>
      </c>
      <c r="M39" s="14">
        <v>7.55</v>
      </c>
      <c r="N39" s="18">
        <v>3.5</v>
      </c>
      <c r="O39" s="18">
        <f>IF(ABS(I39 - N39) &gt; MAX(ABS(J39 - N39), ABS(K39 - N39)), I39 - N39, IF(ABS(J39 - N39) &gt; ABS(K39 - N39), J39 - N39, K39 - N39))</f>
        <v>1.6719655795068</v>
      </c>
      <c r="P39" s="18" t="str">
        <f>IF(OR(O39&lt;0, AND(I39&lt;N39, L39&lt;N39)), "Under", "Over")</f>
        <v>Over</v>
      </c>
      <c r="Q39" s="18">
        <f>I39-N39</f>
        <v>1.0555555555555554</v>
      </c>
      <c r="R39" s="18">
        <v>0.6</v>
      </c>
      <c r="S39" s="18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1</v>
      </c>
      <c r="T39" s="18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2</v>
      </c>
      <c r="U39" s="18">
        <f>IF(S39=1,3,IF(S39=2/3,2,IF(S39=1/3,1,0)))</f>
        <v>3</v>
      </c>
      <c r="V39" s="18">
        <f>IF(AND(P39="Over", I39&gt;N39), 2, IF(AND(P39="Under", I39&lt;=N39), 2, 0))</f>
        <v>2</v>
      </c>
      <c r="W39" s="18">
        <f>IF(AND(P39="Over", ISNUMBER(R39), R39&gt;0.5), 2, IF(AND(P39="Under", ISNUMBER(R39), R39&lt;=0.5), 2, 0))</f>
        <v>2</v>
      </c>
      <c r="X39" s="18">
        <f>IF(P39="Over",
    IF(M39&gt;8.6, 1,
        IF(M39&gt;7.5, 0.5, 0)),
    IF(P39="Under",
        IF(M39&gt;8.6, 0,
            IF(M39&gt;7.5, 0.5, 1)),
        "Invalid N37 Value"))</f>
        <v>0.5</v>
      </c>
      <c r="Y39" s="18">
        <f>SUM(T39:X39)</f>
        <v>9.5</v>
      </c>
      <c r="Z39" s="18">
        <v>7</v>
      </c>
      <c r="AA39" s="6">
        <f t="shared" si="6"/>
        <v>0.65333333333332977</v>
      </c>
    </row>
    <row r="40" spans="1:29" ht="15" thickBot="1" x14ac:dyDescent="0.35">
      <c r="A40" t="str">
        <f t="shared" si="5"/>
        <v>Mitchell Parker</v>
      </c>
      <c r="B40" s="5">
        <f>Neural!B5</f>
        <v>4.8871356250113598</v>
      </c>
      <c r="D40" s="16">
        <v>4</v>
      </c>
      <c r="E40" s="7" t="s">
        <v>89</v>
      </c>
      <c r="F40" s="7" t="s">
        <v>69</v>
      </c>
      <c r="G40" s="7" t="s">
        <v>47</v>
      </c>
      <c r="H40" s="7" t="s">
        <v>49</v>
      </c>
      <c r="I40" s="7">
        <v>4.3499999999999996</v>
      </c>
      <c r="J40" s="10">
        <v>4.8679483645105979</v>
      </c>
      <c r="K40" s="10">
        <v>5.1533333333333298</v>
      </c>
      <c r="L40" s="10">
        <v>4.3663525901540003</v>
      </c>
      <c r="M40" s="7">
        <v>8.3000000000000007</v>
      </c>
      <c r="N40" s="17">
        <v>4.5</v>
      </c>
      <c r="O40" s="17">
        <f>IF(ABS(I40 - N40) &gt; MAX(ABS(J40 - N40), ABS(K40 - N40)), I40 - N40, IF(ABS(J40 - N40) &gt; ABS(K40 - N40), J40 - N40, K40 - N40))</f>
        <v>0.65333333333332977</v>
      </c>
      <c r="P40" s="17" t="str">
        <f>IF(OR(O40&lt;0, AND(I40&lt;N40, L40&lt;N40)), "Under", "Over")</f>
        <v>Under</v>
      </c>
      <c r="Q40" s="17">
        <f>I40-N40</f>
        <v>-0.15000000000000036</v>
      </c>
      <c r="R40" s="17">
        <v>0.5</v>
      </c>
      <c r="S40" s="17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0.33333333333333331</v>
      </c>
      <c r="T40" s="17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0.5</v>
      </c>
      <c r="U40" s="17">
        <f>IF(S40=1,3,IF(S40=2/3,2,IF(S40=1/3,1,0)))</f>
        <v>1</v>
      </c>
      <c r="V40" s="17">
        <f>IF(AND(P40="Over", I40&gt;N40), 2, IF(AND(P40="Under", I40&lt;=N40), 2, 0))</f>
        <v>2</v>
      </c>
      <c r="W40" s="17">
        <f>IF(AND(P40="Over", ISNUMBER(R40), R40&gt;0.5), 2, IF(AND(P40="Under", ISNUMBER(R40), R40&lt;=0.5), 2, 0))</f>
        <v>2</v>
      </c>
      <c r="X40" s="17">
        <f>IF(P40="Over",
    IF(M40&gt;8.6, 1,
        IF(M40&gt;7.5, 0.5, 0)),
    IF(P40="Under",
        IF(M40&gt;8.6, 0,
            IF(M40&gt;7.5, 0.5, 1)),
        "Invalid N37 Value"))</f>
        <v>0.5</v>
      </c>
      <c r="Y40" s="17">
        <f>SUM(T40:X40)</f>
        <v>6</v>
      </c>
      <c r="Z40" s="17">
        <v>5</v>
      </c>
      <c r="AA40" s="6">
        <f t="shared" si="6"/>
        <v>-0.88095238095238138</v>
      </c>
    </row>
    <row r="41" spans="1:29" ht="15" thickBot="1" x14ac:dyDescent="0.35">
      <c r="A41" t="str">
        <f t="shared" si="5"/>
        <v>Zach Eflin</v>
      </c>
      <c r="B41" s="5">
        <f>Neural!B6</f>
        <v>6.0952221772698802</v>
      </c>
      <c r="D41" s="16">
        <v>5</v>
      </c>
      <c r="E41" s="7" t="s">
        <v>90</v>
      </c>
      <c r="F41" s="7" t="s">
        <v>52</v>
      </c>
      <c r="G41" s="7" t="s">
        <v>75</v>
      </c>
      <c r="H41" s="7" t="s">
        <v>48</v>
      </c>
      <c r="I41" s="7">
        <v>4.6190476190476186</v>
      </c>
      <c r="J41" s="10">
        <v>5.7846614956287601</v>
      </c>
      <c r="K41" s="10">
        <v>6.2466666666666599</v>
      </c>
      <c r="L41" s="10">
        <v>4.8789279436072803</v>
      </c>
      <c r="M41" s="7">
        <v>9.4499999999999993</v>
      </c>
      <c r="N41" s="17">
        <v>5.5</v>
      </c>
      <c r="O41" s="17">
        <f>IF(ABS(I41 - N41) &gt; MAX(ABS(J41 - N41), ABS(K41 - N41)), I41 - N41, IF(ABS(J41 - N41) &gt; ABS(K41 - N41), J41 - N41, K41 - N41))</f>
        <v>-0.88095238095238138</v>
      </c>
      <c r="P41" s="17" t="str">
        <f>IF(OR(O41&lt;0, AND(I41&lt;N41, L41&lt;N41)), "Under", "Over")</f>
        <v>Under</v>
      </c>
      <c r="Q41" s="17">
        <f>I41-N41</f>
        <v>-0.88095238095238138</v>
      </c>
      <c r="R41" s="17">
        <v>0.5</v>
      </c>
      <c r="S41" s="17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0.33333333333333331</v>
      </c>
      <c r="T41" s="17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1</v>
      </c>
      <c r="U41" s="17">
        <f>IF(S41=1,3,IF(S41=2/3,2,IF(S41=1/3,1,0)))</f>
        <v>1</v>
      </c>
      <c r="V41" s="17">
        <f>IF(AND(P41="Over", I41&gt;N41), 2, IF(AND(P41="Under", I41&lt;=N41), 2, 0))</f>
        <v>2</v>
      </c>
      <c r="W41" s="17">
        <f>IF(AND(P41="Over", ISNUMBER(R41), R41&gt;0.5), 2, IF(AND(P41="Under", ISNUMBER(R41), R41&lt;=0.5), 2, 0))</f>
        <v>2</v>
      </c>
      <c r="X41" s="17">
        <f>IF(P41="Over",
    IF(M41&gt;8.6, 1,
        IF(M41&gt;7.5, 0.5, 0)),
    IF(P41="Under",
        IF(M41&gt;8.6, 0,
            IF(M41&gt;7.5, 0.5, 1)),
        "Invalid N37 Value"))</f>
        <v>0</v>
      </c>
      <c r="Y41" s="17">
        <f>SUM(T41:X41)</f>
        <v>6</v>
      </c>
      <c r="Z41" s="17">
        <v>7</v>
      </c>
      <c r="AA41" s="6">
        <f t="shared" si="6"/>
        <v>1.5066666666666597</v>
      </c>
    </row>
    <row r="42" spans="1:29" ht="15" thickBot="1" x14ac:dyDescent="0.35">
      <c r="A42" t="str">
        <f t="shared" si="5"/>
        <v>Zack Littell</v>
      </c>
      <c r="B42" s="5">
        <f>Neural!B7</f>
        <v>5.1334578656139298</v>
      </c>
      <c r="D42" s="16">
        <v>6</v>
      </c>
      <c r="E42" s="7" t="s">
        <v>91</v>
      </c>
      <c r="F42" s="7" t="s">
        <v>75</v>
      </c>
      <c r="G42" s="7" t="s">
        <v>52</v>
      </c>
      <c r="H42" s="7" t="s">
        <v>49</v>
      </c>
      <c r="I42" s="7">
        <v>4.9090909090909092</v>
      </c>
      <c r="J42" s="9">
        <v>5.1645598010054581</v>
      </c>
      <c r="K42" s="9">
        <v>6.0066666666666597</v>
      </c>
      <c r="L42" s="9">
        <v>4.5412616999999997</v>
      </c>
      <c r="M42" s="7">
        <v>8.75</v>
      </c>
      <c r="N42" s="18">
        <v>4.5</v>
      </c>
      <c r="O42" s="18">
        <f>IF(ABS(I42 - N42) &gt; MAX(ABS(J42 - N42), ABS(K42 - N42)), I42 - N42, IF(ABS(J42 - N42) &gt; ABS(K42 - N42), J42 - N42, K42 - N42))</f>
        <v>1.5066666666666597</v>
      </c>
      <c r="P42" s="18" t="str">
        <f>IF(OR(O42&lt;0, AND(I42&lt;N42, L42&lt;N42)), "Under", "Over")</f>
        <v>Over</v>
      </c>
      <c r="Q42" s="18">
        <f>I42-N42</f>
        <v>0.40909090909090917</v>
      </c>
      <c r="R42" s="18">
        <v>0.5</v>
      </c>
      <c r="S42" s="18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1</v>
      </c>
      <c r="T42" s="18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2</v>
      </c>
      <c r="U42" s="18">
        <f>IF(S42=1,3,IF(S42=2/3,2,IF(S42=1/3,1,0)))</f>
        <v>3</v>
      </c>
      <c r="V42" s="18">
        <f>IF(AND(P42="Over", I42&gt;N42), 2, IF(AND(P42="Under", I42&lt;=N42), 2, 0))</f>
        <v>2</v>
      </c>
      <c r="W42" s="18">
        <f>IF(AND(P42="Over", ISNUMBER(R42), R42&gt;0.5), 2, IF(AND(P42="Under", ISNUMBER(R42), R42&lt;=0.5), 2, 0))</f>
        <v>0</v>
      </c>
      <c r="X42" s="18">
        <f>IF(P42="Over",
    IF(M42&gt;8.6, 1,
        IF(M42&gt;7.5, 0.5, 0)),
    IF(P42="Under",
        IF(M42&gt;8.6, 0,
            IF(M42&gt;7.5, 0.5, 1)),
        "Invalid N37 Value"))</f>
        <v>1</v>
      </c>
      <c r="Y42" s="18">
        <f>SUM(T42:X42)</f>
        <v>8</v>
      </c>
      <c r="Z42" s="18">
        <v>5</v>
      </c>
      <c r="AA42" s="6">
        <f t="shared" si="6"/>
        <v>0.5077575914567003</v>
      </c>
    </row>
    <row r="43" spans="1:29" ht="15" thickBot="1" x14ac:dyDescent="0.35">
      <c r="A43" t="str">
        <f t="shared" si="5"/>
        <v>Mitch Spence</v>
      </c>
      <c r="B43" s="5">
        <f>Neural!B8</f>
        <v>4.9598896153286702</v>
      </c>
      <c r="D43" s="16">
        <v>7</v>
      </c>
      <c r="E43" s="7" t="s">
        <v>92</v>
      </c>
      <c r="F43" s="7" t="s">
        <v>80</v>
      </c>
      <c r="G43" s="7" t="s">
        <v>70</v>
      </c>
      <c r="H43" s="7" t="s">
        <v>48</v>
      </c>
      <c r="I43" s="7">
        <v>4.4285714285714288</v>
      </c>
      <c r="J43" s="10">
        <v>4.7347407257057554</v>
      </c>
      <c r="K43" s="10">
        <v>5.0077575914567003</v>
      </c>
      <c r="L43" s="10">
        <v>4.0533333333333301</v>
      </c>
      <c r="M43" s="7">
        <v>8.4499999999999993</v>
      </c>
      <c r="N43" s="18">
        <v>4.5</v>
      </c>
      <c r="O43" s="18">
        <f>IF(ABS(I43 - N43) &gt; MAX(ABS(J43 - N43), ABS(K43 - N43)), I43 - N43, IF(ABS(J43 - N43) &gt; ABS(K43 - N43), J43 - N43, K43 - N43))</f>
        <v>0.5077575914567003</v>
      </c>
      <c r="P43" s="18" t="str">
        <f>IF(OR(O43&lt;0, AND(I43&lt;N43, L43&lt;N43)), "Under", "Over")</f>
        <v>Under</v>
      </c>
      <c r="Q43" s="18">
        <f>I43-N43</f>
        <v>-7.1428571428571175E-2</v>
      </c>
      <c r="R43" s="18">
        <v>0.6</v>
      </c>
      <c r="S43" s="18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0.33333333333333331</v>
      </c>
      <c r="T43" s="18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0.5</v>
      </c>
      <c r="U43" s="18">
        <f>IF(S43=1,3,IF(S43=2/3,2,IF(S43=1/3,1,0)))</f>
        <v>1</v>
      </c>
      <c r="V43" s="18">
        <f>IF(AND(P43="Over", I43&gt;N43), 2, IF(AND(P43="Under", I43&lt;=N43), 2, 0))</f>
        <v>2</v>
      </c>
      <c r="W43" s="18">
        <f>IF(AND(P43="Over", ISNUMBER(R43), R43&gt;0.5), 2, IF(AND(P43="Under", ISNUMBER(R43), R43&lt;=0.5), 2, 0))</f>
        <v>0</v>
      </c>
      <c r="X43" s="18">
        <f>IF(P43="Over",
    IF(M43&gt;8.6, 1,
        IF(M43&gt;7.5, 0.5, 0)),
    IF(P43="Under",
        IF(M43&gt;8.6, 0,
            IF(M43&gt;7.5, 0.5, 1)),
        "Invalid N37 Value"))</f>
        <v>0.5</v>
      </c>
      <c r="Y43" s="18">
        <f>SUM(T43:X43)</f>
        <v>4</v>
      </c>
      <c r="Z43" s="18">
        <v>2</v>
      </c>
      <c r="AA43" s="6">
        <f t="shared" si="6"/>
        <v>-1.3880973533268097</v>
      </c>
    </row>
    <row r="44" spans="1:29" ht="15" thickBot="1" x14ac:dyDescent="0.35">
      <c r="A44" t="str">
        <f t="shared" ref="A44:A70" si="7">A9</f>
        <v>Jose Berrios</v>
      </c>
      <c r="B44" s="5">
        <f>Neural!B9</f>
        <v>4.4286317955712002</v>
      </c>
      <c r="D44" s="16">
        <v>8</v>
      </c>
      <c r="E44" s="14" t="s">
        <v>93</v>
      </c>
      <c r="F44" s="14" t="s">
        <v>70</v>
      </c>
      <c r="G44" s="14" t="s">
        <v>80</v>
      </c>
      <c r="H44" s="14" t="s">
        <v>49</v>
      </c>
      <c r="I44" s="14">
        <v>4.4782608695652177</v>
      </c>
      <c r="J44" s="15">
        <v>4.4662735247732535</v>
      </c>
      <c r="K44" s="15">
        <v>4.8766666666666598</v>
      </c>
      <c r="L44" s="15">
        <v>4.1119026466731903</v>
      </c>
      <c r="M44" s="14">
        <v>7.35</v>
      </c>
      <c r="N44" s="17">
        <v>5.5</v>
      </c>
      <c r="O44" s="17">
        <f>IF(ABS(I44 - N44) &gt; MAX(ABS(J44 - N44), ABS(K44 - N44)), I44 - N44, IF(ABS(J44 - N44) &gt; ABS(K44 - N44), J44 - N44, K44 - N44))</f>
        <v>-1.0337264752267465</v>
      </c>
      <c r="P44" s="17" t="str">
        <f>IF(OR(O44&lt;0, AND(I44&lt;N44, L44&lt;N44)), "Under", "Over")</f>
        <v>Under</v>
      </c>
      <c r="Q44" s="17">
        <f>I44-N44</f>
        <v>-1.0217391304347823</v>
      </c>
      <c r="R44" s="17">
        <v>0.27272727272727271</v>
      </c>
      <c r="S44" s="17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1</v>
      </c>
      <c r="T44" s="17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1.5</v>
      </c>
      <c r="U44" s="17">
        <f>IF(S44=1,3,IF(S44=2/3,2,IF(S44=1/3,1,0)))</f>
        <v>3</v>
      </c>
      <c r="V44" s="17">
        <f>IF(AND(P44="Over", I44&gt;N44), 2, IF(AND(P44="Under", I44&lt;=N44), 2, 0))</f>
        <v>2</v>
      </c>
      <c r="W44" s="17">
        <f>IF(AND(P44="Over", ISNUMBER(R44), R44&gt;0.5), 2, IF(AND(P44="Under", ISNUMBER(R44), R44&lt;=0.5), 2, 0))</f>
        <v>2</v>
      </c>
      <c r="X44" s="17">
        <f>IF(P44="Over",
    IF(M44&gt;8.6, 1,
        IF(M44&gt;7.5, 0.5, 0)),
    IF(P44="Under",
        IF(M44&gt;8.6, 0,
            IF(M44&gt;7.5, 0.5, 1)),
        "Invalid N37 Value"))</f>
        <v>1</v>
      </c>
      <c r="Y44" s="17">
        <f>SUM(T44:X44)</f>
        <v>9.5</v>
      </c>
      <c r="Z44" s="17">
        <v>8</v>
      </c>
      <c r="AA44" s="6">
        <f t="shared" si="6"/>
        <v>1.4299999999999997</v>
      </c>
    </row>
    <row r="45" spans="1:29" ht="15" thickBot="1" x14ac:dyDescent="0.35">
      <c r="A45" t="str">
        <f t="shared" si="7"/>
        <v>Ronel Blanco</v>
      </c>
      <c r="B45" s="5">
        <f>Neural!B10</f>
        <v>5.9087505541195098</v>
      </c>
      <c r="D45" s="16">
        <v>9</v>
      </c>
      <c r="E45" s="14" t="s">
        <v>94</v>
      </c>
      <c r="F45" s="14" t="s">
        <v>76</v>
      </c>
      <c r="G45" s="14" t="s">
        <v>73</v>
      </c>
      <c r="H45" s="14" t="s">
        <v>48</v>
      </c>
      <c r="I45" s="14">
        <v>5.7619047619047619</v>
      </c>
      <c r="J45" s="15">
        <v>5.7050084807275914</v>
      </c>
      <c r="K45" s="15">
        <v>5.93</v>
      </c>
      <c r="L45" s="15">
        <v>5.1949723424957703</v>
      </c>
      <c r="M45" s="14">
        <v>9.15</v>
      </c>
      <c r="N45" s="18">
        <v>4.5</v>
      </c>
      <c r="O45" s="18">
        <f>IF(ABS(I45 - N45) &gt; MAX(ABS(J45 - N45), ABS(K45 - N45)), I45 - N45, IF(ABS(J45 - N45) &gt; ABS(K45 - N45), J45 - N45, K45 - N45))</f>
        <v>1.4299999999999997</v>
      </c>
      <c r="P45" s="18" t="str">
        <f>IF(OR(O45&lt;0, AND(I45&lt;N45, L45&lt;N45)), "Under", "Over")</f>
        <v>Over</v>
      </c>
      <c r="Q45" s="18">
        <f>I45-N45</f>
        <v>1.2619047619047619</v>
      </c>
      <c r="R45" s="18">
        <v>0.8</v>
      </c>
      <c r="S45" s="18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1</v>
      </c>
      <c r="T45" s="18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1.5</v>
      </c>
      <c r="U45" s="18">
        <f>IF(S45=1,3,IF(S45=2/3,2,IF(S45=1/3,1,0)))</f>
        <v>3</v>
      </c>
      <c r="V45" s="18">
        <f>IF(AND(P45="Over", I45&gt;N45), 2, IF(AND(P45="Under", I45&lt;=N45), 2, 0))</f>
        <v>2</v>
      </c>
      <c r="W45" s="18">
        <f>IF(AND(P45="Over", ISNUMBER(R45), R45&gt;0.5), 2, IF(AND(P45="Under", ISNUMBER(R45), R45&lt;=0.5), 2, 0))</f>
        <v>2</v>
      </c>
      <c r="X45" s="18">
        <f>IF(P45="Over",
    IF(M45&gt;8.6, 1,
        IF(M45&gt;7.5, 0.5, 0)),
    IF(P45="Under",
        IF(M45&gt;8.6, 0,
            IF(M45&gt;7.5, 0.5, 1)),
        "Invalid N37 Value"))</f>
        <v>1</v>
      </c>
      <c r="Y45" s="18">
        <f>SUM(T45:X45)</f>
        <v>9.5</v>
      </c>
      <c r="Z45" s="18">
        <v>5</v>
      </c>
      <c r="AA45" s="6">
        <f t="shared" si="6"/>
        <v>1.0909090909090908</v>
      </c>
    </row>
    <row r="46" spans="1:29" ht="15" thickBot="1" x14ac:dyDescent="0.35">
      <c r="A46" t="str">
        <f t="shared" si="7"/>
        <v>Tanner Houck</v>
      </c>
      <c r="B46" s="5">
        <f>Neural!B11</f>
        <v>5.2880002236827996</v>
      </c>
      <c r="D46" s="16">
        <v>10</v>
      </c>
      <c r="E46" s="14" t="s">
        <v>95</v>
      </c>
      <c r="F46" s="14" t="s">
        <v>73</v>
      </c>
      <c r="G46" s="14" t="s">
        <v>76</v>
      </c>
      <c r="H46" s="14" t="s">
        <v>49</v>
      </c>
      <c r="I46" s="14">
        <v>5.5909090909090908</v>
      </c>
      <c r="J46" s="15">
        <v>5.1799406322752226</v>
      </c>
      <c r="K46" s="15">
        <v>5.36666666666666</v>
      </c>
      <c r="L46" s="15">
        <v>4.5116066151713401</v>
      </c>
      <c r="M46" s="14">
        <v>8.0500000000000007</v>
      </c>
      <c r="N46" s="17">
        <v>4.5</v>
      </c>
      <c r="O46" s="17">
        <f>IF(ABS(I46 - N46) &gt; MAX(ABS(J46 - N46), ABS(K46 - N46)), I46 - N46, IF(ABS(J46 - N46) &gt; ABS(K46 - N46), J46 - N46, K46 - N46))</f>
        <v>1.0909090909090908</v>
      </c>
      <c r="P46" s="17" t="str">
        <f>IF(OR(O46&lt;0, AND(I46&lt;N46, L46&lt;N46)), "Under", "Over")</f>
        <v>Over</v>
      </c>
      <c r="Q46" s="17">
        <f>I46-N46</f>
        <v>1.0909090909090908</v>
      </c>
      <c r="R46" s="17">
        <v>0.6</v>
      </c>
      <c r="S46" s="17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1</v>
      </c>
      <c r="T46" s="17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1.5</v>
      </c>
      <c r="U46" s="17">
        <f>IF(S46=1,3,IF(S46=2/3,2,IF(S46=1/3,1,0)))</f>
        <v>3</v>
      </c>
      <c r="V46" s="17">
        <f>IF(AND(P46="Over", I46&gt;N46), 2, IF(AND(P46="Under", I46&lt;=N46), 2, 0))</f>
        <v>2</v>
      </c>
      <c r="W46" s="17">
        <f>IF(AND(P46="Over", ISNUMBER(R46), R46&gt;0.5), 2, IF(AND(P46="Under", ISNUMBER(R46), R46&lt;=0.5), 2, 0))</f>
        <v>2</v>
      </c>
      <c r="X46" s="17">
        <f>IF(P46="Over",
    IF(M46&gt;8.6, 1,
        IF(M46&gt;7.5, 0.5, 0)),
    IF(P46="Under",
        IF(M46&gt;8.6, 0,
            IF(M46&gt;7.5, 0.5, 1)),
        "Invalid N37 Value"))</f>
        <v>0.5</v>
      </c>
      <c r="Y46" s="17">
        <f>SUM(T46:X46)</f>
        <v>9</v>
      </c>
      <c r="Z46" s="17">
        <v>1</v>
      </c>
      <c r="AA46" s="6">
        <f t="shared" si="6"/>
        <v>2.2447709276541303</v>
      </c>
    </row>
    <row r="47" spans="1:29" ht="15" thickBot="1" x14ac:dyDescent="0.35">
      <c r="A47" t="str">
        <f t="shared" si="7"/>
        <v>Martin Perez</v>
      </c>
      <c r="B47" s="5">
        <f>Neural!B12</f>
        <v>4.8118937242285202</v>
      </c>
      <c r="D47" s="16">
        <v>11</v>
      </c>
      <c r="E47" s="14" t="s">
        <v>96</v>
      </c>
      <c r="F47" s="14" t="s">
        <v>78</v>
      </c>
      <c r="G47" s="14" t="s">
        <v>46</v>
      </c>
      <c r="H47" s="14" t="s">
        <v>48</v>
      </c>
      <c r="I47" s="14">
        <v>4.117647058823529</v>
      </c>
      <c r="J47" s="15">
        <v>5.214818758809435</v>
      </c>
      <c r="K47" s="15">
        <v>5.7447709276541303</v>
      </c>
      <c r="L47" s="15">
        <v>4.8118937242285202</v>
      </c>
      <c r="M47" s="14">
        <v>9.6</v>
      </c>
      <c r="N47" s="18">
        <v>3.5</v>
      </c>
      <c r="O47" s="18">
        <f>IF(ABS(I47 - N47) &gt; MAX(ABS(J47 - N47), ABS(K47 - N47)), I47 - N47, IF(ABS(J47 - N47) &gt; ABS(K47 - N47), J47 - N47, K47 - N47))</f>
        <v>2.2447709276541303</v>
      </c>
      <c r="P47" s="18" t="str">
        <f>IF(OR(O47&lt;0, AND(I47&lt;N47, L47&lt;N47)), "Under", "Over")</f>
        <v>Over</v>
      </c>
      <c r="Q47" s="18">
        <f>I47-N47</f>
        <v>0.61764705882352899</v>
      </c>
      <c r="R47" s="18">
        <v>0.7</v>
      </c>
      <c r="S47" s="18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1</v>
      </c>
      <c r="T47" s="18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2</v>
      </c>
      <c r="U47" s="18">
        <f>IF(S47=1,3,IF(S47=2/3,2,IF(S47=1/3,1,0)))</f>
        <v>3</v>
      </c>
      <c r="V47" s="18">
        <f>IF(AND(P47="Over", I47&gt;N47), 2, IF(AND(P47="Under", I47&lt;=N47), 2, 0))</f>
        <v>2</v>
      </c>
      <c r="W47" s="18">
        <f>IF(AND(P47="Over", ISNUMBER(R47), R47&gt;0.5), 2, IF(AND(P47="Under", ISNUMBER(R47), R47&lt;=0.5), 2, 0))</f>
        <v>2</v>
      </c>
      <c r="X47" s="18">
        <f>IF(P47="Over",
    IF(M47&gt;8.6, 1,
        IF(M47&gt;7.5, 0.5, 0)),
    IF(P47="Under",
        IF(M47&gt;8.6, 0,
            IF(M47&gt;7.5, 0.5, 1)),
        "Invalid N37 Value"))</f>
        <v>1</v>
      </c>
      <c r="Y47" s="18">
        <f>SUM(T47:X47)</f>
        <v>10</v>
      </c>
      <c r="Z47" s="18">
        <v>6</v>
      </c>
      <c r="AA47" s="6">
        <f t="shared" si="6"/>
        <v>-1.65333333333334</v>
      </c>
    </row>
    <row r="48" spans="1:29" ht="15" thickBot="1" x14ac:dyDescent="0.35">
      <c r="A48" t="str">
        <f t="shared" si="7"/>
        <v>Edward Cabrera</v>
      </c>
      <c r="B48" s="5">
        <f>Neural!B13</f>
        <v>3.0127228058150299</v>
      </c>
      <c r="D48" s="16">
        <v>12</v>
      </c>
      <c r="E48" s="7" t="s">
        <v>97</v>
      </c>
      <c r="F48" s="7" t="s">
        <v>46</v>
      </c>
      <c r="G48" s="7" t="s">
        <v>78</v>
      </c>
      <c r="H48" s="7" t="s">
        <v>49</v>
      </c>
      <c r="I48" s="7">
        <v>5.8181818181818183</v>
      </c>
      <c r="J48" s="10">
        <v>3.2378492724371459</v>
      </c>
      <c r="K48" s="10">
        <v>4.0433324905065602</v>
      </c>
      <c r="L48" s="10">
        <v>2.84666666666666</v>
      </c>
      <c r="M48" s="7">
        <v>6.45</v>
      </c>
      <c r="N48" s="17">
        <v>4.5</v>
      </c>
      <c r="O48" s="17">
        <f>IF(ABS(I48 - N48) &gt; MAX(ABS(J48 - N48), ABS(K48 - N48)), I48 - N48, IF(ABS(J48 - N48) &gt; ABS(K48 - N48), J48 - N48, K48 - N48))</f>
        <v>1.3181818181818183</v>
      </c>
      <c r="P48" s="17" t="str">
        <f>IF(OR(O48&lt;0, AND(I48&lt;N48, L48&lt;N48)), "Under", "Over")</f>
        <v>Over</v>
      </c>
      <c r="Q48" s="17">
        <f>I48-N48</f>
        <v>1.3181818181818183</v>
      </c>
      <c r="R48" s="17">
        <v>0.6</v>
      </c>
      <c r="S48" s="17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0</v>
      </c>
      <c r="T48" s="17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1.5</v>
      </c>
      <c r="U48" s="17">
        <f>IF(S48=1,3,IF(S48=2/3,2,IF(S48=1/3,1,0)))</f>
        <v>0</v>
      </c>
      <c r="V48" s="17">
        <f>IF(AND(P48="Over", I48&gt;N48), 2, IF(AND(P48="Under", I48&lt;=N48), 2, 0))</f>
        <v>2</v>
      </c>
      <c r="W48" s="17">
        <f>IF(AND(P48="Over", ISNUMBER(R48), R48&gt;0.5), 2, IF(AND(P48="Under", ISNUMBER(R48), R48&lt;=0.5), 2, 0))</f>
        <v>2</v>
      </c>
      <c r="X48" s="17">
        <f>IF(P48="Over",
    IF(M48&gt;8.6, 1,
        IF(M48&gt;7.5, 0.5, 0)),
    IF(P48="Under",
        IF(M48&gt;8.6, 0,
            IF(M48&gt;7.5, 0.5, 1)),
        "Invalid N37 Value"))</f>
        <v>0</v>
      </c>
      <c r="Y48" s="17">
        <f>SUM(T48:X48)</f>
        <v>5.5</v>
      </c>
      <c r="Z48" s="17">
        <v>4</v>
      </c>
      <c r="AA48" s="6">
        <f t="shared" si="6"/>
        <v>1.5099999999999998</v>
      </c>
    </row>
    <row r="49" spans="1:27" ht="15" thickBot="1" x14ac:dyDescent="0.35">
      <c r="A49" t="str">
        <f t="shared" si="7"/>
        <v>Jameson Taillon</v>
      </c>
      <c r="B49" s="5">
        <f>Neural!B14</f>
        <v>5.8286054012264996</v>
      </c>
      <c r="D49" s="16">
        <v>13</v>
      </c>
      <c r="E49" s="7" t="s">
        <v>98</v>
      </c>
      <c r="F49" s="7" t="s">
        <v>58</v>
      </c>
      <c r="G49" s="7" t="s">
        <v>74</v>
      </c>
      <c r="H49" s="7" t="s">
        <v>48</v>
      </c>
      <c r="I49" s="7">
        <v>4.5263157894736841</v>
      </c>
      <c r="J49" s="10">
        <v>5.6039634819653044</v>
      </c>
      <c r="K49" s="10">
        <v>6.01</v>
      </c>
      <c r="L49" s="10">
        <v>4.8497613464934002</v>
      </c>
      <c r="M49" s="7">
        <v>9.1999999999999993</v>
      </c>
      <c r="N49" s="17">
        <v>4.5</v>
      </c>
      <c r="O49" s="17">
        <f>IF(ABS(I49 - N49) &gt; MAX(ABS(J49 - N49), ABS(K49 - N49)), I49 - N49, IF(ABS(J49 - N49) &gt; ABS(K49 - N49), J49 - N49, K49 - N49))</f>
        <v>1.5099999999999998</v>
      </c>
      <c r="P49" s="17" t="str">
        <f>IF(OR(O49&lt;0, AND(I49&lt;N49, L49&lt;N49)), "Under", "Over")</f>
        <v>Over</v>
      </c>
      <c r="Q49" s="17">
        <f>I49-N49</f>
        <v>2.631578947368407E-2</v>
      </c>
      <c r="R49" s="17">
        <v>0.5</v>
      </c>
      <c r="S49" s="17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1</v>
      </c>
      <c r="T49" s="17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2</v>
      </c>
      <c r="U49" s="17">
        <f>IF(S49=1,3,IF(S49=2/3,2,IF(S49=1/3,1,0)))</f>
        <v>3</v>
      </c>
      <c r="V49" s="17">
        <f>IF(AND(P49="Over", I49&gt;N49), 2, IF(AND(P49="Under", I49&lt;=N49), 2, 0))</f>
        <v>2</v>
      </c>
      <c r="W49" s="17">
        <f>IF(AND(P49="Over", ISNUMBER(R49), R49&gt;0.5), 2, IF(AND(P49="Under", ISNUMBER(R49), R49&lt;=0.5), 2, 0))</f>
        <v>0</v>
      </c>
      <c r="X49" s="17">
        <f>IF(P49="Over",
    IF(M49&gt;8.6, 1,
        IF(M49&gt;7.5, 0.5, 0)),
    IF(P49="Under",
        IF(M49&gt;8.6, 0,
            IF(M49&gt;7.5, 0.5, 1)),
        "Invalid N37 Value"))</f>
        <v>1</v>
      </c>
      <c r="Y49" s="17">
        <f>SUM(T49:X49)</f>
        <v>8</v>
      </c>
      <c r="Z49" s="17">
        <v>4</v>
      </c>
      <c r="AA49" s="6">
        <f t="shared" si="6"/>
        <v>1.5434782608695654</v>
      </c>
    </row>
    <row r="50" spans="1:27" ht="15" thickBot="1" x14ac:dyDescent="0.35">
      <c r="A50" t="str">
        <f t="shared" si="7"/>
        <v>Garrett Crochet</v>
      </c>
      <c r="B50" s="5">
        <f>Neural!B15</f>
        <v>4.4048528809355103</v>
      </c>
      <c r="D50" s="16">
        <v>14</v>
      </c>
      <c r="E50" s="7" t="s">
        <v>99</v>
      </c>
      <c r="F50" s="7" t="s">
        <v>74</v>
      </c>
      <c r="G50" s="7" t="s">
        <v>58</v>
      </c>
      <c r="H50" s="7" t="s">
        <v>49</v>
      </c>
      <c r="I50" s="7">
        <v>7.0434782608695654</v>
      </c>
      <c r="J50" s="10">
        <v>4.5102744796736909</v>
      </c>
      <c r="K50" s="10">
        <v>4.9366666666666603</v>
      </c>
      <c r="L50" s="10">
        <v>4.1107716999999999</v>
      </c>
      <c r="M50" s="7">
        <v>7.75</v>
      </c>
      <c r="N50" s="17">
        <v>5.5</v>
      </c>
      <c r="O50" s="17">
        <f>IF(ABS(I50 - N50) &gt; MAX(ABS(J50 - N50), ABS(K50 - N50)), I50 - N50, IF(ABS(J50 - N50) &gt; ABS(K50 - N50), J50 - N50, K50 - N50))</f>
        <v>1.5434782608695654</v>
      </c>
      <c r="P50" s="17" t="str">
        <f>IF(OR(O50&lt;0, AND(I50&lt;N50, L50&lt;N50)), "Under", "Over")</f>
        <v>Over</v>
      </c>
      <c r="Q50" s="17">
        <f>I50-N50</f>
        <v>1.5434782608695654</v>
      </c>
      <c r="R50" s="17">
        <v>0.6</v>
      </c>
      <c r="S50" s="17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0</v>
      </c>
      <c r="T50" s="17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2</v>
      </c>
      <c r="U50" s="17">
        <f>IF(S50=1,3,IF(S50=2/3,2,IF(S50=1/3,1,0)))</f>
        <v>0</v>
      </c>
      <c r="V50" s="17">
        <f>IF(AND(P50="Over", I50&gt;N50), 2, IF(AND(P50="Under", I50&lt;=N50), 2, 0))</f>
        <v>2</v>
      </c>
      <c r="W50" s="17">
        <f>IF(AND(P50="Over", ISNUMBER(R50), R50&gt;0.5), 2, IF(AND(P50="Under", ISNUMBER(R50), R50&lt;=0.5), 2, 0))</f>
        <v>2</v>
      </c>
      <c r="X50" s="17">
        <f>IF(P50="Over",
    IF(M50&gt;8.6, 1,
        IF(M50&gt;7.5, 0.5, 0)),
    IF(P50="Under",
        IF(M50&gt;8.6, 0,
            IF(M50&gt;7.5, 0.5, 1)),
        "Invalid N37 Value"))</f>
        <v>0.5</v>
      </c>
      <c r="Y50" s="17">
        <f>SUM(T50:X50)</f>
        <v>6.5</v>
      </c>
      <c r="Z50" s="17">
        <v>5</v>
      </c>
      <c r="AA50" s="6">
        <f>IF(ABS(I51 - N51) &gt; MAX(ABS(K51 - N51), ABS(L51 - N51), ABS(R16 - N51)), I51, IF(ABS(K51 - N51) &gt; MAX(ABS(L51 - N51), ABS(R16 - N51)), K51, IF(ABS(L51 - N51) &gt; ABS(R16 - N51), L51, R16)))-N51</f>
        <v>4.8000000000000007</v>
      </c>
    </row>
    <row r="51" spans="1:27" ht="15" thickBot="1" x14ac:dyDescent="0.35">
      <c r="A51" t="str">
        <f t="shared" si="7"/>
        <v>Carson Spiers</v>
      </c>
      <c r="B51" s="5">
        <f>Neural!B16</f>
        <v>5.7369300414591597</v>
      </c>
      <c r="D51" s="16">
        <v>15</v>
      </c>
      <c r="E51" s="14" t="s">
        <v>100</v>
      </c>
      <c r="F51" s="14" t="s">
        <v>72</v>
      </c>
      <c r="G51" s="14" t="s">
        <v>68</v>
      </c>
      <c r="H51" s="14" t="s">
        <v>48</v>
      </c>
      <c r="I51" s="14">
        <v>5</v>
      </c>
      <c r="J51" s="14">
        <v>5.4945393537213727</v>
      </c>
      <c r="K51" s="14">
        <v>5.9499999999999904</v>
      </c>
      <c r="L51" s="14">
        <v>4.6325792176825002</v>
      </c>
      <c r="M51" s="14">
        <v>9.3000000000000007</v>
      </c>
      <c r="N51" s="18">
        <v>4.5</v>
      </c>
      <c r="O51" s="18">
        <f>IF(ABS(I51 - N51) &gt; MAX(ABS(J51 - N51), ABS(K51 - N51)), I51 - N51, IF(ABS(J51 - N51) &gt; ABS(K51 - N51), J51 - N51, K51 - N51))</f>
        <v>1.4499999999999904</v>
      </c>
      <c r="P51" s="18" t="str">
        <f>IF(OR(O51&lt;0, AND(I51&lt;N51, L51&lt;N51)), "Under", "Over")</f>
        <v>Over</v>
      </c>
      <c r="Q51" s="18">
        <f>I51-N51</f>
        <v>0.5</v>
      </c>
      <c r="R51" s="18">
        <v>0.5714285714285714</v>
      </c>
      <c r="S51" s="18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1</v>
      </c>
      <c r="T51" s="18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1.5</v>
      </c>
      <c r="U51" s="18">
        <f>IF(S51=1,3,IF(S51=2/3,2,IF(S51=1/3,1,0)))</f>
        <v>3</v>
      </c>
      <c r="V51" s="18">
        <f>IF(AND(P51="Over", I51&gt;N51), 2, IF(AND(P51="Under", I51&lt;=N51), 2, 0))</f>
        <v>2</v>
      </c>
      <c r="W51" s="18">
        <f>IF(AND(P51="Over", ISNUMBER(R51), R51&gt;0.5), 2, IF(AND(P51="Under", ISNUMBER(R51), R51&lt;=0.5), 2, 0))</f>
        <v>2</v>
      </c>
      <c r="X51" s="18">
        <f>IF(P51="Over",
    IF(M51&gt;8.6, 1,
        IF(M51&gt;7.5, 0.5, 0)),
    IF(P51="Under",
        IF(M51&gt;8.6, 0,
            IF(M51&gt;7.5, 0.5, 1)),
        "Invalid N37 Value"))</f>
        <v>1</v>
      </c>
      <c r="Y51" s="18">
        <f>SUM(T51:X51)</f>
        <v>9.5</v>
      </c>
      <c r="Z51" s="18">
        <v>7</v>
      </c>
      <c r="AA51" s="6">
        <f t="shared" ref="AA51:AA64" si="8">IF(ABS(I51 - N51) &gt; MAX(ABS(K51 - N51), ABS(L51 - N51)), I51 - N51, IF(ABS(K51 - N51) &gt; ABS(L51 - N51), K51 - N51, L51 - N51))</f>
        <v>1.4499999999999904</v>
      </c>
    </row>
    <row r="52" spans="1:27" ht="15" thickBot="1" x14ac:dyDescent="0.35">
      <c r="A52" t="str">
        <f t="shared" si="7"/>
        <v>Aaron Civale</v>
      </c>
      <c r="B52" s="5">
        <f>Neural!B17</f>
        <v>5.0980165626473797</v>
      </c>
      <c r="D52" s="16">
        <v>16</v>
      </c>
      <c r="E52" s="7" t="s">
        <v>101</v>
      </c>
      <c r="F52" s="7" t="s">
        <v>68</v>
      </c>
      <c r="G52" s="7" t="s">
        <v>72</v>
      </c>
      <c r="H52" s="7" t="s">
        <v>49</v>
      </c>
      <c r="I52" s="7">
        <v>4.9090909090909092</v>
      </c>
      <c r="J52" s="9">
        <v>4.9229181587584705</v>
      </c>
      <c r="K52" s="9">
        <v>5.1309617916967598</v>
      </c>
      <c r="L52" s="9">
        <v>4.3794959936784004</v>
      </c>
      <c r="M52" s="7">
        <v>9.15</v>
      </c>
      <c r="N52" s="18">
        <v>5.5</v>
      </c>
      <c r="O52" s="18">
        <f>IF(ABS(I52 - N52) &gt; MAX(ABS(J52 - N52), ABS(K52 - N52)), I52 - N52, IF(ABS(J52 - N52) &gt; ABS(K52 - N52), J52 - N52, K52 - N52))</f>
        <v>-0.59090909090909083</v>
      </c>
      <c r="P52" s="18" t="str">
        <f>IF(OR(O52&lt;0, AND(I52&lt;N52, L52&lt;N52)), "Under", "Over")</f>
        <v>Under</v>
      </c>
      <c r="Q52" s="18">
        <f>I52-N52</f>
        <v>-0.59090909090909083</v>
      </c>
      <c r="R52" s="18">
        <v>0.4</v>
      </c>
      <c r="S52" s="18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1</v>
      </c>
      <c r="T52" s="18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0.5</v>
      </c>
      <c r="U52" s="18">
        <f>IF(S52=1,3,IF(S52=2/3,2,IF(S52=1/3,1,0)))</f>
        <v>3</v>
      </c>
      <c r="V52" s="18">
        <f>IF(AND(P52="Over", I52&gt;N52), 2, IF(AND(P52="Under", I52&lt;=N52), 2, 0))</f>
        <v>2</v>
      </c>
      <c r="W52" s="18">
        <f>IF(AND(P52="Over", ISNUMBER(R52), R52&gt;0.5), 2, IF(AND(P52="Under", ISNUMBER(R52), R52&lt;=0.5), 2, 0))</f>
        <v>2</v>
      </c>
      <c r="X52" s="18">
        <f>IF(P52="Over",
    IF(M52&gt;8.6, 1,
        IF(M52&gt;7.5, 0.5, 0)),
    IF(P52="Under",
        IF(M52&gt;8.6, 0,
            IF(M52&gt;7.5, 0.5, 1)),
        "Invalid N37 Value"))</f>
        <v>0</v>
      </c>
      <c r="Y52" s="18">
        <f>SUM(T52:X52)</f>
        <v>7.5</v>
      </c>
      <c r="Z52" s="18">
        <v>5</v>
      </c>
      <c r="AA52" s="6">
        <f t="shared" si="8"/>
        <v>-1.1205040063215996</v>
      </c>
    </row>
    <row r="53" spans="1:27" ht="15" thickBot="1" x14ac:dyDescent="0.35">
      <c r="A53" t="str">
        <f t="shared" si="7"/>
        <v>Alex Cobb</v>
      </c>
      <c r="B53" s="5">
        <f>Neural!B18</f>
        <v>4.0539156662050999</v>
      </c>
      <c r="D53" s="16">
        <v>17</v>
      </c>
      <c r="E53" s="7" t="s">
        <v>102</v>
      </c>
      <c r="F53" s="7" t="s">
        <v>51</v>
      </c>
      <c r="G53" s="7" t="s">
        <v>14</v>
      </c>
      <c r="H53" s="7" t="s">
        <v>48</v>
      </c>
      <c r="I53" s="7">
        <v>4.8889786967418543</v>
      </c>
      <c r="J53" s="7">
        <v>4.5692082682900619</v>
      </c>
      <c r="K53" s="7">
        <v>5.3540324999999998</v>
      </c>
      <c r="L53" s="7">
        <v>4.0539156662050999</v>
      </c>
      <c r="M53" s="7">
        <v>8.8000000000000007</v>
      </c>
      <c r="N53" s="9" t="s">
        <v>116</v>
      </c>
      <c r="O53" s="9" t="e">
        <f>IF(ABS(I53 - N53) &gt; MAX(ABS(J53 - N53), ABS(K53 - N53)), I53 - N53, IF(ABS(J53 - N53) &gt; ABS(K53 - N53), J53 - N53, K53 - N53))</f>
        <v>#VALUE!</v>
      </c>
      <c r="P53" s="9" t="e">
        <f>IF(OR(O53&lt;0, AND(I53&lt;N53, L53&lt;N53)), "Under", "Over")</f>
        <v>#VALUE!</v>
      </c>
      <c r="Q53" s="9" t="e">
        <f>I53-N53</f>
        <v>#VALUE!</v>
      </c>
      <c r="R53" s="9" t="s">
        <v>117</v>
      </c>
      <c r="S53" s="9" t="e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#VALUE!</v>
      </c>
      <c r="T53" s="9" t="e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#VALUE!</v>
      </c>
      <c r="U53" s="9" t="e">
        <f>IF(S53=1,3,IF(S53=2/3,2,IF(S53=1/3,1,0)))</f>
        <v>#VALUE!</v>
      </c>
      <c r="V53" s="9" t="e">
        <f>IF(AND(P53="Over", I53&gt;N53), 2, IF(AND(P53="Under", I53&lt;=N53), 2, 0))</f>
        <v>#VALUE!</v>
      </c>
      <c r="W53" s="9" t="e">
        <f>IF(AND(P53="Over", ISNUMBER(R53), R53&gt;0.5), 2, IF(AND(P53="Under", ISNUMBER(R53), R53&lt;=0.5), 2, 0))</f>
        <v>#VALUE!</v>
      </c>
      <c r="X53" s="9" t="e">
        <f>IF(P53="Over",
    IF(M53&gt;8.6, 1,
        IF(M53&gt;7.5, 0.5, 0)),
    IF(P53="Under",
        IF(M53&gt;8.6, 0,
            IF(M53&gt;7.5, 0.5, 1)),
        "Invalid N37 Value"))</f>
        <v>#VALUE!</v>
      </c>
      <c r="Y53" s="9" t="e">
        <f>SUM(T53:X53)</f>
        <v>#VALUE!</v>
      </c>
      <c r="Z53" s="9">
        <v>1</v>
      </c>
      <c r="AA53" s="6" t="e">
        <f t="shared" si="8"/>
        <v>#VALUE!</v>
      </c>
    </row>
    <row r="54" spans="1:27" ht="15" thickBot="1" x14ac:dyDescent="0.35">
      <c r="A54" t="str">
        <f t="shared" si="7"/>
        <v>Louie Varland</v>
      </c>
      <c r="B54" s="5">
        <f>Neural!B19</f>
        <v>2.9230066386627001</v>
      </c>
      <c r="D54" s="16">
        <v>18</v>
      </c>
      <c r="E54" s="7" t="s">
        <v>103</v>
      </c>
      <c r="F54" s="7" t="s">
        <v>14</v>
      </c>
      <c r="G54" s="7" t="s">
        <v>51</v>
      </c>
      <c r="H54" s="7" t="s">
        <v>49</v>
      </c>
      <c r="I54" s="7">
        <v>4.2</v>
      </c>
      <c r="J54" s="7">
        <v>3.2447055880463056</v>
      </c>
      <c r="K54" s="7">
        <v>4.1548308428420002</v>
      </c>
      <c r="L54" s="7">
        <v>1.9770254</v>
      </c>
      <c r="M54" s="7">
        <v>6.8</v>
      </c>
      <c r="N54" s="9" t="s">
        <v>83</v>
      </c>
      <c r="O54" s="9" t="e">
        <f>IF(ABS(I54 - N54) &gt; MAX(ABS(J54 - N54), ABS(K54 - N54)), I54 - N54, IF(ABS(J54 - N54) &gt; ABS(K54 - N54), J54 - N54, K54 - N54))</f>
        <v>#VALUE!</v>
      </c>
      <c r="P54" s="9" t="e">
        <f>IF(OR(O54&lt;0, AND(I54&lt;N54, L54&lt;N54)), "Under", "Over")</f>
        <v>#VALUE!</v>
      </c>
      <c r="Q54" s="9" t="e">
        <f>I54-N54</f>
        <v>#VALUE!</v>
      </c>
      <c r="R54" s="9">
        <v>0.6</v>
      </c>
      <c r="S54" s="9" t="e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#VALUE!</v>
      </c>
      <c r="T54" s="9" t="e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#VALUE!</v>
      </c>
      <c r="U54" s="9" t="e">
        <f>IF(S54=1,3,IF(S54=2/3,2,IF(S54=1/3,1,0)))</f>
        <v>#VALUE!</v>
      </c>
      <c r="V54" s="9" t="e">
        <f>IF(AND(P54="Over", I54&gt;N54), 2, IF(AND(P54="Under", I54&lt;=N54), 2, 0))</f>
        <v>#VALUE!</v>
      </c>
      <c r="W54" s="9" t="e">
        <f>IF(AND(P54="Over", ISNUMBER(R54), R54&gt;0.5), 2, IF(AND(P54="Under", ISNUMBER(R54), R54&lt;=0.5), 2, 0))</f>
        <v>#VALUE!</v>
      </c>
      <c r="X54" s="9" t="e">
        <f>IF(P54="Over",
    IF(M54&gt;8.6, 1,
        IF(M54&gt;7.5, 0.5, 0)),
    IF(P54="Under",
        IF(M54&gt;8.6, 0,
            IF(M54&gt;7.5, 0.5, 1)),
        "Invalid N37 Value"))</f>
        <v>#VALUE!</v>
      </c>
      <c r="Y54" s="9" t="e">
        <f>SUM(T54:X54)</f>
        <v>#VALUE!</v>
      </c>
      <c r="Z54" s="9">
        <v>4</v>
      </c>
      <c r="AA54" s="6" t="e">
        <f t="shared" si="8"/>
        <v>#VALUE!</v>
      </c>
    </row>
    <row r="55" spans="1:27" ht="15" thickBot="1" x14ac:dyDescent="0.35">
      <c r="A55" t="str">
        <f t="shared" si="7"/>
        <v>Miles Mikolas</v>
      </c>
      <c r="B55" s="5">
        <f>Neural!B20</f>
        <v>4.0354542632704096</v>
      </c>
      <c r="D55" s="16">
        <v>19</v>
      </c>
      <c r="E55" s="14" t="s">
        <v>104</v>
      </c>
      <c r="F55" s="14" t="s">
        <v>60</v>
      </c>
      <c r="G55" s="14" t="s">
        <v>59</v>
      </c>
      <c r="H55" s="14" t="s">
        <v>48</v>
      </c>
      <c r="I55" s="14">
        <v>3.7391304347826089</v>
      </c>
      <c r="J55" s="14">
        <v>3.9054031531783249</v>
      </c>
      <c r="K55" s="14">
        <v>4.4144124879125899</v>
      </c>
      <c r="L55" s="14">
        <v>3.4033609999999999</v>
      </c>
      <c r="M55" s="14">
        <v>6.35</v>
      </c>
      <c r="N55" s="18">
        <v>2.5</v>
      </c>
      <c r="O55" s="18">
        <f>IF(ABS(I55 - N55) &gt; MAX(ABS(J55 - N55), ABS(K55 - N55)), I55 - N55, IF(ABS(J55 - N55) &gt; ABS(K55 - N55), J55 - N55, K55 - N55))</f>
        <v>1.9144124879125899</v>
      </c>
      <c r="P55" s="18" t="str">
        <f>IF(OR(O55&lt;0, AND(I55&lt;N55, L55&lt;N55)), "Under", "Over")</f>
        <v>Over</v>
      </c>
      <c r="Q55" s="18">
        <f>I55-N55</f>
        <v>1.2391304347826089</v>
      </c>
      <c r="R55" s="18">
        <v>0.8</v>
      </c>
      <c r="S55" s="18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1</v>
      </c>
      <c r="T55" s="18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2</v>
      </c>
      <c r="U55" s="18">
        <f>IF(S55=1,3,IF(S55=2/3,2,IF(S55=1/3,1,0)))</f>
        <v>3</v>
      </c>
      <c r="V55" s="18">
        <f>IF(AND(P55="Over", I55&gt;N55), 2, IF(AND(P55="Under", I55&lt;=N55), 2, 0))</f>
        <v>2</v>
      </c>
      <c r="W55" s="18">
        <f>IF(AND(P55="Over", ISNUMBER(R55), R55&gt;0.5), 2, IF(AND(P55="Under", ISNUMBER(R55), R55&lt;=0.5), 2, 0))</f>
        <v>2</v>
      </c>
      <c r="X55" s="18">
        <f>IF(P55="Over",
    IF(M55&gt;8.6, 1,
        IF(M55&gt;7.5, 0.5, 0)),
    IF(P55="Under",
        IF(M55&gt;8.6, 0,
            IF(M55&gt;7.5, 0.5, 1)),
        "Invalid N37 Value"))</f>
        <v>0</v>
      </c>
      <c r="Y55" s="18">
        <f>SUM(T55:X55)</f>
        <v>9</v>
      </c>
      <c r="Z55" s="18">
        <v>3</v>
      </c>
      <c r="AA55" s="6">
        <f t="shared" si="8"/>
        <v>1.9144124879125899</v>
      </c>
    </row>
    <row r="56" spans="1:27" ht="15" thickBot="1" x14ac:dyDescent="0.35">
      <c r="A56" t="str">
        <f t="shared" si="7"/>
        <v>Michael Lorenzen</v>
      </c>
      <c r="B56" s="5">
        <f>Neural!B21</f>
        <v>4.1895788967140204</v>
      </c>
      <c r="D56" s="16">
        <v>20</v>
      </c>
      <c r="E56" s="7" t="s">
        <v>105</v>
      </c>
      <c r="F56" s="7" t="s">
        <v>59</v>
      </c>
      <c r="G56" s="7" t="s">
        <v>60</v>
      </c>
      <c r="H56" s="7" t="s">
        <v>49</v>
      </c>
      <c r="I56" s="7">
        <v>4.1578947368421053</v>
      </c>
      <c r="J56" s="7">
        <v>4.295361635499094</v>
      </c>
      <c r="K56" s="7">
        <v>4.6684463390594999</v>
      </c>
      <c r="L56" s="7">
        <v>3.8449931341074501</v>
      </c>
      <c r="M56" s="7">
        <v>7.45</v>
      </c>
      <c r="N56" s="17">
        <v>3.5</v>
      </c>
      <c r="O56" s="17">
        <f>IF(ABS(I56 - N56) &gt; MAX(ABS(J56 - N56), ABS(K56 - N56)), I56 - N56, IF(ABS(J56 - N56) &gt; ABS(K56 - N56), J56 - N56, K56 - N56))</f>
        <v>1.1684463390594999</v>
      </c>
      <c r="P56" s="17" t="str">
        <f>IF(OR(O56&lt;0, AND(I56&lt;N56, L56&lt;N56)), "Under", "Over")</f>
        <v>Over</v>
      </c>
      <c r="Q56" s="17">
        <f>I56-N56</f>
        <v>0.65789473684210531</v>
      </c>
      <c r="R56" s="17">
        <v>0.4</v>
      </c>
      <c r="S56" s="17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1</v>
      </c>
      <c r="T56" s="17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1.5</v>
      </c>
      <c r="U56" s="17">
        <f>IF(S56=1,3,IF(S56=2/3,2,IF(S56=1/3,1,0)))</f>
        <v>3</v>
      </c>
      <c r="V56" s="17">
        <f>IF(AND(P56="Over", I56&gt;N56), 2, IF(AND(P56="Under", I56&lt;=N56), 2, 0))</f>
        <v>2</v>
      </c>
      <c r="W56" s="17">
        <f>IF(AND(P56="Over", ISNUMBER(R56), R56&gt;0.5), 2, IF(AND(P56="Under", ISNUMBER(R56), R56&lt;=0.5), 2, 0))</f>
        <v>0</v>
      </c>
      <c r="X56" s="17">
        <f>IF(P56="Over",
    IF(M56&gt;8.6, 1,
        IF(M56&gt;7.5, 0.5, 0)),
    IF(P56="Under",
        IF(M56&gt;8.6, 0,
            IF(M56&gt;7.5, 0.5, 1)),
        "Invalid N37 Value"))</f>
        <v>0</v>
      </c>
      <c r="Y56" s="17">
        <f>SUM(T56:X56)</f>
        <v>6.5</v>
      </c>
      <c r="Z56" s="17">
        <v>3</v>
      </c>
      <c r="AA56" s="6">
        <f t="shared" si="8"/>
        <v>1.1684463390594999</v>
      </c>
    </row>
    <row r="57" spans="1:27" ht="15" thickBot="1" x14ac:dyDescent="0.35">
      <c r="A57" t="str">
        <f t="shared" si="7"/>
        <v>Grant Holmes</v>
      </c>
      <c r="B57" s="5">
        <f>Neural!B22</f>
        <v>6.0522103276275496</v>
      </c>
      <c r="D57" s="16">
        <v>21</v>
      </c>
      <c r="E57" s="7" t="s">
        <v>106</v>
      </c>
      <c r="F57" s="7" t="s">
        <v>37</v>
      </c>
      <c r="G57" s="7" t="s">
        <v>61</v>
      </c>
      <c r="H57" s="7" t="s">
        <v>48</v>
      </c>
      <c r="I57" s="7">
        <v>6</v>
      </c>
      <c r="J57" s="7">
        <v>5.6328919380559919</v>
      </c>
      <c r="K57" s="7">
        <v>6.0522103276275496</v>
      </c>
      <c r="L57" s="7">
        <v>4.7133333333333303</v>
      </c>
      <c r="M57" s="7">
        <v>10.65</v>
      </c>
      <c r="N57" s="18">
        <v>4.5</v>
      </c>
      <c r="O57" s="18">
        <f>IF(ABS(I57 - N57) &gt; MAX(ABS(J57 - N57), ABS(K57 - N57)), I57 - N57, IF(ABS(J57 - N57) &gt; ABS(K57 - N57), J57 - N57, K57 - N57))</f>
        <v>1.5522103276275496</v>
      </c>
      <c r="P57" s="18" t="str">
        <f>IF(OR(O57&lt;0, AND(I57&lt;N57, L57&lt;N57)), "Under", "Over")</f>
        <v>Over</v>
      </c>
      <c r="Q57" s="18">
        <f>I57-N57</f>
        <v>1.5</v>
      </c>
      <c r="R57" s="18">
        <v>0.5</v>
      </c>
      <c r="S57" s="18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1</v>
      </c>
      <c r="T57" s="18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2</v>
      </c>
      <c r="U57" s="18">
        <f>IF(S57=1,3,IF(S57=2/3,2,IF(S57=1/3,1,0)))</f>
        <v>3</v>
      </c>
      <c r="V57" s="18">
        <f>IF(AND(P57="Over", I57&gt;N57), 2, IF(AND(P57="Under", I57&lt;=N57), 2, 0))</f>
        <v>2</v>
      </c>
      <c r="W57" s="18">
        <f>IF(AND(P57="Over", ISNUMBER(R57), R57&gt;0.5), 2, IF(AND(P57="Under", ISNUMBER(R57), R57&lt;=0.5), 2, 0))</f>
        <v>0</v>
      </c>
      <c r="X57" s="18">
        <f>IF(P57="Over",
    IF(M57&gt;8.6, 1,
        IF(M57&gt;7.5, 0.5, 0)),
    IF(P57="Under",
        IF(M57&gt;8.6, 0,
            IF(M57&gt;7.5, 0.5, 1)),
        "Invalid N37 Value"))</f>
        <v>1</v>
      </c>
      <c r="Y57" s="18">
        <f>SUM(T57:X57)</f>
        <v>8</v>
      </c>
      <c r="Z57" s="18">
        <v>8</v>
      </c>
      <c r="AA57" s="6">
        <f t="shared" si="8"/>
        <v>1.5522103276275496</v>
      </c>
    </row>
    <row r="58" spans="1:27" ht="15" thickBot="1" x14ac:dyDescent="0.35">
      <c r="A58" t="str">
        <f t="shared" si="7"/>
        <v>Tanner Gordon</v>
      </c>
      <c r="B58" s="5">
        <f>Neural!B23</f>
        <v>6.2511759097429902</v>
      </c>
      <c r="D58" s="16">
        <v>22</v>
      </c>
      <c r="E58" s="14" t="s">
        <v>107</v>
      </c>
      <c r="F58" s="14" t="s">
        <v>61</v>
      </c>
      <c r="G58" s="14" t="s">
        <v>37</v>
      </c>
      <c r="H58" s="14" t="s">
        <v>49</v>
      </c>
      <c r="I58" s="14">
        <v>4</v>
      </c>
      <c r="J58" s="14">
        <v>6.2822307298212383</v>
      </c>
      <c r="K58" s="14">
        <v>6.9099409999999999</v>
      </c>
      <c r="L58" s="14">
        <v>5.4961843582414502</v>
      </c>
      <c r="M58" s="14">
        <v>10.65</v>
      </c>
      <c r="N58" s="18">
        <v>3.5</v>
      </c>
      <c r="O58" s="18">
        <f>IF(ABS(I58 - N58) &gt; MAX(ABS(J58 - N58), ABS(K58 - N58)), I58 - N58, IF(ABS(J58 - N58) &gt; ABS(K58 - N58), J58 - N58, K58 - N58))</f>
        <v>3.4099409999999999</v>
      </c>
      <c r="P58" s="18" t="str">
        <f>IF(OR(O58&lt;0, AND(I58&lt;N58, L58&lt;N58)), "Under", "Over")</f>
        <v>Over</v>
      </c>
      <c r="Q58" s="18">
        <f>I58-N58</f>
        <v>0.5</v>
      </c>
      <c r="R58" s="18">
        <v>0.75</v>
      </c>
      <c r="S58" s="18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1</v>
      </c>
      <c r="T58" s="18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2</v>
      </c>
      <c r="U58" s="18">
        <f>IF(S58=1,3,IF(S58=2/3,2,IF(S58=1/3,1,0)))</f>
        <v>3</v>
      </c>
      <c r="V58" s="18">
        <f>IF(AND(P58="Over", I58&gt;N58), 2, IF(AND(P58="Under", I58&lt;=N58), 2, 0))</f>
        <v>2</v>
      </c>
      <c r="W58" s="18">
        <f>IF(AND(P58="Over", ISNUMBER(R58), R58&gt;0.5), 2, IF(AND(P58="Under", ISNUMBER(R58), R58&lt;=0.5), 2, 0))</f>
        <v>2</v>
      </c>
      <c r="X58" s="18">
        <f>IF(P58="Over",
    IF(M58&gt;8.6, 1,
        IF(M58&gt;7.5, 0.5, 0)),
    IF(P58="Under",
        IF(M58&gt;8.6, 0,
            IF(M58&gt;7.5, 0.5, 1)),
        "Invalid N37 Value"))</f>
        <v>1</v>
      </c>
      <c r="Y58" s="18">
        <f>SUM(T58:X58)</f>
        <v>10</v>
      </c>
      <c r="Z58" s="18">
        <v>7</v>
      </c>
      <c r="AA58" s="6">
        <f t="shared" si="8"/>
        <v>3.4099409999999999</v>
      </c>
    </row>
    <row r="59" spans="1:27" ht="15" thickBot="1" x14ac:dyDescent="0.35">
      <c r="A59" t="str">
        <f t="shared" si="7"/>
        <v>Zack Wheeler</v>
      </c>
      <c r="B59" s="5">
        <f>Neural!B24</f>
        <v>5.0692216380025599</v>
      </c>
      <c r="D59" s="16">
        <v>23</v>
      </c>
      <c r="E59" s="7" t="s">
        <v>108</v>
      </c>
      <c r="F59" s="7" t="s">
        <v>81</v>
      </c>
      <c r="G59" s="7" t="s">
        <v>66</v>
      </c>
      <c r="H59" s="7" t="s">
        <v>48</v>
      </c>
      <c r="I59" s="7">
        <v>6.7272727272727284</v>
      </c>
      <c r="J59" s="7">
        <v>4.94316196556953</v>
      </c>
      <c r="K59" s="7">
        <v>5.1362557000000004</v>
      </c>
      <c r="L59" s="7">
        <v>4.5033333333333303</v>
      </c>
      <c r="M59" s="7">
        <v>7.2</v>
      </c>
      <c r="N59" s="18">
        <v>5.5</v>
      </c>
      <c r="O59" s="18">
        <f>IF(ABS(I59 - N59) &gt; MAX(ABS(J59 - N59), ABS(K59 - N59)), I59 - N59, IF(ABS(J59 - N59) &gt; ABS(K59 - N59), J59 - N59, K59 - N59))</f>
        <v>1.2272727272727284</v>
      </c>
      <c r="P59" s="18" t="str">
        <f>IF(OR(O59&lt;0, AND(I59&lt;N59, L59&lt;N59)), "Under", "Over")</f>
        <v>Over</v>
      </c>
      <c r="Q59" s="18">
        <f>I59-N59</f>
        <v>1.2272727272727284</v>
      </c>
      <c r="R59" s="18">
        <v>0.7</v>
      </c>
      <c r="S59" s="18">
        <f>IF(P59="Over", IF(AND(J59&gt;N59, K59&gt;N59, L59&gt;N59), 1, IF(OR(AND(J59&gt;N59, K59&gt;N59), AND(J59&gt;N59, L59&gt;N59), AND(J59&gt;N59, L59&gt;N59)), 2/3, IF(OR(AND(J59&gt;N59, K59&lt;=N59), AND(J59&gt;N59, L59&lt;=N59), AND(K59&gt;N59, L59&lt;=N59), AND(J59&lt;=N59, K59&gt;N59), AND(J59&lt;=N59, L59&gt;N59), AND(K59&lt;=N59, L59&gt;N59)), 1/3, 0))), IF(AND(J59&lt;N59, K59&lt;N59, L59&lt;N59), 1, IF(OR(AND(J59&lt;N59, K59&lt;N59), AND(J59&lt;N59, L59&lt;N59), AND(J59&lt;N59, L59&lt;N59)), 2/3, IF(OR(AND(J59&lt;N59, K59&gt;=N59), AND(J59&lt;N59, L59&gt;=N59), AND(K59&lt;N59, L59&gt;=N59), AND(J59&gt;=N59, K59&lt;N59), AND(J59&gt;=N59, L59&lt;N59), AND(K59&gt;=N59, L59&lt;N59)), 1/3, 0))))</f>
        <v>0</v>
      </c>
      <c r="T59" s="18">
        <f>IF(OR(O59&gt;1.5,O59&lt;-1.5),2,
IF(OR(AND(O59&lt;=1.5,O59&gt;=1),AND(O59&gt;=-1.5,O59&lt;=-1)),1.5,
IF(OR(AND(O59&lt;=1,O59&gt;=0.75),AND(O59&gt;=-1,O59&lt;=-0.75)),1,
IF(OR(AND(O59&lt;=0.75,O59&gt;=0.5),AND(O59&gt;=-0.75,O59&lt;=-0.5)),0.5,
IF(OR(O59&lt;=0.5,O59&gt;=-0.5),0,"")
)
)
))</f>
        <v>1.5</v>
      </c>
      <c r="U59" s="18">
        <f>IF(S59=1,3,IF(S59=2/3,2,IF(S59=1/3,1,0)))</f>
        <v>0</v>
      </c>
      <c r="V59" s="18">
        <f>IF(AND(P59="Over", I59&gt;N59), 2, IF(AND(P59="Under", I59&lt;=N59), 2, 0))</f>
        <v>2</v>
      </c>
      <c r="W59" s="18">
        <f>IF(AND(P59="Over", ISNUMBER(R59), R59&gt;0.5), 2, IF(AND(P59="Under", ISNUMBER(R59), R59&lt;=0.5), 2, 0))</f>
        <v>2</v>
      </c>
      <c r="X59" s="18">
        <f>IF(P59="Over",
    IF(M59&gt;8.6, 1,
        IF(M59&gt;7.5, 0.5, 0)),
    IF(P59="Under",
        IF(M59&gt;8.6, 0,
            IF(M59&gt;7.5, 0.5, 1)),
        "Invalid N37 Value"))</f>
        <v>0</v>
      </c>
      <c r="Y59" s="18">
        <f>SUM(T59:X59)</f>
        <v>5.5</v>
      </c>
      <c r="Z59" s="18">
        <v>8</v>
      </c>
      <c r="AA59" s="6">
        <f t="shared" si="8"/>
        <v>1.2272727272727284</v>
      </c>
    </row>
    <row r="60" spans="1:27" ht="15" thickBot="1" x14ac:dyDescent="0.35">
      <c r="A60" t="str">
        <f t="shared" si="7"/>
        <v>Ryne Nelson</v>
      </c>
      <c r="B60" s="5">
        <f>Neural!B25</f>
        <v>4.8800860129828996</v>
      </c>
      <c r="D60" s="16">
        <v>24</v>
      </c>
      <c r="E60" s="7" t="s">
        <v>109</v>
      </c>
      <c r="F60" s="7" t="s">
        <v>66</v>
      </c>
      <c r="G60" s="7" t="s">
        <v>81</v>
      </c>
      <c r="H60" s="7" t="s">
        <v>49</v>
      </c>
      <c r="I60" s="7">
        <v>4.1052631578947372</v>
      </c>
      <c r="J60" s="7">
        <v>4.7948812613231233</v>
      </c>
      <c r="K60" s="7">
        <v>5.1266666666666598</v>
      </c>
      <c r="L60" s="7">
        <v>4.3327669999999996</v>
      </c>
      <c r="M60" s="7">
        <v>8.5</v>
      </c>
      <c r="N60" s="17">
        <v>4.5</v>
      </c>
      <c r="O60" s="17">
        <f>IF(ABS(I60 - N60) &gt; MAX(ABS(J60 - N60), ABS(K60 - N60)), I60 - N60, IF(ABS(J60 - N60) &gt; ABS(K60 - N60), J60 - N60, K60 - N60))</f>
        <v>0.62666666666665982</v>
      </c>
      <c r="P60" s="17" t="str">
        <f>IF(OR(O60&lt;0, AND(I60&lt;N60, L60&lt;N60)), "Under", "Over")</f>
        <v>Under</v>
      </c>
      <c r="Q60" s="17">
        <f>I60-N60</f>
        <v>-0.39473684210526283</v>
      </c>
      <c r="R60" s="17">
        <v>0.6</v>
      </c>
      <c r="S60" s="17">
        <f>IF(P60="Over", IF(AND(J60&gt;N60, K60&gt;N60, L60&gt;N60), 1, IF(OR(AND(J60&gt;N60, K60&gt;N60), AND(J60&gt;N60, L60&gt;N60), AND(J60&gt;N60, L60&gt;N60)), 2/3, IF(OR(AND(J60&gt;N60, K60&lt;=N60), AND(J60&gt;N60, L60&lt;=N60), AND(K60&gt;N60, L60&lt;=N60), AND(J60&lt;=N60, K60&gt;N60), AND(J60&lt;=N60, L60&gt;N60), AND(K60&lt;=N60, L60&gt;N60)), 1/3, 0))), IF(AND(J60&lt;N60, K60&lt;N60, L60&lt;N60), 1, IF(OR(AND(J60&lt;N60, K60&lt;N60), AND(J60&lt;N60, L60&lt;N60), AND(J60&lt;N60, L60&lt;N60)), 2/3, IF(OR(AND(J60&lt;N60, K60&gt;=N60), AND(J60&lt;N60, L60&gt;=N60), AND(K60&lt;N60, L60&gt;=N60), AND(J60&gt;=N60, K60&lt;N60), AND(J60&gt;=N60, L60&lt;N60), AND(K60&gt;=N60, L60&lt;N60)), 1/3, 0))))</f>
        <v>0.33333333333333331</v>
      </c>
      <c r="T60" s="17">
        <f>IF(OR(O60&gt;1.5,O60&lt;-1.5),2,
IF(OR(AND(O60&lt;=1.5,O60&gt;=1),AND(O60&gt;=-1.5,O60&lt;=-1)),1.5,
IF(OR(AND(O60&lt;=1,O60&gt;=0.75),AND(O60&gt;=-1,O60&lt;=-0.75)),1,
IF(OR(AND(O60&lt;=0.75,O60&gt;=0.5),AND(O60&gt;=-0.75,O60&lt;=-0.5)),0.5,
IF(OR(O60&lt;=0.5,O60&gt;=-0.5),0,"")
)
)
))</f>
        <v>0.5</v>
      </c>
      <c r="U60" s="17">
        <f>IF(S60=1,3,IF(S60=2/3,2,IF(S60=1/3,1,0)))</f>
        <v>1</v>
      </c>
      <c r="V60" s="17">
        <f>IF(AND(P60="Over", I60&gt;N60), 2, IF(AND(P60="Under", I60&lt;=N60), 2, 0))</f>
        <v>2</v>
      </c>
      <c r="W60" s="17">
        <f>IF(AND(P60="Over", ISNUMBER(R60), R60&gt;0.5), 2, IF(AND(P60="Under", ISNUMBER(R60), R60&lt;=0.5), 2, 0))</f>
        <v>0</v>
      </c>
      <c r="X60" s="17">
        <f>IF(P60="Over",
    IF(M60&gt;8.6, 1,
        IF(M60&gt;7.5, 0.5, 0)),
    IF(P60="Under",
        IF(M60&gt;8.6, 0,
            IF(M60&gt;7.5, 0.5, 1)),
        "Invalid N37 Value"))</f>
        <v>0.5</v>
      </c>
      <c r="Y60" s="17">
        <f>SUM(T60:X60)</f>
        <v>4</v>
      </c>
      <c r="Z60" s="17">
        <v>9</v>
      </c>
      <c r="AA60" s="6">
        <f t="shared" si="8"/>
        <v>0.62666666666665982</v>
      </c>
    </row>
    <row r="61" spans="1:27" ht="15" thickBot="1" x14ac:dyDescent="0.35">
      <c r="A61" t="str">
        <f t="shared" si="7"/>
        <v>Jose Quintana</v>
      </c>
      <c r="B61" s="5">
        <f>Neural!B26</f>
        <v>5.79983907240522</v>
      </c>
      <c r="D61" s="16">
        <v>25</v>
      </c>
      <c r="E61" s="7" t="s">
        <v>110</v>
      </c>
      <c r="F61" s="7" t="s">
        <v>77</v>
      </c>
      <c r="G61" s="7" t="s">
        <v>82</v>
      </c>
      <c r="H61" s="7" t="s">
        <v>48</v>
      </c>
      <c r="I61" s="7">
        <v>4.2727272727272716</v>
      </c>
      <c r="J61" s="7">
        <v>5.7079053582777517</v>
      </c>
      <c r="K61" s="7">
        <v>6.1542182817949902</v>
      </c>
      <c r="L61" s="7">
        <v>4.9108599999999996</v>
      </c>
      <c r="M61" s="7">
        <v>9.75</v>
      </c>
      <c r="N61" s="18">
        <v>4.5</v>
      </c>
      <c r="O61" s="18">
        <f>IF(ABS(I61 - N61) &gt; MAX(ABS(J61 - N61), ABS(K61 - N61)), I61 - N61, IF(ABS(J61 - N61) &gt; ABS(K61 - N61), J61 - N61, K61 - N61))</f>
        <v>1.6542182817949902</v>
      </c>
      <c r="P61" s="18" t="str">
        <f>IF(OR(O61&lt;0, AND(I61&lt;N61, L61&lt;N61)), "Under", "Over")</f>
        <v>Over</v>
      </c>
      <c r="Q61" s="18">
        <f>I61-N61</f>
        <v>-0.2272727272727284</v>
      </c>
      <c r="R61" s="18">
        <v>0.7</v>
      </c>
      <c r="S61" s="18">
        <f>IF(P61="Over", IF(AND(J61&gt;N61, K61&gt;N61, L61&gt;N61), 1, IF(OR(AND(J61&gt;N61, K61&gt;N61), AND(J61&gt;N61, L61&gt;N61), AND(J61&gt;N61, L61&gt;N61)), 2/3, IF(OR(AND(J61&gt;N61, K61&lt;=N61), AND(J61&gt;N61, L61&lt;=N61), AND(K61&gt;N61, L61&lt;=N61), AND(J61&lt;=N61, K61&gt;N61), AND(J61&lt;=N61, L61&gt;N61), AND(K61&lt;=N61, L61&gt;N61)), 1/3, 0))), IF(AND(J61&lt;N61, K61&lt;N61, L61&lt;N61), 1, IF(OR(AND(J61&lt;N61, K61&lt;N61), AND(J61&lt;N61, L61&lt;N61), AND(J61&lt;N61, L61&lt;N61)), 2/3, IF(OR(AND(J61&lt;N61, K61&gt;=N61), AND(J61&lt;N61, L61&gt;=N61), AND(K61&lt;N61, L61&gt;=N61), AND(J61&gt;=N61, K61&lt;N61), AND(J61&gt;=N61, L61&lt;N61), AND(K61&gt;=N61, L61&lt;N61)), 1/3, 0))))</f>
        <v>1</v>
      </c>
      <c r="T61" s="18">
        <f>IF(OR(O61&gt;1.5,O61&lt;-1.5),2,
IF(OR(AND(O61&lt;=1.5,O61&gt;=1),AND(O61&gt;=-1.5,O61&lt;=-1)),1.5,
IF(OR(AND(O61&lt;=1,O61&gt;=0.75),AND(O61&gt;=-1,O61&lt;=-0.75)),1,
IF(OR(AND(O61&lt;=0.75,O61&gt;=0.5),AND(O61&gt;=-0.75,O61&lt;=-0.5)),0.5,
IF(OR(O61&lt;=0.5,O61&gt;=-0.5),0,"")
)
)
))</f>
        <v>2</v>
      </c>
      <c r="U61" s="18">
        <f>IF(S61=1,3,IF(S61=2/3,2,IF(S61=1/3,1,0)))</f>
        <v>3</v>
      </c>
      <c r="V61" s="18">
        <f>IF(AND(P61="Over", I61&gt;N61), 2, IF(AND(P61="Under", I61&lt;=N61), 2, 0))</f>
        <v>0</v>
      </c>
      <c r="W61" s="18">
        <f>IF(AND(P61="Over", ISNUMBER(R61), R61&gt;0.5), 2, IF(AND(P61="Under", ISNUMBER(R61), R61&lt;=0.5), 2, 0))</f>
        <v>2</v>
      </c>
      <c r="X61" s="18">
        <f>IF(P61="Over",
    IF(M61&gt;8.6, 1,
        IF(M61&gt;7.5, 0.5, 0)),
    IF(P61="Under",
        IF(M61&gt;8.6, 0,
            IF(M61&gt;7.5, 0.5, 1)),
        "Invalid N37 Value"))</f>
        <v>1</v>
      </c>
      <c r="Y61" s="18">
        <f>SUM(T61:X61)</f>
        <v>8</v>
      </c>
      <c r="Z61" s="18">
        <v>8</v>
      </c>
      <c r="AA61" s="6">
        <f t="shared" si="8"/>
        <v>1.6542182817949902</v>
      </c>
    </row>
    <row r="62" spans="1:27" ht="15" thickBot="1" x14ac:dyDescent="0.35">
      <c r="A62" t="str">
        <f t="shared" si="7"/>
        <v>Bryce Miller</v>
      </c>
      <c r="B62" s="5">
        <f>Neural!B27</f>
        <v>5.8404086510932798</v>
      </c>
      <c r="D62" s="16">
        <v>26</v>
      </c>
      <c r="E62" s="7" t="s">
        <v>111</v>
      </c>
      <c r="F62" s="7" t="s">
        <v>82</v>
      </c>
      <c r="G62" s="7" t="s">
        <v>77</v>
      </c>
      <c r="H62" s="7" t="s">
        <v>49</v>
      </c>
      <c r="I62" s="7">
        <v>5.1363636363636367</v>
      </c>
      <c r="J62" s="7">
        <v>5.7072545316211611</v>
      </c>
      <c r="K62" s="7">
        <v>6.07666666666666</v>
      </c>
      <c r="L62" s="7">
        <v>4.9993527107812801</v>
      </c>
      <c r="M62" s="7">
        <v>9.4</v>
      </c>
      <c r="N62" s="17">
        <v>5.5</v>
      </c>
      <c r="O62" s="17">
        <f>IF(ABS(I62 - N62) &gt; MAX(ABS(J62 - N62), ABS(K62 - N62)), I62 - N62, IF(ABS(J62 - N62) &gt; ABS(K62 - N62), J62 - N62, K62 - N62))</f>
        <v>0.57666666666666</v>
      </c>
      <c r="P62" s="17" t="str">
        <f>IF(OR(O62&lt;0, AND(I62&lt;N62, L62&lt;N62)), "Under", "Over")</f>
        <v>Under</v>
      </c>
      <c r="Q62" s="17">
        <f>I62-N62</f>
        <v>-0.36363636363636331</v>
      </c>
      <c r="R62" s="17">
        <v>0.4</v>
      </c>
      <c r="S62" s="17">
        <f>IF(P62="Over", IF(AND(J62&gt;N62, K62&gt;N62, L62&gt;N62), 1, IF(OR(AND(J62&gt;N62, K62&gt;N62), AND(J62&gt;N62, L62&gt;N62), AND(J62&gt;N62, L62&gt;N62)), 2/3, IF(OR(AND(J62&gt;N62, K62&lt;=N62), AND(J62&gt;N62, L62&lt;=N62), AND(K62&gt;N62, L62&lt;=N62), AND(J62&lt;=N62, K62&gt;N62), AND(J62&lt;=N62, L62&gt;N62), AND(K62&lt;=N62, L62&gt;N62)), 1/3, 0))), IF(AND(J62&lt;N62, K62&lt;N62, L62&lt;N62), 1, IF(OR(AND(J62&lt;N62, K62&lt;N62), AND(J62&lt;N62, L62&lt;N62), AND(J62&lt;N62, L62&lt;N62)), 2/3, IF(OR(AND(J62&lt;N62, K62&gt;=N62), AND(J62&lt;N62, L62&gt;=N62), AND(K62&lt;N62, L62&gt;=N62), AND(J62&gt;=N62, K62&lt;N62), AND(J62&gt;=N62, L62&lt;N62), AND(K62&gt;=N62, L62&lt;N62)), 1/3, 0))))</f>
        <v>0.33333333333333331</v>
      </c>
      <c r="T62" s="17">
        <f>IF(OR(O62&gt;1.5,O62&lt;-1.5),2,
IF(OR(AND(O62&lt;=1.5,O62&gt;=1),AND(O62&gt;=-1.5,O62&lt;=-1)),1.5,
IF(OR(AND(O62&lt;=1,O62&gt;=0.75),AND(O62&gt;=-1,O62&lt;=-0.75)),1,
IF(OR(AND(O62&lt;=0.75,O62&gt;=0.5),AND(O62&gt;=-0.75,O62&lt;=-0.5)),0.5,
IF(OR(O62&lt;=0.5,O62&gt;=-0.5),0,"")
)
)
))</f>
        <v>0.5</v>
      </c>
      <c r="U62" s="17">
        <f>IF(S62=1,3,IF(S62=2/3,2,IF(S62=1/3,1,0)))</f>
        <v>1</v>
      </c>
      <c r="V62" s="17">
        <f>IF(AND(P62="Over", I62&gt;N62), 2, IF(AND(P62="Under", I62&lt;=N62), 2, 0))</f>
        <v>2</v>
      </c>
      <c r="W62" s="17">
        <f>IF(AND(P62="Over", ISNUMBER(R62), R62&gt;0.5), 2, IF(AND(P62="Under", ISNUMBER(R62), R62&lt;=0.5), 2, 0))</f>
        <v>2</v>
      </c>
      <c r="X62" s="17">
        <f>IF(P62="Over",
    IF(M62&gt;8.6, 1,
        IF(M62&gt;7.5, 0.5, 0)),
    IF(P62="Under",
        IF(M62&gt;8.6, 0,
            IF(M62&gt;7.5, 0.5, 1)),
        "Invalid N37 Value"))</f>
        <v>0</v>
      </c>
      <c r="Y62" s="17">
        <f>SUM(T62:X62)</f>
        <v>5.5</v>
      </c>
      <c r="Z62" s="17">
        <v>6</v>
      </c>
      <c r="AA62" s="6">
        <f t="shared" si="8"/>
        <v>0.57666666666666</v>
      </c>
    </row>
    <row r="63" spans="1:27" ht="15" thickBot="1" x14ac:dyDescent="0.35">
      <c r="A63" t="str">
        <f t="shared" si="7"/>
        <v>Mitch Keller</v>
      </c>
      <c r="B63" s="5">
        <f>Neural!B28</f>
        <v>6.2546389990695399</v>
      </c>
      <c r="D63" s="16">
        <v>27</v>
      </c>
      <c r="E63" s="14" t="s">
        <v>112</v>
      </c>
      <c r="F63" s="14" t="s">
        <v>67</v>
      </c>
      <c r="G63" s="14" t="s">
        <v>79</v>
      </c>
      <c r="H63" s="14" t="s">
        <v>48</v>
      </c>
      <c r="I63" s="14">
        <v>5.3636363636363633</v>
      </c>
      <c r="J63" s="14">
        <v>6.2578540737903694</v>
      </c>
      <c r="K63" s="14">
        <v>6.77123713276809</v>
      </c>
      <c r="L63" s="14">
        <v>5.4869446817082697</v>
      </c>
      <c r="M63" s="14">
        <v>9.75</v>
      </c>
      <c r="N63" s="18">
        <v>4.5</v>
      </c>
      <c r="O63" s="18">
        <f>IF(ABS(I63 - N63) &gt; MAX(ABS(J63 - N63), ABS(K63 - N63)), I63 - N63, IF(ABS(J63 - N63) &gt; ABS(K63 - N63), J63 - N63, K63 - N63))</f>
        <v>2.27123713276809</v>
      </c>
      <c r="P63" s="18" t="str">
        <f>IF(OR(O63&lt;0, AND(I63&lt;N63, L63&lt;N63)), "Under", "Over")</f>
        <v>Over</v>
      </c>
      <c r="Q63" s="18">
        <f>I63-N63</f>
        <v>0.86363636363636331</v>
      </c>
      <c r="R63" s="18">
        <v>0.6</v>
      </c>
      <c r="S63" s="18">
        <f>IF(P63="Over", IF(AND(J63&gt;N63, K63&gt;N63, L63&gt;N63), 1, IF(OR(AND(J63&gt;N63, K63&gt;N63), AND(J63&gt;N63, L63&gt;N63), AND(J63&gt;N63, L63&gt;N63)), 2/3, IF(OR(AND(J63&gt;N63, K63&lt;=N63), AND(J63&gt;N63, L63&lt;=N63), AND(K63&gt;N63, L63&lt;=N63), AND(J63&lt;=N63, K63&gt;N63), AND(J63&lt;=N63, L63&gt;N63), AND(K63&lt;=N63, L63&gt;N63)), 1/3, 0))), IF(AND(J63&lt;N63, K63&lt;N63, L63&lt;N63), 1, IF(OR(AND(J63&lt;N63, K63&lt;N63), AND(J63&lt;N63, L63&lt;N63), AND(J63&lt;N63, L63&lt;N63)), 2/3, IF(OR(AND(J63&lt;N63, K63&gt;=N63), AND(J63&lt;N63, L63&gt;=N63), AND(K63&lt;N63, L63&gt;=N63), AND(J63&gt;=N63, K63&lt;N63), AND(J63&gt;=N63, L63&lt;N63), AND(K63&gt;=N63, L63&lt;N63)), 1/3, 0))))</f>
        <v>1</v>
      </c>
      <c r="T63" s="18">
        <f>IF(OR(O63&gt;1.5,O63&lt;-1.5),2,
IF(OR(AND(O63&lt;=1.5,O63&gt;=1),AND(O63&gt;=-1.5,O63&lt;=-1)),1.5,
IF(OR(AND(O63&lt;=1,O63&gt;=0.75),AND(O63&gt;=-1,O63&lt;=-0.75)),1,
IF(OR(AND(O63&lt;=0.75,O63&gt;=0.5),AND(O63&gt;=-0.75,O63&lt;=-0.5)),0.5,
IF(OR(O63&lt;=0.5,O63&gt;=-0.5),0,"")
)
)
))</f>
        <v>2</v>
      </c>
      <c r="U63" s="18">
        <f>IF(S63=1,3,IF(S63=2/3,2,IF(S63=1/3,1,0)))</f>
        <v>3</v>
      </c>
      <c r="V63" s="18">
        <f>IF(AND(P63="Over", I63&gt;N63), 2, IF(AND(P63="Under", I63&lt;=N63), 2, 0))</f>
        <v>2</v>
      </c>
      <c r="W63" s="18">
        <f>IF(AND(P63="Over", ISNUMBER(R63), R63&gt;0.5), 2, IF(AND(P63="Under", ISNUMBER(R63), R63&lt;=0.5), 2, 0))</f>
        <v>2</v>
      </c>
      <c r="X63" s="18">
        <f>IF(P63="Over",
    IF(M63&gt;8.6, 1,
        IF(M63&gt;7.5, 0.5, 0)),
    IF(P63="Under",
        IF(M63&gt;8.6, 0,
            IF(M63&gt;7.5, 0.5, 1)),
        "Invalid N37 Value"))</f>
        <v>1</v>
      </c>
      <c r="Y63" s="18">
        <f>SUM(T63:X63)</f>
        <v>10</v>
      </c>
      <c r="Z63" s="18">
        <v>5</v>
      </c>
      <c r="AA63" s="6">
        <f t="shared" si="8"/>
        <v>2.27123713276809</v>
      </c>
    </row>
    <row r="64" spans="1:27" ht="15" thickBot="1" x14ac:dyDescent="0.35">
      <c r="A64" t="str">
        <f t="shared" si="7"/>
        <v>Jack Flaherty</v>
      </c>
      <c r="B64" s="5">
        <f>Neural!B29</f>
        <v>5.7674541337625502</v>
      </c>
      <c r="D64" s="16">
        <v>28</v>
      </c>
      <c r="E64" s="7" t="s">
        <v>113</v>
      </c>
      <c r="F64" s="7" t="s">
        <v>79</v>
      </c>
      <c r="G64" s="7" t="s">
        <v>67</v>
      </c>
      <c r="H64" s="7" t="s">
        <v>49</v>
      </c>
      <c r="I64" s="7">
        <v>7.3684210526315788</v>
      </c>
      <c r="J64" s="7">
        <v>5.7859530300084563</v>
      </c>
      <c r="K64" s="7">
        <v>6.7923492999999997</v>
      </c>
      <c r="L64" s="7">
        <v>5.1421217711110501</v>
      </c>
      <c r="M64" s="7">
        <v>9.0500000000000007</v>
      </c>
      <c r="N64" s="18">
        <v>6.5</v>
      </c>
      <c r="O64" s="18">
        <f>IF(ABS(I64 - N64) &gt; MAX(ABS(J64 - N64), ABS(K64 - N64)), I64 - N64, IF(ABS(J64 - N64) &gt; ABS(K64 - N64), J64 - N64, K64 - N64))</f>
        <v>0.86842105263157876</v>
      </c>
      <c r="P64" s="18" t="str">
        <f>IF(OR(O64&lt;0, AND(I64&lt;N64, L64&lt;N64)), "Under", "Over")</f>
        <v>Over</v>
      </c>
      <c r="Q64" s="18">
        <f>I64-N64</f>
        <v>0.86842105263157876</v>
      </c>
      <c r="R64" s="18">
        <v>0.6</v>
      </c>
      <c r="S64" s="18">
        <f>IF(P64="Over", IF(AND(J64&gt;N64, K64&gt;N64, L64&gt;N64), 1, IF(OR(AND(J64&gt;N64, K64&gt;N64), AND(J64&gt;N64, L64&gt;N64), AND(J64&gt;N64, L64&gt;N64)), 2/3, IF(OR(AND(J64&gt;N64, K64&lt;=N64), AND(J64&gt;N64, L64&lt;=N64), AND(K64&gt;N64, L64&lt;=N64), AND(J64&lt;=N64, K64&gt;N64), AND(J64&lt;=N64, L64&gt;N64), AND(K64&lt;=N64, L64&gt;N64)), 1/3, 0))), IF(AND(J64&lt;N64, K64&lt;N64, L64&lt;N64), 1, IF(OR(AND(J64&lt;N64, K64&lt;N64), AND(J64&lt;N64, L64&lt;N64), AND(J64&lt;N64, L64&lt;N64)), 2/3, IF(OR(AND(J64&lt;N64, K64&gt;=N64), AND(J64&lt;N64, L64&gt;=N64), AND(K64&lt;N64, L64&gt;=N64), AND(J64&gt;=N64, K64&lt;N64), AND(J64&gt;=N64, L64&lt;N64), AND(K64&gt;=N64, L64&lt;N64)), 1/3, 0))))</f>
        <v>0.33333333333333331</v>
      </c>
      <c r="T64" s="18">
        <f>IF(OR(O64&gt;1.5,O64&lt;-1.5),2,
IF(OR(AND(O64&lt;=1.5,O64&gt;=1),AND(O64&gt;=-1.5,O64&lt;=-1)),1.5,
IF(OR(AND(O64&lt;=1,O64&gt;=0.75),AND(O64&gt;=-1,O64&lt;=-0.75)),1,
IF(OR(AND(O64&lt;=0.75,O64&gt;=0.5),AND(O64&gt;=-0.75,O64&lt;=-0.5)),0.5,
IF(OR(O64&lt;=0.5,O64&gt;=-0.5),0,"")
)
)
))</f>
        <v>1</v>
      </c>
      <c r="U64" s="18">
        <f>IF(S64=1,3,IF(S64=2/3,2,IF(S64=1/3,1,0)))</f>
        <v>1</v>
      </c>
      <c r="V64" s="18">
        <f>IF(AND(P64="Over", I64&gt;N64), 2, IF(AND(P64="Under", I64&lt;=N64), 2, 0))</f>
        <v>2</v>
      </c>
      <c r="W64" s="18">
        <f>IF(AND(P64="Over", ISNUMBER(R64), R64&gt;0.5), 2, IF(AND(P64="Under", ISNUMBER(R64), R64&lt;=0.5), 2, 0))</f>
        <v>2</v>
      </c>
      <c r="X64" s="18">
        <f>IF(P64="Over",
    IF(M64&gt;8.6, 1,
        IF(M64&gt;7.5, 0.5, 0)),
    IF(P64="Under",
        IF(M64&gt;8.6, 0,
            IF(M64&gt;7.5, 0.5, 1)),
        "Invalid N37 Value"))</f>
        <v>1</v>
      </c>
      <c r="Y64" s="18">
        <f>SUM(T64:X64)</f>
        <v>7</v>
      </c>
      <c r="Z64" s="18">
        <v>10</v>
      </c>
      <c r="AA64" s="6">
        <f t="shared" si="8"/>
        <v>-1.3578782288889499</v>
      </c>
    </row>
    <row r="65" spans="1:29" ht="15" thickBot="1" x14ac:dyDescent="0.35">
      <c r="A65" t="str">
        <f t="shared" si="7"/>
        <v>Bryan Sammons</v>
      </c>
      <c r="B65" s="5">
        <f>Neural!B30</f>
        <v>3.93713878384919</v>
      </c>
      <c r="D65" s="16">
        <v>29</v>
      </c>
      <c r="E65" s="7" t="s">
        <v>114</v>
      </c>
      <c r="F65" s="7" t="s">
        <v>45</v>
      </c>
      <c r="G65" s="7" t="s">
        <v>71</v>
      </c>
      <c r="H65" s="7" t="s">
        <v>48</v>
      </c>
      <c r="I65" s="7">
        <v>3.6408980633952028</v>
      </c>
      <c r="J65" s="7">
        <v>4.5879346774996641</v>
      </c>
      <c r="K65" s="7">
        <v>5.24</v>
      </c>
      <c r="L65" s="7">
        <v>3.93713878384919</v>
      </c>
      <c r="M65" s="7">
        <v>9.6999999999999993</v>
      </c>
      <c r="N65" s="9" t="s">
        <v>83</v>
      </c>
      <c r="O65" s="9" t="e">
        <f>IF(ABS(I65 - N65) &gt; MAX(ABS(J65 - N65), ABS(K65 - N65)), I65 - N65, IF(ABS(J65 - N65) &gt; ABS(K65 - N65), J65 - N65, K65 - N65))</f>
        <v>#VALUE!</v>
      </c>
      <c r="P65" s="9" t="e">
        <f>IF(OR(O65&lt;0, AND(I65&lt;N65, L65&lt;N65)), "Under", "Over")</f>
        <v>#VALUE!</v>
      </c>
      <c r="Q65" s="9" t="e">
        <f>I65-N65</f>
        <v>#VALUE!</v>
      </c>
      <c r="R65" s="9" t="s">
        <v>117</v>
      </c>
      <c r="S65" s="9" t="e">
        <f>IF(P65="Over", IF(AND(J65&gt;N65, K65&gt;N65, L65&gt;N65), 1, IF(OR(AND(J65&gt;N65, K65&gt;N65), AND(J65&gt;N65, L65&gt;N65), AND(J65&gt;N65, L65&gt;N65)), 2/3, IF(OR(AND(J65&gt;N65, K65&lt;=N65), AND(J65&gt;N65, L65&lt;=N65), AND(K65&gt;N65, L65&lt;=N65), AND(J65&lt;=N65, K65&gt;N65), AND(J65&lt;=N65, L65&gt;N65), AND(K65&lt;=N65, L65&gt;N65)), 1/3, 0))), IF(AND(J65&lt;N65, K65&lt;N65, L65&lt;N65), 1, IF(OR(AND(J65&lt;N65, K65&lt;N65), AND(J65&lt;N65, L65&lt;N65), AND(J65&lt;N65, L65&lt;N65)), 2/3, IF(OR(AND(J65&lt;N65, K65&gt;=N65), AND(J65&lt;N65, L65&gt;=N65), AND(K65&lt;N65, L65&gt;=N65), AND(J65&gt;=N65, K65&lt;N65), AND(J65&gt;=N65, L65&lt;N65), AND(K65&gt;=N65, L65&lt;N65)), 1/3, 0))))</f>
        <v>#VALUE!</v>
      </c>
      <c r="T65" s="9" t="e">
        <f>IF(OR(O65&gt;1.5,O65&lt;-1.5),2,
IF(OR(AND(O65&lt;=1.5,O65&gt;=1),AND(O65&gt;=-1.5,O65&lt;=-1)),1.5,
IF(OR(AND(O65&lt;=1,O65&gt;=0.75),AND(O65&gt;=-1,O65&lt;=-0.75)),1,
IF(OR(AND(O65&lt;=0.75,O65&gt;=0.5),AND(O65&gt;=-0.75,O65&lt;=-0.5)),0.5,
IF(OR(O65&lt;=0.5,O65&gt;=-0.5),0,"")
)
)
))</f>
        <v>#VALUE!</v>
      </c>
      <c r="U65" s="9" t="e">
        <f>IF(S65=1,3,IF(S65=2/3,2,IF(S65=1/3,1,0)))</f>
        <v>#VALUE!</v>
      </c>
      <c r="V65" s="9" t="e">
        <f>IF(AND(P65="Over", I65&gt;N65), 2, IF(AND(P65="Under", I65&lt;=N65), 2, 0))</f>
        <v>#VALUE!</v>
      </c>
      <c r="W65" s="9" t="e">
        <f>IF(AND(P65="Over", ISNUMBER(R65), R65&gt;0.5), 2, IF(AND(P65="Under", ISNUMBER(R65), R65&lt;=0.5), 2, 0))</f>
        <v>#VALUE!</v>
      </c>
      <c r="X65" s="9" t="e">
        <f>IF(P65="Over",
    IF(M65&gt;8.6, 1,
        IF(M65&gt;7.5, 0.5, 0)),
    IF(P65="Under",
        IF(M65&gt;8.6, 0,
            IF(M65&gt;7.5, 0.5, 1)),
        "Invalid N37 Value"))</f>
        <v>#VALUE!</v>
      </c>
      <c r="Y65" s="9" t="e">
        <f>SUM(T65:X65)</f>
        <v>#VALUE!</v>
      </c>
      <c r="Z65" s="9" t="s">
        <v>118</v>
      </c>
    </row>
    <row r="66" spans="1:29" ht="15" thickBot="1" x14ac:dyDescent="0.35">
      <c r="A66" t="str">
        <f t="shared" si="7"/>
        <v>Robbie Ray</v>
      </c>
      <c r="B66" s="5">
        <f>Neural!B31</f>
        <v>4.5967276467838802</v>
      </c>
      <c r="D66" s="16">
        <v>30</v>
      </c>
      <c r="E66" s="7" t="s">
        <v>115</v>
      </c>
      <c r="F66" s="7" t="s">
        <v>71</v>
      </c>
      <c r="G66" s="7" t="s">
        <v>45</v>
      </c>
      <c r="H66" s="7" t="s">
        <v>49</v>
      </c>
      <c r="I66" s="7">
        <v>7</v>
      </c>
      <c r="J66" s="7">
        <v>4.7366536696766204</v>
      </c>
      <c r="K66" s="7">
        <v>5.1195834298460499</v>
      </c>
      <c r="L66" s="7">
        <v>4.4296873424727501</v>
      </c>
      <c r="M66" s="7">
        <v>8.6</v>
      </c>
      <c r="N66" s="17">
        <v>6.5</v>
      </c>
      <c r="O66" s="17">
        <f>IF(ABS(I66 - N66) &gt; MAX(ABS(J66 - N66), ABS(K66 - N66)), I66 - N66, IF(ABS(J66 - N66) &gt; ABS(K66 - N66), J66 - N66, K66 - N66))</f>
        <v>-1.7633463303233796</v>
      </c>
      <c r="P66" s="17" t="str">
        <f>IF(OR(O66&lt;0, AND(I66&lt;N66, L66&lt;N66)), "Under", "Over")</f>
        <v>Under</v>
      </c>
      <c r="Q66" s="17">
        <f>I66-N66</f>
        <v>0.5</v>
      </c>
      <c r="R66" s="17">
        <v>0.66666666666666663</v>
      </c>
      <c r="S66" s="17">
        <f>IF(P66="Over", IF(AND(J66&gt;N66, K66&gt;N66, L66&gt;N66), 1, IF(OR(AND(J66&gt;N66, K66&gt;N66), AND(J66&gt;N66, L66&gt;N66), AND(J66&gt;N66, L66&gt;N66)), 2/3, IF(OR(AND(J66&gt;N66, K66&lt;=N66), AND(J66&gt;N66, L66&lt;=N66), AND(K66&gt;N66, L66&lt;=N66), AND(J66&lt;=N66, K66&gt;N66), AND(J66&lt;=N66, L66&gt;N66), AND(K66&lt;=N66, L66&gt;N66)), 1/3, 0))), IF(AND(J66&lt;N66, K66&lt;N66, L66&lt;N66), 1, IF(OR(AND(J66&lt;N66, K66&lt;N66), AND(J66&lt;N66, L66&lt;N66), AND(J66&lt;N66, L66&lt;N66)), 2/3, IF(OR(AND(J66&lt;N66, K66&gt;=N66), AND(J66&lt;N66, L66&gt;=N66), AND(K66&lt;N66, L66&gt;=N66), AND(J66&gt;=N66, K66&lt;N66), AND(J66&gt;=N66, L66&lt;N66), AND(K66&gt;=N66, L66&lt;N66)), 1/3, 0))))</f>
        <v>1</v>
      </c>
      <c r="T66" s="17">
        <f>IF(OR(O66&gt;1.5,O66&lt;-1.5),2,
IF(OR(AND(O66&lt;=1.5,O66&gt;=1),AND(O66&gt;=-1.5,O66&lt;=-1)),1.5,
IF(OR(AND(O66&lt;=1,O66&gt;=0.75),AND(O66&gt;=-1,O66&lt;=-0.75)),1,
IF(OR(AND(O66&lt;=0.75,O66&gt;=0.5),AND(O66&gt;=-0.75,O66&lt;=-0.5)),0.5,
IF(OR(O66&lt;=0.5,O66&gt;=-0.5),0,"")
)
)
))</f>
        <v>2</v>
      </c>
      <c r="U66" s="17">
        <f>IF(S66=1,3,IF(S66=2/3,2,IF(S66=1/3,1,0)))</f>
        <v>3</v>
      </c>
      <c r="V66" s="17">
        <f>IF(AND(P66="Over", I66&gt;N66), 2, IF(AND(P66="Under", I66&lt;=N66), 2, 0))</f>
        <v>0</v>
      </c>
      <c r="W66" s="17">
        <f>IF(AND(P66="Over", ISNUMBER(R66), R66&gt;0.5), 2, IF(AND(P66="Under", ISNUMBER(R66), R66&lt;=0.5), 2, 0))</f>
        <v>0</v>
      </c>
      <c r="X66" s="17">
        <f>IF(P66="Over",
    IF(M66&gt;8.6, 1,
        IF(M66&gt;7.5, 0.5, 0)),
    IF(P66="Under",
        IF(M66&gt;8.6, 0,
            IF(M66&gt;7.5, 0.5, 1)),
        "Invalid N37 Value"))</f>
        <v>0.5</v>
      </c>
      <c r="Y66" s="17">
        <f>SUM(T66:X66)</f>
        <v>5.5</v>
      </c>
      <c r="Z66" s="17">
        <v>7</v>
      </c>
    </row>
    <row r="67" spans="1:29" ht="15" thickBot="1" x14ac:dyDescent="0.35">
      <c r="A67">
        <f t="shared" si="7"/>
        <v>0</v>
      </c>
      <c r="B67" s="5">
        <f>Neural!B32</f>
        <v>0</v>
      </c>
      <c r="D67" s="16"/>
      <c r="E67" s="7"/>
      <c r="F67" s="7"/>
      <c r="G67" s="7"/>
      <c r="H67" s="7"/>
      <c r="I67" s="7"/>
      <c r="J67" s="7"/>
      <c r="K67" s="7"/>
      <c r="L67" s="7"/>
      <c r="M67" s="7"/>
      <c r="N67" s="9"/>
      <c r="O67" s="9">
        <f t="shared" ref="O67:O70" si="9">IF(ABS(I67 - N67) &gt; MAX(ABS(J67 - N67), ABS(K67 - N67)), I67 - N67, IF(ABS(J67 - N67) &gt; ABS(K67 - N67), J67 - N67, K67 - N67))</f>
        <v>0</v>
      </c>
      <c r="P67" s="9" t="str">
        <f t="shared" ref="P67:P70" si="10">IF(OR(O67&lt;0, AND(I67&lt;N67, L67&lt;N67)), "Under", "Over")</f>
        <v>Over</v>
      </c>
      <c r="Q67" s="9">
        <f t="shared" ref="Q67:Q70" si="11">I67-N67</f>
        <v>0</v>
      </c>
      <c r="R67" s="9"/>
      <c r="S67" s="9">
        <f t="shared" ref="S67:S70" si="12">IF(P67="Over", IF(AND(J67&gt;N67, K67&gt;N67, L67&gt;N67), 1, IF(OR(AND(J67&gt;N67, K67&gt;N67), AND(J67&gt;N67, L67&gt;N67), AND(J67&gt;N67, L67&gt;N67)), 2/3, IF(OR(AND(J67&gt;N67, K67&lt;=N67), AND(J67&gt;N67, L67&lt;=N67), AND(K67&gt;N67, L67&lt;=N67), AND(J67&lt;=N67, K67&gt;N67), AND(J67&lt;=N67, L67&gt;N67), AND(K67&lt;=N67, L67&gt;N67)), 1/3, 0))), IF(AND(J67&lt;N67, K67&lt;N67, L67&lt;N67), 1, IF(OR(AND(J67&lt;N67, K67&lt;N67), AND(J67&lt;N67, L67&lt;N67), AND(J67&lt;N67, L67&lt;N67)), 2/3, IF(OR(AND(J67&lt;N67, K67&gt;=N67), AND(J67&lt;N67, L67&gt;=N67), AND(K67&lt;N67, L67&gt;=N67), AND(J67&gt;=N67, K67&lt;N67), AND(J67&gt;=N67, L67&lt;N67), AND(K67&gt;=N67, L67&lt;N67)), 1/3, 0))))</f>
        <v>0</v>
      </c>
      <c r="T67" s="9">
        <f t="shared" ref="T67:T70" si="13">IF(OR(O67&gt;1.5,O67&lt;-1.5),2,
IF(OR(AND(O67&lt;=1.5,O67&gt;=1),AND(O67&gt;=-1.5,O67&lt;=-1)),1.5,
IF(OR(AND(O67&lt;=1,O67&gt;=0.75),AND(O67&gt;=-1,O67&lt;=-0.75)),1,
IF(OR(AND(O67&lt;=0.75,O67&gt;=0.5),AND(O67&gt;=-0.75,O67&lt;=-0.5)),0.5,
IF(OR(O67&lt;=0.5,O67&gt;=-0.5),0,"")
)
)
))</f>
        <v>0</v>
      </c>
      <c r="U67" s="9">
        <f t="shared" ref="U67:U70" si="14">IF(S67=1,3,IF(S67=2/3,2,IF(S67=1/3,1,0)))</f>
        <v>0</v>
      </c>
      <c r="V67" s="9">
        <f t="shared" ref="V67:V70" si="15">IF(AND(P67="Over", I67&gt;N67), 2, IF(AND(P67="Under", I67&lt;=N67), 2, 0))</f>
        <v>0</v>
      </c>
      <c r="W67" s="9">
        <f t="shared" ref="W67:W70" si="16">IF(AND(P67="Over", ISNUMBER(R67), R67&gt;0.5), 2, IF(AND(P67="Under", ISNUMBER(R67), R67&lt;=0.5), 2, 0))</f>
        <v>0</v>
      </c>
      <c r="X67" s="9">
        <f t="shared" ref="X67:X70" si="17">IF(P67="Over",
    IF(M67&gt;8.6, 1,
        IF(M67&gt;7.5, 0.5, 0)),
    IF(P67="Under",
        IF(M67&gt;8.6, 0,
            IF(M67&gt;7.5, 0.5, 1)),
        "Invalid N37 Value"))</f>
        <v>0</v>
      </c>
      <c r="Y67" s="9">
        <f t="shared" ref="Y67:Y70" si="18">SUM(T67:X67)</f>
        <v>0</v>
      </c>
      <c r="Z67" s="9"/>
    </row>
    <row r="68" spans="1:29" ht="15" thickBot="1" x14ac:dyDescent="0.35">
      <c r="A68">
        <f t="shared" si="7"/>
        <v>0</v>
      </c>
      <c r="B68" s="5">
        <f>Neural!B33</f>
        <v>0</v>
      </c>
      <c r="D68" s="16"/>
      <c r="E68" s="7"/>
      <c r="F68" s="7"/>
      <c r="G68" s="7"/>
      <c r="H68" s="7"/>
      <c r="I68" s="7"/>
      <c r="J68" s="7"/>
      <c r="K68" s="7"/>
      <c r="L68" s="7"/>
      <c r="M68" s="7"/>
      <c r="N68" s="9"/>
      <c r="O68" s="9">
        <f t="shared" si="9"/>
        <v>0</v>
      </c>
      <c r="P68" s="9" t="str">
        <f t="shared" si="10"/>
        <v>Over</v>
      </c>
      <c r="Q68" s="9">
        <f t="shared" si="11"/>
        <v>0</v>
      </c>
      <c r="R68" s="9"/>
      <c r="S68" s="9">
        <f t="shared" si="12"/>
        <v>0</v>
      </c>
      <c r="T68" s="9">
        <f t="shared" si="13"/>
        <v>0</v>
      </c>
      <c r="U68" s="9">
        <f t="shared" si="14"/>
        <v>0</v>
      </c>
      <c r="V68" s="9">
        <f t="shared" si="15"/>
        <v>0</v>
      </c>
      <c r="W68" s="9">
        <f t="shared" si="16"/>
        <v>0</v>
      </c>
      <c r="X68" s="9">
        <f t="shared" si="17"/>
        <v>0</v>
      </c>
      <c r="Y68" s="9">
        <f t="shared" si="18"/>
        <v>0</v>
      </c>
      <c r="Z68" s="9"/>
      <c r="AB68"/>
      <c r="AC68" s="6"/>
    </row>
    <row r="69" spans="1:29" ht="15" thickBot="1" x14ac:dyDescent="0.35">
      <c r="A69" t="str">
        <f t="shared" si="7"/>
        <v>Tyler Phillips</v>
      </c>
      <c r="B69" s="5">
        <f>Neural!B34</f>
        <v>0</v>
      </c>
      <c r="D69" s="16"/>
      <c r="E69" s="7"/>
      <c r="F69" s="7"/>
      <c r="G69" s="7"/>
      <c r="H69" s="7"/>
      <c r="I69" s="7"/>
      <c r="J69" s="7"/>
      <c r="K69" s="7"/>
      <c r="L69" s="7"/>
      <c r="M69" s="7"/>
      <c r="N69" s="9"/>
      <c r="O69" s="9">
        <f t="shared" si="9"/>
        <v>0</v>
      </c>
      <c r="P69" s="9" t="str">
        <f t="shared" si="10"/>
        <v>Over</v>
      </c>
      <c r="Q69" s="9">
        <f t="shared" si="11"/>
        <v>0</v>
      </c>
      <c r="R69" s="9"/>
      <c r="S69" s="9">
        <f t="shared" si="12"/>
        <v>0</v>
      </c>
      <c r="T69" s="9">
        <f t="shared" si="13"/>
        <v>0</v>
      </c>
      <c r="U69" s="9">
        <f t="shared" si="14"/>
        <v>0</v>
      </c>
      <c r="V69" s="9">
        <f t="shared" si="15"/>
        <v>0</v>
      </c>
      <c r="W69" s="9">
        <f t="shared" si="16"/>
        <v>0</v>
      </c>
      <c r="X69" s="9">
        <f t="shared" si="17"/>
        <v>0</v>
      </c>
      <c r="Y69" s="9">
        <f t="shared" si="18"/>
        <v>0</v>
      </c>
      <c r="Z69" s="9"/>
    </row>
    <row r="70" spans="1:29" ht="15" thickBot="1" x14ac:dyDescent="0.35">
      <c r="A70" t="str">
        <f t="shared" si="7"/>
        <v>Gavin Stone</v>
      </c>
      <c r="B70" s="5">
        <f>Neural!B35</f>
        <v>0</v>
      </c>
      <c r="D70" s="16"/>
      <c r="E70" s="7"/>
      <c r="F70" s="7"/>
      <c r="G70" s="7"/>
      <c r="H70" s="7"/>
      <c r="I70" s="7"/>
      <c r="J70" s="7"/>
      <c r="K70" s="7"/>
      <c r="L70" s="7"/>
      <c r="M70" s="7"/>
      <c r="N70" s="9"/>
      <c r="O70" s="9">
        <f t="shared" si="9"/>
        <v>0</v>
      </c>
      <c r="P70" s="9" t="str">
        <f t="shared" si="10"/>
        <v>Over</v>
      </c>
      <c r="Q70" s="9">
        <f t="shared" si="11"/>
        <v>0</v>
      </c>
      <c r="R70" s="9"/>
      <c r="S70" s="9">
        <f t="shared" si="12"/>
        <v>0</v>
      </c>
      <c r="T70" s="9">
        <f t="shared" si="13"/>
        <v>0</v>
      </c>
      <c r="U70" s="9">
        <f t="shared" si="14"/>
        <v>0</v>
      </c>
      <c r="V70" s="9">
        <f t="shared" si="15"/>
        <v>0</v>
      </c>
      <c r="W70" s="9">
        <f t="shared" si="16"/>
        <v>0</v>
      </c>
      <c r="X70" s="9">
        <f t="shared" si="17"/>
        <v>0</v>
      </c>
      <c r="Y70" s="9">
        <f t="shared" si="18"/>
        <v>0</v>
      </c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132</v>
      </c>
      <c r="B2" s="1">
        <v>3.92007160330945</v>
      </c>
    </row>
    <row r="3" spans="1:5" ht="15" thickBot="1" x14ac:dyDescent="0.35">
      <c r="A3" s="1">
        <v>146</v>
      </c>
      <c r="B3" s="1">
        <v>4.4025950082131198</v>
      </c>
    </row>
    <row r="4" spans="1:5" ht="15" thickBot="1" x14ac:dyDescent="0.35">
      <c r="A4" s="1">
        <v>502</v>
      </c>
      <c r="B4" s="1">
        <v>4.1176867838429603</v>
      </c>
    </row>
    <row r="5" spans="1:5" ht="15" thickBot="1" x14ac:dyDescent="0.35">
      <c r="A5" s="1">
        <v>114</v>
      </c>
      <c r="B5" s="1">
        <v>4.8941610276250396</v>
      </c>
    </row>
    <row r="6" spans="1:5" ht="15" thickBot="1" x14ac:dyDescent="0.35">
      <c r="A6" s="1">
        <v>135</v>
      </c>
      <c r="B6" s="1">
        <v>6.0146513881202104</v>
      </c>
    </row>
    <row r="7" spans="1:5" ht="15" thickBot="1" x14ac:dyDescent="0.35">
      <c r="A7" s="1">
        <v>143</v>
      </c>
      <c r="B7" s="1">
        <v>5.1430876682359097</v>
      </c>
    </row>
    <row r="8" spans="1:5" ht="15" thickBot="1" x14ac:dyDescent="0.35">
      <c r="A8" s="1">
        <v>150</v>
      </c>
      <c r="B8" s="1">
        <v>4.9813604743836999</v>
      </c>
    </row>
    <row r="9" spans="1:5" ht="15" thickBot="1" x14ac:dyDescent="0.35">
      <c r="A9" s="1">
        <v>263</v>
      </c>
      <c r="B9" s="1">
        <v>4.5204450891636201</v>
      </c>
    </row>
    <row r="10" spans="1:5" ht="15" thickBot="1" x14ac:dyDescent="0.35">
      <c r="A10" s="1">
        <v>130</v>
      </c>
      <c r="B10" s="1">
        <v>5.8903410717964402</v>
      </c>
    </row>
    <row r="11" spans="1:5" ht="15" thickBot="1" x14ac:dyDescent="0.35">
      <c r="A11" s="1">
        <v>140</v>
      </c>
      <c r="B11" s="1">
        <v>5.2983691530843098</v>
      </c>
    </row>
    <row r="12" spans="1:5" ht="15" thickBot="1" x14ac:dyDescent="0.35">
      <c r="A12" s="1">
        <v>510</v>
      </c>
      <c r="B12" s="1">
        <v>5.0199916151215902</v>
      </c>
    </row>
    <row r="13" spans="1:5" ht="15" thickBot="1" x14ac:dyDescent="0.35">
      <c r="A13" s="1">
        <v>103</v>
      </c>
      <c r="B13" s="1">
        <v>3.0991367681308901</v>
      </c>
    </row>
    <row r="14" spans="1:5" ht="15" thickBot="1" x14ac:dyDescent="0.35">
      <c r="A14" s="1">
        <v>151</v>
      </c>
      <c r="B14" s="1">
        <v>5.7842368208194896</v>
      </c>
    </row>
    <row r="15" spans="1:5" ht="15" thickBot="1" x14ac:dyDescent="0.35">
      <c r="A15" s="1">
        <v>134</v>
      </c>
      <c r="B15" s="1">
        <v>4.43547140117869</v>
      </c>
    </row>
    <row r="16" spans="1:5" ht="15" thickBot="1" x14ac:dyDescent="0.35">
      <c r="A16" s="1">
        <v>122</v>
      </c>
      <c r="B16" s="1">
        <v>5.6730121149712103</v>
      </c>
    </row>
    <row r="17" spans="1:2" ht="15" thickBot="1" x14ac:dyDescent="0.35">
      <c r="A17" s="1">
        <v>133</v>
      </c>
      <c r="B17" s="1">
        <v>5.1064056870558696</v>
      </c>
    </row>
    <row r="18" spans="1:2" ht="15" thickBot="1" x14ac:dyDescent="0.35">
      <c r="A18" s="1">
        <v>516</v>
      </c>
      <c r="B18" s="1">
        <v>4.2736049330982997</v>
      </c>
    </row>
    <row r="19" spans="1:2" ht="15" thickBot="1" x14ac:dyDescent="0.35">
      <c r="A19" s="1">
        <v>261</v>
      </c>
      <c r="B19" s="1">
        <v>3.0585697027926702</v>
      </c>
    </row>
    <row r="20" spans="1:2" ht="15" thickBot="1" x14ac:dyDescent="0.35">
      <c r="A20" s="1">
        <v>111</v>
      </c>
      <c r="B20" s="1">
        <v>4.02810758958835</v>
      </c>
    </row>
    <row r="21" spans="1:2" ht="15" thickBot="1" x14ac:dyDescent="0.35">
      <c r="A21" s="1">
        <v>144</v>
      </c>
      <c r="B21" s="1">
        <v>4.2864189026408699</v>
      </c>
    </row>
    <row r="22" spans="1:2" ht="15" thickBot="1" x14ac:dyDescent="0.35">
      <c r="A22" s="1">
        <v>138</v>
      </c>
      <c r="B22" s="1">
        <v>5.9743986006421004</v>
      </c>
    </row>
    <row r="23" spans="1:2" ht="15" thickBot="1" x14ac:dyDescent="0.35">
      <c r="A23" s="1">
        <v>137</v>
      </c>
      <c r="B23" s="1">
        <v>6.1470929383773099</v>
      </c>
    </row>
    <row r="24" spans="1:2" ht="15" thickBot="1" x14ac:dyDescent="0.35">
      <c r="A24" s="1">
        <v>126</v>
      </c>
      <c r="B24" s="1">
        <v>5.0987406382247098</v>
      </c>
    </row>
    <row r="25" spans="1:2" ht="15" thickBot="1" x14ac:dyDescent="0.35">
      <c r="A25" s="1">
        <v>113</v>
      </c>
      <c r="B25" s="1">
        <v>4.8787767494471304</v>
      </c>
    </row>
    <row r="26" spans="1:2" ht="15" thickBot="1" x14ac:dyDescent="0.35">
      <c r="A26" s="1">
        <v>117</v>
      </c>
      <c r="B26" s="1">
        <v>5.7786992642506103</v>
      </c>
    </row>
    <row r="27" spans="1:2" ht="15" thickBot="1" x14ac:dyDescent="0.35">
      <c r="A27" s="1">
        <v>145</v>
      </c>
      <c r="B27" s="1">
        <v>5.8156363441846297</v>
      </c>
    </row>
    <row r="28" spans="1:2" ht="15" thickBot="1" x14ac:dyDescent="0.35">
      <c r="A28" s="1">
        <v>141</v>
      </c>
      <c r="B28" s="1">
        <v>6.2211805212590496</v>
      </c>
    </row>
    <row r="29" spans="1:2" ht="15" thickBot="1" x14ac:dyDescent="0.35">
      <c r="A29" s="1">
        <v>136</v>
      </c>
      <c r="B29" s="1">
        <v>5.7404859746078296</v>
      </c>
    </row>
    <row r="30" spans="1:2" ht="15" thickBot="1" x14ac:dyDescent="0.35">
      <c r="A30" s="1">
        <v>528</v>
      </c>
      <c r="B30" s="1">
        <v>4.1571506247283097</v>
      </c>
    </row>
    <row r="31" spans="1:2" ht="15" thickBot="1" x14ac:dyDescent="0.35">
      <c r="A31" s="1">
        <v>118</v>
      </c>
      <c r="B31" s="1">
        <v>4.6036153091412801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132</v>
      </c>
      <c r="B2" s="1">
        <v>4.4434825369990998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146</v>
      </c>
      <c r="B3" s="1">
        <v>4.6120031853965404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502</v>
      </c>
      <c r="B4" s="1">
        <v>4.6738234844591897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114</v>
      </c>
      <c r="B5" s="1">
        <v>4.8421017766015302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135</v>
      </c>
      <c r="B6" s="1">
        <v>5.3189718663178303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143</v>
      </c>
      <c r="B7" s="1">
        <v>5.0131172806379896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150</v>
      </c>
      <c r="B8" s="1">
        <v>4.8845226113165401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263</v>
      </c>
      <c r="B9" s="1">
        <v>4.8043498626850001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130</v>
      </c>
      <c r="B10" s="1">
        <v>5.2439719660249597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140</v>
      </c>
      <c r="B11" s="1">
        <v>5.0429125124396101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5.1654602100077396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103</v>
      </c>
      <c r="B13" s="1">
        <v>4.0433324905065602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151</v>
      </c>
      <c r="B14" s="1">
        <v>5.2470179900038598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134</v>
      </c>
      <c r="B15" s="1">
        <v>4.6519102374433601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122</v>
      </c>
      <c r="B16" s="1">
        <v>5.1579075801657597</v>
      </c>
    </row>
    <row r="17" spans="1:2" ht="15" thickBot="1" x14ac:dyDescent="0.35">
      <c r="A17" s="1">
        <v>133</v>
      </c>
      <c r="B17" s="1">
        <v>4.9858573483544202</v>
      </c>
    </row>
    <row r="18" spans="1:2" ht="15" thickBot="1" x14ac:dyDescent="0.35">
      <c r="A18" s="1">
        <v>516</v>
      </c>
      <c r="B18" s="1">
        <v>4.7869824007706399</v>
      </c>
    </row>
    <row r="19" spans="1:2" ht="15" thickBot="1" x14ac:dyDescent="0.35">
      <c r="A19" s="1">
        <v>261</v>
      </c>
      <c r="B19" s="1">
        <v>4.1548308428420002</v>
      </c>
    </row>
    <row r="20" spans="1:2" ht="15" thickBot="1" x14ac:dyDescent="0.35">
      <c r="A20" s="1">
        <v>111</v>
      </c>
      <c r="B20" s="1">
        <v>4.4144124879125899</v>
      </c>
    </row>
    <row r="21" spans="1:2" ht="15" thickBot="1" x14ac:dyDescent="0.35">
      <c r="A21" s="1">
        <v>144</v>
      </c>
      <c r="B21" s="1">
        <v>4.6684463390594999</v>
      </c>
    </row>
    <row r="22" spans="1:2" ht="15" thickBot="1" x14ac:dyDescent="0.35">
      <c r="A22" s="1">
        <v>138</v>
      </c>
      <c r="B22" s="1">
        <v>5.26333133575862</v>
      </c>
    </row>
    <row r="23" spans="1:2" ht="15" thickBot="1" x14ac:dyDescent="0.35">
      <c r="A23" s="1">
        <v>137</v>
      </c>
      <c r="B23" s="1">
        <v>5.4961843582414502</v>
      </c>
    </row>
    <row r="24" spans="1:2" ht="15" thickBot="1" x14ac:dyDescent="0.35">
      <c r="A24" s="1">
        <v>126</v>
      </c>
      <c r="B24" s="1">
        <v>4.8646058327447896</v>
      </c>
    </row>
    <row r="25" spans="1:2" ht="15" thickBot="1" x14ac:dyDescent="0.35">
      <c r="A25" s="1">
        <v>113</v>
      </c>
      <c r="B25" s="1">
        <v>4.8811922908614997</v>
      </c>
    </row>
    <row r="26" spans="1:2" ht="15" thickBot="1" x14ac:dyDescent="0.35">
      <c r="A26" s="1">
        <v>117</v>
      </c>
      <c r="B26" s="1">
        <v>5.2504105516414503</v>
      </c>
    </row>
    <row r="27" spans="1:2" ht="15" thickBot="1" x14ac:dyDescent="0.35">
      <c r="A27" s="1">
        <v>145</v>
      </c>
      <c r="B27" s="1">
        <v>5.2813865388429404</v>
      </c>
    </row>
    <row r="28" spans="1:2" ht="15" thickBot="1" x14ac:dyDescent="0.35">
      <c r="A28" s="1">
        <v>141</v>
      </c>
      <c r="B28" s="1">
        <v>5.4869446817082697</v>
      </c>
    </row>
    <row r="29" spans="1:2" ht="15" thickBot="1" x14ac:dyDescent="0.35">
      <c r="A29" s="1">
        <v>136</v>
      </c>
      <c r="B29" s="1">
        <v>5.2173926341674797</v>
      </c>
    </row>
    <row r="30" spans="1:2" ht="15" thickBot="1" x14ac:dyDescent="0.35">
      <c r="A30" s="1">
        <v>528</v>
      </c>
      <c r="B30" s="1">
        <v>4.7233717710157297</v>
      </c>
    </row>
    <row r="31" spans="1:2" ht="15" thickBot="1" x14ac:dyDescent="0.35">
      <c r="A31" s="1">
        <v>118</v>
      </c>
      <c r="B31" s="1">
        <v>4.7448553960110402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132</v>
      </c>
      <c r="B2" s="1">
        <v>3.9212953737895599</v>
      </c>
    </row>
    <row r="3" spans="1:2" ht="15" thickBot="1" x14ac:dyDescent="0.35">
      <c r="A3" s="1">
        <v>146</v>
      </c>
      <c r="B3" s="1">
        <v>4.5192775378913002</v>
      </c>
    </row>
    <row r="4" spans="1:2" ht="15" thickBot="1" x14ac:dyDescent="0.35">
      <c r="A4" s="1">
        <v>502</v>
      </c>
      <c r="B4" s="1">
        <v>5.1719655795068</v>
      </c>
    </row>
    <row r="5" spans="1:2" ht="15" thickBot="1" x14ac:dyDescent="0.35">
      <c r="A5" s="1">
        <v>114</v>
      </c>
      <c r="B5" s="1">
        <v>4.8642864745365397</v>
      </c>
    </row>
    <row r="6" spans="1:2" ht="15" thickBot="1" x14ac:dyDescent="0.35">
      <c r="A6" s="1">
        <v>135</v>
      </c>
      <c r="B6" s="1">
        <v>5.8762021884042497</v>
      </c>
    </row>
    <row r="7" spans="1:2" ht="15" thickBot="1" x14ac:dyDescent="0.35">
      <c r="A7" s="1">
        <v>143</v>
      </c>
      <c r="B7" s="1">
        <v>5.5744420445438898</v>
      </c>
    </row>
    <row r="8" spans="1:2" ht="15" thickBot="1" x14ac:dyDescent="0.35">
      <c r="A8" s="1">
        <v>150</v>
      </c>
      <c r="B8" s="1">
        <v>4.9199285425322197</v>
      </c>
    </row>
    <row r="9" spans="1:2" ht="15" thickBot="1" x14ac:dyDescent="0.35">
      <c r="A9" s="1">
        <v>263</v>
      </c>
      <c r="B9" s="1">
        <v>4.3056929965758499</v>
      </c>
    </row>
    <row r="10" spans="1:2" ht="15" thickBot="1" x14ac:dyDescent="0.35">
      <c r="A10" s="1">
        <v>130</v>
      </c>
      <c r="B10" s="1">
        <v>5.8926091061056898</v>
      </c>
    </row>
    <row r="11" spans="1:2" ht="15" thickBot="1" x14ac:dyDescent="0.35">
      <c r="A11" s="1">
        <v>140</v>
      </c>
      <c r="B11" s="1">
        <v>5.2074844479315097</v>
      </c>
    </row>
    <row r="12" spans="1:2" ht="15" thickBot="1" x14ac:dyDescent="0.35">
      <c r="A12" s="1">
        <v>510</v>
      </c>
      <c r="B12" s="1">
        <v>5.6262894401169001</v>
      </c>
    </row>
    <row r="13" spans="1:2" ht="15" thickBot="1" x14ac:dyDescent="0.35">
      <c r="A13" s="1">
        <v>103</v>
      </c>
      <c r="B13" s="1">
        <v>3.2626967728146501</v>
      </c>
    </row>
    <row r="14" spans="1:2" ht="15" thickBot="1" x14ac:dyDescent="0.35">
      <c r="A14" s="1">
        <v>151</v>
      </c>
      <c r="B14" s="1">
        <v>5.7809316099915904</v>
      </c>
    </row>
    <row r="15" spans="1:2" ht="15" thickBot="1" x14ac:dyDescent="0.35">
      <c r="A15" s="1">
        <v>134</v>
      </c>
      <c r="B15" s="1">
        <v>4.82468869034577</v>
      </c>
    </row>
    <row r="16" spans="1:2" ht="15" thickBot="1" x14ac:dyDescent="0.35">
      <c r="A16" s="1">
        <v>122</v>
      </c>
      <c r="B16" s="1">
        <v>5.6046888902177496</v>
      </c>
    </row>
    <row r="17" spans="1:2" ht="15" thickBot="1" x14ac:dyDescent="0.35">
      <c r="A17" s="1">
        <v>133</v>
      </c>
      <c r="B17" s="1">
        <v>4.9823119459480001</v>
      </c>
    </row>
    <row r="18" spans="1:2" ht="15" thickBot="1" x14ac:dyDescent="0.35">
      <c r="A18" s="1">
        <v>516</v>
      </c>
      <c r="B18" s="1">
        <v>5.1917869949777904</v>
      </c>
    </row>
    <row r="19" spans="1:2" ht="15" thickBot="1" x14ac:dyDescent="0.35">
      <c r="A19" s="1">
        <v>261</v>
      </c>
      <c r="B19" s="1">
        <v>3.52927679587027</v>
      </c>
    </row>
    <row r="20" spans="1:2" ht="15" thickBot="1" x14ac:dyDescent="0.35">
      <c r="A20" s="1">
        <v>111</v>
      </c>
      <c r="B20" s="1">
        <v>3.6818789920916899</v>
      </c>
    </row>
    <row r="21" spans="1:2" ht="15" thickBot="1" x14ac:dyDescent="0.35">
      <c r="A21" s="1">
        <v>144</v>
      </c>
      <c r="B21" s="1">
        <v>4.3759551648206303</v>
      </c>
    </row>
    <row r="22" spans="1:2" ht="15" thickBot="1" x14ac:dyDescent="0.35">
      <c r="A22" s="1">
        <v>138</v>
      </c>
      <c r="B22" s="1">
        <v>5.7189397381883298</v>
      </c>
    </row>
    <row r="23" spans="1:2" ht="15" thickBot="1" x14ac:dyDescent="0.35">
      <c r="A23" s="1">
        <v>137</v>
      </c>
      <c r="B23" s="1">
        <v>6.7217039688089004</v>
      </c>
    </row>
    <row r="24" spans="1:2" ht="15" thickBot="1" x14ac:dyDescent="0.35">
      <c r="A24" s="1">
        <v>126</v>
      </c>
      <c r="B24" s="1">
        <v>4.8221778894547098</v>
      </c>
    </row>
    <row r="25" spans="1:2" ht="15" thickBot="1" x14ac:dyDescent="0.35">
      <c r="A25" s="1">
        <v>113</v>
      </c>
      <c r="B25" s="1">
        <v>4.92736982151155</v>
      </c>
    </row>
    <row r="26" spans="1:2" ht="15" thickBot="1" x14ac:dyDescent="0.35">
      <c r="A26" s="1">
        <v>117</v>
      </c>
      <c r="B26" s="1">
        <v>6.1322144854348997</v>
      </c>
    </row>
    <row r="27" spans="1:2" ht="15" thickBot="1" x14ac:dyDescent="0.35">
      <c r="A27" s="1">
        <v>145</v>
      </c>
      <c r="B27" s="1">
        <v>5.8471225414098997</v>
      </c>
    </row>
    <row r="28" spans="1:2" ht="15" thickBot="1" x14ac:dyDescent="0.35">
      <c r="A28" s="1">
        <v>141</v>
      </c>
      <c r="B28" s="1">
        <v>6.5715243748174297</v>
      </c>
    </row>
    <row r="29" spans="1:2" ht="15" thickBot="1" x14ac:dyDescent="0.35">
      <c r="A29" s="1">
        <v>136</v>
      </c>
      <c r="B29" s="1">
        <v>5.9464215418138897</v>
      </c>
    </row>
    <row r="30" spans="1:2" ht="15" thickBot="1" x14ac:dyDescent="0.35">
      <c r="A30" s="1">
        <v>528</v>
      </c>
      <c r="B30" s="1">
        <v>5.0137033769569896</v>
      </c>
    </row>
    <row r="31" spans="1:2" ht="15" thickBot="1" x14ac:dyDescent="0.35">
      <c r="A31" s="1">
        <v>118</v>
      </c>
      <c r="B31" s="1">
        <v>5.1195834298460499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N10"/>
  <sheetViews>
    <sheetView workbookViewId="0">
      <selection activeCell="A10" sqref="A10:N10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14" x14ac:dyDescent="0.3">
      <c r="A1" s="6" t="s">
        <v>20</v>
      </c>
      <c r="B1" s="6" t="s">
        <v>19</v>
      </c>
      <c r="C1" s="6" t="s">
        <v>42</v>
      </c>
      <c r="D1" s="6" t="s">
        <v>50</v>
      </c>
      <c r="E1" s="6" t="s">
        <v>43</v>
      </c>
      <c r="F1" s="6" t="s">
        <v>29</v>
      </c>
      <c r="G1" s="6" t="s">
        <v>15</v>
      </c>
      <c r="H1" s="6" t="s">
        <v>14</v>
      </c>
      <c r="I1" s="6" t="s">
        <v>44</v>
      </c>
      <c r="J1" s="6" t="s">
        <v>28</v>
      </c>
      <c r="K1" s="6" t="s">
        <v>27</v>
      </c>
      <c r="L1" s="6" t="s">
        <v>17</v>
      </c>
      <c r="M1" s="6" t="s">
        <v>35</v>
      </c>
      <c r="N1" s="6" t="s">
        <v>24</v>
      </c>
    </row>
    <row r="2" spans="1:14" x14ac:dyDescent="0.3">
      <c r="A2" s="6" t="s">
        <v>56</v>
      </c>
      <c r="B2" s="6" t="s">
        <v>52</v>
      </c>
      <c r="C2" s="6" t="s">
        <v>51</v>
      </c>
      <c r="D2" s="6" t="s">
        <v>48</v>
      </c>
      <c r="E2" s="6">
        <v>4.0476190476190466</v>
      </c>
      <c r="F2" s="6">
        <v>3.858755299813458</v>
      </c>
      <c r="G2" s="6">
        <v>4.4133486251563099</v>
      </c>
      <c r="H2" s="6">
        <v>3.2761334999999998</v>
      </c>
      <c r="I2" s="6">
        <v>7.05</v>
      </c>
      <c r="J2" s="6">
        <v>4.5</v>
      </c>
      <c r="K2" s="6">
        <v>-0.641244700186542</v>
      </c>
      <c r="L2" s="6" t="s">
        <v>22</v>
      </c>
      <c r="M2" s="6">
        <v>0.5</v>
      </c>
      <c r="N2" s="6">
        <v>8.5</v>
      </c>
    </row>
    <row r="3" spans="1:14" x14ac:dyDescent="0.3">
      <c r="A3" s="6" t="s">
        <v>53</v>
      </c>
      <c r="B3" s="6" t="s">
        <v>51</v>
      </c>
      <c r="C3" s="6" t="s">
        <v>52</v>
      </c>
      <c r="D3" s="6" t="s">
        <v>49</v>
      </c>
      <c r="E3" s="6">
        <v>4.7777777777777777</v>
      </c>
      <c r="F3" s="6">
        <v>4.6798438486892309</v>
      </c>
      <c r="G3" s="6">
        <v>4.9049634858353999</v>
      </c>
      <c r="H3" s="6">
        <v>4.3066666666666604</v>
      </c>
      <c r="I3" s="6">
        <v>8.35</v>
      </c>
      <c r="J3" s="6">
        <v>4.5</v>
      </c>
      <c r="K3" s="6">
        <v>0.40496348583539987</v>
      </c>
      <c r="L3" s="6" t="s">
        <v>23</v>
      </c>
      <c r="M3" s="6">
        <v>0.4</v>
      </c>
      <c r="N3" s="6">
        <v>4.5</v>
      </c>
    </row>
    <row r="4" spans="1:14" x14ac:dyDescent="0.3">
      <c r="A4" s="6" t="s">
        <v>62</v>
      </c>
      <c r="B4" s="6" t="s">
        <v>59</v>
      </c>
      <c r="C4" s="6" t="s">
        <v>45</v>
      </c>
      <c r="D4" s="6" t="s">
        <v>48</v>
      </c>
      <c r="E4" s="6">
        <v>5.6363636363636367</v>
      </c>
      <c r="F4" s="6">
        <v>5.603964256434133</v>
      </c>
      <c r="G4" s="6">
        <v>5.8818084600342599</v>
      </c>
      <c r="H4" s="6">
        <v>5.2541910703701298</v>
      </c>
      <c r="I4" s="6">
        <v>8.4</v>
      </c>
      <c r="J4" s="6">
        <v>4.5</v>
      </c>
      <c r="K4" s="6">
        <v>1.3818084600342599</v>
      </c>
      <c r="L4" s="6" t="s">
        <v>23</v>
      </c>
      <c r="M4" s="6">
        <v>0.7</v>
      </c>
      <c r="N4" s="6">
        <v>9</v>
      </c>
    </row>
    <row r="5" spans="1:14" x14ac:dyDescent="0.3">
      <c r="A5" s="6" t="s">
        <v>54</v>
      </c>
      <c r="B5" s="6" t="s">
        <v>45</v>
      </c>
      <c r="C5" s="6" t="s">
        <v>59</v>
      </c>
      <c r="D5" s="6" t="s">
        <v>49</v>
      </c>
      <c r="E5" s="6">
        <v>4.166666666666667</v>
      </c>
      <c r="F5" s="6">
        <v>3.2855504689481556</v>
      </c>
      <c r="G5" s="6">
        <v>4.1238190886716097</v>
      </c>
      <c r="H5" s="6">
        <v>3</v>
      </c>
      <c r="I5" s="6">
        <v>5.5</v>
      </c>
      <c r="J5" s="6">
        <v>3.5</v>
      </c>
      <c r="K5" s="6">
        <v>0.66666666666666696</v>
      </c>
      <c r="L5" s="6" t="s">
        <v>23</v>
      </c>
      <c r="M5" s="6">
        <v>0.83333333333333337</v>
      </c>
      <c r="N5" s="6">
        <v>5.5</v>
      </c>
    </row>
    <row r="6" spans="1:14" x14ac:dyDescent="0.3">
      <c r="A6" s="6" t="s">
        <v>63</v>
      </c>
      <c r="B6" s="6" t="s">
        <v>46</v>
      </c>
      <c r="C6" s="6" t="s">
        <v>37</v>
      </c>
      <c r="D6" s="6" t="s">
        <v>48</v>
      </c>
      <c r="E6" s="6">
        <v>4.25</v>
      </c>
      <c r="F6" s="6">
        <v>5.7725797198795199</v>
      </c>
      <c r="G6" s="6">
        <v>6.2093207268348296</v>
      </c>
      <c r="H6" s="6">
        <v>5.2608247635300902</v>
      </c>
      <c r="I6" s="6">
        <v>9.9</v>
      </c>
      <c r="J6" s="6">
        <v>4.5</v>
      </c>
      <c r="K6" s="6">
        <v>1.7093207268348296</v>
      </c>
      <c r="L6" s="6" t="s">
        <v>23</v>
      </c>
      <c r="M6" s="6">
        <v>0.25</v>
      </c>
      <c r="N6" s="6">
        <v>6</v>
      </c>
    </row>
    <row r="7" spans="1:14" x14ac:dyDescent="0.3">
      <c r="A7" s="6" t="s">
        <v>55</v>
      </c>
      <c r="B7" s="6" t="s">
        <v>37</v>
      </c>
      <c r="C7" s="6" t="s">
        <v>46</v>
      </c>
      <c r="D7" s="6" t="s">
        <v>49</v>
      </c>
      <c r="E7" s="6">
        <v>5.4210526315789478</v>
      </c>
      <c r="F7" s="6">
        <v>5.2202314057135242</v>
      </c>
      <c r="G7" s="6">
        <v>5.39422948922868</v>
      </c>
      <c r="H7" s="6">
        <v>4.5464769101429896</v>
      </c>
      <c r="I7" s="6">
        <v>9.25</v>
      </c>
      <c r="J7" s="6">
        <v>5.5</v>
      </c>
      <c r="K7" s="6">
        <v>-0.27976859428647582</v>
      </c>
      <c r="L7" s="6" t="s">
        <v>22</v>
      </c>
      <c r="M7" s="6">
        <v>0.4</v>
      </c>
      <c r="N7" s="6">
        <v>7</v>
      </c>
    </row>
    <row r="8" spans="1:14" x14ac:dyDescent="0.3">
      <c r="A8" s="6" t="s">
        <v>64</v>
      </c>
      <c r="B8" s="6" t="s">
        <v>58</v>
      </c>
      <c r="C8" s="6" t="s">
        <v>60</v>
      </c>
      <c r="D8" s="6" t="s">
        <v>49</v>
      </c>
      <c r="E8" s="6">
        <v>5.8421052631578947</v>
      </c>
      <c r="F8" s="6">
        <v>4.84713700867621</v>
      </c>
      <c r="G8" s="6">
        <v>5.2475804042623002</v>
      </c>
      <c r="H8" s="6">
        <v>4.5983915</v>
      </c>
      <c r="I8" s="6">
        <v>7.7</v>
      </c>
      <c r="J8" s="6">
        <v>5.5</v>
      </c>
      <c r="K8" s="6">
        <v>-0.65286299132379</v>
      </c>
      <c r="L8" s="6" t="s">
        <v>22</v>
      </c>
      <c r="M8" s="6">
        <v>0.6</v>
      </c>
      <c r="N8" s="6">
        <v>4</v>
      </c>
    </row>
    <row r="9" spans="1:14" x14ac:dyDescent="0.3">
      <c r="A9" s="6" t="s">
        <v>65</v>
      </c>
      <c r="B9" s="6" t="s">
        <v>61</v>
      </c>
      <c r="C9" s="6" t="s">
        <v>47</v>
      </c>
      <c r="D9" s="6" t="s">
        <v>48</v>
      </c>
      <c r="E9" s="6">
        <v>4.9047619047619051</v>
      </c>
      <c r="F9" s="6">
        <v>4.9077685421446002</v>
      </c>
      <c r="G9" s="6">
        <v>5.2</v>
      </c>
      <c r="H9" s="6">
        <v>4.4912930539229601</v>
      </c>
      <c r="I9" s="6">
        <v>8.1</v>
      </c>
      <c r="J9" s="6">
        <v>4.5</v>
      </c>
      <c r="K9" s="6">
        <v>0.70000000000000018</v>
      </c>
      <c r="L9" s="6" t="s">
        <v>23</v>
      </c>
      <c r="M9" s="6">
        <v>0.7</v>
      </c>
      <c r="N9" s="6">
        <v>7</v>
      </c>
    </row>
    <row r="10" spans="1:14" x14ac:dyDescent="0.3">
      <c r="A10" s="6" t="s">
        <v>57</v>
      </c>
      <c r="B10" s="6" t="s">
        <v>47</v>
      </c>
      <c r="C10" s="6" t="s">
        <v>61</v>
      </c>
      <c r="D10" s="6" t="s">
        <v>49</v>
      </c>
      <c r="E10" s="6">
        <v>4.333333333333333</v>
      </c>
      <c r="F10" s="6">
        <v>5.4902557768056184</v>
      </c>
      <c r="G10" s="6">
        <v>6.0299052288902004</v>
      </c>
      <c r="H10" s="6">
        <v>3.815067</v>
      </c>
      <c r="I10" s="6">
        <v>10.8</v>
      </c>
      <c r="J10" s="6">
        <v>4.5</v>
      </c>
      <c r="K10" s="6">
        <v>1.5299052288902004</v>
      </c>
      <c r="L10" s="6" t="s">
        <v>22</v>
      </c>
      <c r="M10" s="6">
        <v>0.33333333333333331</v>
      </c>
      <c r="N10" s="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7" sqref="A7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R2" s="7">
        <f t="shared" ref="R2:R33" si="0">MIN(C2,F2,I2,L2,O2)</f>
        <v>0</v>
      </c>
    </row>
    <row r="3" spans="1:18" x14ac:dyDescent="0.3">
      <c r="R3" s="7">
        <f t="shared" si="0"/>
        <v>0</v>
      </c>
    </row>
    <row r="4" spans="1:18" x14ac:dyDescent="0.3">
      <c r="R4" s="7">
        <f t="shared" si="0"/>
        <v>0</v>
      </c>
    </row>
    <row r="5" spans="1:18" x14ac:dyDescent="0.3">
      <c r="R5" s="7">
        <f t="shared" si="0"/>
        <v>0</v>
      </c>
    </row>
    <row r="6" spans="1:18" x14ac:dyDescent="0.3">
      <c r="R6" s="7">
        <f t="shared" si="0"/>
        <v>0</v>
      </c>
    </row>
    <row r="7" spans="1:18" x14ac:dyDescent="0.3">
      <c r="R7" s="7">
        <f t="shared" si="0"/>
        <v>0</v>
      </c>
    </row>
    <row r="8" spans="1:18" x14ac:dyDescent="0.3">
      <c r="R8" s="7">
        <f t="shared" si="0"/>
        <v>0</v>
      </c>
    </row>
    <row r="9" spans="1:18" x14ac:dyDescent="0.3">
      <c r="R9" s="7">
        <f t="shared" si="0"/>
        <v>0</v>
      </c>
    </row>
    <row r="10" spans="1:18" x14ac:dyDescent="0.3">
      <c r="R10" s="7">
        <f t="shared" si="0"/>
        <v>0</v>
      </c>
    </row>
    <row r="11" spans="1:18" x14ac:dyDescent="0.3">
      <c r="R11" s="7">
        <f t="shared" si="0"/>
        <v>0</v>
      </c>
    </row>
    <row r="12" spans="1:18" x14ac:dyDescent="0.3">
      <c r="R12" s="7">
        <f t="shared" si="0"/>
        <v>0</v>
      </c>
    </row>
    <row r="13" spans="1:18" x14ac:dyDescent="0.3">
      <c r="R13" s="7">
        <f t="shared" si="0"/>
        <v>0</v>
      </c>
    </row>
    <row r="14" spans="1:18" x14ac:dyDescent="0.3">
      <c r="R14" s="7">
        <f t="shared" si="0"/>
        <v>0</v>
      </c>
    </row>
    <row r="15" spans="1:18" x14ac:dyDescent="0.3">
      <c r="R15" s="7">
        <f t="shared" si="0"/>
        <v>0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si="0"/>
        <v>0</v>
      </c>
    </row>
    <row r="31" spans="18:18" x14ac:dyDescent="0.3">
      <c r="R31" s="7">
        <f t="shared" si="0"/>
        <v>0</v>
      </c>
    </row>
    <row r="32" spans="18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132</v>
      </c>
      <c r="B2" s="1">
        <v>3.99</v>
      </c>
      <c r="F2" s="1"/>
      <c r="G2" s="1"/>
      <c r="H2" s="1"/>
    </row>
    <row r="3" spans="1:8" ht="15" thickBot="1" x14ac:dyDescent="0.35">
      <c r="A3" s="1">
        <v>146</v>
      </c>
      <c r="B3" s="1">
        <v>4.3633333333333297</v>
      </c>
      <c r="F3" s="1"/>
      <c r="G3" s="1"/>
      <c r="H3" s="1"/>
    </row>
    <row r="4" spans="1:8" ht="15" thickBot="1" x14ac:dyDescent="0.35">
      <c r="A4" s="1">
        <v>502</v>
      </c>
      <c r="B4" s="1">
        <v>4.1999999999999904</v>
      </c>
      <c r="F4" s="1"/>
      <c r="G4" s="1"/>
      <c r="H4" s="1"/>
    </row>
    <row r="5" spans="1:8" ht="15" thickBot="1" x14ac:dyDescent="0.35">
      <c r="A5" s="1">
        <v>114</v>
      </c>
      <c r="B5" s="1">
        <v>5.1533333333333298</v>
      </c>
      <c r="F5" s="1"/>
      <c r="G5" s="1"/>
      <c r="H5" s="1"/>
    </row>
    <row r="6" spans="1:8" ht="15" thickBot="1" x14ac:dyDescent="0.35">
      <c r="A6" s="1">
        <v>135</v>
      </c>
      <c r="B6" s="1">
        <v>6.2466666666666599</v>
      </c>
      <c r="F6" s="1"/>
      <c r="G6" s="1"/>
      <c r="H6" s="1"/>
    </row>
    <row r="7" spans="1:8" ht="15" thickBot="1" x14ac:dyDescent="0.35">
      <c r="A7" s="1">
        <v>143</v>
      </c>
      <c r="B7" s="1">
        <v>6.0066666666666597</v>
      </c>
      <c r="F7" s="1"/>
      <c r="G7" s="1"/>
      <c r="H7" s="1"/>
    </row>
    <row r="8" spans="1:8" ht="15" thickBot="1" x14ac:dyDescent="0.35">
      <c r="A8" s="1">
        <v>150</v>
      </c>
      <c r="B8" s="1">
        <v>4.0533333333333301</v>
      </c>
      <c r="F8" s="1"/>
      <c r="G8" s="1"/>
      <c r="H8" s="1"/>
    </row>
    <row r="9" spans="1:8" ht="15" thickBot="1" x14ac:dyDescent="0.35">
      <c r="A9" s="1">
        <v>263</v>
      </c>
      <c r="B9" s="1">
        <v>4.8766666666666598</v>
      </c>
      <c r="F9" s="1"/>
      <c r="G9" s="1"/>
      <c r="H9" s="1"/>
    </row>
    <row r="10" spans="1:8" ht="15" thickBot="1" x14ac:dyDescent="0.35">
      <c r="A10" s="1">
        <v>130</v>
      </c>
      <c r="B10" s="1">
        <v>5.93</v>
      </c>
      <c r="F10" s="1"/>
      <c r="G10" s="1"/>
      <c r="H10" s="1"/>
    </row>
    <row r="11" spans="1:8" ht="15" thickBot="1" x14ac:dyDescent="0.35">
      <c r="A11" s="1">
        <v>140</v>
      </c>
      <c r="B11" s="1">
        <v>5.36666666666666</v>
      </c>
      <c r="F11" s="1"/>
      <c r="G11" s="1"/>
      <c r="H11" s="1"/>
    </row>
    <row r="12" spans="1:8" ht="15" thickBot="1" x14ac:dyDescent="0.35">
      <c r="A12" s="1">
        <v>510</v>
      </c>
      <c r="B12" s="1">
        <v>5.17</v>
      </c>
      <c r="F12" s="1"/>
      <c r="G12" s="1"/>
      <c r="H12" s="1"/>
    </row>
    <row r="13" spans="1:8" ht="15" thickBot="1" x14ac:dyDescent="0.35">
      <c r="A13" s="1">
        <v>103</v>
      </c>
      <c r="B13" s="1">
        <v>2.84666666666666</v>
      </c>
      <c r="F13" s="1"/>
      <c r="G13" s="1"/>
      <c r="H13" s="1"/>
    </row>
    <row r="14" spans="1:8" ht="15" thickBot="1" x14ac:dyDescent="0.35">
      <c r="A14" s="1">
        <v>151</v>
      </c>
      <c r="B14" s="1">
        <v>6.01</v>
      </c>
      <c r="F14" s="1"/>
      <c r="G14" s="1"/>
      <c r="H14" s="1"/>
    </row>
    <row r="15" spans="1:8" ht="15" thickBot="1" x14ac:dyDescent="0.35">
      <c r="A15" s="1">
        <v>134</v>
      </c>
      <c r="B15" s="1">
        <v>4.9366666666666603</v>
      </c>
      <c r="F15" s="1"/>
      <c r="G15" s="1"/>
      <c r="H15" s="1"/>
    </row>
    <row r="16" spans="1:8" ht="15" thickBot="1" x14ac:dyDescent="0.35">
      <c r="A16" s="1">
        <v>122</v>
      </c>
      <c r="B16" s="1">
        <v>5.9499999999999904</v>
      </c>
    </row>
    <row r="17" spans="1:2" ht="15" thickBot="1" x14ac:dyDescent="0.35">
      <c r="A17" s="1">
        <v>133</v>
      </c>
      <c r="B17" s="1">
        <v>5.1266666666666598</v>
      </c>
    </row>
    <row r="18" spans="1:2" ht="15" thickBot="1" x14ac:dyDescent="0.35">
      <c r="A18" s="1">
        <v>516</v>
      </c>
      <c r="B18" s="1">
        <v>4.57666666666666</v>
      </c>
    </row>
    <row r="19" spans="1:2" ht="15" thickBot="1" x14ac:dyDescent="0.35">
      <c r="A19" s="1">
        <v>261</v>
      </c>
      <c r="B19" s="1">
        <v>3.8</v>
      </c>
    </row>
    <row r="20" spans="1:2" ht="15" thickBot="1" x14ac:dyDescent="0.35">
      <c r="A20" s="1">
        <v>111</v>
      </c>
      <c r="B20" s="1">
        <v>3.7533333333333299</v>
      </c>
    </row>
    <row r="21" spans="1:2" ht="15" thickBot="1" x14ac:dyDescent="0.35">
      <c r="A21" s="1">
        <v>144</v>
      </c>
      <c r="B21" s="1">
        <v>4.6233333333333304</v>
      </c>
    </row>
    <row r="22" spans="1:2" ht="15" thickBot="1" x14ac:dyDescent="0.35">
      <c r="A22" s="1">
        <v>138</v>
      </c>
      <c r="B22" s="1">
        <v>4.7133333333333303</v>
      </c>
    </row>
    <row r="23" spans="1:2" ht="15" thickBot="1" x14ac:dyDescent="0.35">
      <c r="A23" s="1">
        <v>137</v>
      </c>
      <c r="B23" s="1">
        <v>6.3299999999999903</v>
      </c>
    </row>
    <row r="24" spans="1:2" ht="15" thickBot="1" x14ac:dyDescent="0.35">
      <c r="A24" s="1">
        <v>126</v>
      </c>
      <c r="B24" s="1">
        <v>4.5033333333333303</v>
      </c>
    </row>
    <row r="25" spans="1:2" ht="15" thickBot="1" x14ac:dyDescent="0.35">
      <c r="A25" s="1">
        <v>113</v>
      </c>
      <c r="B25" s="1">
        <v>5.1266666666666598</v>
      </c>
    </row>
    <row r="26" spans="1:2" ht="15" thickBot="1" x14ac:dyDescent="0.35">
      <c r="A26" s="1">
        <v>117</v>
      </c>
      <c r="B26" s="1">
        <v>5.7399999999999904</v>
      </c>
    </row>
    <row r="27" spans="1:2" ht="15" thickBot="1" x14ac:dyDescent="0.35">
      <c r="A27" s="1">
        <v>145</v>
      </c>
      <c r="B27" s="1">
        <v>6.07666666666666</v>
      </c>
    </row>
    <row r="28" spans="1:2" ht="15" thickBot="1" x14ac:dyDescent="0.35">
      <c r="A28" s="1">
        <v>141</v>
      </c>
      <c r="B28" s="1">
        <v>6.6566666666666601</v>
      </c>
    </row>
    <row r="29" spans="1:2" ht="15" thickBot="1" x14ac:dyDescent="0.35">
      <c r="A29" s="1">
        <v>136</v>
      </c>
      <c r="B29" s="1">
        <v>5.9766666666666604</v>
      </c>
    </row>
    <row r="30" spans="1:2" ht="15" thickBot="1" x14ac:dyDescent="0.35">
      <c r="A30" s="1">
        <v>528</v>
      </c>
      <c r="B30" s="1">
        <v>5.24</v>
      </c>
    </row>
    <row r="31" spans="1:2" ht="15" thickBot="1" x14ac:dyDescent="0.35">
      <c r="A31" s="1">
        <v>118</v>
      </c>
      <c r="B31" s="1">
        <v>4.9133333333333304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132</v>
      </c>
      <c r="B2" s="1">
        <v>3.90388805162846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146</v>
      </c>
      <c r="B3" s="1">
        <v>4.38028545190532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502</v>
      </c>
      <c r="B4" s="1">
        <v>3.8717287523347901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114</v>
      </c>
      <c r="B5" s="1">
        <v>4.8871356250113598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135</v>
      </c>
      <c r="B6" s="1">
        <v>6.0952221772698802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143</v>
      </c>
      <c r="B7" s="1">
        <v>5.1334578656139298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150</v>
      </c>
      <c r="B8" s="1">
        <v>4.9598896153286702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263</v>
      </c>
      <c r="B9" s="1">
        <v>4.4286317955712002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130</v>
      </c>
      <c r="B10" s="1">
        <v>5.9087505541195098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140</v>
      </c>
      <c r="B11" s="1">
        <v>5.2880002236827996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4.8118937242285202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103</v>
      </c>
      <c r="B13" s="1">
        <v>3.0127228058150299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151</v>
      </c>
      <c r="B14" s="1">
        <v>5.8286054012264996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134</v>
      </c>
      <c r="B15" s="1">
        <v>4.4048528809355103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122</v>
      </c>
      <c r="B16" s="1">
        <v>5.7369300414591597</v>
      </c>
    </row>
    <row r="17" spans="1:2" ht="15" thickBot="1" x14ac:dyDescent="0.35">
      <c r="A17" s="1">
        <v>133</v>
      </c>
      <c r="B17" s="1">
        <v>5.0980165626473797</v>
      </c>
    </row>
    <row r="18" spans="1:2" ht="15" thickBot="1" x14ac:dyDescent="0.35">
      <c r="A18" s="1">
        <v>516</v>
      </c>
      <c r="B18" s="1">
        <v>4.0539156662050999</v>
      </c>
    </row>
    <row r="19" spans="1:2" ht="15" thickBot="1" x14ac:dyDescent="0.35">
      <c r="A19" s="1">
        <v>261</v>
      </c>
      <c r="B19" s="1">
        <v>2.9230066386627001</v>
      </c>
    </row>
    <row r="20" spans="1:2" ht="15" thickBot="1" x14ac:dyDescent="0.35">
      <c r="A20" s="1">
        <v>111</v>
      </c>
      <c r="B20" s="1">
        <v>4.0354542632704096</v>
      </c>
    </row>
    <row r="21" spans="1:2" ht="15" thickBot="1" x14ac:dyDescent="0.35">
      <c r="A21" s="1">
        <v>144</v>
      </c>
      <c r="B21" s="1">
        <v>4.1895788967140204</v>
      </c>
    </row>
    <row r="22" spans="1:2" ht="15" thickBot="1" x14ac:dyDescent="0.35">
      <c r="A22" s="1">
        <v>138</v>
      </c>
      <c r="B22" s="1">
        <v>6.0522103276275496</v>
      </c>
    </row>
    <row r="23" spans="1:2" ht="15" thickBot="1" x14ac:dyDescent="0.35">
      <c r="A23" s="1">
        <v>137</v>
      </c>
      <c r="B23" s="1">
        <v>6.2511759097429902</v>
      </c>
    </row>
    <row r="24" spans="1:2" ht="15" thickBot="1" x14ac:dyDescent="0.35">
      <c r="A24" s="1">
        <v>126</v>
      </c>
      <c r="B24" s="1">
        <v>5.0692216380025599</v>
      </c>
    </row>
    <row r="25" spans="1:2" ht="15" thickBot="1" x14ac:dyDescent="0.35">
      <c r="A25" s="1">
        <v>113</v>
      </c>
      <c r="B25" s="1">
        <v>4.8800860129828996</v>
      </c>
    </row>
    <row r="26" spans="1:2" ht="15" thickBot="1" x14ac:dyDescent="0.35">
      <c r="A26" s="1">
        <v>117</v>
      </c>
      <c r="B26" s="1">
        <v>5.79983907240522</v>
      </c>
    </row>
    <row r="27" spans="1:2" ht="15" thickBot="1" x14ac:dyDescent="0.35">
      <c r="A27" s="1">
        <v>145</v>
      </c>
      <c r="B27" s="1">
        <v>5.8404086510932798</v>
      </c>
    </row>
    <row r="28" spans="1:2" ht="15" thickBot="1" x14ac:dyDescent="0.35">
      <c r="A28" s="1">
        <v>141</v>
      </c>
      <c r="B28" s="1">
        <v>6.2546389990695399</v>
      </c>
    </row>
    <row r="29" spans="1:2" ht="15" thickBot="1" x14ac:dyDescent="0.35">
      <c r="A29" s="1">
        <v>136</v>
      </c>
      <c r="B29" s="1">
        <v>5.7674541337625502</v>
      </c>
    </row>
    <row r="30" spans="1:2" ht="15" thickBot="1" x14ac:dyDescent="0.35">
      <c r="A30" s="1">
        <v>528</v>
      </c>
      <c r="B30" s="1">
        <v>3.93713878384919</v>
      </c>
    </row>
    <row r="31" spans="1:2" ht="15" thickBot="1" x14ac:dyDescent="0.35">
      <c r="A31" s="1">
        <v>118</v>
      </c>
      <c r="B31" s="1">
        <v>4.5967276467838802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132</v>
      </c>
      <c r="B2" s="1">
        <v>3.9223881721392302</v>
      </c>
    </row>
    <row r="3" spans="1:2" ht="15" thickBot="1" x14ac:dyDescent="0.35">
      <c r="A3" s="1">
        <v>146</v>
      </c>
      <c r="B3" s="1">
        <v>4.4007966285451596</v>
      </c>
    </row>
    <row r="4" spans="1:2" ht="15" thickBot="1" x14ac:dyDescent="0.35">
      <c r="A4" s="1">
        <v>502</v>
      </c>
      <c r="B4" s="1">
        <v>4.1176155216080801</v>
      </c>
    </row>
    <row r="5" spans="1:2" ht="15" thickBot="1" x14ac:dyDescent="0.35">
      <c r="A5" s="1">
        <v>114</v>
      </c>
      <c r="B5" s="1">
        <v>4.8945554765859498</v>
      </c>
    </row>
    <row r="6" spans="1:2" ht="15" thickBot="1" x14ac:dyDescent="0.35">
      <c r="A6" s="1">
        <v>135</v>
      </c>
      <c r="B6" s="1">
        <v>6.0201266129487001</v>
      </c>
    </row>
    <row r="7" spans="1:2" ht="15" thickBot="1" x14ac:dyDescent="0.35">
      <c r="A7" s="1">
        <v>143</v>
      </c>
      <c r="B7" s="1">
        <v>5.1421863357713304</v>
      </c>
    </row>
    <row r="8" spans="1:2" ht="15" thickBot="1" x14ac:dyDescent="0.35">
      <c r="A8" s="1">
        <v>150</v>
      </c>
      <c r="B8" s="1">
        <v>4.9843749378978499</v>
      </c>
    </row>
    <row r="9" spans="1:2" ht="15" thickBot="1" x14ac:dyDescent="0.35">
      <c r="A9" s="1">
        <v>263</v>
      </c>
      <c r="B9" s="1">
        <v>4.5177494584368896</v>
      </c>
    </row>
    <row r="10" spans="1:2" ht="15" thickBot="1" x14ac:dyDescent="0.35">
      <c r="A10" s="1">
        <v>130</v>
      </c>
      <c r="B10" s="1">
        <v>5.8952086206590799</v>
      </c>
    </row>
    <row r="11" spans="1:2" ht="15" thickBot="1" x14ac:dyDescent="0.35">
      <c r="A11" s="1">
        <v>140</v>
      </c>
      <c r="B11" s="1">
        <v>5.3016042399641901</v>
      </c>
    </row>
    <row r="12" spans="1:2" ht="15" thickBot="1" x14ac:dyDescent="0.35">
      <c r="A12" s="1">
        <v>510</v>
      </c>
      <c r="B12" s="1">
        <v>5.0186561535957201</v>
      </c>
    </row>
    <row r="13" spans="1:2" ht="15" thickBot="1" x14ac:dyDescent="0.35">
      <c r="A13" s="1">
        <v>103</v>
      </c>
      <c r="B13" s="1">
        <v>3.0976672346834802</v>
      </c>
    </row>
    <row r="14" spans="1:2" ht="15" thickBot="1" x14ac:dyDescent="0.35">
      <c r="A14" s="1">
        <v>151</v>
      </c>
      <c r="B14" s="1">
        <v>5.7867017426314602</v>
      </c>
    </row>
    <row r="15" spans="1:2" ht="15" thickBot="1" x14ac:dyDescent="0.35">
      <c r="A15" s="1">
        <v>134</v>
      </c>
      <c r="B15" s="1">
        <v>4.4348153353056503</v>
      </c>
    </row>
    <row r="16" spans="1:2" ht="15" thickBot="1" x14ac:dyDescent="0.35">
      <c r="A16" s="1">
        <v>122</v>
      </c>
      <c r="B16" s="1">
        <v>5.6761282490832299</v>
      </c>
    </row>
    <row r="17" spans="1:2" ht="15" thickBot="1" x14ac:dyDescent="0.35">
      <c r="A17" s="1">
        <v>133</v>
      </c>
      <c r="B17" s="1">
        <v>5.1081434327787498</v>
      </c>
    </row>
    <row r="18" spans="1:2" ht="15" thickBot="1" x14ac:dyDescent="0.35">
      <c r="A18" s="1">
        <v>516</v>
      </c>
      <c r="B18" s="1">
        <v>4.2748918349745599</v>
      </c>
    </row>
    <row r="19" spans="1:2" ht="15" thickBot="1" x14ac:dyDescent="0.35">
      <c r="A19" s="1">
        <v>261</v>
      </c>
      <c r="B19" s="1">
        <v>3.0565514438794001</v>
      </c>
    </row>
    <row r="20" spans="1:2" ht="15" thickBot="1" x14ac:dyDescent="0.35">
      <c r="A20" s="1">
        <v>111</v>
      </c>
      <c r="B20" s="1">
        <v>4.0266482683354301</v>
      </c>
    </row>
    <row r="21" spans="1:2" ht="15" thickBot="1" x14ac:dyDescent="0.35">
      <c r="A21" s="1">
        <v>144</v>
      </c>
      <c r="B21" s="1">
        <v>4.2806837473533301</v>
      </c>
    </row>
    <row r="22" spans="1:2" ht="15" thickBot="1" x14ac:dyDescent="0.35">
      <c r="A22" s="1">
        <v>138</v>
      </c>
      <c r="B22" s="1">
        <v>5.9831559638260599</v>
      </c>
    </row>
    <row r="23" spans="1:2" ht="15" thickBot="1" x14ac:dyDescent="0.35">
      <c r="A23" s="1">
        <v>137</v>
      </c>
      <c r="B23" s="1">
        <v>6.1445688467364201</v>
      </c>
    </row>
    <row r="24" spans="1:2" ht="15" thickBot="1" x14ac:dyDescent="0.35">
      <c r="A24" s="1">
        <v>126</v>
      </c>
      <c r="B24" s="1">
        <v>5.0986187636496902</v>
      </c>
    </row>
    <row r="25" spans="1:2" ht="15" thickBot="1" x14ac:dyDescent="0.35">
      <c r="A25" s="1">
        <v>113</v>
      </c>
      <c r="B25" s="1">
        <v>4.87891377662873</v>
      </c>
    </row>
    <row r="26" spans="1:2" ht="15" thickBot="1" x14ac:dyDescent="0.35">
      <c r="A26" s="1">
        <v>117</v>
      </c>
      <c r="B26" s="1">
        <v>5.7820339214802399</v>
      </c>
    </row>
    <row r="27" spans="1:2" ht="15" thickBot="1" x14ac:dyDescent="0.35">
      <c r="A27" s="1">
        <v>145</v>
      </c>
      <c r="B27" s="1">
        <v>5.8162672408959999</v>
      </c>
    </row>
    <row r="28" spans="1:2" ht="15" thickBot="1" x14ac:dyDescent="0.35">
      <c r="A28" s="1">
        <v>141</v>
      </c>
      <c r="B28" s="1">
        <v>6.2240953171772198</v>
      </c>
    </row>
    <row r="29" spans="1:2" ht="15" thickBot="1" x14ac:dyDescent="0.35">
      <c r="A29" s="1">
        <v>136</v>
      </c>
      <c r="B29" s="1">
        <v>5.7426910765287902</v>
      </c>
    </row>
    <row r="30" spans="1:2" ht="15" thickBot="1" x14ac:dyDescent="0.35">
      <c r="A30" s="1">
        <v>528</v>
      </c>
      <c r="B30" s="1">
        <v>4.1593583226261099</v>
      </c>
    </row>
    <row r="31" spans="1:2" ht="15" thickBot="1" x14ac:dyDescent="0.35">
      <c r="A31" s="1">
        <v>118</v>
      </c>
      <c r="B31" s="1">
        <v>4.6006202177585402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132</v>
      </c>
      <c r="B2" s="1">
        <v>3.7533561858690199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146</v>
      </c>
      <c r="B3" s="1">
        <v>4.2532161901322398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502</v>
      </c>
      <c r="B4" s="1">
        <v>4.2811942844115398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114</v>
      </c>
      <c r="B5" s="1">
        <v>4.3663525901540003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135</v>
      </c>
      <c r="B6" s="1">
        <v>4.8789279436072803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143</v>
      </c>
      <c r="B7" s="1">
        <v>4.7649664332697599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150</v>
      </c>
      <c r="B8" s="1">
        <v>4.3900371251027899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263</v>
      </c>
      <c r="B9" s="1">
        <v>4.1119026466731903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130</v>
      </c>
      <c r="B10" s="1">
        <v>5.1949723424957703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140</v>
      </c>
      <c r="B11" s="1">
        <v>4.5116066151713401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5.7447709276541303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103</v>
      </c>
      <c r="B13" s="1">
        <v>3.60514044461407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151</v>
      </c>
      <c r="B14" s="1">
        <v>4.8497613464934002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134</v>
      </c>
      <c r="B15" s="1">
        <v>4.3747904555036996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122</v>
      </c>
      <c r="B16" s="1">
        <v>4.6325792176825002</v>
      </c>
    </row>
    <row r="17" spans="1:2" ht="15" thickBot="1" x14ac:dyDescent="0.35">
      <c r="A17" s="1">
        <v>133</v>
      </c>
      <c r="B17" s="1">
        <v>4.3794959936784004</v>
      </c>
    </row>
    <row r="18" spans="1:2" ht="15" thickBot="1" x14ac:dyDescent="0.35">
      <c r="A18" s="1">
        <v>516</v>
      </c>
      <c r="B18" s="1">
        <v>4.2553020072310499</v>
      </c>
    </row>
    <row r="19" spans="1:2" ht="15" thickBot="1" x14ac:dyDescent="0.35">
      <c r="A19" s="1">
        <v>261</v>
      </c>
      <c r="B19" s="1">
        <v>3.64378347809276</v>
      </c>
    </row>
    <row r="20" spans="1:2" ht="15" thickBot="1" x14ac:dyDescent="0.35">
      <c r="A20" s="1">
        <v>111</v>
      </c>
      <c r="B20" s="1">
        <v>3.8070161032557901</v>
      </c>
    </row>
    <row r="21" spans="1:2" ht="15" thickBot="1" x14ac:dyDescent="0.35">
      <c r="A21" s="1">
        <v>144</v>
      </c>
      <c r="B21" s="1">
        <v>3.8449931341074501</v>
      </c>
    </row>
    <row r="22" spans="1:2" ht="15" thickBot="1" x14ac:dyDescent="0.35">
      <c r="A22" s="1">
        <v>138</v>
      </c>
      <c r="B22" s="1">
        <v>5.2699605734591799</v>
      </c>
    </row>
    <row r="23" spans="1:2" ht="15" thickBot="1" x14ac:dyDescent="0.35">
      <c r="A23" s="1">
        <v>137</v>
      </c>
      <c r="B23" s="1">
        <v>6.3459829188726697</v>
      </c>
    </row>
    <row r="24" spans="1:2" ht="15" thickBot="1" x14ac:dyDescent="0.35">
      <c r="A24" s="1">
        <v>126</v>
      </c>
      <c r="B24" s="1">
        <v>4.8068950101000203</v>
      </c>
    </row>
    <row r="25" spans="1:2" ht="15" thickBot="1" x14ac:dyDescent="0.35">
      <c r="A25" s="1">
        <v>113</v>
      </c>
      <c r="B25" s="1">
        <v>4.3625126566708898</v>
      </c>
    </row>
    <row r="26" spans="1:2" ht="15" thickBot="1" x14ac:dyDescent="0.35">
      <c r="A26" s="1">
        <v>117</v>
      </c>
      <c r="B26" s="1">
        <v>6.1542182817949902</v>
      </c>
    </row>
    <row r="27" spans="1:2" ht="15" thickBot="1" x14ac:dyDescent="0.35">
      <c r="A27" s="1">
        <v>145</v>
      </c>
      <c r="B27" s="1">
        <v>4.9993527107812801</v>
      </c>
    </row>
    <row r="28" spans="1:2" ht="15" thickBot="1" x14ac:dyDescent="0.35">
      <c r="A28" s="1">
        <v>141</v>
      </c>
      <c r="B28" s="1">
        <v>6.77123713276809</v>
      </c>
    </row>
    <row r="29" spans="1:2" ht="15" thickBot="1" x14ac:dyDescent="0.35">
      <c r="A29" s="1">
        <v>136</v>
      </c>
      <c r="B29" s="1">
        <v>5.1421217711110501</v>
      </c>
    </row>
    <row r="30" spans="1:2" ht="15" thickBot="1" x14ac:dyDescent="0.35">
      <c r="A30" s="1">
        <v>528</v>
      </c>
      <c r="B30" s="1">
        <v>4.6295835833840897</v>
      </c>
    </row>
    <row r="31" spans="1:2" ht="15" thickBot="1" x14ac:dyDescent="0.35">
      <c r="A31" s="1">
        <v>118</v>
      </c>
      <c r="B31" s="1">
        <v>4.4296873424727501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132</v>
      </c>
      <c r="B2" s="1">
        <v>4.6116713999999996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146</v>
      </c>
      <c r="B3" s="1">
        <v>3.3489144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502</v>
      </c>
      <c r="B4" s="1">
        <v>4.9340590000000004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114</v>
      </c>
      <c r="B5" s="1">
        <v>5.0141806999999998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135</v>
      </c>
      <c r="B6" s="1">
        <v>5.5557466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143</v>
      </c>
      <c r="B7" s="1">
        <v>4.5412616999999997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150</v>
      </c>
      <c r="B8" s="1">
        <v>4.4314622999999997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263</v>
      </c>
      <c r="B9" s="1">
        <v>4.1246605000000001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130</v>
      </c>
      <c r="B10" s="1">
        <v>5.4754243000000002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140</v>
      </c>
      <c r="B11" s="1">
        <v>5.3066114999999998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5.2480916999999998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103</v>
      </c>
      <c r="B13" s="1">
        <v>3.1100089999999998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151</v>
      </c>
      <c r="B14" s="1">
        <v>5.3280880000000002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134</v>
      </c>
      <c r="B15" s="1">
        <v>4.1107716999999999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122</v>
      </c>
      <c r="B16" s="1">
        <v>5.3117255999999999</v>
      </c>
    </row>
    <row r="17" spans="1:2" ht="15" thickBot="1" x14ac:dyDescent="0.35">
      <c r="A17" s="1">
        <v>133</v>
      </c>
      <c r="B17" s="1">
        <v>4.3884040000000004</v>
      </c>
    </row>
    <row r="18" spans="1:2" ht="15" thickBot="1" x14ac:dyDescent="0.35">
      <c r="A18" s="1">
        <v>516</v>
      </c>
      <c r="B18" s="1">
        <v>5.3540324999999998</v>
      </c>
    </row>
    <row r="19" spans="1:2" ht="15" thickBot="1" x14ac:dyDescent="0.35">
      <c r="A19" s="1">
        <v>261</v>
      </c>
      <c r="B19" s="1">
        <v>1.9770254</v>
      </c>
    </row>
    <row r="20" spans="1:2" ht="15" thickBot="1" x14ac:dyDescent="0.35">
      <c r="A20" s="1">
        <v>111</v>
      </c>
      <c r="B20" s="1">
        <v>3.4033609999999999</v>
      </c>
    </row>
    <row r="21" spans="1:2" ht="15" thickBot="1" x14ac:dyDescent="0.35">
      <c r="A21" s="1">
        <v>144</v>
      </c>
      <c r="B21" s="1">
        <v>4.1233025000000003</v>
      </c>
    </row>
    <row r="22" spans="1:2" ht="15" thickBot="1" x14ac:dyDescent="0.35">
      <c r="A22" s="1">
        <v>138</v>
      </c>
      <c r="B22" s="1">
        <v>5.6802115000000004</v>
      </c>
    </row>
    <row r="23" spans="1:2" ht="15" thickBot="1" x14ac:dyDescent="0.35">
      <c r="A23" s="1">
        <v>137</v>
      </c>
      <c r="B23" s="1">
        <v>6.9099409999999999</v>
      </c>
    </row>
    <row r="24" spans="1:2" ht="15" thickBot="1" x14ac:dyDescent="0.35">
      <c r="A24" s="1">
        <v>126</v>
      </c>
      <c r="B24" s="1">
        <v>5.1362557000000004</v>
      </c>
    </row>
    <row r="25" spans="1:2" ht="15" thickBot="1" x14ac:dyDescent="0.35">
      <c r="A25" s="1">
        <v>113</v>
      </c>
      <c r="B25" s="1">
        <v>4.3327669999999996</v>
      </c>
    </row>
    <row r="26" spans="1:2" ht="15" thickBot="1" x14ac:dyDescent="0.35">
      <c r="A26" s="1">
        <v>117</v>
      </c>
      <c r="B26" s="1">
        <v>4.9108599999999996</v>
      </c>
    </row>
    <row r="27" spans="1:2" ht="15" thickBot="1" x14ac:dyDescent="0.35">
      <c r="A27" s="1">
        <v>145</v>
      </c>
      <c r="B27" s="1">
        <v>5.8556010000000001</v>
      </c>
    </row>
    <row r="28" spans="1:2" ht="15" thickBot="1" x14ac:dyDescent="0.35">
      <c r="A28" s="1">
        <v>141</v>
      </c>
      <c r="B28" s="1">
        <v>5.8687589999999998</v>
      </c>
    </row>
    <row r="29" spans="1:2" ht="15" thickBot="1" x14ac:dyDescent="0.35">
      <c r="A29" s="1">
        <v>136</v>
      </c>
      <c r="B29" s="1">
        <v>6.7923492999999997</v>
      </c>
    </row>
    <row r="30" spans="1:2" ht="15" thickBot="1" x14ac:dyDescent="0.35">
      <c r="A30" s="1">
        <v>528</v>
      </c>
      <c r="B30" s="1">
        <v>5.1650967999999997</v>
      </c>
    </row>
    <row r="31" spans="1:2" ht="15" thickBot="1" x14ac:dyDescent="0.35">
      <c r="A31" s="1">
        <v>118</v>
      </c>
      <c r="B31" s="1">
        <v>5.0235659999999998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132</v>
      </c>
      <c r="B2" s="1">
        <v>3.95741164426116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146</v>
      </c>
      <c r="B3" s="1">
        <v>4.35904576202151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502</v>
      </c>
      <c r="B4" s="1">
        <v>4.1743474840094104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114</v>
      </c>
      <c r="B5" s="1">
        <v>4.89542827674763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135</v>
      </c>
      <c r="B6" s="1">
        <v>6.0554380173240299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143</v>
      </c>
      <c r="B7" s="1">
        <v>5.1618522143096497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150</v>
      </c>
      <c r="B8" s="1">
        <v>5.0077575914567003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263</v>
      </c>
      <c r="B9" s="1">
        <v>4.5063627071868702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130</v>
      </c>
      <c r="B10" s="1">
        <v>5.9137983653468797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140</v>
      </c>
      <c r="B11" s="1">
        <v>5.2962103315365896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5.1282150585603201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103</v>
      </c>
      <c r="B13" s="1">
        <v>3.06327126870297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151</v>
      </c>
      <c r="B14" s="1">
        <v>5.8203284265214403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134</v>
      </c>
      <c r="B15" s="1">
        <v>4.4185029496838801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122</v>
      </c>
      <c r="B16" s="1">
        <v>5.70788248991275</v>
      </c>
    </row>
    <row r="17" spans="1:2" ht="15" thickBot="1" x14ac:dyDescent="0.35">
      <c r="A17" s="1">
        <v>133</v>
      </c>
      <c r="B17" s="1">
        <v>5.1309617916967598</v>
      </c>
    </row>
    <row r="18" spans="1:2" ht="15" thickBot="1" x14ac:dyDescent="0.35">
      <c r="A18" s="1">
        <v>516</v>
      </c>
      <c r="B18" s="1">
        <v>4.3556914106864602</v>
      </c>
    </row>
    <row r="19" spans="1:2" ht="15" thickBot="1" x14ac:dyDescent="0.35">
      <c r="A19" s="1">
        <v>261</v>
      </c>
      <c r="B19" s="1">
        <v>3.0593059902769499</v>
      </c>
    </row>
    <row r="20" spans="1:2" ht="15" thickBot="1" x14ac:dyDescent="0.35">
      <c r="A20" s="1">
        <v>111</v>
      </c>
      <c r="B20" s="1">
        <v>3.9984163408173399</v>
      </c>
    </row>
    <row r="21" spans="1:2" ht="15" thickBot="1" x14ac:dyDescent="0.35">
      <c r="A21" s="1">
        <v>144</v>
      </c>
      <c r="B21" s="1">
        <v>4.2655427014627101</v>
      </c>
    </row>
    <row r="22" spans="1:2" ht="15" thickBot="1" x14ac:dyDescent="0.35">
      <c r="A22" s="1">
        <v>138</v>
      </c>
      <c r="B22" s="1">
        <v>6.0404860696687503</v>
      </c>
    </row>
    <row r="23" spans="1:2" ht="15" thickBot="1" x14ac:dyDescent="0.35">
      <c r="A23" s="1">
        <v>137</v>
      </c>
      <c r="B23" s="1">
        <v>6.1934266276114096</v>
      </c>
    </row>
    <row r="24" spans="1:2" ht="15" thickBot="1" x14ac:dyDescent="0.35">
      <c r="A24" s="1">
        <v>126</v>
      </c>
      <c r="B24" s="1">
        <v>5.0886088846159696</v>
      </c>
    </row>
    <row r="25" spans="1:2" ht="15" thickBot="1" x14ac:dyDescent="0.35">
      <c r="A25" s="1">
        <v>113</v>
      </c>
      <c r="B25" s="1">
        <v>4.8856463771387499</v>
      </c>
    </row>
    <row r="26" spans="1:2" ht="15" thickBot="1" x14ac:dyDescent="0.35">
      <c r="A26" s="1">
        <v>117</v>
      </c>
      <c r="B26" s="1">
        <v>5.8228726474923604</v>
      </c>
    </row>
    <row r="27" spans="1:2" ht="15" thickBot="1" x14ac:dyDescent="0.35">
      <c r="A27" s="1">
        <v>145</v>
      </c>
      <c r="B27" s="1">
        <v>5.8328490907157597</v>
      </c>
    </row>
    <row r="28" spans="1:2" ht="15" thickBot="1" x14ac:dyDescent="0.35">
      <c r="A28" s="1">
        <v>141</v>
      </c>
      <c r="B28" s="1">
        <v>6.2656399706470696</v>
      </c>
    </row>
    <row r="29" spans="1:2" ht="15" thickBot="1" x14ac:dyDescent="0.35">
      <c r="A29" s="1">
        <v>136</v>
      </c>
      <c r="B29" s="1">
        <v>5.7479941714178597</v>
      </c>
    </row>
    <row r="30" spans="1:2" ht="15" thickBot="1" x14ac:dyDescent="0.35">
      <c r="A30" s="1">
        <v>528</v>
      </c>
      <c r="B30" s="1">
        <v>4.2660088349365504</v>
      </c>
    </row>
    <row r="31" spans="1:2" ht="15" thickBot="1" x14ac:dyDescent="0.35">
      <c r="A31" s="1">
        <v>118</v>
      </c>
      <c r="B31" s="1">
        <v>4.5978943517427098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columns to delete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2024-08-10T19:23:10Z</dcterms:modified>
</cp:coreProperties>
</file>