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25959C9D-8B60-4662-AE2A-BEF59C6ADE78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Props" sheetId="17" r:id="rId2"/>
    <sheet name="RF" sheetId="2" r:id="rId3"/>
    <sheet name="Neural" sheetId="3" r:id="rId4"/>
    <sheet name="LR" sheetId="4" r:id="rId5"/>
    <sheet name="Adaboost" sheetId="6" r:id="rId6"/>
    <sheet name="XGBR" sheetId="7" r:id="rId7"/>
    <sheet name="Huber" sheetId="12" r:id="rId8"/>
    <sheet name="BayesRidge" sheetId="16" r:id="rId9"/>
    <sheet name="Elastic" sheetId="15" r:id="rId10"/>
    <sheet name="GBR" sheetId="13" r:id="rId11"/>
  </sheets>
  <definedNames>
    <definedName name="_xlnm._FilterDatabase" localSheetId="0" hidden="1">Sheet1!$D$36:$V$74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0" i="1" l="1"/>
  <c r="L59" i="1"/>
  <c r="L64" i="1"/>
  <c r="L47" i="1"/>
  <c r="L44" i="1"/>
  <c r="L51" i="1"/>
  <c r="L52" i="1"/>
  <c r="L37" i="1"/>
  <c r="L38" i="1"/>
  <c r="L58" i="1"/>
  <c r="L62" i="1"/>
  <c r="L40" i="1"/>
  <c r="L61" i="1"/>
  <c r="L48" i="1"/>
  <c r="L63" i="1"/>
  <c r="L66" i="1"/>
  <c r="L41" i="1"/>
  <c r="L43" i="1"/>
  <c r="L42" i="1"/>
  <c r="L39" i="1"/>
  <c r="L53" i="1"/>
  <c r="L46" i="1"/>
  <c r="L49" i="1"/>
  <c r="L56" i="1"/>
  <c r="L55" i="1"/>
  <c r="L45" i="1"/>
  <c r="L54" i="1"/>
  <c r="L57" i="1"/>
  <c r="L50" i="1"/>
  <c r="L65" i="1"/>
  <c r="Q46" i="1" l="1"/>
  <c r="Q49" i="1"/>
  <c r="Q56" i="1"/>
  <c r="Q55" i="1"/>
  <c r="Q45" i="1"/>
  <c r="Q54" i="1"/>
  <c r="Q57" i="1"/>
  <c r="Q50" i="1"/>
  <c r="M46" i="1"/>
  <c r="P46" i="1" s="1"/>
  <c r="R46" i="1" s="1"/>
  <c r="N46" i="1"/>
  <c r="M49" i="1"/>
  <c r="P49" i="1" s="1"/>
  <c r="R49" i="1" s="1"/>
  <c r="N49" i="1"/>
  <c r="M56" i="1"/>
  <c r="S56" i="1" s="1"/>
  <c r="N56" i="1"/>
  <c r="M55" i="1"/>
  <c r="T55" i="1" s="1"/>
  <c r="N55" i="1"/>
  <c r="M45" i="1"/>
  <c r="S45" i="1" s="1"/>
  <c r="N45" i="1"/>
  <c r="M54" i="1"/>
  <c r="P54" i="1" s="1"/>
  <c r="R54" i="1" s="1"/>
  <c r="N54" i="1"/>
  <c r="M57" i="1"/>
  <c r="T57" i="1" s="1"/>
  <c r="N57" i="1"/>
  <c r="M50" i="1"/>
  <c r="P50" i="1" s="1"/>
  <c r="R50" i="1" s="1"/>
  <c r="N50" i="1"/>
  <c r="T54" i="1" l="1"/>
  <c r="S54" i="1"/>
  <c r="S55" i="1"/>
  <c r="P55" i="1"/>
  <c r="R55" i="1" s="1"/>
  <c r="T56" i="1"/>
  <c r="P56" i="1"/>
  <c r="R56" i="1" s="1"/>
  <c r="P57" i="1"/>
  <c r="R57" i="1" s="1"/>
  <c r="T50" i="1"/>
  <c r="S50" i="1"/>
  <c r="T45" i="1"/>
  <c r="T49" i="1"/>
  <c r="S57" i="1"/>
  <c r="P45" i="1"/>
  <c r="R45" i="1" s="1"/>
  <c r="S49" i="1"/>
  <c r="T46" i="1"/>
  <c r="S46" i="1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2" i="17"/>
  <c r="U57" i="1" l="1"/>
  <c r="U46" i="1"/>
  <c r="U56" i="1"/>
  <c r="U55" i="1"/>
  <c r="U54" i="1"/>
  <c r="U49" i="1"/>
  <c r="U50" i="1"/>
  <c r="U45" i="1"/>
  <c r="Q52" i="1"/>
  <c r="N52" i="1"/>
  <c r="M60" i="1"/>
  <c r="P60" i="1" s="1"/>
  <c r="N60" i="1"/>
  <c r="Q43" i="1"/>
  <c r="N43" i="1"/>
  <c r="M40" i="1"/>
  <c r="N40" i="1"/>
  <c r="Q44" i="1"/>
  <c r="N44" i="1"/>
  <c r="M59" i="1"/>
  <c r="P59" i="1" s="1"/>
  <c r="N59" i="1"/>
  <c r="M66" i="1"/>
  <c r="P66" i="1" s="1"/>
  <c r="N66" i="1"/>
  <c r="M53" i="1"/>
  <c r="P53" i="1" s="1"/>
  <c r="N53" i="1"/>
  <c r="Q41" i="1"/>
  <c r="N41" i="1"/>
  <c r="Q39" i="1"/>
  <c r="N39" i="1"/>
  <c r="M38" i="1"/>
  <c r="N38" i="1"/>
  <c r="Q37" i="1"/>
  <c r="N37" i="1"/>
  <c r="M58" i="1"/>
  <c r="P58" i="1" s="1"/>
  <c r="N58" i="1"/>
  <c r="Q47" i="1"/>
  <c r="N47" i="1"/>
  <c r="M63" i="1"/>
  <c r="P63" i="1" s="1"/>
  <c r="N63" i="1"/>
  <c r="Q65" i="1"/>
  <c r="N65" i="1"/>
  <c r="M51" i="1"/>
  <c r="P51" i="1" s="1"/>
  <c r="N51" i="1"/>
  <c r="M48" i="1"/>
  <c r="P48" i="1" s="1"/>
  <c r="N48" i="1"/>
  <c r="Q42" i="1"/>
  <c r="N42" i="1"/>
  <c r="Q61" i="1"/>
  <c r="N61" i="1"/>
  <c r="P40" i="1" l="1"/>
  <c r="R40" i="1" s="1"/>
  <c r="P38" i="1"/>
  <c r="R38" i="1" s="1"/>
  <c r="R53" i="1"/>
  <c r="Q38" i="1"/>
  <c r="M42" i="1"/>
  <c r="M61" i="1"/>
  <c r="Q40" i="1"/>
  <c r="Q59" i="1"/>
  <c r="Q53" i="1"/>
  <c r="M65" i="1"/>
  <c r="Q63" i="1"/>
  <c r="Q48" i="1"/>
  <c r="M39" i="1"/>
  <c r="R63" i="1"/>
  <c r="T63" i="1"/>
  <c r="Q58" i="1"/>
  <c r="M43" i="1"/>
  <c r="Q60" i="1"/>
  <c r="M37" i="1"/>
  <c r="M41" i="1"/>
  <c r="M47" i="1"/>
  <c r="Q66" i="1"/>
  <c r="R48" i="1"/>
  <c r="S48" i="1"/>
  <c r="T48" i="1"/>
  <c r="S58" i="1"/>
  <c r="R58" i="1"/>
  <c r="T51" i="1"/>
  <c r="R51" i="1"/>
  <c r="R66" i="1"/>
  <c r="T66" i="1"/>
  <c r="S66" i="1"/>
  <c r="S59" i="1"/>
  <c r="R59" i="1"/>
  <c r="S60" i="1"/>
  <c r="T60" i="1"/>
  <c r="R60" i="1"/>
  <c r="T53" i="1"/>
  <c r="M52" i="1"/>
  <c r="Q51" i="1"/>
  <c r="T38" i="1"/>
  <c r="M44" i="1"/>
  <c r="T59" i="1"/>
  <c r="S51" i="1"/>
  <c r="T40" i="1"/>
  <c r="S63" i="1"/>
  <c r="S38" i="1"/>
  <c r="S53" i="1"/>
  <c r="S40" i="1"/>
  <c r="T58" i="1"/>
  <c r="Q62" i="1"/>
  <c r="N62" i="1"/>
  <c r="P37" i="1" l="1"/>
  <c r="R37" i="1" s="1"/>
  <c r="P52" i="1"/>
  <c r="R52" i="1" s="1"/>
  <c r="P42" i="1"/>
  <c r="R42" i="1" s="1"/>
  <c r="P47" i="1"/>
  <c r="R47" i="1" s="1"/>
  <c r="S39" i="1"/>
  <c r="P39" i="1"/>
  <c r="R39" i="1" s="1"/>
  <c r="P41" i="1"/>
  <c r="R41" i="1" s="1"/>
  <c r="P44" i="1"/>
  <c r="R44" i="1" s="1"/>
  <c r="T61" i="1"/>
  <c r="P61" i="1"/>
  <c r="R61" i="1" s="1"/>
  <c r="S43" i="1"/>
  <c r="P43" i="1"/>
  <c r="R43" i="1" s="1"/>
  <c r="P65" i="1"/>
  <c r="R65" i="1" s="1"/>
  <c r="S47" i="1"/>
  <c r="U51" i="1"/>
  <c r="T42" i="1"/>
  <c r="S42" i="1"/>
  <c r="S61" i="1"/>
  <c r="S44" i="1"/>
  <c r="S41" i="1"/>
  <c r="S37" i="1"/>
  <c r="T39" i="1"/>
  <c r="U60" i="1"/>
  <c r="T65" i="1"/>
  <c r="T41" i="1"/>
  <c r="U53" i="1"/>
  <c r="S65" i="1"/>
  <c r="T37" i="1"/>
  <c r="T47" i="1"/>
  <c r="U48" i="1"/>
  <c r="U66" i="1"/>
  <c r="U58" i="1"/>
  <c r="U38" i="1"/>
  <c r="U63" i="1"/>
  <c r="T43" i="1"/>
  <c r="T52" i="1"/>
  <c r="U59" i="1"/>
  <c r="S52" i="1"/>
  <c r="T44" i="1"/>
  <c r="U40" i="1"/>
  <c r="M62" i="1"/>
  <c r="N64" i="1"/>
  <c r="Q64" i="1"/>
  <c r="P62" i="1" l="1"/>
  <c r="R62" i="1" s="1"/>
  <c r="U47" i="1"/>
  <c r="U52" i="1"/>
  <c r="U65" i="1"/>
  <c r="U39" i="1"/>
  <c r="U41" i="1"/>
  <c r="U61" i="1"/>
  <c r="U44" i="1"/>
  <c r="U37" i="1"/>
  <c r="U42" i="1"/>
  <c r="U43" i="1"/>
  <c r="T62" i="1"/>
  <c r="S62" i="1"/>
  <c r="M64" i="1"/>
  <c r="P64" i="1" s="1"/>
  <c r="R30" i="17"/>
  <c r="R31" i="17"/>
  <c r="R33" i="17"/>
  <c r="R32" i="17"/>
  <c r="U62" i="1" l="1"/>
  <c r="S64" i="1"/>
  <c r="T64" i="1"/>
  <c r="R64" i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A70" i="1"/>
  <c r="A69" i="1"/>
  <c r="A65" i="1"/>
  <c r="A66" i="1"/>
  <c r="A67" i="1"/>
  <c r="A68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A37" i="1"/>
  <c r="B59" i="1"/>
  <c r="B60" i="1"/>
  <c r="B49" i="1"/>
  <c r="B50" i="1"/>
  <c r="B51" i="1"/>
  <c r="B52" i="1"/>
  <c r="B53" i="1"/>
  <c r="B54" i="1"/>
  <c r="B55" i="1"/>
  <c r="B56" i="1"/>
  <c r="B57" i="1"/>
  <c r="B58" i="1"/>
  <c r="I2" i="1"/>
  <c r="H2" i="1"/>
  <c r="G2" i="1"/>
  <c r="F2" i="1"/>
  <c r="E2" i="1"/>
  <c r="D2" i="1"/>
  <c r="C2" i="1"/>
  <c r="B38" i="1"/>
  <c r="B39" i="1"/>
  <c r="B40" i="1"/>
  <c r="B41" i="1"/>
  <c r="B42" i="1"/>
  <c r="B43" i="1"/>
  <c r="B44" i="1"/>
  <c r="B45" i="1"/>
  <c r="B46" i="1"/>
  <c r="B47" i="1"/>
  <c r="B48" i="1"/>
  <c r="B37" i="1"/>
  <c r="B2" i="1"/>
  <c r="U64" i="1" l="1"/>
  <c r="L23" i="1"/>
  <c r="L30" i="1"/>
  <c r="L24" i="1"/>
  <c r="L31" i="1"/>
  <c r="L28" i="1"/>
  <c r="L25" i="1"/>
  <c r="L22" i="1"/>
  <c r="L29" i="1"/>
  <c r="L26" i="1"/>
  <c r="L27" i="1"/>
  <c r="K2" i="1"/>
  <c r="L2" i="1"/>
  <c r="J31" i="1"/>
  <c r="K31" i="1"/>
  <c r="L17" i="1"/>
  <c r="J17" i="1"/>
  <c r="K17" i="1"/>
  <c r="J4" i="1"/>
  <c r="K4" i="1"/>
  <c r="L4" i="1"/>
  <c r="J24" i="1"/>
  <c r="K24" i="1"/>
  <c r="L21" i="1"/>
  <c r="K21" i="1"/>
  <c r="J21" i="1"/>
  <c r="K28" i="1"/>
  <c r="J28" i="1"/>
  <c r="L14" i="1"/>
  <c r="K14" i="1"/>
  <c r="J14" i="1"/>
  <c r="J11" i="1"/>
  <c r="K11" i="1"/>
  <c r="L11" i="1"/>
  <c r="J8" i="1"/>
  <c r="K8" i="1"/>
  <c r="L8" i="1"/>
  <c r="J27" i="1"/>
  <c r="K27" i="1"/>
  <c r="K18" i="1"/>
  <c r="L18" i="1"/>
  <c r="J18" i="1"/>
  <c r="K13" i="1"/>
  <c r="J13" i="1"/>
  <c r="L13" i="1"/>
  <c r="L5" i="1"/>
  <c r="J5" i="1"/>
  <c r="K5" i="1"/>
  <c r="K10" i="1"/>
  <c r="L10" i="1"/>
  <c r="J10" i="1"/>
  <c r="K29" i="1"/>
  <c r="J29" i="1"/>
  <c r="J25" i="1"/>
  <c r="K25" i="1"/>
  <c r="J22" i="1"/>
  <c r="K22" i="1"/>
  <c r="J15" i="1"/>
  <c r="K15" i="1"/>
  <c r="L15" i="1"/>
  <c r="J7" i="1"/>
  <c r="K7" i="1"/>
  <c r="L7" i="1"/>
  <c r="J19" i="1"/>
  <c r="K19" i="1"/>
  <c r="L19" i="1"/>
  <c r="J12" i="1"/>
  <c r="K12" i="1"/>
  <c r="L12" i="1"/>
  <c r="L9" i="1"/>
  <c r="J9" i="1"/>
  <c r="K9" i="1"/>
  <c r="K6" i="1"/>
  <c r="L6" i="1"/>
  <c r="J6" i="1"/>
  <c r="K30" i="1"/>
  <c r="J30" i="1"/>
  <c r="K26" i="1"/>
  <c r="J26" i="1"/>
  <c r="J23" i="1"/>
  <c r="K23" i="1"/>
  <c r="K20" i="1"/>
  <c r="J20" i="1"/>
  <c r="L20" i="1"/>
  <c r="K16" i="1"/>
  <c r="J16" i="1"/>
  <c r="L16" i="1"/>
  <c r="J3" i="1"/>
  <c r="K3" i="1"/>
  <c r="L3" i="1"/>
  <c r="L33" i="1"/>
  <c r="K33" i="1"/>
  <c r="J32" i="1"/>
  <c r="K35" i="1"/>
  <c r="L32" i="1"/>
  <c r="J33" i="1"/>
  <c r="K32" i="1"/>
  <c r="J35" i="1"/>
  <c r="J34" i="1"/>
  <c r="L34" i="1"/>
  <c r="K34" i="1"/>
  <c r="L35" i="1"/>
  <c r="J2" i="1" l="1"/>
</calcChain>
</file>

<file path=xl/sharedStrings.xml><?xml version="1.0" encoding="utf-8"?>
<sst xmlns="http://schemas.openxmlformats.org/spreadsheetml/2006/main" count="258" uniqueCount="105">
  <si>
    <t>TEAM</t>
  </si>
  <si>
    <t>PTS FOR RF</t>
  </si>
  <si>
    <t>PTS FOR LR</t>
  </si>
  <si>
    <t>PTS GBR</t>
  </si>
  <si>
    <t>PTS Elastic</t>
  </si>
  <si>
    <t>Average All</t>
  </si>
  <si>
    <t>Result</t>
  </si>
  <si>
    <t>PTS Neural</t>
  </si>
  <si>
    <t>PTS</t>
  </si>
  <si>
    <t>PTS Adaboost</t>
  </si>
  <si>
    <t>PTS XGBR</t>
  </si>
  <si>
    <t>PTS Huber</t>
  </si>
  <si>
    <t>Pts BayesRidge</t>
  </si>
  <si>
    <t>opponent_PTS</t>
  </si>
  <si>
    <t>MIN</t>
  </si>
  <si>
    <t>MAX</t>
  </si>
  <si>
    <t>Filtered</t>
  </si>
  <si>
    <t>Take</t>
  </si>
  <si>
    <t>% Over/under</t>
  </si>
  <si>
    <t>Team</t>
  </si>
  <si>
    <t>Starter</t>
  </si>
  <si>
    <t>K</t>
  </si>
  <si>
    <t>Under</t>
  </si>
  <si>
    <t>Over</t>
  </si>
  <si>
    <t>Final Stars</t>
  </si>
  <si>
    <t>Stars on percent</t>
  </si>
  <si>
    <t>Stars On Difference</t>
  </si>
  <si>
    <t>Difference Max</t>
  </si>
  <si>
    <t>Over/Under</t>
  </si>
  <si>
    <t>Average</t>
  </si>
  <si>
    <t>Order</t>
  </si>
  <si>
    <t>Strikeouts</t>
  </si>
  <si>
    <t>min</t>
  </si>
  <si>
    <t/>
  </si>
  <si>
    <t>Seasonal K's</t>
  </si>
  <si>
    <t>Difference Season</t>
  </si>
  <si>
    <t>Exceed Stars</t>
  </si>
  <si>
    <t>Percent Exceed O/U Last 10</t>
  </si>
  <si>
    <t>Last 10 Starts Avg Stars</t>
  </si>
  <si>
    <t>SDP</t>
  </si>
  <si>
    <t>TOR</t>
  </si>
  <si>
    <t>BAL</t>
  </si>
  <si>
    <t>CIN</t>
  </si>
  <si>
    <t>COL</t>
  </si>
  <si>
    <t>PHI</t>
  </si>
  <si>
    <t>SFG</t>
  </si>
  <si>
    <t>WSN</t>
  </si>
  <si>
    <t>MIL</t>
  </si>
  <si>
    <t>NYM</t>
  </si>
  <si>
    <t>STL</t>
  </si>
  <si>
    <t>HOU</t>
  </si>
  <si>
    <t>WSH</t>
  </si>
  <si>
    <t>DET</t>
  </si>
  <si>
    <t>ARI</t>
  </si>
  <si>
    <t>TEX</t>
  </si>
  <si>
    <t>LAA</t>
  </si>
  <si>
    <t>KCR</t>
  </si>
  <si>
    <t>CLE</t>
  </si>
  <si>
    <t>LAD</t>
  </si>
  <si>
    <t>PIT</t>
  </si>
  <si>
    <t>TBR</t>
  </si>
  <si>
    <t>MIA</t>
  </si>
  <si>
    <t>NYY</t>
  </si>
  <si>
    <t>ATL</t>
  </si>
  <si>
    <t>BOS</t>
  </si>
  <si>
    <t>CHW</t>
  </si>
  <si>
    <t>CHC</t>
  </si>
  <si>
    <t>SEA</t>
  </si>
  <si>
    <t>OAK</t>
  </si>
  <si>
    <t>1st Start</t>
  </si>
  <si>
    <t>Spencer Schwellenbach</t>
  </si>
  <si>
    <t>Nick Pivetta</t>
  </si>
  <si>
    <t>Miles Mikolas</t>
  </si>
  <si>
    <t>Ronel Blanco</t>
  </si>
  <si>
    <t>Graham Ashcraft</t>
  </si>
  <si>
    <t>Dakota Hudson</t>
  </si>
  <si>
    <t>Jordan Hicks</t>
  </si>
  <si>
    <t>Jordan Montgomery</t>
  </si>
  <si>
    <t>Aaron Ashby</t>
  </si>
  <si>
    <t>Aaron Nola</t>
  </si>
  <si>
    <t>Luis Severino</t>
  </si>
  <si>
    <t>Patrick Corbin</t>
  </si>
  <si>
    <t>Brady Singer</t>
  </si>
  <si>
    <t>Nick Sandlin</t>
  </si>
  <si>
    <t>James Paxton</t>
  </si>
  <si>
    <t>Paul Skenes</t>
  </si>
  <si>
    <t>Zach Eflin</t>
  </si>
  <si>
    <t>Braxton Garrett</t>
  </si>
  <si>
    <t>Chris Paddack</t>
  </si>
  <si>
    <t>Carlos Rodon</t>
  </si>
  <si>
    <t>Albert Suarez</t>
  </si>
  <si>
    <t>Jose Berrios</t>
  </si>
  <si>
    <t>Erick Fedde</t>
  </si>
  <si>
    <t>Jameson Taillon</t>
  </si>
  <si>
    <t>Kenta Maeda</t>
  </si>
  <si>
    <t>Jose Urena</t>
  </si>
  <si>
    <t>Dylan Cease</t>
  </si>
  <si>
    <t>Jose Soriano</t>
  </si>
  <si>
    <t>Logan Gilbert</t>
  </si>
  <si>
    <t>Joey Estes</t>
  </si>
  <si>
    <t>SF</t>
  </si>
  <si>
    <t>KC</t>
  </si>
  <si>
    <t>SD</t>
  </si>
  <si>
    <t>TB</t>
  </si>
  <si>
    <t>PPD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</si>
</sst>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b/>
      <sz val="10"/>
      <color rgb="FF212121"/>
      <name val="Arial"/>
      <family val="2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0" fillId="3" borderId="2" xfId="0" applyFill="1" applyBorder="1"/>
    <xf numFmtId="0" fontId="1" fillId="0" borderId="0" xfId="0" applyFont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C74"/>
  <sheetViews>
    <sheetView tabSelected="1" topLeftCell="B29" zoomScale="80" zoomScaleNormal="80" workbookViewId="0">
      <selection activeCell="M66" sqref="M66:V66"/>
    </sheetView>
  </sheetViews>
  <sheetFormatPr defaultRowHeight="14.4" x14ac:dyDescent="0.3"/>
  <cols>
    <col min="1" max="1" width="18.33203125" style="6" bestFit="1" customWidth="1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1" width="12.21875" style="6" customWidth="1"/>
    <col min="12" max="12" width="14" style="6" bestFit="1" customWidth="1"/>
    <col min="13" max="13" width="12.21875" style="6" customWidth="1"/>
    <col min="14" max="14" width="16.6640625" style="6" bestFit="1" customWidth="1"/>
    <col min="15" max="15" width="24.5546875" style="6" bestFit="1" customWidth="1"/>
    <col min="16" max="16" width="17.44140625" style="6" bestFit="1" customWidth="1"/>
    <col min="17" max="17" width="13.5546875" style="6" customWidth="1"/>
    <col min="18" max="18" width="18.33203125" style="6" customWidth="1"/>
    <col min="19" max="19" width="22.109375" style="6" bestFit="1" customWidth="1"/>
    <col min="20" max="20" width="15.109375" style="6" bestFit="1" customWidth="1"/>
    <col min="21" max="21" width="16" style="6" bestFit="1" customWidth="1"/>
    <col min="22" max="22" width="12.6640625" style="6" customWidth="1"/>
    <col min="23" max="24" width="12.6640625" style="6" bestFit="1" customWidth="1"/>
    <col min="25" max="25" width="22.77734375" style="6" bestFit="1" customWidth="1"/>
    <col min="26" max="26" width="23.77734375" style="6" bestFit="1" customWidth="1"/>
    <col min="27" max="28" width="8.88671875" style="6"/>
    <col min="29" max="29" width="16.5546875" bestFit="1" customWidth="1"/>
    <col min="30" max="16384" width="8.88671875" style="6"/>
  </cols>
  <sheetData>
    <row r="1" spans="1:29" s="4" customFormat="1" x14ac:dyDescent="0.3">
      <c r="A1" s="3" t="s">
        <v>0</v>
      </c>
      <c r="B1" s="4" t="s">
        <v>1</v>
      </c>
      <c r="C1" s="4" t="s">
        <v>2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4</v>
      </c>
      <c r="I1" s="4" t="s">
        <v>3</v>
      </c>
      <c r="J1" s="4" t="s">
        <v>5</v>
      </c>
      <c r="K1" s="4" t="s">
        <v>15</v>
      </c>
      <c r="L1" s="4" t="s">
        <v>14</v>
      </c>
    </row>
    <row r="2" spans="1:29" ht="15" thickBot="1" x14ac:dyDescent="0.35">
      <c r="A2" t="s">
        <v>70</v>
      </c>
      <c r="B2" s="5">
        <f>RF!B2</f>
        <v>4.42</v>
      </c>
      <c r="C2" s="5">
        <f>LR!B2</f>
        <v>4.47496473510913</v>
      </c>
      <c r="D2" s="5">
        <f>Adaboost!B2</f>
        <v>4.5732647814909999</v>
      </c>
      <c r="E2" s="5">
        <f>XGBR!B2</f>
        <v>5.5040316999999996</v>
      </c>
      <c r="F2" s="5">
        <f>Huber!B2</f>
        <v>4.4144794511444401</v>
      </c>
      <c r="G2" s="5">
        <f>BayesRidge!B2</f>
        <v>4.4838955299298204</v>
      </c>
      <c r="H2" s="5">
        <f>Elastic!B2</f>
        <v>4.8401003452601898</v>
      </c>
      <c r="I2" s="5">
        <f>GBR!B2</f>
        <v>4.3035283625540499</v>
      </c>
      <c r="J2" s="6">
        <f t="shared" ref="J2:J35" si="0">AVERAGE(B2:I2,B37)</f>
        <v>4.6188648320867847</v>
      </c>
      <c r="K2">
        <f t="shared" ref="K2:K31" si="1">MAX(B2:I2,B37)</f>
        <v>5.5040316999999996</v>
      </c>
      <c r="L2">
        <f t="shared" ref="L2:L31" si="2">MIN(B2:I2,B37)</f>
        <v>4.3035283625540499</v>
      </c>
      <c r="AC2" s="6"/>
    </row>
    <row r="3" spans="1:29" ht="15" thickBot="1" x14ac:dyDescent="0.35">
      <c r="A3" t="s">
        <v>71</v>
      </c>
      <c r="B3" s="5">
        <f>RF!B3</f>
        <v>5.86</v>
      </c>
      <c r="C3" s="5">
        <f>LR!B3</f>
        <v>4.8818089716302202</v>
      </c>
      <c r="D3" s="5">
        <f>Adaboost!B3</f>
        <v>5.0842105263157897</v>
      </c>
      <c r="E3" s="5">
        <f>XGBR!B3</f>
        <v>4.5191999999999997</v>
      </c>
      <c r="F3" s="5">
        <f>Huber!B3</f>
        <v>4.8458854452463296</v>
      </c>
      <c r="G3" s="5">
        <f>BayesRidge!B3</f>
        <v>4.8429694962895802</v>
      </c>
      <c r="H3" s="5">
        <f>Elastic!B3</f>
        <v>4.8144245697660999</v>
      </c>
      <c r="I3" s="5">
        <f>GBR!B3</f>
        <v>5.2649988461695596</v>
      </c>
      <c r="J3" s="6">
        <f t="shared" si="0"/>
        <v>4.9924959638133286</v>
      </c>
      <c r="K3">
        <f t="shared" si="1"/>
        <v>5.86</v>
      </c>
      <c r="L3">
        <f t="shared" si="2"/>
        <v>4.5191999999999997</v>
      </c>
      <c r="AC3" s="6"/>
    </row>
    <row r="4" spans="1:29" ht="15" thickBot="1" x14ac:dyDescent="0.35">
      <c r="A4" t="s">
        <v>72</v>
      </c>
      <c r="B4" s="5">
        <f>RF!B4</f>
        <v>4.3499999999999996</v>
      </c>
      <c r="C4" s="5">
        <f>LR!B4</f>
        <v>4.7130499198690297</v>
      </c>
      <c r="D4" s="5">
        <f>Adaboost!B4</f>
        <v>5.4248479582971303</v>
      </c>
      <c r="E4" s="5">
        <f>XGBR!B4</f>
        <v>4.1352057000000002</v>
      </c>
      <c r="F4" s="5">
        <f>Huber!B4</f>
        <v>4.6123346909501999</v>
      </c>
      <c r="G4" s="5">
        <f>BayesRidge!B4</f>
        <v>4.7438923421510504</v>
      </c>
      <c r="H4" s="5">
        <f>Elastic!B4</f>
        <v>4.9124917678338003</v>
      </c>
      <c r="I4" s="5">
        <f>GBR!B4</f>
        <v>4.6253025491992998</v>
      </c>
      <c r="J4" s="6">
        <f t="shared" si="0"/>
        <v>4.6931032442081815</v>
      </c>
      <c r="K4">
        <f t="shared" si="1"/>
        <v>5.4248479582971303</v>
      </c>
      <c r="L4">
        <f t="shared" si="2"/>
        <v>4.1352057000000002</v>
      </c>
      <c r="AC4" s="6"/>
    </row>
    <row r="5" spans="1:29" ht="15" thickBot="1" x14ac:dyDescent="0.35">
      <c r="A5" t="s">
        <v>73</v>
      </c>
      <c r="B5" s="5">
        <f>RF!B5</f>
        <v>5.64</v>
      </c>
      <c r="C5" s="5">
        <f>LR!B5</f>
        <v>5.4797975833191197</v>
      </c>
      <c r="D5" s="5">
        <f>Adaboost!B5</f>
        <v>4.8468085106382901</v>
      </c>
      <c r="E5" s="5">
        <f>XGBR!B5</f>
        <v>5.3287744999999997</v>
      </c>
      <c r="F5" s="5">
        <f>Huber!B5</f>
        <v>5.4501874953972598</v>
      </c>
      <c r="G5" s="5">
        <f>BayesRidge!B5</f>
        <v>5.4231263312554798</v>
      </c>
      <c r="H5" s="5">
        <f>Elastic!B5</f>
        <v>5.0677588879744597</v>
      </c>
      <c r="I5" s="5">
        <f>GBR!B5</f>
        <v>5.2760133304517796</v>
      </c>
      <c r="J5" s="6">
        <f t="shared" si="0"/>
        <v>5.3492813193812818</v>
      </c>
      <c r="K5">
        <f t="shared" si="1"/>
        <v>5.64</v>
      </c>
      <c r="L5">
        <f t="shared" si="2"/>
        <v>4.8468085106382901</v>
      </c>
      <c r="AC5" s="6"/>
    </row>
    <row r="6" spans="1:29" ht="15" thickBot="1" x14ac:dyDescent="0.35">
      <c r="A6" t="s">
        <v>74</v>
      </c>
      <c r="B6" s="5">
        <f>RF!B6</f>
        <v>4.47</v>
      </c>
      <c r="C6" s="5">
        <f>LR!B6</f>
        <v>4.5914532689591496</v>
      </c>
      <c r="D6" s="5">
        <f>Adaboost!B6</f>
        <v>4.5561959654178601</v>
      </c>
      <c r="E6" s="5">
        <f>XGBR!B6</f>
        <v>3.7383169999999999</v>
      </c>
      <c r="F6" s="5">
        <f>Huber!B6</f>
        <v>4.5712845830633704</v>
      </c>
      <c r="G6" s="5">
        <f>BayesRidge!B6</f>
        <v>4.6189745326001903</v>
      </c>
      <c r="H6" s="5">
        <f>Elastic!B6</f>
        <v>4.88911773483981</v>
      </c>
      <c r="I6" s="5">
        <f>GBR!B6</f>
        <v>4.4478395095825496</v>
      </c>
      <c r="J6" s="6">
        <f t="shared" si="0"/>
        <v>4.5130669349281138</v>
      </c>
      <c r="K6">
        <f t="shared" si="1"/>
        <v>4.88911773483981</v>
      </c>
      <c r="L6">
        <f t="shared" si="2"/>
        <v>3.7383169999999999</v>
      </c>
      <c r="AC6" s="6"/>
    </row>
    <row r="7" spans="1:29" ht="15" thickBot="1" x14ac:dyDescent="0.35">
      <c r="A7" t="s">
        <v>75</v>
      </c>
      <c r="B7" s="5">
        <f>RF!B7</f>
        <v>4.7</v>
      </c>
      <c r="C7" s="5">
        <f>LR!B7</f>
        <v>4.8839729008776702</v>
      </c>
      <c r="D7" s="5">
        <f>Adaboost!B7</f>
        <v>4.5732647814909999</v>
      </c>
      <c r="E7" s="5">
        <f>XGBR!B7</f>
        <v>4.6048159999999996</v>
      </c>
      <c r="F7" s="5">
        <f>Huber!B7</f>
        <v>4.8971229314928397</v>
      </c>
      <c r="G7" s="5">
        <f>BayesRidge!B7</f>
        <v>4.8112606881410001</v>
      </c>
      <c r="H7" s="5">
        <f>Elastic!B7</f>
        <v>4.8401003452601898</v>
      </c>
      <c r="I7" s="5">
        <f>GBR!B7</f>
        <v>3.3975128925346998</v>
      </c>
      <c r="J7" s="6">
        <f t="shared" si="0"/>
        <v>4.6173798877316914</v>
      </c>
      <c r="K7">
        <f t="shared" si="1"/>
        <v>4.8971229314928397</v>
      </c>
      <c r="L7">
        <f t="shared" si="2"/>
        <v>3.3975128925346998</v>
      </c>
      <c r="AC7" s="6"/>
    </row>
    <row r="8" spans="1:29" ht="15" thickBot="1" x14ac:dyDescent="0.35">
      <c r="A8" t="s">
        <v>76</v>
      </c>
      <c r="B8" s="5">
        <f>RF!B8</f>
        <v>3.51</v>
      </c>
      <c r="C8" s="5">
        <f>LR!B8</f>
        <v>4.5915566155673204</v>
      </c>
      <c r="D8" s="5">
        <f>Adaboost!B8</f>
        <v>4.5735115431348703</v>
      </c>
      <c r="E8" s="5">
        <f>XGBR!B8</f>
        <v>4.3222337</v>
      </c>
      <c r="F8" s="5">
        <f>Huber!B8</f>
        <v>4.4284472594697597</v>
      </c>
      <c r="G8" s="5">
        <f>BayesRidge!B8</f>
        <v>4.6645671632849304</v>
      </c>
      <c r="H8" s="5">
        <f>Elastic!B8</f>
        <v>4.9174842797354303</v>
      </c>
      <c r="I8" s="5">
        <f>GBR!B8</f>
        <v>4.2713390127241899</v>
      </c>
      <c r="J8" s="6">
        <f t="shared" si="0"/>
        <v>4.4845728209932609</v>
      </c>
      <c r="K8">
        <f t="shared" si="1"/>
        <v>5.0820158150228503</v>
      </c>
      <c r="L8">
        <f t="shared" si="2"/>
        <v>3.51</v>
      </c>
      <c r="AC8" s="6"/>
    </row>
    <row r="9" spans="1:29" ht="15" thickBot="1" x14ac:dyDescent="0.35">
      <c r="A9" t="s">
        <v>77</v>
      </c>
      <c r="B9" s="5">
        <f>RF!B9</f>
        <v>4.72</v>
      </c>
      <c r="C9" s="5">
        <f>LR!B9</f>
        <v>4.7255665486380796</v>
      </c>
      <c r="D9" s="5">
        <f>Adaboost!B9</f>
        <v>5.1923743500866504</v>
      </c>
      <c r="E9" s="5">
        <f>XGBR!B9</f>
        <v>5.3010169999999999</v>
      </c>
      <c r="F9" s="5">
        <f>Huber!B9</f>
        <v>4.6146104930815204</v>
      </c>
      <c r="G9" s="5">
        <f>BayesRidge!B9</f>
        <v>4.77667479448934</v>
      </c>
      <c r="H9" s="5">
        <f>Elastic!B9</f>
        <v>4.9936200862352704</v>
      </c>
      <c r="I9" s="5">
        <f>GBR!B9</f>
        <v>5.1335096690441802</v>
      </c>
      <c r="J9" s="6">
        <f t="shared" si="0"/>
        <v>4.9155628181842825</v>
      </c>
      <c r="K9">
        <f t="shared" si="1"/>
        <v>5.3010169999999999</v>
      </c>
      <c r="L9">
        <f t="shared" si="2"/>
        <v>4.6146104930815204</v>
      </c>
      <c r="AC9" s="6"/>
    </row>
    <row r="10" spans="1:29" ht="15" thickBot="1" x14ac:dyDescent="0.35">
      <c r="A10" t="s">
        <v>78</v>
      </c>
      <c r="B10" s="5">
        <f>RF!B10</f>
        <v>2.61</v>
      </c>
      <c r="C10" s="5">
        <f>LR!B10</f>
        <v>3.1235118148368701</v>
      </c>
      <c r="D10" s="5">
        <f>Adaboost!B10</f>
        <v>3.8162544169611299</v>
      </c>
      <c r="E10" s="5">
        <f>XGBR!B10</f>
        <v>2.1211236000000002</v>
      </c>
      <c r="F10" s="5">
        <f>Huber!B10</f>
        <v>3.0027464257693799</v>
      </c>
      <c r="G10" s="5">
        <f>BayesRidge!B10</f>
        <v>3.0450589290857102</v>
      </c>
      <c r="H10" s="5">
        <f>Elastic!B10</f>
        <v>4.3009090598842796</v>
      </c>
      <c r="I10" s="5">
        <f>GBR!B10</f>
        <v>2.7170990759943798</v>
      </c>
      <c r="J10" s="6">
        <f t="shared" si="0"/>
        <v>3.1452179415156856</v>
      </c>
      <c r="K10">
        <f t="shared" si="1"/>
        <v>4.3009090598842796</v>
      </c>
      <c r="L10">
        <f t="shared" si="2"/>
        <v>2.1211236000000002</v>
      </c>
      <c r="AC10" s="6"/>
    </row>
    <row r="11" spans="1:29" ht="15" thickBot="1" x14ac:dyDescent="0.35">
      <c r="A11" t="s">
        <v>79</v>
      </c>
      <c r="B11" s="5">
        <f>RF!B11</f>
        <v>5.59</v>
      </c>
      <c r="C11" s="5">
        <f>LR!B11</f>
        <v>5.9538990968202299</v>
      </c>
      <c r="D11" s="5">
        <f>Adaboost!B11</f>
        <v>6.01166180758017</v>
      </c>
      <c r="E11" s="5">
        <f>XGBR!B11</f>
        <v>7.526605</v>
      </c>
      <c r="F11" s="5">
        <f>Huber!B11</f>
        <v>5.8963197227689097</v>
      </c>
      <c r="G11" s="5">
        <f>BayesRidge!B11</f>
        <v>5.91747317979525</v>
      </c>
      <c r="H11" s="5">
        <f>Elastic!B11</f>
        <v>5.2320125295380402</v>
      </c>
      <c r="I11" s="5">
        <f>GBR!B11</f>
        <v>6.3753171746487496</v>
      </c>
      <c r="J11" s="6">
        <f t="shared" si="0"/>
        <v>6.0505667992967327</v>
      </c>
      <c r="K11">
        <f t="shared" si="1"/>
        <v>7.526605</v>
      </c>
      <c r="L11">
        <f t="shared" si="2"/>
        <v>5.2320125295380402</v>
      </c>
      <c r="AC11" s="6"/>
    </row>
    <row r="12" spans="1:29" ht="15" thickBot="1" x14ac:dyDescent="0.35">
      <c r="A12" t="s">
        <v>80</v>
      </c>
      <c r="B12" s="5">
        <f>RF!B12</f>
        <v>4.5599999999999996</v>
      </c>
      <c r="C12" s="5">
        <f>LR!B12</f>
        <v>5.2099469783987704</v>
      </c>
      <c r="D12" s="5">
        <f>Adaboost!B12</f>
        <v>5.0214067278287402</v>
      </c>
      <c r="E12" s="5">
        <f>XGBR!B12</f>
        <v>2.7501326000000001</v>
      </c>
      <c r="F12" s="5">
        <f>Huber!B12</f>
        <v>5.0954005134881601</v>
      </c>
      <c r="G12" s="5">
        <f>BayesRidge!B12</f>
        <v>5.2183733981656601</v>
      </c>
      <c r="H12" s="5">
        <f>Elastic!B12</f>
        <v>5.0661249749884698</v>
      </c>
      <c r="I12" s="5">
        <f>GBR!B12</f>
        <v>4.4422093694950604</v>
      </c>
      <c r="J12" s="6">
        <f t="shared" si="0"/>
        <v>4.7548225041450287</v>
      </c>
      <c r="K12">
        <f t="shared" si="1"/>
        <v>5.4298079749403998</v>
      </c>
      <c r="L12">
        <f t="shared" si="2"/>
        <v>2.7501326000000001</v>
      </c>
      <c r="AC12" s="6"/>
    </row>
    <row r="13" spans="1:29" ht="15" thickBot="1" x14ac:dyDescent="0.35">
      <c r="A13" t="s">
        <v>81</v>
      </c>
      <c r="B13" s="5">
        <f>RF!B13</f>
        <v>4.18</v>
      </c>
      <c r="C13" s="5">
        <f>LR!B13</f>
        <v>4.6376546587111802</v>
      </c>
      <c r="D13" s="5">
        <f>Adaboost!B13</f>
        <v>4.8384955752212297</v>
      </c>
      <c r="E13" s="5">
        <f>XGBR!B13</f>
        <v>2.5948153</v>
      </c>
      <c r="F13" s="5">
        <f>Huber!B13</f>
        <v>4.5417155226238597</v>
      </c>
      <c r="G13" s="5">
        <f>BayesRidge!B13</f>
        <v>4.6547883674479502</v>
      </c>
      <c r="H13" s="5">
        <f>Elastic!B13</f>
        <v>4.9574243749484603</v>
      </c>
      <c r="I13" s="5">
        <f>GBR!B13</f>
        <v>4.7682093521882898</v>
      </c>
      <c r="J13" s="6">
        <f t="shared" si="0"/>
        <v>4.4359207963572409</v>
      </c>
      <c r="K13">
        <f t="shared" si="1"/>
        <v>4.9574243749484603</v>
      </c>
      <c r="L13">
        <f t="shared" si="2"/>
        <v>2.5948153</v>
      </c>
      <c r="AC13" s="6"/>
    </row>
    <row r="14" spans="1:29" ht="15" thickBot="1" x14ac:dyDescent="0.35">
      <c r="A14" t="s">
        <v>82</v>
      </c>
      <c r="B14" s="5">
        <f>RF!B14</f>
        <v>4.32</v>
      </c>
      <c r="C14" s="5">
        <f>LR!B14</f>
        <v>4.8961226415973496</v>
      </c>
      <c r="D14" s="5">
        <f>Adaboost!B14</f>
        <v>5.0214067278287402</v>
      </c>
      <c r="E14" s="5">
        <f>XGBR!B14</f>
        <v>6.3404407999999997</v>
      </c>
      <c r="F14" s="5">
        <f>Huber!B14</f>
        <v>4.9229491580212299</v>
      </c>
      <c r="G14" s="5">
        <f>BayesRidge!B14</f>
        <v>4.9138314762220903</v>
      </c>
      <c r="H14" s="5">
        <f>Elastic!B14</f>
        <v>5.0089380204789</v>
      </c>
      <c r="I14" s="5">
        <f>GBR!B14</f>
        <v>4.6500240277304599</v>
      </c>
      <c r="J14" s="6">
        <f t="shared" si="0"/>
        <v>5.0123456926248515</v>
      </c>
      <c r="K14">
        <f t="shared" si="1"/>
        <v>6.3404407999999997</v>
      </c>
      <c r="L14">
        <f t="shared" si="2"/>
        <v>4.32</v>
      </c>
      <c r="AC14" s="6"/>
    </row>
    <row r="15" spans="1:29" ht="15" thickBot="1" x14ac:dyDescent="0.35">
      <c r="A15" t="s">
        <v>83</v>
      </c>
      <c r="B15" s="5">
        <f>RF!B15</f>
        <v>5.16</v>
      </c>
      <c r="C15" s="5">
        <f>LR!B15</f>
        <v>3.42199024777014</v>
      </c>
      <c r="D15" s="5">
        <f>Adaboost!B15</f>
        <v>4.6461232604373697</v>
      </c>
      <c r="E15" s="5">
        <f>XGBR!B15</f>
        <v>6.0730409999999999</v>
      </c>
      <c r="F15" s="5">
        <f>Huber!B15</f>
        <v>3.5006337761864299</v>
      </c>
      <c r="G15" s="5">
        <f>BayesRidge!B15</f>
        <v>3.4109988446658202</v>
      </c>
      <c r="H15" s="5">
        <f>Elastic!B15</f>
        <v>4.8534612580635903</v>
      </c>
      <c r="I15" s="5">
        <f>GBR!B15</f>
        <v>5.0256239361173201</v>
      </c>
      <c r="J15" s="6">
        <f t="shared" si="0"/>
        <v>4.3836368902507994</v>
      </c>
      <c r="K15">
        <f t="shared" si="1"/>
        <v>6.0730409999999999</v>
      </c>
      <c r="L15">
        <f t="shared" si="2"/>
        <v>3.3608596890165301</v>
      </c>
      <c r="AC15" s="6"/>
    </row>
    <row r="16" spans="1:29" ht="15" thickBot="1" x14ac:dyDescent="0.35">
      <c r="A16" t="s">
        <v>84</v>
      </c>
      <c r="B16" s="5">
        <f>RF!B16</f>
        <v>4.3600000000000003</v>
      </c>
      <c r="C16" s="5">
        <f>LR!B16</f>
        <v>4.3127532964442699</v>
      </c>
      <c r="D16" s="5">
        <f>Adaboost!B16</f>
        <v>4.6657824933686998</v>
      </c>
      <c r="E16" s="5">
        <f>XGBR!B16</f>
        <v>2.9206056999999999</v>
      </c>
      <c r="F16" s="5">
        <f>Huber!B16</f>
        <v>4.3122234126553103</v>
      </c>
      <c r="G16" s="5">
        <f>BayesRidge!B16</f>
        <v>4.3557418125694198</v>
      </c>
      <c r="H16" s="5">
        <f>Elastic!B16</f>
        <v>4.8580733881060496</v>
      </c>
      <c r="I16" s="5">
        <f>GBR!B16</f>
        <v>4.2899530352511599</v>
      </c>
      <c r="J16" s="6">
        <f t="shared" si="0"/>
        <v>4.2965043646439458</v>
      </c>
      <c r="K16">
        <f t="shared" si="1"/>
        <v>4.8580733881060496</v>
      </c>
      <c r="L16">
        <f t="shared" si="2"/>
        <v>2.9206056999999999</v>
      </c>
      <c r="AC16" s="6"/>
    </row>
    <row r="17" spans="1:29" ht="15" thickBot="1" x14ac:dyDescent="0.35">
      <c r="A17" t="s">
        <v>85</v>
      </c>
      <c r="B17" s="5">
        <f>RF!B17</f>
        <v>5.5</v>
      </c>
      <c r="C17" s="5">
        <f>LR!B17</f>
        <v>5.1163944364288101</v>
      </c>
      <c r="D17" s="5">
        <f>Adaboost!B17</f>
        <v>5.4248479582971303</v>
      </c>
      <c r="E17" s="5">
        <f>XGBR!B17</f>
        <v>6.1919589999999998</v>
      </c>
      <c r="F17" s="5">
        <f>Huber!B17</f>
        <v>5.0924530911858001</v>
      </c>
      <c r="G17" s="5">
        <f>BayesRidge!B17</f>
        <v>5.1312589519160996</v>
      </c>
      <c r="H17" s="5">
        <f>Elastic!B17</f>
        <v>4.9898757023090496</v>
      </c>
      <c r="I17" s="5">
        <f>GBR!B17</f>
        <v>5.35167366534787</v>
      </c>
      <c r="J17" s="6">
        <f t="shared" si="0"/>
        <v>5.3189962103913189</v>
      </c>
      <c r="K17">
        <f t="shared" si="1"/>
        <v>6.1919589999999998</v>
      </c>
      <c r="L17">
        <f t="shared" si="2"/>
        <v>4.9898757023090496</v>
      </c>
      <c r="AC17" s="6"/>
    </row>
    <row r="18" spans="1:29" ht="15" thickBot="1" x14ac:dyDescent="0.35">
      <c r="A18" t="s">
        <v>86</v>
      </c>
      <c r="B18" s="5">
        <f>RF!B18</f>
        <v>5</v>
      </c>
      <c r="C18" s="5">
        <f>LR!B18</f>
        <v>5.0178963211918504</v>
      </c>
      <c r="D18" s="5">
        <f>Adaboost!B18</f>
        <v>5.2479166666666597</v>
      </c>
      <c r="E18" s="5">
        <f>XGBR!B18</f>
        <v>4.5475183000000001</v>
      </c>
      <c r="F18" s="5">
        <f>Huber!B18</f>
        <v>4.96704957771792</v>
      </c>
      <c r="G18" s="5">
        <f>BayesRidge!B18</f>
        <v>5.0126441867627802</v>
      </c>
      <c r="H18" s="5">
        <f>Elastic!B18</f>
        <v>5.0677588879744597</v>
      </c>
      <c r="I18" s="5">
        <f>GBR!B18</f>
        <v>4.5684903513294897</v>
      </c>
      <c r="J18" s="6">
        <f t="shared" si="0"/>
        <v>4.9456308743816617</v>
      </c>
      <c r="K18">
        <f t="shared" si="1"/>
        <v>5.2479166666666597</v>
      </c>
      <c r="L18">
        <f t="shared" si="2"/>
        <v>4.5475183000000001</v>
      </c>
      <c r="AC18" s="6"/>
    </row>
    <row r="19" spans="1:29" ht="15" thickBot="1" x14ac:dyDescent="0.35">
      <c r="A19" t="s">
        <v>87</v>
      </c>
      <c r="B19" s="5">
        <f>RF!B19</f>
        <v>5.75</v>
      </c>
      <c r="C19" s="5">
        <f>LR!B19</f>
        <v>5.3126845643262799</v>
      </c>
      <c r="D19" s="5">
        <f>Adaboost!B19</f>
        <v>5.4248479582971303</v>
      </c>
      <c r="E19" s="5">
        <f>XGBR!B19</f>
        <v>7.2341537000000002</v>
      </c>
      <c r="F19" s="5">
        <f>Huber!B19</f>
        <v>5.2846985302270699</v>
      </c>
      <c r="G19" s="5">
        <f>BayesRidge!B19</f>
        <v>5.2799943462181398</v>
      </c>
      <c r="H19" s="5">
        <f>Elastic!B19</f>
        <v>5.07974091653836</v>
      </c>
      <c r="I19" s="5">
        <f>GBR!B19</f>
        <v>5.3563537704933202</v>
      </c>
      <c r="J19" s="6">
        <f t="shared" si="0"/>
        <v>5.5540979467617566</v>
      </c>
      <c r="K19">
        <f t="shared" si="1"/>
        <v>7.2341537000000002</v>
      </c>
      <c r="L19">
        <f t="shared" si="2"/>
        <v>5.07974091653836</v>
      </c>
      <c r="AC19" s="6"/>
    </row>
    <row r="20" spans="1:29" ht="15" thickBot="1" x14ac:dyDescent="0.35">
      <c r="A20" t="s">
        <v>88</v>
      </c>
      <c r="B20" s="5">
        <f>RF!B20</f>
        <v>4.93</v>
      </c>
      <c r="C20" s="5">
        <f>LR!B20</f>
        <v>4.9120356920838599</v>
      </c>
      <c r="D20" s="5">
        <f>Adaboost!B20</f>
        <v>5.4248479582971303</v>
      </c>
      <c r="E20" s="5">
        <f>XGBR!B20</f>
        <v>5.5970124999999999</v>
      </c>
      <c r="F20" s="5">
        <f>Huber!B20</f>
        <v>4.8163971677868904</v>
      </c>
      <c r="G20" s="5">
        <f>BayesRidge!B20</f>
        <v>4.90353553256843</v>
      </c>
      <c r="H20" s="5">
        <f>Elastic!B20</f>
        <v>4.9653670075192302</v>
      </c>
      <c r="I20" s="5">
        <f>GBR!B20</f>
        <v>5.0434518793001599</v>
      </c>
      <c r="J20" s="6">
        <f t="shared" si="0"/>
        <v>5.0586714706432341</v>
      </c>
      <c r="K20">
        <f t="shared" si="1"/>
        <v>5.5970124999999999</v>
      </c>
      <c r="L20">
        <f t="shared" si="2"/>
        <v>4.8163971677868904</v>
      </c>
      <c r="AC20" s="6"/>
    </row>
    <row r="21" spans="1:29" ht="15" thickBot="1" x14ac:dyDescent="0.35">
      <c r="A21" t="s">
        <v>89</v>
      </c>
      <c r="B21" s="5">
        <f>RF!B21</f>
        <v>6.45</v>
      </c>
      <c r="C21" s="5">
        <f>LR!B21</f>
        <v>3.85122680757304</v>
      </c>
      <c r="D21" s="5">
        <f>Adaboost!B21</f>
        <v>5.0214067278287402</v>
      </c>
      <c r="E21" s="5">
        <f>XGBR!B21</f>
        <v>9.2490670000000001</v>
      </c>
      <c r="F21" s="5">
        <f>Huber!B21</f>
        <v>3.8218898269160699</v>
      </c>
      <c r="G21" s="5">
        <f>BayesRidge!B21</f>
        <v>3.8085353738422598</v>
      </c>
      <c r="H21" s="5">
        <f>Elastic!B21</f>
        <v>4.9844293256890904</v>
      </c>
      <c r="I21" s="5">
        <f>GBR!B21</f>
        <v>6.2428489797644904</v>
      </c>
      <c r="J21" s="6">
        <f t="shared" si="0"/>
        <v>5.2496937746529921</v>
      </c>
      <c r="K21">
        <f t="shared" si="1"/>
        <v>9.2490670000000001</v>
      </c>
      <c r="L21">
        <f t="shared" si="2"/>
        <v>3.8085353738422598</v>
      </c>
      <c r="AC21" s="6"/>
    </row>
    <row r="22" spans="1:29" ht="15" thickBot="1" x14ac:dyDescent="0.35">
      <c r="A22" t="s">
        <v>90</v>
      </c>
      <c r="B22" s="5">
        <f>RF!B22</f>
        <v>5.28</v>
      </c>
      <c r="C22" s="5">
        <f>LR!B22</f>
        <v>3.3698171274528002</v>
      </c>
      <c r="D22" s="5">
        <f>Adaboost!B22</f>
        <v>4.8384955752212297</v>
      </c>
      <c r="E22" s="5">
        <f>XGBR!B22</f>
        <v>5.0106897000000004</v>
      </c>
      <c r="F22" s="5">
        <f>Huber!B22</f>
        <v>3.3257939793039899</v>
      </c>
      <c r="G22" s="5">
        <f>BayesRidge!B22</f>
        <v>3.35735596149074</v>
      </c>
      <c r="H22" s="5">
        <f>Elastic!B22</f>
        <v>4.7442441167489102</v>
      </c>
      <c r="I22" s="5">
        <f>GBR!B22</f>
        <v>5.4486921971887101</v>
      </c>
      <c r="J22" s="6">
        <f t="shared" si="0"/>
        <v>4.2998061850524296</v>
      </c>
      <c r="K22">
        <f t="shared" si="1"/>
        <v>5.4486921971887101</v>
      </c>
      <c r="L22">
        <f t="shared" si="2"/>
        <v>3.3231670080654898</v>
      </c>
      <c r="AC22" s="6"/>
    </row>
    <row r="23" spans="1:29" ht="15" thickBot="1" x14ac:dyDescent="0.35">
      <c r="A23" t="s">
        <v>91</v>
      </c>
      <c r="B23" s="5">
        <f>RF!B23</f>
        <v>6.58</v>
      </c>
      <c r="C23" s="5">
        <f>LR!B23</f>
        <v>3.9596711741270001</v>
      </c>
      <c r="D23" s="5">
        <f>Adaboost!B23</f>
        <v>5.4607087827426799</v>
      </c>
      <c r="E23" s="5">
        <f>XGBR!B23</f>
        <v>9.5409620000000004</v>
      </c>
      <c r="F23" s="5">
        <f>Huber!B23</f>
        <v>3.9523516879590401</v>
      </c>
      <c r="G23" s="5">
        <f>BayesRidge!B23</f>
        <v>3.9940220663688399</v>
      </c>
      <c r="H23" s="5">
        <f>Elastic!B23</f>
        <v>5.1745986426693102</v>
      </c>
      <c r="I23" s="5">
        <f>GBR!B23</f>
        <v>6.5459565906229003</v>
      </c>
      <c r="J23" s="6">
        <f t="shared" si="0"/>
        <v>5.4600496319556306</v>
      </c>
      <c r="K23">
        <f t="shared" si="1"/>
        <v>9.5409620000000004</v>
      </c>
      <c r="L23">
        <f t="shared" si="2"/>
        <v>3.9321757431109101</v>
      </c>
      <c r="AC23" s="6"/>
    </row>
    <row r="24" spans="1:29" ht="15" thickBot="1" x14ac:dyDescent="0.35">
      <c r="A24" t="s">
        <v>92</v>
      </c>
      <c r="B24" s="5">
        <f>RF!B24</f>
        <v>3.83</v>
      </c>
      <c r="C24" s="5">
        <f>LR!B24</f>
        <v>5.3235378253696801</v>
      </c>
      <c r="D24" s="5">
        <f>Adaboost!B24</f>
        <v>5.67</v>
      </c>
      <c r="E24" s="5">
        <f>XGBR!B24</f>
        <v>4.6481724</v>
      </c>
      <c r="F24" s="5">
        <f>Huber!B24</f>
        <v>5.2723800305837898</v>
      </c>
      <c r="G24" s="5">
        <f>BayesRidge!B24</f>
        <v>5.30757803740683</v>
      </c>
      <c r="H24" s="5">
        <f>Elastic!B24</f>
        <v>5.0323120534728902</v>
      </c>
      <c r="I24" s="5">
        <f>GBR!B24</f>
        <v>4.9408367614538298</v>
      </c>
      <c r="J24" s="6">
        <f t="shared" si="0"/>
        <v>5.047259867936873</v>
      </c>
      <c r="K24">
        <f t="shared" si="1"/>
        <v>5.67</v>
      </c>
      <c r="L24">
        <f t="shared" si="2"/>
        <v>3.83</v>
      </c>
      <c r="AC24" s="6"/>
    </row>
    <row r="25" spans="1:29" ht="15" thickBot="1" x14ac:dyDescent="0.35">
      <c r="A25" t="s">
        <v>93</v>
      </c>
      <c r="B25" s="5">
        <f>RF!B25</f>
        <v>4.8600000000000003</v>
      </c>
      <c r="C25" s="5">
        <f>LR!B25</f>
        <v>5.0240023420526896</v>
      </c>
      <c r="D25" s="5">
        <f>Adaboost!B25</f>
        <v>4.8384955752212297</v>
      </c>
      <c r="E25" s="5">
        <f>XGBR!B25</f>
        <v>5.0623339999999999</v>
      </c>
      <c r="F25" s="5">
        <f>Huber!B25</f>
        <v>4.9674620981460498</v>
      </c>
      <c r="G25" s="5">
        <f>BayesRidge!B25</f>
        <v>4.9748210414492702</v>
      </c>
      <c r="H25" s="5">
        <f>Elastic!B25</f>
        <v>4.9411987112681697</v>
      </c>
      <c r="I25" s="5">
        <f>GBR!B25</f>
        <v>4.9198131752527301</v>
      </c>
      <c r="J25" s="6">
        <f t="shared" si="0"/>
        <v>4.9758894360317534</v>
      </c>
      <c r="K25">
        <f t="shared" si="1"/>
        <v>5.1948779808956402</v>
      </c>
      <c r="L25">
        <f t="shared" si="2"/>
        <v>4.8384955752212297</v>
      </c>
      <c r="AC25" s="6"/>
    </row>
    <row r="26" spans="1:29" ht="15" thickBot="1" x14ac:dyDescent="0.35">
      <c r="A26" t="s">
        <v>94</v>
      </c>
      <c r="B26" s="5">
        <f>RF!B26</f>
        <v>4.24</v>
      </c>
      <c r="C26" s="5">
        <f>LR!B26</f>
        <v>3.9750522161128998</v>
      </c>
      <c r="D26" s="5">
        <f>Adaboost!B26</f>
        <v>4.4461538461538401</v>
      </c>
      <c r="E26" s="5">
        <f>XGBR!B26</f>
        <v>3.5740867000000001</v>
      </c>
      <c r="F26" s="5">
        <f>Huber!B26</f>
        <v>3.8200674823636001</v>
      </c>
      <c r="G26" s="5">
        <f>BayesRidge!B26</f>
        <v>4.0095890862479102</v>
      </c>
      <c r="H26" s="5">
        <f>Elastic!B26</f>
        <v>4.6304148453917797</v>
      </c>
      <c r="I26" s="5">
        <f>GBR!B26</f>
        <v>3.7651794508852698</v>
      </c>
      <c r="J26" s="6">
        <f t="shared" si="0"/>
        <v>4.0640696055365586</v>
      </c>
      <c r="K26">
        <f t="shared" si="1"/>
        <v>4.6304148453917797</v>
      </c>
      <c r="L26">
        <f t="shared" si="2"/>
        <v>3.5740867000000001</v>
      </c>
      <c r="AC26" s="6"/>
    </row>
    <row r="27" spans="1:29" ht="15" thickBot="1" x14ac:dyDescent="0.35">
      <c r="A27" t="s">
        <v>95</v>
      </c>
      <c r="B27" s="5">
        <f>RF!B27</f>
        <v>5.49</v>
      </c>
      <c r="C27" s="5">
        <f>LR!B27</f>
        <v>3.4497457663272999</v>
      </c>
      <c r="D27" s="5">
        <f>Adaboost!B27</f>
        <v>5.0039761431411502</v>
      </c>
      <c r="E27" s="5">
        <f>XGBR!B27</f>
        <v>6.3727818000000003</v>
      </c>
      <c r="F27" s="5">
        <f>Huber!B27</f>
        <v>3.40879121086145</v>
      </c>
      <c r="G27" s="5">
        <f>BayesRidge!B27</f>
        <v>3.39567356667356</v>
      </c>
      <c r="H27" s="5">
        <f>Elastic!B27</f>
        <v>4.7981632452865002</v>
      </c>
      <c r="I27" s="5">
        <f>GBR!B27</f>
        <v>5.3296463432289096</v>
      </c>
      <c r="J27" s="6">
        <f t="shared" si="0"/>
        <v>4.5144450767281672</v>
      </c>
      <c r="K27">
        <f t="shared" si="1"/>
        <v>6.3727818000000003</v>
      </c>
      <c r="L27">
        <f t="shared" si="2"/>
        <v>3.3812276150346299</v>
      </c>
      <c r="AC27" s="6"/>
    </row>
    <row r="28" spans="1:29" ht="15" thickBot="1" x14ac:dyDescent="0.35">
      <c r="A28" t="s">
        <v>96</v>
      </c>
      <c r="B28" s="5">
        <f>RF!B28</f>
        <v>6.46</v>
      </c>
      <c r="C28" s="5">
        <f>LR!B28</f>
        <v>5.5177520001824396</v>
      </c>
      <c r="D28" s="5">
        <f>Adaboost!B28</f>
        <v>6.01166180758017</v>
      </c>
      <c r="E28" s="5">
        <f>XGBR!B28</f>
        <v>8.1204879999999999</v>
      </c>
      <c r="F28" s="5">
        <f>Huber!B28</f>
        <v>5.4117195534785996</v>
      </c>
      <c r="G28" s="5">
        <f>BayesRidge!B28</f>
        <v>5.5034059118206402</v>
      </c>
      <c r="H28" s="5">
        <f>Elastic!B28</f>
        <v>5.0622671248826601</v>
      </c>
      <c r="I28" s="5">
        <f>GBR!B28</f>
        <v>6.4521032389104001</v>
      </c>
      <c r="J28" s="6">
        <f t="shared" si="0"/>
        <v>6.0129953701200272</v>
      </c>
      <c r="K28">
        <f t="shared" si="1"/>
        <v>8.1204879999999999</v>
      </c>
      <c r="L28">
        <f t="shared" si="2"/>
        <v>5.0622671248826601</v>
      </c>
      <c r="AC28" s="6"/>
    </row>
    <row r="29" spans="1:29" ht="15" thickBot="1" x14ac:dyDescent="0.35">
      <c r="A29" t="s">
        <v>97</v>
      </c>
      <c r="B29" s="5">
        <f>RF!B29</f>
        <v>5.21</v>
      </c>
      <c r="C29" s="5">
        <f>LR!B29</f>
        <v>3.48684799112347</v>
      </c>
      <c r="D29" s="5">
        <f>Adaboost!B29</f>
        <v>4.5732647814909999</v>
      </c>
      <c r="E29" s="5">
        <f>XGBR!B29</f>
        <v>7.5171859999999997</v>
      </c>
      <c r="F29" s="5">
        <f>Huber!B29</f>
        <v>3.4337198191353302</v>
      </c>
      <c r="G29" s="5">
        <f>BayesRidge!B29</f>
        <v>3.4515264279964302</v>
      </c>
      <c r="H29" s="5">
        <f>Elastic!B29</f>
        <v>4.8610688952470298</v>
      </c>
      <c r="I29" s="5">
        <f>GBR!B29</f>
        <v>4.7465746404331997</v>
      </c>
      <c r="J29" s="6">
        <f t="shared" si="0"/>
        <v>4.5352854980877906</v>
      </c>
      <c r="K29">
        <f t="shared" si="1"/>
        <v>7.5171859999999997</v>
      </c>
      <c r="L29">
        <f t="shared" si="2"/>
        <v>3.4337198191353302</v>
      </c>
      <c r="AC29" s="6"/>
    </row>
    <row r="30" spans="1:29" ht="15" thickBot="1" x14ac:dyDescent="0.35">
      <c r="A30" t="s">
        <v>98</v>
      </c>
      <c r="B30" s="5">
        <f>RF!B30</f>
        <v>5.84</v>
      </c>
      <c r="C30" s="5">
        <f>LR!B30</f>
        <v>5.4896872489143398</v>
      </c>
      <c r="D30" s="5">
        <f>Adaboost!B30</f>
        <v>5.3522727272727204</v>
      </c>
      <c r="E30" s="5">
        <f>XGBR!B30</f>
        <v>6.6542325</v>
      </c>
      <c r="F30" s="5">
        <f>Huber!B30</f>
        <v>5.4364952053801101</v>
      </c>
      <c r="G30" s="5">
        <f>BayesRidge!B30</f>
        <v>5.5104099039392196</v>
      </c>
      <c r="H30" s="5">
        <f>Elastic!B30</f>
        <v>5.1920724343250102</v>
      </c>
      <c r="I30" s="5">
        <f>GBR!B30</f>
        <v>5.4429970155208602</v>
      </c>
      <c r="J30" s="6">
        <f t="shared" si="0"/>
        <v>5.6084684125867552</v>
      </c>
      <c r="K30">
        <f t="shared" si="1"/>
        <v>6.6542325</v>
      </c>
      <c r="L30">
        <f t="shared" si="2"/>
        <v>5.1920724343250102</v>
      </c>
      <c r="AC30" s="6"/>
    </row>
    <row r="31" spans="1:29" ht="15" thickBot="1" x14ac:dyDescent="0.35">
      <c r="A31" t="s">
        <v>99</v>
      </c>
      <c r="B31" s="5">
        <f>RF!B31</f>
        <v>5.16</v>
      </c>
      <c r="C31" s="5">
        <f>LR!B31</f>
        <v>4.8270167223036902</v>
      </c>
      <c r="D31" s="5">
        <f>Adaboost!B31</f>
        <v>4.5732647814909999</v>
      </c>
      <c r="E31" s="5">
        <f>XGBR!B31</f>
        <v>5.4417914999999999</v>
      </c>
      <c r="F31" s="5">
        <f>Huber!B31</f>
        <v>4.7621222211356704</v>
      </c>
      <c r="G31" s="5">
        <f>BayesRidge!B31</f>
        <v>4.7811407562961898</v>
      </c>
      <c r="H31" s="5">
        <f>Elastic!B31</f>
        <v>4.8550778809650703</v>
      </c>
      <c r="I31" s="5">
        <f>GBR!B31</f>
        <v>5.00963403340835</v>
      </c>
      <c r="J31" s="6">
        <f t="shared" si="0"/>
        <v>4.9180999345027203</v>
      </c>
      <c r="K31">
        <f t="shared" si="1"/>
        <v>5.4417914999999999</v>
      </c>
      <c r="L31">
        <f t="shared" si="2"/>
        <v>4.5732647814909999</v>
      </c>
      <c r="AC31" s="6"/>
    </row>
    <row r="32" spans="1:29" ht="15" thickBot="1" x14ac:dyDescent="0.35">
      <c r="A32"/>
      <c r="B32" s="5">
        <f>RF!B32</f>
        <v>0</v>
      </c>
      <c r="C32" s="5">
        <f>LR!B32</f>
        <v>0</v>
      </c>
      <c r="D32" s="5">
        <f>Adaboost!B32</f>
        <v>0</v>
      </c>
      <c r="E32" s="5">
        <f>XGBR!B32</f>
        <v>0</v>
      </c>
      <c r="F32" s="5">
        <f>Huber!B32</f>
        <v>0</v>
      </c>
      <c r="G32" s="5">
        <f>BayesRidge!B32</f>
        <v>0</v>
      </c>
      <c r="H32" s="5">
        <f>Elastic!B32</f>
        <v>0</v>
      </c>
      <c r="I32" s="5">
        <f>GBR!B32</f>
        <v>0</v>
      </c>
      <c r="J32" s="6">
        <f t="shared" si="0"/>
        <v>0</v>
      </c>
      <c r="K32">
        <f t="shared" ref="K32:K35" si="3">MAX(B32:I32)</f>
        <v>0</v>
      </c>
      <c r="L32">
        <f t="shared" ref="L32:L35" si="4">MIN(B32:I32)</f>
        <v>0</v>
      </c>
      <c r="AC32" s="6"/>
    </row>
    <row r="33" spans="1:29" ht="15" thickBot="1" x14ac:dyDescent="0.35">
      <c r="A33"/>
      <c r="B33" s="5">
        <f>RF!B33</f>
        <v>0</v>
      </c>
      <c r="C33" s="5">
        <f>LR!B33</f>
        <v>0</v>
      </c>
      <c r="D33" s="5">
        <f>Adaboost!B33</f>
        <v>0</v>
      </c>
      <c r="E33" s="5">
        <f>XGBR!B33</f>
        <v>0</v>
      </c>
      <c r="F33" s="5">
        <f>Huber!B33</f>
        <v>0</v>
      </c>
      <c r="G33" s="5">
        <f>BayesRidge!B33</f>
        <v>0</v>
      </c>
      <c r="H33" s="5">
        <f>Elastic!B33</f>
        <v>0</v>
      </c>
      <c r="I33" s="5">
        <f>GBR!B33</f>
        <v>0</v>
      </c>
      <c r="J33" s="6">
        <f t="shared" si="0"/>
        <v>0</v>
      </c>
      <c r="K33">
        <f t="shared" si="3"/>
        <v>0</v>
      </c>
      <c r="L33">
        <f t="shared" si="4"/>
        <v>0</v>
      </c>
      <c r="AC33" s="6"/>
    </row>
    <row r="34" spans="1:29" ht="15" thickBot="1" x14ac:dyDescent="0.35">
      <c r="A34"/>
      <c r="B34" s="5">
        <f>RF!B34</f>
        <v>0</v>
      </c>
      <c r="C34" s="5">
        <f>LR!B34</f>
        <v>0</v>
      </c>
      <c r="D34" s="5">
        <f>Adaboost!B34</f>
        <v>0</v>
      </c>
      <c r="E34" s="5">
        <f>XGBR!B34</f>
        <v>0</v>
      </c>
      <c r="F34" s="5">
        <f>Huber!B34</f>
        <v>0</v>
      </c>
      <c r="G34" s="5">
        <f>BayesRidge!B34</f>
        <v>0</v>
      </c>
      <c r="H34" s="5">
        <f>Elastic!B34</f>
        <v>0</v>
      </c>
      <c r="I34" s="5">
        <f>GBR!B34</f>
        <v>0</v>
      </c>
      <c r="J34" s="6">
        <f t="shared" si="0"/>
        <v>0</v>
      </c>
      <c r="K34">
        <f t="shared" si="3"/>
        <v>0</v>
      </c>
      <c r="L34">
        <f t="shared" si="4"/>
        <v>0</v>
      </c>
      <c r="Q34"/>
      <c r="AC34" s="6"/>
    </row>
    <row r="35" spans="1:29" ht="15" thickBot="1" x14ac:dyDescent="0.35">
      <c r="A35"/>
      <c r="B35" s="5">
        <f>RF!B35</f>
        <v>0</v>
      </c>
      <c r="C35" s="5">
        <f>LR!B35</f>
        <v>0</v>
      </c>
      <c r="D35" s="5">
        <f>Adaboost!B35</f>
        <v>0</v>
      </c>
      <c r="E35" s="5">
        <f>XGBR!B35</f>
        <v>0</v>
      </c>
      <c r="F35" s="5">
        <f>Huber!B35</f>
        <v>0</v>
      </c>
      <c r="G35" s="5">
        <f>BayesRidge!B35</f>
        <v>0</v>
      </c>
      <c r="H35" s="5">
        <f>Elastic!B35</f>
        <v>0</v>
      </c>
      <c r="I35" s="5">
        <f>GBR!B35</f>
        <v>0</v>
      </c>
      <c r="J35" s="6">
        <f t="shared" si="0"/>
        <v>0</v>
      </c>
      <c r="K35">
        <f t="shared" si="3"/>
        <v>0</v>
      </c>
      <c r="L35">
        <f t="shared" si="4"/>
        <v>0</v>
      </c>
      <c r="Q35"/>
      <c r="AC35" s="6"/>
    </row>
    <row r="36" spans="1:29" x14ac:dyDescent="0.3">
      <c r="A36" s="4" t="s">
        <v>0</v>
      </c>
      <c r="B36" s="4" t="s">
        <v>7</v>
      </c>
      <c r="D36" s="7" t="s">
        <v>30</v>
      </c>
      <c r="E36" s="7" t="s">
        <v>20</v>
      </c>
      <c r="F36" s="7" t="s">
        <v>19</v>
      </c>
      <c r="G36" s="7" t="s">
        <v>34</v>
      </c>
      <c r="H36" s="7" t="s">
        <v>29</v>
      </c>
      <c r="I36" s="7" t="s">
        <v>15</v>
      </c>
      <c r="J36" s="7" t="s">
        <v>14</v>
      </c>
      <c r="K36" s="7" t="s">
        <v>28</v>
      </c>
      <c r="L36" s="7" t="s">
        <v>27</v>
      </c>
      <c r="M36" s="7" t="s">
        <v>17</v>
      </c>
      <c r="N36" s="7" t="s">
        <v>35</v>
      </c>
      <c r="O36" s="7" t="s">
        <v>37</v>
      </c>
      <c r="P36" s="7" t="s">
        <v>18</v>
      </c>
      <c r="Q36" s="7" t="s">
        <v>26</v>
      </c>
      <c r="R36" s="7" t="s">
        <v>25</v>
      </c>
      <c r="S36" s="7" t="s">
        <v>38</v>
      </c>
      <c r="T36" s="7" t="s">
        <v>36</v>
      </c>
      <c r="U36" s="7" t="s">
        <v>24</v>
      </c>
      <c r="V36" s="7" t="s">
        <v>6</v>
      </c>
      <c r="Y36"/>
      <c r="AC36" s="6"/>
    </row>
    <row r="37" spans="1:29" ht="15" thickBot="1" x14ac:dyDescent="0.35">
      <c r="A37" t="str">
        <f>A2</f>
        <v>Spencer Schwellenbach</v>
      </c>
      <c r="B37" s="5">
        <f>Neural!B2</f>
        <v>4.5555185832924296</v>
      </c>
      <c r="D37" s="7">
        <v>9</v>
      </c>
      <c r="E37" s="7" t="s">
        <v>78</v>
      </c>
      <c r="F37" s="7" t="s">
        <v>47</v>
      </c>
      <c r="G37" s="7">
        <v>2</v>
      </c>
      <c r="H37" s="7">
        <v>3.1452179415156856</v>
      </c>
      <c r="I37" s="7">
        <v>4.3009090598842796</v>
      </c>
      <c r="J37" s="7">
        <v>2.1211236000000002</v>
      </c>
      <c r="K37" s="7">
        <v>4.5</v>
      </c>
      <c r="L37" s="7">
        <f>IF(ABS(H37 - K37) &gt; ABS(I37 - K37), H37, I37)-K37</f>
        <v>-1.3547820584843144</v>
      </c>
      <c r="M37" s="11" t="str">
        <f>IF(L37 &lt; 0, "Under", "Over")</f>
        <v>Under</v>
      </c>
      <c r="N37" s="11">
        <f>G37-K37</f>
        <v>-2.5</v>
      </c>
      <c r="O37" s="11">
        <v>1</v>
      </c>
      <c r="P37" s="11">
        <f>IF(M37="Over", IF(AND(H37&gt;K37, I37&gt;K37, J37&gt;K37), 1, IF(OR(AND(H37&gt;K37, I37&gt;K37), AND(H37&gt;K37, J37&gt;K37), AND(H37&gt;K37, J37&gt;K37)), 2/3, IF(OR(AND(H37&gt;K37, I37&lt;=K37), AND(H37&gt;K37, J37&lt;=K37), AND(I37&gt;K37, J37&lt;=K37), AND(H37&lt;=K37, I37&gt;K37), AND(H37&lt;=K37, J37&gt;K37), AND(I37&lt;=K37, J37&gt;K37)), 1/3, 0))), IF(AND(H37&lt;K37, I37&lt;K37, J37&lt;K37), 1, IF(OR(AND(H37&lt;K37, I37&lt;K37), AND(H37&lt;K37, J37&lt;K37), AND(H37&lt;K37, J37&lt;K37)), 2/3, IF(OR(AND(H37&lt;K37, I37&gt;=K37), AND(H37&lt;K37, J37&gt;=K37), AND(I37&lt;K37, J37&gt;=K37), AND(H37&gt;=K37, I37&lt;K37), AND(H37&gt;=K37, J37&lt;K37), AND(I37&gt;=K37, J37&lt;K37)), 1/3, 0))))</f>
        <v>1</v>
      </c>
      <c r="Q37" s="11">
        <f>IF(OR(L37&gt;1.5,L37&lt;-1.5),3,
IF(OR(AND(L37&lt;=1.5,L37&gt;=1),AND(L37&gt;=-1.5,L37&lt;=-1)),2.5,
IF(OR(AND(L37&lt;=1,L37&gt;=0.75),AND(L37&gt;=-1,L37&lt;=-0.75)),2,
IF(OR(AND(L37&lt;=0.75,L37&gt;=0.5),AND(L37&gt;=-0.75,L37&lt;=-0.5)),1.5,
IF(OR(L37&lt;=0.5,L37&gt;=-0.5),1,"")
)
)
))</f>
        <v>2.5</v>
      </c>
      <c r="R37" s="11">
        <f>IF(P37=1,3,IF(P37=2/3,2,IF(P37=1/3,1,0)))</f>
        <v>3</v>
      </c>
      <c r="S37" s="11">
        <f>IF(AND(M37="Over", G37&gt;K37), 2, IF(AND(M37="Under", G37&lt;=K37), 2, 0))</f>
        <v>2</v>
      </c>
      <c r="T37" s="11">
        <f>IF(AND(M37="Over", O37&gt;0.5), 2, IF(AND(M37="Under", O37&lt;=0.5), 2, 0))</f>
        <v>0</v>
      </c>
      <c r="U37" s="11">
        <f>SUM(Q37:T37)</f>
        <v>7.5</v>
      </c>
      <c r="V37" s="11">
        <v>3</v>
      </c>
      <c r="Y37"/>
      <c r="AC37" s="6"/>
    </row>
    <row r="38" spans="1:29" ht="15" thickBot="1" x14ac:dyDescent="0.35">
      <c r="A38" t="str">
        <f>A3</f>
        <v>Nick Pivetta</v>
      </c>
      <c r="B38" s="5">
        <f>Neural!B3</f>
        <v>4.8189658189023703</v>
      </c>
      <c r="D38" s="7">
        <v>10</v>
      </c>
      <c r="E38" s="7" t="s">
        <v>79</v>
      </c>
      <c r="F38" s="7" t="s">
        <v>44</v>
      </c>
      <c r="G38" s="7">
        <v>5.916666666666667</v>
      </c>
      <c r="H38" s="7">
        <v>6.0505667992967327</v>
      </c>
      <c r="I38" s="7">
        <v>7.526605</v>
      </c>
      <c r="J38" s="7">
        <v>5.2320125295380402</v>
      </c>
      <c r="K38" s="7">
        <v>6.5</v>
      </c>
      <c r="L38" s="7">
        <f>IF(ABS(H38 - K38) &gt; ABS(I38 - K38), H38, I38)-K38</f>
        <v>1.026605</v>
      </c>
      <c r="M38" s="10" t="str">
        <f>IF(L38 &lt; 0, "Under", "Over")</f>
        <v>Over</v>
      </c>
      <c r="N38" s="10">
        <f>G38-K38</f>
        <v>-0.58333333333333304</v>
      </c>
      <c r="O38" s="10">
        <v>0.6</v>
      </c>
      <c r="P38" s="10">
        <f>IF(M38="Over", IF(AND(H38&gt;K38, I38&gt;K38, J38&gt;K38), 1, IF(OR(AND(H38&gt;K38, I38&gt;K38), AND(H38&gt;K38, J38&gt;K38), AND(H38&gt;K38, J38&gt;K38)), 2/3, IF(OR(AND(H38&gt;K38, I38&lt;=K38), AND(H38&gt;K38, J38&lt;=K38), AND(I38&gt;K38, J38&lt;=K38), AND(H38&lt;=K38, I38&gt;K38), AND(H38&lt;=K38, J38&gt;K38), AND(I38&lt;=K38, J38&gt;K38)), 1/3, 0))), IF(AND(H38&lt;K38, I38&lt;K38, J38&lt;K38), 1, IF(OR(AND(H38&lt;K38, I38&lt;K38), AND(H38&lt;K38, J38&lt;K38), AND(H38&lt;K38, J38&lt;K38)), 2/3, IF(OR(AND(H38&lt;K38, I38&gt;=K38), AND(H38&lt;K38, J38&gt;=K38), AND(I38&lt;K38, J38&gt;=K38), AND(H38&gt;=K38, I38&lt;K38), AND(H38&gt;=K38, J38&lt;K38), AND(I38&gt;=K38, J38&lt;K38)), 1/3, 0))))</f>
        <v>0.33333333333333331</v>
      </c>
      <c r="Q38" s="10">
        <f>IF(OR(L38&gt;1.5,L38&lt;-1.5),3,
IF(OR(AND(L38&lt;=1.5,L38&gt;=1),AND(L38&gt;=-1.5,L38&lt;=-1)),2.5,
IF(OR(AND(L38&lt;=1,L38&gt;=0.75),AND(L38&gt;=-1,L38&lt;=-0.75)),2,
IF(OR(AND(L38&lt;=0.75,L38&gt;=0.5),AND(L38&gt;=-0.75,L38&lt;=-0.5)),1.5,
IF(OR(L38&lt;=0.5,L38&gt;=-0.5),1,"")
)
)
))</f>
        <v>2.5</v>
      </c>
      <c r="R38" s="10">
        <f>IF(P38=1,3,IF(P38=2/3,2,IF(P38=1/3,1,0)))</f>
        <v>1</v>
      </c>
      <c r="S38" s="10">
        <f>IF(AND(M38="Over", G38&gt;K38), 2, IF(AND(M38="Under", G38&lt;=K38), 2, 0))</f>
        <v>0</v>
      </c>
      <c r="T38" s="10">
        <f>IF(AND(M38="Over", O38&gt;0.5), 2, IF(AND(M38="Under", O38&lt;=0.5), 2, 0))</f>
        <v>2</v>
      </c>
      <c r="U38" s="10">
        <f>SUM(Q38:T38)</f>
        <v>5.5</v>
      </c>
      <c r="V38" s="10">
        <v>5</v>
      </c>
      <c r="Y38"/>
      <c r="AC38" s="6"/>
    </row>
    <row r="39" spans="1:29" ht="15" thickBot="1" x14ac:dyDescent="0.35">
      <c r="A39" t="str">
        <f>A4</f>
        <v>Miles Mikolas</v>
      </c>
      <c r="B39" s="5">
        <f>Neural!B4</f>
        <v>4.7208042695731303</v>
      </c>
      <c r="D39" s="7">
        <v>21</v>
      </c>
      <c r="E39" s="7" t="s">
        <v>90</v>
      </c>
      <c r="F39" s="7" t="s">
        <v>41</v>
      </c>
      <c r="G39" s="7">
        <v>4.5999999999999996</v>
      </c>
      <c r="H39" s="7">
        <v>4.2998061850524296</v>
      </c>
      <c r="I39" s="7">
        <v>5.4486921971887101</v>
      </c>
      <c r="J39" s="7">
        <v>3.3231670080654898</v>
      </c>
      <c r="K39" s="7">
        <v>3.5</v>
      </c>
      <c r="L39" s="7">
        <f>IF(ABS(H39 - K39) &gt; ABS(I39 - K39), H39, I39)-K39</f>
        <v>1.9486921971887101</v>
      </c>
      <c r="M39" s="11" t="str">
        <f>IF(L39 &lt; 0, "Under", "Over")</f>
        <v>Over</v>
      </c>
      <c r="N39" s="11">
        <f>G39-K39</f>
        <v>1.0999999999999996</v>
      </c>
      <c r="O39" s="11">
        <v>0.2</v>
      </c>
      <c r="P39" s="11">
        <f>IF(M39="Over", IF(AND(H39&gt;K39, I39&gt;K39, J39&gt;K39), 1, IF(OR(AND(H39&gt;K39, I39&gt;K39), AND(H39&gt;K39, J39&gt;K39), AND(H39&gt;K39, J39&gt;K39)), 2/3, IF(OR(AND(H39&gt;K39, I39&lt;=K39), AND(H39&gt;K39, J39&lt;=K39), AND(I39&gt;K39, J39&lt;=K39), AND(H39&lt;=K39, I39&gt;K39), AND(H39&lt;=K39, J39&gt;K39), AND(I39&lt;=K39, J39&gt;K39)), 1/3, 0))), IF(AND(H39&lt;K39, I39&lt;K39, J39&lt;K39), 1, IF(OR(AND(H39&lt;K39, I39&lt;K39), AND(H39&lt;K39, J39&lt;K39), AND(H39&lt;K39, J39&lt;K39)), 2/3, IF(OR(AND(H39&lt;K39, I39&gt;=K39), AND(H39&lt;K39, J39&gt;=K39), AND(I39&lt;K39, J39&gt;=K39), AND(H39&gt;=K39, I39&lt;K39), AND(H39&gt;=K39, J39&lt;K39), AND(I39&gt;=K39, J39&lt;K39)), 1/3, 0))))</f>
        <v>0.66666666666666663</v>
      </c>
      <c r="Q39" s="11">
        <f>IF(OR(L39&gt;1.5,L39&lt;-1.5),3,
IF(OR(AND(L39&lt;=1.5,L39&gt;=1),AND(L39&gt;=-1.5,L39&lt;=-1)),2.5,
IF(OR(AND(L39&lt;=1,L39&gt;=0.75),AND(L39&gt;=-1,L39&lt;=-0.75)),2,
IF(OR(AND(L39&lt;=0.75,L39&gt;=0.5),AND(L39&gt;=-0.75,L39&lt;=-0.5)),1.5,
IF(OR(L39&lt;=0.5,L39&gt;=-0.5),1,"")
)
)
))</f>
        <v>3</v>
      </c>
      <c r="R39" s="11">
        <f>IF(P39=1,3,IF(P39=2/3,2,IF(P39=1/3,1,0)))</f>
        <v>2</v>
      </c>
      <c r="S39" s="11">
        <f>IF(AND(M39="Over", G39&gt;K39), 2, IF(AND(M39="Under", G39&lt;=K39), 2, 0))</f>
        <v>2</v>
      </c>
      <c r="T39" s="11">
        <f>IF(AND(M39="Over", O39&gt;0.5), 2, IF(AND(M39="Under", O39&lt;=0.5), 2, 0))</f>
        <v>0</v>
      </c>
      <c r="U39" s="11">
        <f>SUM(Q39:T39)</f>
        <v>7</v>
      </c>
      <c r="V39" s="11">
        <v>4</v>
      </c>
      <c r="Y39"/>
      <c r="AC39" s="6"/>
    </row>
    <row r="40" spans="1:29" ht="15" thickBot="1" x14ac:dyDescent="0.35">
      <c r="A40" t="str">
        <f>A5</f>
        <v>Ronel Blanco</v>
      </c>
      <c r="B40" s="5">
        <f>Neural!B5</f>
        <v>5.6310652353951403</v>
      </c>
      <c r="D40" s="7">
        <v>13</v>
      </c>
      <c r="E40" s="7" t="s">
        <v>82</v>
      </c>
      <c r="F40" s="7" t="s">
        <v>56</v>
      </c>
      <c r="G40" s="7">
        <v>5.8181818181818183</v>
      </c>
      <c r="H40" s="7">
        <v>5.0123456926248515</v>
      </c>
      <c r="I40" s="7">
        <v>6.3404407999999997</v>
      </c>
      <c r="J40" s="7">
        <v>4.32</v>
      </c>
      <c r="K40" s="9">
        <v>4.5</v>
      </c>
      <c r="L40" s="9">
        <f>IF(ABS(H40 - K40) &gt; ABS(I40 - K40), H40, I40)-K40</f>
        <v>1.8404407999999997</v>
      </c>
      <c r="M40" s="9" t="str">
        <f>IF(L40 &lt; 0, "Under", "Over")</f>
        <v>Over</v>
      </c>
      <c r="N40" s="9">
        <f>G40-K40</f>
        <v>1.3181818181818183</v>
      </c>
      <c r="O40" s="9">
        <v>0.9</v>
      </c>
      <c r="P40" s="9">
        <f>IF(M40="Over", IF(AND(H40&gt;K40, I40&gt;K40, J40&gt;K40), 1, IF(OR(AND(H40&gt;K40, I40&gt;K40), AND(H40&gt;K40, J40&gt;K40), AND(H40&gt;K40, J40&gt;K40)), 2/3, IF(OR(AND(H40&gt;K40, I40&lt;=K40), AND(H40&gt;K40, J40&lt;=K40), AND(I40&gt;K40, J40&lt;=K40), AND(H40&lt;=K40, I40&gt;K40), AND(H40&lt;=K40, J40&gt;K40), AND(I40&lt;=K40, J40&gt;K40)), 1/3, 0))), IF(AND(H40&lt;K40, I40&lt;K40, J40&lt;K40), 1, IF(OR(AND(H40&lt;K40, I40&lt;K40), AND(H40&lt;K40, J40&lt;K40), AND(H40&lt;K40, J40&lt;K40)), 2/3, IF(OR(AND(H40&lt;K40, I40&gt;=K40), AND(H40&lt;K40, J40&gt;=K40), AND(I40&lt;K40, J40&gt;=K40), AND(H40&gt;=K40, I40&lt;K40), AND(H40&gt;=K40, J40&lt;K40), AND(I40&gt;=K40, J40&lt;K40)), 1/3, 0))))</f>
        <v>0.66666666666666663</v>
      </c>
      <c r="Q40" s="9">
        <f>IF(OR(L40&gt;1.5,L40&lt;-1.5),3,
IF(OR(AND(L40&lt;=1.5,L40&gt;=1),AND(L40&gt;=-1.5,L40&lt;=-1)),2.5,
IF(OR(AND(L40&lt;=1,L40&gt;=0.75),AND(L40&gt;=-1,L40&lt;=-0.75)),2,
IF(OR(AND(L40&lt;=0.75,L40&gt;=0.5),AND(L40&gt;=-0.75,L40&lt;=-0.5)),1.5,
IF(OR(L40&lt;=0.5,L40&gt;=-0.5),1,"")
)
)
))</f>
        <v>3</v>
      </c>
      <c r="R40" s="9">
        <f>IF(P40=1,3,IF(P40=2/3,2,IF(P40=1/3,1,0)))</f>
        <v>2</v>
      </c>
      <c r="S40" s="9">
        <f>IF(AND(M40="Over", G40&gt;K40), 2, IF(AND(M40="Under", G40&lt;=K40), 2, 0))</f>
        <v>2</v>
      </c>
      <c r="T40" s="9">
        <f>IF(AND(M40="Over", O40&gt;0.5), 2, IF(AND(M40="Under", O40&lt;=0.5), 2, 0))</f>
        <v>2</v>
      </c>
      <c r="U40" s="9">
        <f>SUM(Q40:T40)</f>
        <v>9</v>
      </c>
      <c r="V40" s="7" t="s">
        <v>104</v>
      </c>
      <c r="Y40"/>
      <c r="AC40" s="6"/>
    </row>
    <row r="41" spans="1:29" ht="15" thickBot="1" x14ac:dyDescent="0.35">
      <c r="A41" t="str">
        <f>A6</f>
        <v>Graham Ashcraft</v>
      </c>
      <c r="B41" s="5">
        <f>Neural!B6</f>
        <v>4.73441981989009</v>
      </c>
      <c r="D41" s="7">
        <v>18</v>
      </c>
      <c r="E41" s="7" t="s">
        <v>87</v>
      </c>
      <c r="F41" s="7" t="s">
        <v>61</v>
      </c>
      <c r="G41" s="7">
        <v>5.25</v>
      </c>
      <c r="H41" s="7">
        <v>5.5540979467617566</v>
      </c>
      <c r="I41" s="7">
        <v>7.2341537000000002</v>
      </c>
      <c r="J41" s="7">
        <v>5.07974091653836</v>
      </c>
      <c r="K41" s="9">
        <v>4.5</v>
      </c>
      <c r="L41" s="9">
        <f>IF(ABS(H41 - K41) &gt; ABS(I41 - K41), H41, I41)-K41</f>
        <v>2.7341537000000002</v>
      </c>
      <c r="M41" s="10" t="str">
        <f>IF(L41 &lt; 0, "Under", "Over")</f>
        <v>Over</v>
      </c>
      <c r="N41" s="10">
        <f>G41-K41</f>
        <v>0.75</v>
      </c>
      <c r="O41" s="10">
        <v>0.5</v>
      </c>
      <c r="P41" s="10">
        <f>IF(M41="Over", IF(AND(H41&gt;K41, I41&gt;K41, J41&gt;K41), 1, IF(OR(AND(H41&gt;K41, I41&gt;K41), AND(H41&gt;K41, J41&gt;K41), AND(H41&gt;K41, J41&gt;K41)), 2/3, IF(OR(AND(H41&gt;K41, I41&lt;=K41), AND(H41&gt;K41, J41&lt;=K41), AND(I41&gt;K41, J41&lt;=K41), AND(H41&lt;=K41, I41&gt;K41), AND(H41&lt;=K41, J41&gt;K41), AND(I41&lt;=K41, J41&gt;K41)), 1/3, 0))), IF(AND(H41&lt;K41, I41&lt;K41, J41&lt;K41), 1, IF(OR(AND(H41&lt;K41, I41&lt;K41), AND(H41&lt;K41, J41&lt;K41), AND(H41&lt;K41, J41&lt;K41)), 2/3, IF(OR(AND(H41&lt;K41, I41&gt;=K41), AND(H41&lt;K41, J41&gt;=K41), AND(I41&lt;K41, J41&gt;=K41), AND(H41&gt;=K41, I41&lt;K41), AND(H41&gt;=K41, J41&lt;K41), AND(I41&gt;=K41, J41&lt;K41)), 1/3, 0))))</f>
        <v>1</v>
      </c>
      <c r="Q41" s="10">
        <f>IF(OR(L41&gt;1.5,L41&lt;-1.5),3,
IF(OR(AND(L41&lt;=1.5,L41&gt;=1),AND(L41&gt;=-1.5,L41&lt;=-1)),2.5,
IF(OR(AND(L41&lt;=1,L41&gt;=0.75),AND(L41&gt;=-1,L41&lt;=-0.75)),2,
IF(OR(AND(L41&lt;=0.75,L41&gt;=0.5),AND(L41&gt;=-0.75,L41&lt;=-0.5)),1.5,
IF(OR(L41&lt;=0.5,L41&gt;=-0.5),1,"")
)
)
))</f>
        <v>3</v>
      </c>
      <c r="R41" s="10">
        <f>IF(P41=1,3,IF(P41=2/3,2,IF(P41=1/3,1,0)))</f>
        <v>3</v>
      </c>
      <c r="S41" s="10">
        <f>IF(AND(M41="Over", G41&gt;K41), 2, IF(AND(M41="Under", G41&lt;=K41), 2, 0))</f>
        <v>2</v>
      </c>
      <c r="T41" s="10">
        <f>IF(AND(M41="Over", O41&gt;0.5), 2, IF(AND(M41="Under", O41&lt;=0.5), 2, 0))</f>
        <v>0</v>
      </c>
      <c r="U41" s="10">
        <f>SUM(Q41:T41)</f>
        <v>8</v>
      </c>
      <c r="V41" s="10">
        <v>3</v>
      </c>
      <c r="Y41"/>
      <c r="AC41" s="6"/>
    </row>
    <row r="42" spans="1:29" ht="15" thickBot="1" x14ac:dyDescent="0.35">
      <c r="A42" t="str">
        <f>A8</f>
        <v>Jordan Hicks</v>
      </c>
      <c r="B42" s="5">
        <f>Neural!B8</f>
        <v>4.8483684497878201</v>
      </c>
      <c r="D42" s="7">
        <v>20</v>
      </c>
      <c r="E42" s="7" t="s">
        <v>89</v>
      </c>
      <c r="F42" s="7" t="s">
        <v>62</v>
      </c>
      <c r="G42" s="7">
        <v>5.1818181818181817</v>
      </c>
      <c r="H42" s="7">
        <v>5.2496937746529921</v>
      </c>
      <c r="I42" s="7">
        <v>9.2490670000000001</v>
      </c>
      <c r="J42" s="7">
        <v>3.8085353738422598</v>
      </c>
      <c r="K42" s="7">
        <v>5.5</v>
      </c>
      <c r="L42" s="7">
        <f>IF(ABS(H42 - K42) &gt; ABS(I42 - K42), H42, I42)-K42</f>
        <v>3.7490670000000001</v>
      </c>
      <c r="M42" s="11" t="str">
        <f>IF(L42 &lt; 0, "Under", "Over")</f>
        <v>Over</v>
      </c>
      <c r="N42" s="11">
        <f>G42-K42</f>
        <v>-0.31818181818181834</v>
      </c>
      <c r="O42" s="11">
        <v>0.1</v>
      </c>
      <c r="P42" s="11">
        <f>IF(M42="Over", IF(AND(H42&gt;K42, I42&gt;K42, J42&gt;K42), 1, IF(OR(AND(H42&gt;K42, I42&gt;K42), AND(H42&gt;K42, J42&gt;K42), AND(H42&gt;K42, J42&gt;K42)), 2/3, IF(OR(AND(H42&gt;K42, I42&lt;=K42), AND(H42&gt;K42, J42&lt;=K42), AND(I42&gt;K42, J42&lt;=K42), AND(H42&lt;=K42, I42&gt;K42), AND(H42&lt;=K42, J42&gt;K42), AND(I42&lt;=K42, J42&gt;K42)), 1/3, 0))), IF(AND(H42&lt;K42, I42&lt;K42, J42&lt;K42), 1, IF(OR(AND(H42&lt;K42, I42&lt;K42), AND(H42&lt;K42, J42&lt;K42), AND(H42&lt;K42, J42&lt;K42)), 2/3, IF(OR(AND(H42&lt;K42, I42&gt;=K42), AND(H42&lt;K42, J42&gt;=K42), AND(I42&lt;K42, J42&gt;=K42), AND(H42&gt;=K42, I42&lt;K42), AND(H42&gt;=K42, J42&lt;K42), AND(I42&gt;=K42, J42&lt;K42)), 1/3, 0))))</f>
        <v>0.33333333333333331</v>
      </c>
      <c r="Q42" s="11">
        <f>IF(OR(L42&gt;1.5,L42&lt;-1.5),3,
IF(OR(AND(L42&lt;=1.5,L42&gt;=1),AND(L42&gt;=-1.5,L42&lt;=-1)),2.5,
IF(OR(AND(L42&lt;=1,L42&gt;=0.75),AND(L42&gt;=-1,L42&lt;=-0.75)),2,
IF(OR(AND(L42&lt;=0.75,L42&gt;=0.5),AND(L42&gt;=-0.75,L42&lt;=-0.5)),1.5,
IF(OR(L42&lt;=0.5,L42&gt;=-0.5),1,"")
)
)
))</f>
        <v>3</v>
      </c>
      <c r="R42" s="11">
        <f>IF(P42=1,3,IF(P42=2/3,2,IF(P42=1/3,1,0)))</f>
        <v>1</v>
      </c>
      <c r="S42" s="11">
        <f>IF(AND(M42="Over", G42&gt;K42), 2, IF(AND(M42="Under", G42&lt;=K42), 2, 0))</f>
        <v>0</v>
      </c>
      <c r="T42" s="11">
        <f>IF(AND(M42="Over", O42&gt;0.5), 2, IF(AND(M42="Under", O42&lt;=0.5), 2, 0))</f>
        <v>0</v>
      </c>
      <c r="U42" s="11">
        <f>SUM(Q42:T42)</f>
        <v>4</v>
      </c>
      <c r="V42" s="11">
        <v>9</v>
      </c>
      <c r="Y42"/>
      <c r="AC42" s="6"/>
    </row>
    <row r="43" spans="1:29" ht="15" thickBot="1" x14ac:dyDescent="0.35">
      <c r="A43" t="str">
        <f>A7</f>
        <v>Dakota Hudson</v>
      </c>
      <c r="B43" s="5">
        <f>Neural!B7</f>
        <v>5.0820158150228503</v>
      </c>
      <c r="D43" s="7">
        <v>19</v>
      </c>
      <c r="E43" s="7" t="s">
        <v>88</v>
      </c>
      <c r="F43" s="7" t="s">
        <v>14</v>
      </c>
      <c r="G43" s="7">
        <v>4.9090909090909092</v>
      </c>
      <c r="H43" s="7">
        <v>5.0586714706432341</v>
      </c>
      <c r="I43" s="7">
        <v>5.5970124999999999</v>
      </c>
      <c r="J43" s="7">
        <v>4.8163971677868904</v>
      </c>
      <c r="K43" s="7">
        <v>4.5</v>
      </c>
      <c r="L43" s="7">
        <f>IF(ABS(H43 - K43) &gt; ABS(I43 - K43), H43, I43)-K43</f>
        <v>1.0970124999999999</v>
      </c>
      <c r="M43" s="11" t="str">
        <f>IF(L43 &lt; 0, "Under", "Over")</f>
        <v>Over</v>
      </c>
      <c r="N43" s="11">
        <f>G43-K43</f>
        <v>0.40909090909090917</v>
      </c>
      <c r="O43" s="11">
        <v>0.4</v>
      </c>
      <c r="P43" s="11">
        <f>IF(M43="Over", IF(AND(H43&gt;K43, I43&gt;K43, J43&gt;K43), 1, IF(OR(AND(H43&gt;K43, I43&gt;K43), AND(H43&gt;K43, J43&gt;K43), AND(H43&gt;K43, J43&gt;K43)), 2/3, IF(OR(AND(H43&gt;K43, I43&lt;=K43), AND(H43&gt;K43, J43&lt;=K43), AND(I43&gt;K43, J43&lt;=K43), AND(H43&lt;=K43, I43&gt;K43), AND(H43&lt;=K43, J43&gt;K43), AND(I43&lt;=K43, J43&gt;K43)), 1/3, 0))), IF(AND(H43&lt;K43, I43&lt;K43, J43&lt;K43), 1, IF(OR(AND(H43&lt;K43, I43&lt;K43), AND(H43&lt;K43, J43&lt;K43), AND(H43&lt;K43, J43&lt;K43)), 2/3, IF(OR(AND(H43&lt;K43, I43&gt;=K43), AND(H43&lt;K43, J43&gt;=K43), AND(I43&lt;K43, J43&gt;=K43), AND(H43&gt;=K43, I43&lt;K43), AND(H43&gt;=K43, J43&lt;K43), AND(I43&gt;=K43, J43&lt;K43)), 1/3, 0))))</f>
        <v>1</v>
      </c>
      <c r="Q43" s="11">
        <f>IF(OR(L43&gt;1.5,L43&lt;-1.5),3,
IF(OR(AND(L43&lt;=1.5,L43&gt;=1),AND(L43&gt;=-1.5,L43&lt;=-1)),2.5,
IF(OR(AND(L43&lt;=1,L43&gt;=0.75),AND(L43&gt;=-1,L43&lt;=-0.75)),2,
IF(OR(AND(L43&lt;=0.75,L43&gt;=0.5),AND(L43&gt;=-0.75,L43&lt;=-0.5)),1.5,
IF(OR(L43&lt;=0.5,L43&gt;=-0.5),1,"")
)
)
))</f>
        <v>2.5</v>
      </c>
      <c r="R43" s="11">
        <f>IF(P43=1,3,IF(P43=2/3,2,IF(P43=1/3,1,0)))</f>
        <v>3</v>
      </c>
      <c r="S43" s="11">
        <f>IF(AND(M43="Over", G43&gt;K43), 2, IF(AND(M43="Under", G43&lt;=K43), 2, 0))</f>
        <v>2</v>
      </c>
      <c r="T43" s="11">
        <f>IF(AND(M43="Over", O43&gt;0.5), 2, IF(AND(M43="Under", O43&lt;=0.5), 2, 0))</f>
        <v>0</v>
      </c>
      <c r="U43" s="11">
        <f>SUM(Q43:T43)</f>
        <v>7.5</v>
      </c>
      <c r="V43" s="11">
        <v>7</v>
      </c>
      <c r="Y43"/>
      <c r="AC43" s="6"/>
    </row>
    <row r="44" spans="1:29" ht="15" thickBot="1" x14ac:dyDescent="0.35">
      <c r="A44" t="str">
        <f t="shared" ref="A44:A70" si="5">A9</f>
        <v>Jordan Montgomery</v>
      </c>
      <c r="B44" s="5">
        <f>Neural!B9</f>
        <v>4.7826924220835103</v>
      </c>
      <c r="D44" s="7">
        <v>6</v>
      </c>
      <c r="E44" s="7" t="s">
        <v>75</v>
      </c>
      <c r="F44" s="7" t="s">
        <v>43</v>
      </c>
      <c r="G44" s="7">
        <v>2.8181818181818179</v>
      </c>
      <c r="H44" s="7">
        <v>4.6173798877316914</v>
      </c>
      <c r="I44" s="7">
        <v>4.8971229314928397</v>
      </c>
      <c r="J44" s="7">
        <v>3.3975128925346998</v>
      </c>
      <c r="K44" s="7">
        <v>3.5</v>
      </c>
      <c r="L44" s="7">
        <f>IF(ABS(H44 - K44) &gt; ABS(I44 - K44), H44, I44)-K44</f>
        <v>1.3971229314928397</v>
      </c>
      <c r="M44" s="11" t="str">
        <f>IF(L44 &lt; 0, "Under", "Over")</f>
        <v>Over</v>
      </c>
      <c r="N44" s="11">
        <f>G44-K44</f>
        <v>-0.6818181818181821</v>
      </c>
      <c r="O44" s="11">
        <v>0.6</v>
      </c>
      <c r="P44" s="11">
        <f>IF(M44="Over", IF(AND(H44&gt;K44, I44&gt;K44, J44&gt;K44), 1, IF(OR(AND(H44&gt;K44, I44&gt;K44), AND(H44&gt;K44, J44&gt;K44), AND(H44&gt;K44, J44&gt;K44)), 2/3, IF(OR(AND(H44&gt;K44, I44&lt;=K44), AND(H44&gt;K44, J44&lt;=K44), AND(I44&gt;K44, J44&lt;=K44), AND(H44&lt;=K44, I44&gt;K44), AND(H44&lt;=K44, J44&gt;K44), AND(I44&lt;=K44, J44&gt;K44)), 1/3, 0))), IF(AND(H44&lt;K44, I44&lt;K44, J44&lt;K44), 1, IF(OR(AND(H44&lt;K44, I44&lt;K44), AND(H44&lt;K44, J44&lt;K44), AND(H44&lt;K44, J44&lt;K44)), 2/3, IF(OR(AND(H44&lt;K44, I44&gt;=K44), AND(H44&lt;K44, J44&gt;=K44), AND(I44&lt;K44, J44&gt;=K44), AND(H44&gt;=K44, I44&lt;K44), AND(H44&gt;=K44, J44&lt;K44), AND(I44&gt;=K44, J44&lt;K44)), 1/3, 0))))</f>
        <v>0.66666666666666663</v>
      </c>
      <c r="Q44" s="11">
        <f>IF(OR(L44&gt;1.5,L44&lt;-1.5),3,
IF(OR(AND(L44&lt;=1.5,L44&gt;=1),AND(L44&gt;=-1.5,L44&lt;=-1)),2.5,
IF(OR(AND(L44&lt;=1,L44&gt;=0.75),AND(L44&gt;=-1,L44&lt;=-0.75)),2,
IF(OR(AND(L44&lt;=0.75,L44&gt;=0.5),AND(L44&gt;=-0.75,L44&lt;=-0.5)),1.5,
IF(OR(L44&lt;=0.5,L44&gt;=-0.5),1,"")
)
)
))</f>
        <v>2.5</v>
      </c>
      <c r="R44" s="11">
        <f>IF(P44=1,3,IF(P44=2/3,2,IF(P44=1/3,1,0)))</f>
        <v>2</v>
      </c>
      <c r="S44" s="11">
        <f>IF(AND(M44="Over", G44&gt;K44), 2, IF(AND(M44="Under", G44&lt;=K44), 2, 0))</f>
        <v>0</v>
      </c>
      <c r="T44" s="11">
        <f>IF(AND(M44="Over", O44&gt;0.5), 2, IF(AND(M44="Under", O44&lt;=0.5), 2, 0))</f>
        <v>2</v>
      </c>
      <c r="U44" s="11">
        <f>SUM(Q44:T44)</f>
        <v>6.5</v>
      </c>
      <c r="V44" s="11">
        <v>4</v>
      </c>
      <c r="Y44"/>
      <c r="AC44" s="6"/>
    </row>
    <row r="45" spans="1:29" ht="15" thickBot="1" x14ac:dyDescent="0.35">
      <c r="A45" t="str">
        <f t="shared" si="5"/>
        <v>Aaron Ashby</v>
      </c>
      <c r="B45" s="5">
        <f>Neural!B10</f>
        <v>3.57025815110942</v>
      </c>
      <c r="D45" s="7">
        <v>27</v>
      </c>
      <c r="E45" s="7" t="s">
        <v>96</v>
      </c>
      <c r="F45" s="7" t="s">
        <v>39</v>
      </c>
      <c r="G45" s="7">
        <v>7.25</v>
      </c>
      <c r="H45" s="7">
        <v>6.0129953701200272</v>
      </c>
      <c r="I45" s="7">
        <v>8.1204879999999999</v>
      </c>
      <c r="J45" s="7">
        <v>5.0622671248826601</v>
      </c>
      <c r="K45" s="9">
        <v>6.5</v>
      </c>
      <c r="L45" s="9">
        <f>IF(ABS(H45 - K45) &gt; ABS(I45 - K45), H45, I45)-K45</f>
        <v>1.6204879999999999</v>
      </c>
      <c r="M45" s="10" t="str">
        <f>IF(L45 &lt; 0, "Under", "Over")</f>
        <v>Over</v>
      </c>
      <c r="N45" s="10">
        <f>G45-K45</f>
        <v>0.75</v>
      </c>
      <c r="O45" s="10">
        <v>0.7</v>
      </c>
      <c r="P45" s="10">
        <f>IF(M45="Over", IF(AND(H45&gt;K45, I45&gt;K45, J45&gt;K45), 1, IF(OR(AND(H45&gt;K45, I45&gt;K45), AND(H45&gt;K45, J45&gt;K45), AND(H45&gt;K45, J45&gt;K45)), 2/3, IF(OR(AND(H45&gt;K45, I45&lt;=K45), AND(H45&gt;K45, J45&lt;=K45), AND(I45&gt;K45, J45&lt;=K45), AND(H45&lt;=K45, I45&gt;K45), AND(H45&lt;=K45, J45&gt;K45), AND(I45&lt;=K45, J45&gt;K45)), 1/3, 0))), IF(AND(H45&lt;K45, I45&lt;K45, J45&lt;K45), 1, IF(OR(AND(H45&lt;K45, I45&lt;K45), AND(H45&lt;K45, J45&lt;K45), AND(H45&lt;K45, J45&lt;K45)), 2/3, IF(OR(AND(H45&lt;K45, I45&gt;=K45), AND(H45&lt;K45, J45&gt;=K45), AND(I45&lt;K45, J45&gt;=K45), AND(H45&gt;=K45, I45&lt;K45), AND(H45&gt;=K45, J45&lt;K45), AND(I45&gt;=K45, J45&lt;K45)), 1/3, 0))))</f>
        <v>0.33333333333333331</v>
      </c>
      <c r="Q45" s="10">
        <f>IF(OR(L45&gt;1.5,L45&lt;-1.5),3,
IF(OR(AND(L45&lt;=1.5,L45&gt;=1),AND(L45&gt;=-1.5,L45&lt;=-1)),2.5,
IF(OR(AND(L45&lt;=1,L45&gt;=0.75),AND(L45&gt;=-1,L45&lt;=-0.75)),2,
IF(OR(AND(L45&lt;=0.75,L45&gt;=0.5),AND(L45&gt;=-0.75,L45&lt;=-0.5)),1.5,
IF(OR(L45&lt;=0.5,L45&gt;=-0.5),1,"")
)
)
))</f>
        <v>3</v>
      </c>
      <c r="R45" s="10">
        <f>IF(P45=1,3,IF(P45=2/3,2,IF(P45=1/3,1,0)))</f>
        <v>1</v>
      </c>
      <c r="S45" s="10">
        <f>IF(AND(M45="Over", G45&gt;K45), 2, IF(AND(M45="Under", G45&lt;=K45), 2, 0))</f>
        <v>2</v>
      </c>
      <c r="T45" s="10">
        <f>IF(AND(M45="Over", O45&gt;0.5), 2, IF(AND(M45="Under", O45&lt;=0.5), 2, 0))</f>
        <v>2</v>
      </c>
      <c r="U45" s="10">
        <f>SUM(Q45:T45)</f>
        <v>8</v>
      </c>
      <c r="V45" s="10">
        <v>6</v>
      </c>
      <c r="Y45"/>
      <c r="AC45" s="6"/>
    </row>
    <row r="46" spans="1:29" ht="15" thickBot="1" x14ac:dyDescent="0.35">
      <c r="A46" t="str">
        <f t="shared" si="5"/>
        <v>Aaron Nola</v>
      </c>
      <c r="B46" s="5">
        <f>Neural!B11</f>
        <v>5.9518126825192397</v>
      </c>
      <c r="D46" s="7">
        <v>23</v>
      </c>
      <c r="E46" s="7" t="s">
        <v>92</v>
      </c>
      <c r="F46" s="7" t="s">
        <v>65</v>
      </c>
      <c r="G46" s="7">
        <v>5.5</v>
      </c>
      <c r="H46" s="7">
        <v>5.047259867936873</v>
      </c>
      <c r="I46" s="7">
        <v>5.67</v>
      </c>
      <c r="J46" s="7">
        <v>3.83</v>
      </c>
      <c r="K46" s="9">
        <v>4.5</v>
      </c>
      <c r="L46" s="9">
        <f>IF(ABS(H46 - K46) &gt; ABS(I46 - K46), H46, I46)-K46</f>
        <v>1.17</v>
      </c>
      <c r="M46" s="11" t="str">
        <f>IF(L46 &lt; 0, "Under", "Over")</f>
        <v>Over</v>
      </c>
      <c r="N46" s="11">
        <f>G46-K46</f>
        <v>1</v>
      </c>
      <c r="O46" s="11">
        <v>0.6</v>
      </c>
      <c r="P46" s="11">
        <f>IF(M46="Over", IF(AND(H46&gt;K46, I46&gt;K46, J46&gt;K46), 1, IF(OR(AND(H46&gt;K46, I46&gt;K46), AND(H46&gt;K46, J46&gt;K46), AND(H46&gt;K46, J46&gt;K46)), 2/3, IF(OR(AND(H46&gt;K46, I46&lt;=K46), AND(H46&gt;K46, J46&lt;=K46), AND(I46&gt;K46, J46&lt;=K46), AND(H46&lt;=K46, I46&gt;K46), AND(H46&lt;=K46, J46&gt;K46), AND(I46&lt;=K46, J46&gt;K46)), 1/3, 0))), IF(AND(H46&lt;K46, I46&lt;K46, J46&lt;K46), 1, IF(OR(AND(H46&lt;K46, I46&lt;K46), AND(H46&lt;K46, J46&lt;K46), AND(H46&lt;K46, J46&lt;K46)), 2/3, IF(OR(AND(H46&lt;K46, I46&gt;=K46), AND(H46&lt;K46, J46&gt;=K46), AND(I46&lt;K46, J46&gt;=K46), AND(H46&gt;=K46, I46&lt;K46), AND(H46&gt;=K46, J46&lt;K46), AND(I46&gt;=K46, J46&lt;K46)), 1/3, 0))))</f>
        <v>0.66666666666666663</v>
      </c>
      <c r="Q46" s="11">
        <f>IF(OR(L46&gt;1.5,L46&lt;-1.5),3,
IF(OR(AND(L46&lt;=1.5,L46&gt;=1),AND(L46&gt;=-1.5,L46&lt;=-1)),2.5,
IF(OR(AND(L46&lt;=1,L46&gt;=0.75),AND(L46&gt;=-1,L46&lt;=-0.75)),2,
IF(OR(AND(L46&lt;=0.75,L46&gt;=0.5),AND(L46&gt;=-0.75,L46&lt;=-0.5)),1.5,
IF(OR(L46&lt;=0.5,L46&gt;=-0.5),1,"")
)
)
))</f>
        <v>2.5</v>
      </c>
      <c r="R46" s="11">
        <f>IF(P46=1,3,IF(P46=2/3,2,IF(P46=1/3,1,0)))</f>
        <v>2</v>
      </c>
      <c r="S46" s="11">
        <f>IF(AND(M46="Over", G46&gt;K46), 2, IF(AND(M46="Under", G46&lt;=K46), 2, 0))</f>
        <v>2</v>
      </c>
      <c r="T46" s="11">
        <f>IF(AND(M46="Over", O46&gt;0.5), 2, IF(AND(M46="Under", O46&lt;=0.5), 2, 0))</f>
        <v>2</v>
      </c>
      <c r="U46" s="11">
        <f>SUM(Q46:T46)</f>
        <v>8.5</v>
      </c>
      <c r="V46" s="11">
        <v>7</v>
      </c>
      <c r="Y46"/>
      <c r="AC46" s="6"/>
    </row>
    <row r="47" spans="1:29" ht="15" thickBot="1" x14ac:dyDescent="0.35">
      <c r="A47" t="str">
        <f t="shared" si="5"/>
        <v>Luis Severino</v>
      </c>
      <c r="B47" s="5">
        <f>Neural!B12</f>
        <v>5.4298079749403998</v>
      </c>
      <c r="D47" s="7">
        <v>5</v>
      </c>
      <c r="E47" s="7" t="s">
        <v>74</v>
      </c>
      <c r="F47" s="7" t="s">
        <v>42</v>
      </c>
      <c r="G47" s="7">
        <v>4.2727272727272716</v>
      </c>
      <c r="H47" s="7">
        <v>4.5130669349281138</v>
      </c>
      <c r="I47" s="7">
        <v>4.88911773483981</v>
      </c>
      <c r="J47" s="7">
        <v>3.7383169999999999</v>
      </c>
      <c r="K47" s="7">
        <v>4.5</v>
      </c>
      <c r="L47" s="7">
        <f>IF(ABS(H47 - K47) &gt; ABS(I47 - K47), H47, I47)-K47</f>
        <v>0.38911773483981005</v>
      </c>
      <c r="M47" s="10" t="str">
        <f>IF(L47 &lt; 0, "Under", "Over")</f>
        <v>Over</v>
      </c>
      <c r="N47" s="10">
        <f>G47-K47</f>
        <v>-0.2272727272727284</v>
      </c>
      <c r="O47" s="10">
        <v>0.3</v>
      </c>
      <c r="P47" s="10">
        <f>IF(M47="Over", IF(AND(H47&gt;K47, I47&gt;K47, J47&gt;K47), 1, IF(OR(AND(H47&gt;K47, I47&gt;K47), AND(H47&gt;K47, J47&gt;K47), AND(H47&gt;K47, J47&gt;K47)), 2/3, IF(OR(AND(H47&gt;K47, I47&lt;=K47), AND(H47&gt;K47, J47&lt;=K47), AND(I47&gt;K47, J47&lt;=K47), AND(H47&lt;=K47, I47&gt;K47), AND(H47&lt;=K47, J47&gt;K47), AND(I47&lt;=K47, J47&gt;K47)), 1/3, 0))), IF(AND(H47&lt;K47, I47&lt;K47, J47&lt;K47), 1, IF(OR(AND(H47&lt;K47, I47&lt;K47), AND(H47&lt;K47, J47&lt;K47), AND(H47&lt;K47, J47&lt;K47)), 2/3, IF(OR(AND(H47&lt;K47, I47&gt;=K47), AND(H47&lt;K47, J47&gt;=K47), AND(I47&lt;K47, J47&gt;=K47), AND(H47&gt;=K47, I47&lt;K47), AND(H47&gt;=K47, J47&lt;K47), AND(I47&gt;=K47, J47&lt;K47)), 1/3, 0))))</f>
        <v>0.66666666666666663</v>
      </c>
      <c r="Q47" s="10">
        <f>IF(OR(L47&gt;1.5,L47&lt;-1.5),3,
IF(OR(AND(L47&lt;=1.5,L47&gt;=1),AND(L47&gt;=-1.5,L47&lt;=-1)),2.5,
IF(OR(AND(L47&lt;=1,L47&gt;=0.75),AND(L47&gt;=-1,L47&lt;=-0.75)),2,
IF(OR(AND(L47&lt;=0.75,L47&gt;=0.5),AND(L47&gt;=-0.75,L47&lt;=-0.5)),1.5,
IF(OR(L47&lt;=0.5,L47&gt;=-0.5),1,"")
)
)
))</f>
        <v>1</v>
      </c>
      <c r="R47" s="10">
        <f>IF(P47=1,3,IF(P47=2/3,2,IF(P47=1/3,1,0)))</f>
        <v>2</v>
      </c>
      <c r="S47" s="10">
        <f>IF(AND(M47="Over", G47&gt;K47), 2, IF(AND(M47="Under", G47&lt;=K47), 2, 0))</f>
        <v>0</v>
      </c>
      <c r="T47" s="10">
        <f>IF(AND(M47="Over", O47&gt;0.5), 2, IF(AND(M47="Under", O47&lt;=0.5), 2, 0))</f>
        <v>0</v>
      </c>
      <c r="U47" s="10">
        <f>SUM(Q47:T47)</f>
        <v>3</v>
      </c>
      <c r="V47" s="10">
        <v>2</v>
      </c>
      <c r="Y47"/>
      <c r="AC47" s="6"/>
    </row>
    <row r="48" spans="1:29" ht="15" thickBot="1" x14ac:dyDescent="0.35">
      <c r="A48" t="str">
        <f t="shared" si="5"/>
        <v>Patrick Corbin</v>
      </c>
      <c r="B48" s="5">
        <f>Neural!B13</f>
        <v>4.7501840160741997</v>
      </c>
      <c r="D48" s="7">
        <v>15</v>
      </c>
      <c r="E48" s="7" t="s">
        <v>84</v>
      </c>
      <c r="F48" s="7" t="s">
        <v>58</v>
      </c>
      <c r="G48" s="7">
        <v>3.1</v>
      </c>
      <c r="H48" s="7">
        <v>4.2965043646439458</v>
      </c>
      <c r="I48" s="7">
        <v>4.8580733881060496</v>
      </c>
      <c r="J48" s="7">
        <v>2.9206056999999999</v>
      </c>
      <c r="K48" s="7">
        <v>3.5</v>
      </c>
      <c r="L48" s="7">
        <f>IF(ABS(H48 - K48) &gt; ABS(I48 - K48), H48, I48)-K48</f>
        <v>1.3580733881060496</v>
      </c>
      <c r="M48" s="10" t="str">
        <f>IF(L48 &lt; 0, "Under", "Over")</f>
        <v>Over</v>
      </c>
      <c r="N48" s="10">
        <f>G48-K48</f>
        <v>-0.39999999999999991</v>
      </c>
      <c r="O48" s="10">
        <v>0</v>
      </c>
      <c r="P48" s="10">
        <f>IF(M48="Over", IF(AND(H48&gt;K48, I48&gt;K48, J48&gt;K48), 1, IF(OR(AND(H48&gt;K48, I48&gt;K48), AND(H48&gt;K48, J48&gt;K48), AND(H48&gt;K48, J48&gt;K48)), 2/3, IF(OR(AND(H48&gt;K48, I48&lt;=K48), AND(H48&gt;K48, J48&lt;=K48), AND(I48&gt;K48, J48&lt;=K48), AND(H48&lt;=K48, I48&gt;K48), AND(H48&lt;=K48, J48&gt;K48), AND(I48&lt;=K48, J48&gt;K48)), 1/3, 0))), IF(AND(H48&lt;K48, I48&lt;K48, J48&lt;K48), 1, IF(OR(AND(H48&lt;K48, I48&lt;K48), AND(H48&lt;K48, J48&lt;K48), AND(H48&lt;K48, J48&lt;K48)), 2/3, IF(OR(AND(H48&lt;K48, I48&gt;=K48), AND(H48&lt;K48, J48&gt;=K48), AND(I48&lt;K48, J48&gt;=K48), AND(H48&gt;=K48, I48&lt;K48), AND(H48&gt;=K48, J48&lt;K48), AND(I48&gt;=K48, J48&lt;K48)), 1/3, 0))))</f>
        <v>0.66666666666666663</v>
      </c>
      <c r="Q48" s="10">
        <f>IF(OR(L48&gt;1.5,L48&lt;-1.5),3,
IF(OR(AND(L48&lt;=1.5,L48&gt;=1),AND(L48&gt;=-1.5,L48&lt;=-1)),2.5,
IF(OR(AND(L48&lt;=1,L48&gt;=0.75),AND(L48&gt;=-1,L48&lt;=-0.75)),2,
IF(OR(AND(L48&lt;=0.75,L48&gt;=0.5),AND(L48&gt;=-0.75,L48&lt;=-0.5)),1.5,
IF(OR(L48&lt;=0.5,L48&gt;=-0.5),1,"")
)
)
))</f>
        <v>2.5</v>
      </c>
      <c r="R48" s="10">
        <f>IF(P48=1,3,IF(P48=2/3,2,IF(P48=1/3,1,0)))</f>
        <v>2</v>
      </c>
      <c r="S48" s="10">
        <f>IF(AND(M48="Over", G48&gt;K48), 2, IF(AND(M48="Under", G48&lt;=K48), 2, 0))</f>
        <v>0</v>
      </c>
      <c r="T48" s="10">
        <f>IF(AND(M48="Over", O48&gt;0.5), 2, IF(AND(M48="Under", O48&lt;=0.5), 2, 0))</f>
        <v>0</v>
      </c>
      <c r="U48" s="10">
        <f>SUM(Q48:T48)</f>
        <v>4.5</v>
      </c>
      <c r="V48" s="10">
        <v>2</v>
      </c>
      <c r="Y48"/>
      <c r="AC48" s="6"/>
    </row>
    <row r="49" spans="1:29" ht="15" thickBot="1" x14ac:dyDescent="0.35">
      <c r="A49" t="str">
        <f t="shared" si="5"/>
        <v>Brady Singer</v>
      </c>
      <c r="B49" s="5">
        <f>Neural!B14</f>
        <v>5.0373983817449002</v>
      </c>
      <c r="D49" s="7">
        <v>24</v>
      </c>
      <c r="E49" s="7" t="s">
        <v>93</v>
      </c>
      <c r="F49" s="7" t="s">
        <v>66</v>
      </c>
      <c r="G49" s="7">
        <v>3.625</v>
      </c>
      <c r="H49" s="7">
        <v>4.9758894360317534</v>
      </c>
      <c r="I49" s="7">
        <v>5.1948779808956402</v>
      </c>
      <c r="J49" s="7">
        <v>4.8384955752212297</v>
      </c>
      <c r="K49" s="7">
        <v>4.5</v>
      </c>
      <c r="L49" s="7">
        <f>IF(ABS(H49 - K49) &gt; ABS(I49 - K49), H49, I49)-K49</f>
        <v>0.69487798089564023</v>
      </c>
      <c r="M49" s="11" t="str">
        <f>IF(L49 &lt; 0, "Under", "Over")</f>
        <v>Over</v>
      </c>
      <c r="N49" s="11">
        <f>G49-K49</f>
        <v>-0.875</v>
      </c>
      <c r="O49" s="11">
        <v>0.125</v>
      </c>
      <c r="P49" s="11">
        <f>IF(M49="Over", IF(AND(H49&gt;K49, I49&gt;K49, J49&gt;K49), 1, IF(OR(AND(H49&gt;K49, I49&gt;K49), AND(H49&gt;K49, J49&gt;K49), AND(H49&gt;K49, J49&gt;K49)), 2/3, IF(OR(AND(H49&gt;K49, I49&lt;=K49), AND(H49&gt;K49, J49&lt;=K49), AND(I49&gt;K49, J49&lt;=K49), AND(H49&lt;=K49, I49&gt;K49), AND(H49&lt;=K49, J49&gt;K49), AND(I49&lt;=K49, J49&gt;K49)), 1/3, 0))), IF(AND(H49&lt;K49, I49&lt;K49, J49&lt;K49), 1, IF(OR(AND(H49&lt;K49, I49&lt;K49), AND(H49&lt;K49, J49&lt;K49), AND(H49&lt;K49, J49&lt;K49)), 2/3, IF(OR(AND(H49&lt;K49, I49&gt;=K49), AND(H49&lt;K49, J49&gt;=K49), AND(I49&lt;K49, J49&gt;=K49), AND(H49&gt;=K49, I49&lt;K49), AND(H49&gt;=K49, J49&lt;K49), AND(I49&gt;=K49, J49&lt;K49)), 1/3, 0))))</f>
        <v>1</v>
      </c>
      <c r="Q49" s="11">
        <f>IF(OR(L49&gt;1.5,L49&lt;-1.5),3,
IF(OR(AND(L49&lt;=1.5,L49&gt;=1),AND(L49&gt;=-1.5,L49&lt;=-1)),2.5,
IF(OR(AND(L49&lt;=1,L49&gt;=0.75),AND(L49&gt;=-1,L49&lt;=-0.75)),2,
IF(OR(AND(L49&lt;=0.75,L49&gt;=0.5),AND(L49&gt;=-0.75,L49&lt;=-0.5)),1.5,
IF(OR(L49&lt;=0.5,L49&gt;=-0.5),1,"")
)
)
))</f>
        <v>1.5</v>
      </c>
      <c r="R49" s="11">
        <f>IF(P49=1,3,IF(P49=2/3,2,IF(P49=1/3,1,0)))</f>
        <v>3</v>
      </c>
      <c r="S49" s="11">
        <f>IF(AND(M49="Over", G49&gt;K49), 2, IF(AND(M49="Under", G49&lt;=K49), 2, 0))</f>
        <v>0</v>
      </c>
      <c r="T49" s="11">
        <f>IF(AND(M49="Over", O49&gt;0.5), 2, IF(AND(M49="Under", O49&lt;=0.5), 2, 0))</f>
        <v>0</v>
      </c>
      <c r="U49" s="11">
        <f>SUM(Q49:T49)</f>
        <v>4.5</v>
      </c>
      <c r="V49" s="11">
        <v>6</v>
      </c>
      <c r="Y49"/>
      <c r="AC49" s="6"/>
    </row>
    <row r="50" spans="1:29" ht="15" thickBot="1" x14ac:dyDescent="0.35">
      <c r="A50" t="str">
        <f t="shared" si="5"/>
        <v>Nick Sandlin</v>
      </c>
      <c r="B50" s="5">
        <f>Neural!B15</f>
        <v>3.3608596890165301</v>
      </c>
      <c r="D50" s="7">
        <v>30</v>
      </c>
      <c r="E50" s="7" t="s">
        <v>99</v>
      </c>
      <c r="F50" s="7" t="s">
        <v>68</v>
      </c>
      <c r="G50" s="7">
        <v>5</v>
      </c>
      <c r="H50" s="7">
        <v>4.9180999345027203</v>
      </c>
      <c r="I50" s="7">
        <v>5.4417914999999999</v>
      </c>
      <c r="J50" s="7">
        <v>4.5732647814909999</v>
      </c>
      <c r="K50" s="9">
        <v>4.5</v>
      </c>
      <c r="L50" s="9">
        <f>IF(ABS(H50 - K50) &gt; ABS(I50 - K50), H50, I50)-K50</f>
        <v>0.94179149999999989</v>
      </c>
      <c r="M50" s="11" t="str">
        <f>IF(L50 &lt; 0, "Under", "Over")</f>
        <v>Over</v>
      </c>
      <c r="N50" s="11">
        <f>G50-K50</f>
        <v>0.5</v>
      </c>
      <c r="O50" s="11">
        <v>0.75</v>
      </c>
      <c r="P50" s="11">
        <f>IF(M50="Over", IF(AND(H50&gt;K50, I50&gt;K50, J50&gt;K50), 1, IF(OR(AND(H50&gt;K50, I50&gt;K50), AND(H50&gt;K50, J50&gt;K50), AND(H50&gt;K50, J50&gt;K50)), 2/3, IF(OR(AND(H50&gt;K50, I50&lt;=K50), AND(H50&gt;K50, J50&lt;=K50), AND(I50&gt;K50, J50&lt;=K50), AND(H50&lt;=K50, I50&gt;K50), AND(H50&lt;=K50, J50&gt;K50), AND(I50&lt;=K50, J50&gt;K50)), 1/3, 0))), IF(AND(H50&lt;K50, I50&lt;K50, J50&lt;K50), 1, IF(OR(AND(H50&lt;K50, I50&lt;K50), AND(H50&lt;K50, J50&lt;K50), AND(H50&lt;K50, J50&lt;K50)), 2/3, IF(OR(AND(H50&lt;K50, I50&gt;=K50), AND(H50&lt;K50, J50&gt;=K50), AND(I50&lt;K50, J50&gt;=K50), AND(H50&gt;=K50, I50&lt;K50), AND(H50&gt;=K50, J50&lt;K50), AND(I50&gt;=K50, J50&lt;K50)), 1/3, 0))))</f>
        <v>1</v>
      </c>
      <c r="Q50" s="11">
        <f>IF(OR(L50&gt;1.5,L50&lt;-1.5),3,
IF(OR(AND(L50&lt;=1.5,L50&gt;=1),AND(L50&gt;=-1.5,L50&lt;=-1)),2.5,
IF(OR(AND(L50&lt;=1,L50&gt;=0.75),AND(L50&gt;=-1,L50&lt;=-0.75)),2,
IF(OR(AND(L50&lt;=0.75,L50&gt;=0.5),AND(L50&gt;=-0.75,L50&lt;=-0.5)),1.5,
IF(OR(L50&lt;=0.5,L50&gt;=-0.5),1,"")
)
)
))</f>
        <v>2</v>
      </c>
      <c r="R50" s="11">
        <f>IF(P50=1,3,IF(P50=2/3,2,IF(P50=1/3,1,0)))</f>
        <v>3</v>
      </c>
      <c r="S50" s="11">
        <f>IF(AND(M50="Over", G50&gt;K50), 2, IF(AND(M50="Under", G50&lt;=K50), 2, 0))</f>
        <v>2</v>
      </c>
      <c r="T50" s="11">
        <f>IF(AND(M50="Over", O50&gt;0.5), 2, IF(AND(M50="Under", O50&lt;=0.5), 2, 0))</f>
        <v>2</v>
      </c>
      <c r="U50" s="11">
        <f>SUM(Q50:T50)</f>
        <v>9</v>
      </c>
      <c r="V50" s="11">
        <v>5</v>
      </c>
      <c r="Y50"/>
      <c r="AC50" s="6"/>
    </row>
    <row r="51" spans="1:29" ht="15" thickBot="1" x14ac:dyDescent="0.35">
      <c r="A51" t="str">
        <f t="shared" si="5"/>
        <v>James Paxton</v>
      </c>
      <c r="B51" s="5">
        <f>Neural!B16</f>
        <v>4.5934061434005997</v>
      </c>
      <c r="D51" s="7">
        <v>7</v>
      </c>
      <c r="E51" s="7" t="s">
        <v>76</v>
      </c>
      <c r="F51" s="7" t="s">
        <v>45</v>
      </c>
      <c r="G51" s="7">
        <v>4.333333333333333</v>
      </c>
      <c r="H51" s="7">
        <v>4.4845728209932609</v>
      </c>
      <c r="I51" s="7">
        <v>5.0820158150228503</v>
      </c>
      <c r="J51" s="7">
        <v>3.51</v>
      </c>
      <c r="K51" s="7">
        <v>4.5</v>
      </c>
      <c r="L51" s="7">
        <f>IF(ABS(H51 - K51) &gt; ABS(I51 - K51), H51, I51)-K51</f>
        <v>0.58201581502285027</v>
      </c>
      <c r="M51" s="10" t="str">
        <f>IF(L51 &lt; 0, "Under", "Over")</f>
        <v>Over</v>
      </c>
      <c r="N51" s="10">
        <f>G51-K51</f>
        <v>-0.16666666666666696</v>
      </c>
      <c r="O51" s="10">
        <v>0.4</v>
      </c>
      <c r="P51" s="10">
        <f>IF(M51="Over", IF(AND(H51&gt;K51, I51&gt;K51, J51&gt;K51), 1, IF(OR(AND(H51&gt;K51, I51&gt;K51), AND(H51&gt;K51, J51&gt;K51), AND(H51&gt;K51, J51&gt;K51)), 2/3, IF(OR(AND(H51&gt;K51, I51&lt;=K51), AND(H51&gt;K51, J51&lt;=K51), AND(I51&gt;K51, J51&lt;=K51), AND(H51&lt;=K51, I51&gt;K51), AND(H51&lt;=K51, J51&gt;K51), AND(I51&lt;=K51, J51&gt;K51)), 1/3, 0))), IF(AND(H51&lt;K51, I51&lt;K51, J51&lt;K51), 1, IF(OR(AND(H51&lt;K51, I51&lt;K51), AND(H51&lt;K51, J51&lt;K51), AND(H51&lt;K51, J51&lt;K51)), 2/3, IF(OR(AND(H51&lt;K51, I51&gt;=K51), AND(H51&lt;K51, J51&gt;=K51), AND(I51&lt;K51, J51&gt;=K51), AND(H51&gt;=K51, I51&lt;K51), AND(H51&gt;=K51, J51&lt;K51), AND(I51&gt;=K51, J51&lt;K51)), 1/3, 0))))</f>
        <v>0.33333333333333331</v>
      </c>
      <c r="Q51" s="10">
        <f>IF(OR(L51&gt;1.5,L51&lt;-1.5),3,
IF(OR(AND(L51&lt;=1.5,L51&gt;=1),AND(L51&gt;=-1.5,L51&lt;=-1)),2.5,
IF(OR(AND(L51&lt;=1,L51&gt;=0.75),AND(L51&gt;=-1,L51&lt;=-0.75)),2,
IF(OR(AND(L51&lt;=0.75,L51&gt;=0.5),AND(L51&gt;=-0.75,L51&lt;=-0.5)),1.5,
IF(OR(L51&lt;=0.5,L51&gt;=-0.5),1,"")
)
)
))</f>
        <v>1.5</v>
      </c>
      <c r="R51" s="10">
        <f>IF(P51=1,3,IF(P51=2/3,2,IF(P51=1/3,1,0)))</f>
        <v>1</v>
      </c>
      <c r="S51" s="10">
        <f>IF(AND(M51="Over", G51&gt;K51), 2, IF(AND(M51="Under", G51&lt;=K51), 2, 0))</f>
        <v>0</v>
      </c>
      <c r="T51" s="10">
        <f>IF(AND(M51="Over", O51&gt;0.5), 2, IF(AND(M51="Under", O51&lt;=0.5), 2, 0))</f>
        <v>0</v>
      </c>
      <c r="U51" s="10">
        <f>SUM(Q51:T51)</f>
        <v>2.5</v>
      </c>
      <c r="V51" s="10">
        <v>2</v>
      </c>
      <c r="Y51"/>
      <c r="AC51" s="6"/>
    </row>
    <row r="52" spans="1:29" ht="15" thickBot="1" x14ac:dyDescent="0.35">
      <c r="A52" t="str">
        <f t="shared" si="5"/>
        <v>Paul Skenes</v>
      </c>
      <c r="B52" s="5">
        <f>Neural!B17</f>
        <v>5.0725030880371103</v>
      </c>
      <c r="D52" s="7">
        <v>8</v>
      </c>
      <c r="E52" s="7" t="s">
        <v>77</v>
      </c>
      <c r="F52" s="7" t="s">
        <v>53</v>
      </c>
      <c r="G52" s="7">
        <v>3.5</v>
      </c>
      <c r="H52" s="7">
        <v>4.9155628181842825</v>
      </c>
      <c r="I52" s="7">
        <v>5.3010169999999999</v>
      </c>
      <c r="J52" s="7">
        <v>4.6146104930815204</v>
      </c>
      <c r="K52" s="7">
        <v>4.5</v>
      </c>
      <c r="L52" s="7">
        <f>IF(ABS(H52 - K52) &gt; ABS(I52 - K52), H52, I52)-K52</f>
        <v>0.80101699999999987</v>
      </c>
      <c r="M52" s="11" t="str">
        <f>IF(L52 &lt; 0, "Under", "Over")</f>
        <v>Over</v>
      </c>
      <c r="N52" s="11">
        <f>G52-K52</f>
        <v>-1</v>
      </c>
      <c r="O52" s="11">
        <v>0.5</v>
      </c>
      <c r="P52" s="11">
        <f>IF(M52="Over", IF(AND(H52&gt;K52, I52&gt;K52, J52&gt;K52), 1, IF(OR(AND(H52&gt;K52, I52&gt;K52), AND(H52&gt;K52, J52&gt;K52), AND(H52&gt;K52, J52&gt;K52)), 2/3, IF(OR(AND(H52&gt;K52, I52&lt;=K52), AND(H52&gt;K52, J52&lt;=K52), AND(I52&gt;K52, J52&lt;=K52), AND(H52&lt;=K52, I52&gt;K52), AND(H52&lt;=K52, J52&gt;K52), AND(I52&lt;=K52, J52&gt;K52)), 1/3, 0))), IF(AND(H52&lt;K52, I52&lt;K52, J52&lt;K52), 1, IF(OR(AND(H52&lt;K52, I52&lt;K52), AND(H52&lt;K52, J52&lt;K52), AND(H52&lt;K52, J52&lt;K52)), 2/3, IF(OR(AND(H52&lt;K52, I52&gt;=K52), AND(H52&lt;K52, J52&gt;=K52), AND(I52&lt;K52, J52&gt;=K52), AND(H52&gt;=K52, I52&lt;K52), AND(H52&gt;=K52, J52&lt;K52), AND(I52&gt;=K52, J52&lt;K52)), 1/3, 0))))</f>
        <v>1</v>
      </c>
      <c r="Q52" s="11">
        <f>IF(OR(L52&gt;1.5,L52&lt;-1.5),3,
IF(OR(AND(L52&lt;=1.5,L52&gt;=1),AND(L52&gt;=-1.5,L52&lt;=-1)),2.5,
IF(OR(AND(L52&lt;=1,L52&gt;=0.75),AND(L52&gt;=-1,L52&lt;=-0.75)),2,
IF(OR(AND(L52&lt;=0.75,L52&gt;=0.5),AND(L52&gt;=-0.75,L52&lt;=-0.5)),1.5,
IF(OR(L52&lt;=0.5,L52&gt;=-0.5),1,"")
)
)
))</f>
        <v>2</v>
      </c>
      <c r="R52" s="11">
        <f>IF(P52=1,3,IF(P52=2/3,2,IF(P52=1/3,1,0)))</f>
        <v>3</v>
      </c>
      <c r="S52" s="11">
        <f>IF(AND(M52="Over", G52&gt;K52), 2, IF(AND(M52="Under", G52&lt;=K52), 2, 0))</f>
        <v>0</v>
      </c>
      <c r="T52" s="11">
        <f>IF(AND(M52="Over", O52&gt;0.5), 2, IF(AND(M52="Under", O52&lt;=0.5), 2, 0))</f>
        <v>0</v>
      </c>
      <c r="U52" s="11">
        <f>SUM(Q52:T52)</f>
        <v>5</v>
      </c>
      <c r="V52" s="11">
        <v>7</v>
      </c>
      <c r="Y52"/>
      <c r="AC52" s="6"/>
    </row>
    <row r="53" spans="1:29" ht="15" thickBot="1" x14ac:dyDescent="0.35">
      <c r="A53" t="str">
        <f t="shared" si="5"/>
        <v>Zach Eflin</v>
      </c>
      <c r="B53" s="5">
        <f>Neural!B18</f>
        <v>5.0814035777918001</v>
      </c>
      <c r="D53" s="7">
        <v>22</v>
      </c>
      <c r="E53" s="7" t="s">
        <v>91</v>
      </c>
      <c r="F53" s="7" t="s">
        <v>40</v>
      </c>
      <c r="G53" s="7">
        <v>4.833333333333333</v>
      </c>
      <c r="H53" s="7">
        <v>5.4600496319556306</v>
      </c>
      <c r="I53" s="7">
        <v>9.5409620000000004</v>
      </c>
      <c r="J53" s="7">
        <v>3.9321757431109101</v>
      </c>
      <c r="K53" s="9">
        <v>4.5</v>
      </c>
      <c r="L53" s="9">
        <f>IF(ABS(H53 - K53) &gt; ABS(I53 - K53), H53, I53)-K53</f>
        <v>5.0409620000000004</v>
      </c>
      <c r="M53" s="10" t="str">
        <f>IF(L53 &lt; 0, "Under", "Over")</f>
        <v>Over</v>
      </c>
      <c r="N53" s="10">
        <f>G53-K53</f>
        <v>0.33333333333333304</v>
      </c>
      <c r="O53" s="10">
        <v>0.9</v>
      </c>
      <c r="P53" s="10">
        <f>IF(M53="Over", IF(AND(H53&gt;K53, I53&gt;K53, J53&gt;K53), 1, IF(OR(AND(H53&gt;K53, I53&gt;K53), AND(H53&gt;K53, J53&gt;K53), AND(H53&gt;K53, J53&gt;K53)), 2/3, IF(OR(AND(H53&gt;K53, I53&lt;=K53), AND(H53&gt;K53, J53&lt;=K53), AND(I53&gt;K53, J53&lt;=K53), AND(H53&lt;=K53, I53&gt;K53), AND(H53&lt;=K53, J53&gt;K53), AND(I53&lt;=K53, J53&gt;K53)), 1/3, 0))), IF(AND(H53&lt;K53, I53&lt;K53, J53&lt;K53), 1, IF(OR(AND(H53&lt;K53, I53&lt;K53), AND(H53&lt;K53, J53&lt;K53), AND(H53&lt;K53, J53&lt;K53)), 2/3, IF(OR(AND(H53&lt;K53, I53&gt;=K53), AND(H53&lt;K53, J53&gt;=K53), AND(I53&lt;K53, J53&gt;=K53), AND(H53&gt;=K53, I53&lt;K53), AND(H53&gt;=K53, J53&lt;K53), AND(I53&gt;=K53, J53&lt;K53)), 1/3, 0))))</f>
        <v>0.66666666666666663</v>
      </c>
      <c r="Q53" s="10">
        <f>IF(OR(L53&gt;1.5,L53&lt;-1.5),3,
IF(OR(AND(L53&lt;=1.5,L53&gt;=1),AND(L53&gt;=-1.5,L53&lt;=-1)),2.5,
IF(OR(AND(L53&lt;=1,L53&gt;=0.75),AND(L53&gt;=-1,L53&lt;=-0.75)),2,
IF(OR(AND(L53&lt;=0.75,L53&gt;=0.5),AND(L53&gt;=-0.75,L53&lt;=-0.5)),1.5,
IF(OR(L53&lt;=0.5,L53&gt;=-0.5),1,"")
)
)
))</f>
        <v>3</v>
      </c>
      <c r="R53" s="10">
        <f>IF(P53=1,3,IF(P53=2/3,2,IF(P53=1/3,1,0)))</f>
        <v>2</v>
      </c>
      <c r="S53" s="10">
        <f>IF(AND(M53="Over", G53&gt;K53), 2, IF(AND(M53="Under", G53&lt;=K53), 2, 0))</f>
        <v>2</v>
      </c>
      <c r="T53" s="10">
        <f>IF(AND(M53="Over", O53&gt;0.5), 2, IF(AND(M53="Under", O53&lt;=0.5), 2, 0))</f>
        <v>2</v>
      </c>
      <c r="U53" s="10">
        <f>SUM(Q53:T53)</f>
        <v>9</v>
      </c>
      <c r="V53" s="10">
        <v>1</v>
      </c>
      <c r="Y53"/>
      <c r="AC53" s="6"/>
    </row>
    <row r="54" spans="1:29" ht="15" thickBot="1" x14ac:dyDescent="0.35">
      <c r="A54" t="str">
        <f t="shared" si="5"/>
        <v>Braxton Garrett</v>
      </c>
      <c r="B54" s="5">
        <f>Neural!B19</f>
        <v>5.26440773475551</v>
      </c>
      <c r="D54" s="7">
        <v>28</v>
      </c>
      <c r="E54" s="7" t="s">
        <v>97</v>
      </c>
      <c r="F54" s="7" t="s">
        <v>55</v>
      </c>
      <c r="G54" s="7">
        <v>5.0999999999999996</v>
      </c>
      <c r="H54" s="7">
        <v>4.5352854980877906</v>
      </c>
      <c r="I54" s="7">
        <v>7.5171859999999997</v>
      </c>
      <c r="J54" s="7">
        <v>3.4337198191353302</v>
      </c>
      <c r="K54" s="9">
        <v>4.5</v>
      </c>
      <c r="L54" s="9">
        <f>IF(ABS(H54 - K54) &gt; ABS(I54 - K54), H54, I54)-K54</f>
        <v>3.0171859999999997</v>
      </c>
      <c r="M54" s="10" t="str">
        <f>IF(L54 &lt; 0, "Under", "Over")</f>
        <v>Over</v>
      </c>
      <c r="N54" s="10">
        <f>G54-K54</f>
        <v>0.59999999999999964</v>
      </c>
      <c r="O54" s="10">
        <v>0.7</v>
      </c>
      <c r="P54" s="10">
        <f>IF(M54="Over", IF(AND(H54&gt;K54, I54&gt;K54, J54&gt;K54), 1, IF(OR(AND(H54&gt;K54, I54&gt;K54), AND(H54&gt;K54, J54&gt;K54), AND(H54&gt;K54, J54&gt;K54)), 2/3, IF(OR(AND(H54&gt;K54, I54&lt;=K54), AND(H54&gt;K54, J54&lt;=K54), AND(I54&gt;K54, J54&lt;=K54), AND(H54&lt;=K54, I54&gt;K54), AND(H54&lt;=K54, J54&gt;K54), AND(I54&lt;=K54, J54&gt;K54)), 1/3, 0))), IF(AND(H54&lt;K54, I54&lt;K54, J54&lt;K54), 1, IF(OR(AND(H54&lt;K54, I54&lt;K54), AND(H54&lt;K54, J54&lt;K54), AND(H54&lt;K54, J54&lt;K54)), 2/3, IF(OR(AND(H54&lt;K54, I54&gt;=K54), AND(H54&lt;K54, J54&gt;=K54), AND(I54&lt;K54, J54&gt;=K54), AND(H54&gt;=K54, I54&lt;K54), AND(H54&gt;=K54, J54&lt;K54), AND(I54&gt;=K54, J54&lt;K54)), 1/3, 0))))</f>
        <v>0.66666666666666663</v>
      </c>
      <c r="Q54" s="10">
        <f>IF(OR(L54&gt;1.5,L54&lt;-1.5),3,
IF(OR(AND(L54&lt;=1.5,L54&gt;=1),AND(L54&gt;=-1.5,L54&lt;=-1)),2.5,
IF(OR(AND(L54&lt;=1,L54&gt;=0.75),AND(L54&gt;=-1,L54&lt;=-0.75)),2,
IF(OR(AND(L54&lt;=0.75,L54&gt;=0.5),AND(L54&gt;=-0.75,L54&lt;=-0.5)),1.5,
IF(OR(L54&lt;=0.5,L54&gt;=-0.5),1,"")
)
)
))</f>
        <v>3</v>
      </c>
      <c r="R54" s="10">
        <f>IF(P54=1,3,IF(P54=2/3,2,IF(P54=1/3,1,0)))</f>
        <v>2</v>
      </c>
      <c r="S54" s="10">
        <f>IF(AND(M54="Over", G54&gt;K54), 2, IF(AND(M54="Under", G54&lt;=K54), 2, 0))</f>
        <v>2</v>
      </c>
      <c r="T54" s="10">
        <f>IF(AND(M54="Over", O54&gt;0.5), 2, IF(AND(M54="Under", O54&lt;=0.5), 2, 0))</f>
        <v>2</v>
      </c>
      <c r="U54" s="10">
        <f>SUM(Q54:T54)</f>
        <v>9</v>
      </c>
      <c r="V54" s="10">
        <v>2</v>
      </c>
      <c r="Y54"/>
      <c r="AC54" s="6"/>
    </row>
    <row r="55" spans="1:29" ht="15" thickBot="1" x14ac:dyDescent="0.35">
      <c r="A55" t="str">
        <f t="shared" si="5"/>
        <v>Chris Paddack</v>
      </c>
      <c r="B55" s="5">
        <f>Neural!B20</f>
        <v>4.9353954982334098</v>
      </c>
      <c r="D55" s="7">
        <v>26</v>
      </c>
      <c r="E55" s="7" t="s">
        <v>95</v>
      </c>
      <c r="F55" s="7" t="s">
        <v>54</v>
      </c>
      <c r="G55" s="7">
        <v>3</v>
      </c>
      <c r="H55" s="7">
        <v>4.5144450767281672</v>
      </c>
      <c r="I55" s="7">
        <v>6.3727818000000003</v>
      </c>
      <c r="J55" s="7">
        <v>3.3812276150346299</v>
      </c>
      <c r="K55" s="7">
        <v>3.5</v>
      </c>
      <c r="L55" s="7">
        <f>IF(ABS(H55 - K55) &gt; ABS(I55 - K55), H55, I55)-K55</f>
        <v>2.8727818000000003</v>
      </c>
      <c r="M55" s="10" t="str">
        <f>IF(L55 &lt; 0, "Under", "Over")</f>
        <v>Over</v>
      </c>
      <c r="N55" s="10">
        <f>G55-K55</f>
        <v>-0.5</v>
      </c>
      <c r="O55" s="10">
        <v>0.2</v>
      </c>
      <c r="P55" s="10">
        <f>IF(M55="Over", IF(AND(H55&gt;K55, I55&gt;K55, J55&gt;K55), 1, IF(OR(AND(H55&gt;K55, I55&gt;K55), AND(H55&gt;K55, J55&gt;K55), AND(H55&gt;K55, J55&gt;K55)), 2/3, IF(OR(AND(H55&gt;K55, I55&lt;=K55), AND(H55&gt;K55, J55&lt;=K55), AND(I55&gt;K55, J55&lt;=K55), AND(H55&lt;=K55, I55&gt;K55), AND(H55&lt;=K55, J55&gt;K55), AND(I55&lt;=K55, J55&gt;K55)), 1/3, 0))), IF(AND(H55&lt;K55, I55&lt;K55, J55&lt;K55), 1, IF(OR(AND(H55&lt;K55, I55&lt;K55), AND(H55&lt;K55, J55&lt;K55), AND(H55&lt;K55, J55&lt;K55)), 2/3, IF(OR(AND(H55&lt;K55, I55&gt;=K55), AND(H55&lt;K55, J55&gt;=K55), AND(I55&lt;K55, J55&gt;=K55), AND(H55&gt;=K55, I55&lt;K55), AND(H55&gt;=K55, J55&lt;K55), AND(I55&gt;=K55, J55&lt;K55)), 1/3, 0))))</f>
        <v>0.66666666666666663</v>
      </c>
      <c r="Q55" s="10">
        <f>IF(OR(L55&gt;1.5,L55&lt;-1.5),3,
IF(OR(AND(L55&lt;=1.5,L55&gt;=1),AND(L55&gt;=-1.5,L55&lt;=-1)),2.5,
IF(OR(AND(L55&lt;=1,L55&gt;=0.75),AND(L55&gt;=-1,L55&lt;=-0.75)),2,
IF(OR(AND(L55&lt;=0.75,L55&gt;=0.5),AND(L55&gt;=-0.75,L55&lt;=-0.5)),1.5,
IF(OR(L55&lt;=0.5,L55&gt;=-0.5),1,"")
)
)
))</f>
        <v>3</v>
      </c>
      <c r="R55" s="10">
        <f>IF(P55=1,3,IF(P55=2/3,2,IF(P55=1/3,1,0)))</f>
        <v>2</v>
      </c>
      <c r="S55" s="10">
        <f>IF(AND(M55="Over", G55&gt;K55), 2, IF(AND(M55="Under", G55&lt;=K55), 2, 0))</f>
        <v>0</v>
      </c>
      <c r="T55" s="10">
        <f>IF(AND(M55="Over", O55&gt;0.5), 2, IF(AND(M55="Under", O55&lt;=0.5), 2, 0))</f>
        <v>0</v>
      </c>
      <c r="U55" s="10">
        <f>SUM(Q55:T55)</f>
        <v>5</v>
      </c>
      <c r="V55" s="10">
        <v>1</v>
      </c>
      <c r="Y55"/>
      <c r="AC55" s="6"/>
    </row>
    <row r="56" spans="1:29" ht="15" thickBot="1" x14ac:dyDescent="0.35">
      <c r="A56" t="str">
        <f t="shared" si="5"/>
        <v>Carlos Rodon</v>
      </c>
      <c r="B56" s="5">
        <f>Neural!B21</f>
        <v>3.8178399302632302</v>
      </c>
      <c r="D56" s="7">
        <v>25</v>
      </c>
      <c r="E56" s="7" t="s">
        <v>94</v>
      </c>
      <c r="F56" s="7" t="s">
        <v>52</v>
      </c>
      <c r="G56" s="7">
        <v>3.333333333333333</v>
      </c>
      <c r="H56" s="7">
        <v>4.0640696055365586</v>
      </c>
      <c r="I56" s="7">
        <v>4.6304148453917797</v>
      </c>
      <c r="J56" s="7">
        <v>3.5740867000000001</v>
      </c>
      <c r="K56" s="7">
        <v>3.5</v>
      </c>
      <c r="L56" s="7">
        <f>IF(ABS(H56 - K56) &gt; ABS(I56 - K56), H56, I56)-K56</f>
        <v>1.1304148453917797</v>
      </c>
      <c r="M56" s="11" t="str">
        <f>IF(L56 &lt; 0, "Under", "Over")</f>
        <v>Over</v>
      </c>
      <c r="N56" s="11">
        <f>G56-K56</f>
        <v>-0.16666666666666696</v>
      </c>
      <c r="O56" s="11">
        <v>0</v>
      </c>
      <c r="P56" s="11">
        <f>IF(M56="Over", IF(AND(H56&gt;K56, I56&gt;K56, J56&gt;K56), 1, IF(OR(AND(H56&gt;K56, I56&gt;K56), AND(H56&gt;K56, J56&gt;K56), AND(H56&gt;K56, J56&gt;K56)), 2/3, IF(OR(AND(H56&gt;K56, I56&lt;=K56), AND(H56&gt;K56, J56&lt;=K56), AND(I56&gt;K56, J56&lt;=K56), AND(H56&lt;=K56, I56&gt;K56), AND(H56&lt;=K56, J56&gt;K56), AND(I56&lt;=K56, J56&gt;K56)), 1/3, 0))), IF(AND(H56&lt;K56, I56&lt;K56, J56&lt;K56), 1, IF(OR(AND(H56&lt;K56, I56&lt;K56), AND(H56&lt;K56, J56&lt;K56), AND(H56&lt;K56, J56&lt;K56)), 2/3, IF(OR(AND(H56&lt;K56, I56&gt;=K56), AND(H56&lt;K56, J56&gt;=K56), AND(I56&lt;K56, J56&gt;=K56), AND(H56&gt;=K56, I56&lt;K56), AND(H56&gt;=K56, J56&lt;K56), AND(I56&gt;=K56, J56&lt;K56)), 1/3, 0))))</f>
        <v>1</v>
      </c>
      <c r="Q56" s="11">
        <f>IF(OR(L56&gt;1.5,L56&lt;-1.5),3,
IF(OR(AND(L56&lt;=1.5,L56&gt;=1),AND(L56&gt;=-1.5,L56&lt;=-1)),2.5,
IF(OR(AND(L56&lt;=1,L56&gt;=0.75),AND(L56&gt;=-1,L56&lt;=-0.75)),2,
IF(OR(AND(L56&lt;=0.75,L56&gt;=0.5),AND(L56&gt;=-0.75,L56&lt;=-0.5)),1.5,
IF(OR(L56&lt;=0.5,L56&gt;=-0.5),1,"")
)
)
))</f>
        <v>2.5</v>
      </c>
      <c r="R56" s="11">
        <f>IF(P56=1,3,IF(P56=2/3,2,IF(P56=1/3,1,0)))</f>
        <v>3</v>
      </c>
      <c r="S56" s="11">
        <f>IF(AND(M56="Over", G56&gt;K56), 2, IF(AND(M56="Under", G56&lt;=K56), 2, 0))</f>
        <v>0</v>
      </c>
      <c r="T56" s="11">
        <f>IF(AND(M56="Over", O56&gt;0.5), 2, IF(AND(M56="Under", O56&lt;=0.5), 2, 0))</f>
        <v>0</v>
      </c>
      <c r="U56" s="11">
        <f>SUM(Q56:T56)</f>
        <v>5.5</v>
      </c>
      <c r="V56" s="11">
        <v>6</v>
      </c>
      <c r="Y56"/>
      <c r="AC56" s="6"/>
    </row>
    <row r="57" spans="1:29" ht="15" thickBot="1" x14ac:dyDescent="0.35">
      <c r="A57" t="str">
        <f t="shared" si="5"/>
        <v>Albert Suarez</v>
      </c>
      <c r="B57" s="5">
        <f>Neural!B22</f>
        <v>3.3231670080654898</v>
      </c>
      <c r="D57" s="7">
        <v>29</v>
      </c>
      <c r="E57" s="7" t="s">
        <v>98</v>
      </c>
      <c r="F57" s="7" t="s">
        <v>67</v>
      </c>
      <c r="G57" s="7">
        <v>5.916666666666667</v>
      </c>
      <c r="H57" s="7">
        <v>5.6084684125867552</v>
      </c>
      <c r="I57" s="7">
        <v>6.6542325</v>
      </c>
      <c r="J57" s="7">
        <v>5.1920724343250102</v>
      </c>
      <c r="K57" s="7">
        <v>6.5</v>
      </c>
      <c r="L57" s="7">
        <f>IF(ABS(H57 - K57) &gt; ABS(I57 - K57), H57, I57)-K57</f>
        <v>-0.89153158741324479</v>
      </c>
      <c r="M57" s="11" t="str">
        <f>IF(L57 &lt; 0, "Under", "Over")</f>
        <v>Under</v>
      </c>
      <c r="N57" s="11">
        <f>G57-K57</f>
        <v>-0.58333333333333304</v>
      </c>
      <c r="O57" s="11">
        <v>0.6</v>
      </c>
      <c r="P57" s="11">
        <f>IF(M57="Over", IF(AND(H57&gt;K57, I57&gt;K57, J57&gt;K57), 1, IF(OR(AND(H57&gt;K57, I57&gt;K57), AND(H57&gt;K57, J57&gt;K57), AND(H57&gt;K57, J57&gt;K57)), 2/3, IF(OR(AND(H57&gt;K57, I57&lt;=K57), AND(H57&gt;K57, J57&lt;=K57), AND(I57&gt;K57, J57&lt;=K57), AND(H57&lt;=K57, I57&gt;K57), AND(H57&lt;=K57, J57&gt;K57), AND(I57&lt;=K57, J57&gt;K57)), 1/3, 0))), IF(AND(H57&lt;K57, I57&lt;K57, J57&lt;K57), 1, IF(OR(AND(H57&lt;K57, I57&lt;K57), AND(H57&lt;K57, J57&lt;K57), AND(H57&lt;K57, J57&lt;K57)), 2/3, IF(OR(AND(H57&lt;K57, I57&gt;=K57), AND(H57&lt;K57, J57&gt;=K57), AND(I57&lt;K57, J57&gt;=K57), AND(H57&gt;=K57, I57&lt;K57), AND(H57&gt;=K57, J57&lt;K57), AND(I57&gt;=K57, J57&lt;K57)), 1/3, 0))))</f>
        <v>0.66666666666666663</v>
      </c>
      <c r="Q57" s="11">
        <f>IF(OR(L57&gt;1.5,L57&lt;-1.5),3,
IF(OR(AND(L57&lt;=1.5,L57&gt;=1),AND(L57&gt;=-1.5,L57&lt;=-1)),2.5,
IF(OR(AND(L57&lt;=1,L57&gt;=0.75),AND(L57&gt;=-1,L57&lt;=-0.75)),2,
IF(OR(AND(L57&lt;=0.75,L57&gt;=0.5),AND(L57&gt;=-0.75,L57&lt;=-0.5)),1.5,
IF(OR(L57&lt;=0.5,L57&gt;=-0.5),1,"")
)
)
))</f>
        <v>2</v>
      </c>
      <c r="R57" s="11">
        <f>IF(P57=1,3,IF(P57=2/3,2,IF(P57=1/3,1,0)))</f>
        <v>2</v>
      </c>
      <c r="S57" s="11">
        <f>IF(AND(M57="Over", G57&gt;K57), 2, IF(AND(M57="Under", G57&lt;=K57), 2, 0))</f>
        <v>2</v>
      </c>
      <c r="T57" s="11">
        <f>IF(AND(M57="Over", O57&gt;0.5), 2, IF(AND(M57="Under", O57&lt;=0.5), 2, 0))</f>
        <v>0</v>
      </c>
      <c r="U57" s="11">
        <f>SUM(Q57:T57)</f>
        <v>6</v>
      </c>
      <c r="V57" s="11">
        <v>5</v>
      </c>
      <c r="Y57"/>
      <c r="AC57" s="6"/>
    </row>
    <row r="58" spans="1:29" ht="15" thickBot="1" x14ac:dyDescent="0.35">
      <c r="A58" t="str">
        <f t="shared" si="5"/>
        <v>Jose Berrios</v>
      </c>
      <c r="B58" s="5">
        <f>Neural!B23</f>
        <v>3.9321757431109101</v>
      </c>
      <c r="D58" s="7">
        <v>11</v>
      </c>
      <c r="E58" s="7" t="s">
        <v>80</v>
      </c>
      <c r="F58" s="7" t="s">
        <v>48</v>
      </c>
      <c r="G58" s="7">
        <v>4.9090909090909092</v>
      </c>
      <c r="H58" s="7">
        <v>4.7548225041450287</v>
      </c>
      <c r="I58" s="7">
        <v>5.4298079749403998</v>
      </c>
      <c r="J58" s="7">
        <v>2.7501326000000001</v>
      </c>
      <c r="K58" s="7">
        <v>4.5</v>
      </c>
      <c r="L58" s="7">
        <f>IF(ABS(H58 - K58) &gt; ABS(I58 - K58), H58, I58)-K58</f>
        <v>0.9298079749403998</v>
      </c>
      <c r="M58" s="10" t="str">
        <f>IF(L58 &lt; 0, "Under", "Over")</f>
        <v>Over</v>
      </c>
      <c r="N58" s="10">
        <f>G58-K58</f>
        <v>0.40909090909090917</v>
      </c>
      <c r="O58" s="10">
        <v>0.5</v>
      </c>
      <c r="P58" s="10">
        <f>IF(M58="Over", IF(AND(H58&gt;K58, I58&gt;K58, J58&gt;K58), 1, IF(OR(AND(H58&gt;K58, I58&gt;K58), AND(H58&gt;K58, J58&gt;K58), AND(H58&gt;K58, J58&gt;K58)), 2/3, IF(OR(AND(H58&gt;K58, I58&lt;=K58), AND(H58&gt;K58, J58&lt;=K58), AND(I58&gt;K58, J58&lt;=K58), AND(H58&lt;=K58, I58&gt;K58), AND(H58&lt;=K58, J58&gt;K58), AND(I58&lt;=K58, J58&gt;K58)), 1/3, 0))), IF(AND(H58&lt;K58, I58&lt;K58, J58&lt;K58), 1, IF(OR(AND(H58&lt;K58, I58&lt;K58), AND(H58&lt;K58, J58&lt;K58), AND(H58&lt;K58, J58&lt;K58)), 2/3, IF(OR(AND(H58&lt;K58, I58&gt;=K58), AND(H58&lt;K58, J58&gt;=K58), AND(I58&lt;K58, J58&gt;=K58), AND(H58&gt;=K58, I58&lt;K58), AND(H58&gt;=K58, J58&lt;K58), AND(I58&gt;=K58, J58&lt;K58)), 1/3, 0))))</f>
        <v>0.66666666666666663</v>
      </c>
      <c r="Q58" s="10">
        <f>IF(OR(L58&gt;1.5,L58&lt;-1.5),3,
IF(OR(AND(L58&lt;=1.5,L58&gt;=1),AND(L58&gt;=-1.5,L58&lt;=-1)),2.5,
IF(OR(AND(L58&lt;=1,L58&gt;=0.75),AND(L58&gt;=-1,L58&lt;=-0.75)),2,
IF(OR(AND(L58&lt;=0.75,L58&gt;=0.5),AND(L58&gt;=-0.75,L58&lt;=-0.5)),1.5,
IF(OR(L58&lt;=0.5,L58&gt;=-0.5),1,"")
)
)
))</f>
        <v>2</v>
      </c>
      <c r="R58" s="10">
        <f>IF(P58=1,3,IF(P58=2/3,2,IF(P58=1/3,1,0)))</f>
        <v>2</v>
      </c>
      <c r="S58" s="10">
        <f>IF(AND(M58="Over", G58&gt;K58), 2, IF(AND(M58="Under", G58&lt;=K58), 2, 0))</f>
        <v>2</v>
      </c>
      <c r="T58" s="10">
        <f>IF(AND(M58="Over", O58&gt;0.5), 2, IF(AND(M58="Under", O58&lt;=0.5), 2, 0))</f>
        <v>0</v>
      </c>
      <c r="U58" s="10">
        <f>SUM(Q58:T58)</f>
        <v>6</v>
      </c>
      <c r="V58" s="10">
        <v>4</v>
      </c>
      <c r="Y58"/>
      <c r="AC58" s="6"/>
    </row>
    <row r="59" spans="1:29" ht="15" thickBot="1" x14ac:dyDescent="0.35">
      <c r="A59" t="str">
        <f t="shared" si="5"/>
        <v>Erick Fedde</v>
      </c>
      <c r="B59" s="5">
        <f>Neural!B24</f>
        <v>5.4005217031448298</v>
      </c>
      <c r="D59" s="7">
        <v>3</v>
      </c>
      <c r="E59" s="7" t="s">
        <v>72</v>
      </c>
      <c r="F59" s="7" t="s">
        <v>49</v>
      </c>
      <c r="G59" s="7">
        <v>4.166666666666667</v>
      </c>
      <c r="H59" s="7">
        <v>4.6931032442081815</v>
      </c>
      <c r="I59" s="7">
        <v>5.4248479582971303</v>
      </c>
      <c r="J59" s="7">
        <v>4.1352057000000002</v>
      </c>
      <c r="K59" s="7">
        <v>4.5</v>
      </c>
      <c r="L59" s="7">
        <f>IF(ABS(H59 - K59) &gt; ABS(I59 - K59), H59, I59)-K59</f>
        <v>0.92484795829713029</v>
      </c>
      <c r="M59" s="10" t="str">
        <f>IF(L59 &lt; 0, "Under", "Over")</f>
        <v>Over</v>
      </c>
      <c r="N59" s="10">
        <f>G59-K59</f>
        <v>-0.33333333333333304</v>
      </c>
      <c r="O59" s="10">
        <v>1</v>
      </c>
      <c r="P59" s="10">
        <f>IF(M59="Over", IF(AND(H59&gt;K59, I59&gt;K59, J59&gt;K59), 1, IF(OR(AND(H59&gt;K59, I59&gt;K59), AND(H59&gt;K59, J59&gt;K59), AND(H59&gt;K59, J59&gt;K59)), 2/3, IF(OR(AND(H59&gt;K59, I59&lt;=K59), AND(H59&gt;K59, J59&lt;=K59), AND(I59&gt;K59, J59&lt;=K59), AND(H59&lt;=K59, I59&gt;K59), AND(H59&lt;=K59, J59&gt;K59), AND(I59&lt;=K59, J59&gt;K59)), 1/3, 0))), IF(AND(H59&lt;K59, I59&lt;K59, J59&lt;K59), 1, IF(OR(AND(H59&lt;K59, I59&lt;K59), AND(H59&lt;K59, J59&lt;K59), AND(H59&lt;K59, J59&lt;K59)), 2/3, IF(OR(AND(H59&lt;K59, I59&gt;=K59), AND(H59&lt;K59, J59&gt;=K59), AND(I59&lt;K59, J59&gt;=K59), AND(H59&gt;=K59, I59&lt;K59), AND(H59&gt;=K59, J59&lt;K59), AND(I59&gt;=K59, J59&lt;K59)), 1/3, 0))))</f>
        <v>0.66666666666666663</v>
      </c>
      <c r="Q59" s="10">
        <f>IF(OR(L59&gt;1.5,L59&lt;-1.5),3,
IF(OR(AND(L59&lt;=1.5,L59&gt;=1),AND(L59&gt;=-1.5,L59&lt;=-1)),2.5,
IF(OR(AND(L59&lt;=1,L59&gt;=0.75),AND(L59&gt;=-1,L59&lt;=-0.75)),2,
IF(OR(AND(L59&lt;=0.75,L59&gt;=0.5),AND(L59&gt;=-0.75,L59&lt;=-0.5)),1.5,
IF(OR(L59&lt;=0.5,L59&gt;=-0.5),1,"")
)
)
))</f>
        <v>2</v>
      </c>
      <c r="R59" s="10">
        <f>IF(P59=1,3,IF(P59=2/3,2,IF(P59=1/3,1,0)))</f>
        <v>2</v>
      </c>
      <c r="S59" s="10">
        <f>IF(AND(M59="Over", G59&gt;K59), 2, IF(AND(M59="Under", G59&lt;=K59), 2, 0))</f>
        <v>0</v>
      </c>
      <c r="T59" s="10">
        <f>IF(AND(M59="Over", O59&gt;0.5), 2, IF(AND(M59="Under", O59&lt;=0.5), 2, 0))</f>
        <v>2</v>
      </c>
      <c r="U59" s="10">
        <f>SUM(Q59:T59)</f>
        <v>6</v>
      </c>
      <c r="V59" s="10">
        <v>3</v>
      </c>
      <c r="Y59"/>
      <c r="AC59" s="6"/>
    </row>
    <row r="60" spans="1:29" ht="15" thickBot="1" x14ac:dyDescent="0.35">
      <c r="A60" t="str">
        <f t="shared" si="5"/>
        <v>Jameson Taillon</v>
      </c>
      <c r="B60" s="5">
        <f>Neural!B25</f>
        <v>5.1948779808956402</v>
      </c>
      <c r="D60" s="7">
        <v>2</v>
      </c>
      <c r="E60" s="7" t="s">
        <v>71</v>
      </c>
      <c r="F60" s="7" t="s">
        <v>64</v>
      </c>
      <c r="G60" s="7">
        <v>6</v>
      </c>
      <c r="H60" s="7">
        <v>4.9924959638133286</v>
      </c>
      <c r="I60" s="7">
        <v>5.86</v>
      </c>
      <c r="J60" s="7">
        <v>4.5191999999999997</v>
      </c>
      <c r="K60" s="9">
        <v>6.5</v>
      </c>
      <c r="L60" s="9">
        <f>IF(ABS(H60 - K60) &gt; ABS(I60 - K60), H60, I60)-K60</f>
        <v>-1.5075040361866714</v>
      </c>
      <c r="M60" s="10" t="str">
        <f>IF(L60 &lt; 0, "Under", "Over")</f>
        <v>Under</v>
      </c>
      <c r="N60" s="10">
        <f>G60-K60</f>
        <v>-0.5</v>
      </c>
      <c r="O60" s="10">
        <v>0.5714285714285714</v>
      </c>
      <c r="P60" s="10">
        <f>IF(M60="Over", IF(AND(H60&gt;K60, I60&gt;K60, J60&gt;K60), 1, IF(OR(AND(H60&gt;K60, I60&gt;K60), AND(H60&gt;K60, J60&gt;K60), AND(H60&gt;K60, J60&gt;K60)), 2/3, IF(OR(AND(H60&gt;K60, I60&lt;=K60), AND(H60&gt;K60, J60&lt;=K60), AND(I60&gt;K60, J60&lt;=K60), AND(H60&lt;=K60, I60&gt;K60), AND(H60&lt;=K60, J60&gt;K60), AND(I60&lt;=K60, J60&gt;K60)), 1/3, 0))), IF(AND(H60&lt;K60, I60&lt;K60, J60&lt;K60), 1, IF(OR(AND(H60&lt;K60, I60&lt;K60), AND(H60&lt;K60, J60&lt;K60), AND(H60&lt;K60, J60&lt;K60)), 2/3, IF(OR(AND(H60&lt;K60, I60&gt;=K60), AND(H60&lt;K60, J60&gt;=K60), AND(I60&lt;K60, J60&gt;=K60), AND(H60&gt;=K60, I60&lt;K60), AND(H60&gt;=K60, J60&lt;K60), AND(I60&gt;=K60, J60&lt;K60)), 1/3, 0))))</f>
        <v>1</v>
      </c>
      <c r="Q60" s="10">
        <f>IF(OR(L60&gt;1.5,L60&lt;-1.5),3,
IF(OR(AND(L60&lt;=1.5,L60&gt;=1),AND(L60&gt;=-1.5,L60&lt;=-1)),2.5,
IF(OR(AND(L60&lt;=1,L60&gt;=0.75),AND(L60&gt;=-1,L60&lt;=-0.75)),2,
IF(OR(AND(L60&lt;=0.75,L60&gt;=0.5),AND(L60&gt;=-0.75,L60&lt;=-0.5)),1.5,
IF(OR(L60&lt;=0.5,L60&gt;=-0.5),1,"")
)
)
))</f>
        <v>3</v>
      </c>
      <c r="R60" s="10">
        <f>IF(P60=1,3,IF(P60=2/3,2,IF(P60=1/3,1,0)))</f>
        <v>3</v>
      </c>
      <c r="S60" s="10">
        <f>IF(AND(M60="Over", G60&gt;K60), 2, IF(AND(M60="Under", G60&lt;=K60), 2, 0))</f>
        <v>2</v>
      </c>
      <c r="T60" s="10">
        <f>IF(AND(M60="Over", O60&gt;0.5), 2, IF(AND(M60="Under", O60&lt;=0.5), 2, 0))</f>
        <v>0</v>
      </c>
      <c r="U60" s="10">
        <f>SUM(Q60:T60)</f>
        <v>8</v>
      </c>
      <c r="V60" s="10">
        <v>9</v>
      </c>
      <c r="Y60"/>
      <c r="AC60" s="6"/>
    </row>
    <row r="61" spans="1:29" ht="15" thickBot="1" x14ac:dyDescent="0.35">
      <c r="A61" t="str">
        <f t="shared" si="5"/>
        <v>Kenta Maeda</v>
      </c>
      <c r="B61" s="5">
        <f>Neural!B26</f>
        <v>4.1160828226737296</v>
      </c>
      <c r="D61" s="7">
        <v>14</v>
      </c>
      <c r="E61" s="7" t="s">
        <v>83</v>
      </c>
      <c r="F61" s="7" t="s">
        <v>57</v>
      </c>
      <c r="G61" s="7">
        <v>5.2674603174603174</v>
      </c>
      <c r="H61" s="7">
        <v>4.3836368902507994</v>
      </c>
      <c r="I61" s="7">
        <v>6.0730409999999999</v>
      </c>
      <c r="J61" s="7">
        <v>3.3608596890165301</v>
      </c>
      <c r="K61" s="7">
        <v>4.5</v>
      </c>
      <c r="L61" s="7">
        <f>IF(ABS(H61 - K61) &gt; ABS(I61 - K61), H61, I61)-K61</f>
        <v>1.5730409999999999</v>
      </c>
      <c r="M61" s="7" t="str">
        <f>IF(L61 &lt; 0, "Under", "Over")</f>
        <v>Over</v>
      </c>
      <c r="N61" s="7">
        <f>G61-K61</f>
        <v>0.7674603174603174</v>
      </c>
      <c r="O61" s="7" t="s">
        <v>69</v>
      </c>
      <c r="P61" s="7">
        <f>IF(M61="Over", IF(AND(H61&gt;K61, I61&gt;K61, J61&gt;K61), 1, IF(OR(AND(H61&gt;K61, I61&gt;K61), AND(H61&gt;K61, J61&gt;K61), AND(H61&gt;K61, J61&gt;K61)), 2/3, IF(OR(AND(H61&gt;K61, I61&lt;=K61), AND(H61&gt;K61, J61&lt;=K61), AND(I61&gt;K61, J61&lt;=K61), AND(H61&lt;=K61, I61&gt;K61), AND(H61&lt;=K61, J61&gt;K61), AND(I61&lt;=K61, J61&gt;K61)), 1/3, 0))), IF(AND(H61&lt;K61, I61&lt;K61, J61&lt;K61), 1, IF(OR(AND(H61&lt;K61, I61&lt;K61), AND(H61&lt;K61, J61&lt;K61), AND(H61&lt;K61, J61&lt;K61)), 2/3, IF(OR(AND(H61&lt;K61, I61&gt;=K61), AND(H61&lt;K61, J61&gt;=K61), AND(I61&lt;K61, J61&gt;=K61), AND(H61&gt;=K61, I61&lt;K61), AND(H61&gt;=K61, J61&lt;K61), AND(I61&gt;=K61, J61&lt;K61)), 1/3, 0))))</f>
        <v>0.33333333333333331</v>
      </c>
      <c r="Q61" s="7">
        <f>IF(OR(L61&gt;1.5,L61&lt;-1.5),3,
IF(OR(AND(L61&lt;=1.5,L61&gt;=1),AND(L61&gt;=-1.5,L61&lt;=-1)),2.5,
IF(OR(AND(L61&lt;=1,L61&gt;=0.75),AND(L61&gt;=-1,L61&lt;=-0.75)),2,
IF(OR(AND(L61&lt;=0.75,L61&gt;=0.5),AND(L61&gt;=-0.75,L61&lt;=-0.5)),1.5,
IF(OR(L61&lt;=0.5,L61&gt;=-0.5),1,"")
)
)
))</f>
        <v>3</v>
      </c>
      <c r="R61" s="7">
        <f>IF(P61=1,3,IF(P61=2/3,2,IF(P61=1/3,1,0)))</f>
        <v>1</v>
      </c>
      <c r="S61" s="7">
        <f>IF(AND(M61="Over", G61&gt;K61), 2, IF(AND(M61="Under", G61&lt;=K61), 2, 0))</f>
        <v>2</v>
      </c>
      <c r="T61" s="7">
        <f>IF(AND(M61="Over", O61&gt;0.5), 2, IF(AND(M61="Under", O61&lt;=0.5), 2, 0))</f>
        <v>2</v>
      </c>
      <c r="U61" s="7">
        <f>SUM(Q61:T61)</f>
        <v>8</v>
      </c>
      <c r="V61" s="7" t="s">
        <v>104</v>
      </c>
      <c r="Y61"/>
      <c r="AC61" s="6"/>
    </row>
    <row r="62" spans="1:29" ht="15" thickBot="1" x14ac:dyDescent="0.35">
      <c r="A62" t="str">
        <f t="shared" si="5"/>
        <v>Jose Urena</v>
      </c>
      <c r="B62" s="5">
        <f>Neural!B27</f>
        <v>3.3812276150346299</v>
      </c>
      <c r="D62" s="7">
        <v>12</v>
      </c>
      <c r="E62" s="7" t="s">
        <v>81</v>
      </c>
      <c r="F62" s="7" t="s">
        <v>46</v>
      </c>
      <c r="G62" s="7">
        <v>3.416666666666667</v>
      </c>
      <c r="H62" s="7">
        <v>4.4359207963572409</v>
      </c>
      <c r="I62" s="7">
        <v>4.9574243749484603</v>
      </c>
      <c r="J62" s="7">
        <v>2.5948153</v>
      </c>
      <c r="K62" s="7">
        <v>3.5</v>
      </c>
      <c r="L62" s="7">
        <f>IF(ABS(H62 - K62) &gt; ABS(I62 - K62), H62, I62)-K62</f>
        <v>1.4574243749484603</v>
      </c>
      <c r="M62" s="10" t="str">
        <f>IF(L62 &lt; 0, "Under", "Over")</f>
        <v>Over</v>
      </c>
      <c r="N62" s="10">
        <f>G62-K62</f>
        <v>-8.3333333333333037E-2</v>
      </c>
      <c r="O62" s="10">
        <v>0.5</v>
      </c>
      <c r="P62" s="10">
        <f>IF(M62="Over", IF(AND(H62&gt;K62, I62&gt;K62, J62&gt;K62), 1, IF(OR(AND(H62&gt;K62, I62&gt;K62), AND(H62&gt;K62, J62&gt;K62), AND(H62&gt;K62, J62&gt;K62)), 2/3, IF(OR(AND(H62&gt;K62, I62&lt;=K62), AND(H62&gt;K62, J62&lt;=K62), AND(I62&gt;K62, J62&lt;=K62), AND(H62&lt;=K62, I62&gt;K62), AND(H62&lt;=K62, J62&gt;K62), AND(I62&lt;=K62, J62&gt;K62)), 1/3, 0))), IF(AND(H62&lt;K62, I62&lt;K62, J62&lt;K62), 1, IF(OR(AND(H62&lt;K62, I62&lt;K62), AND(H62&lt;K62, J62&lt;K62), AND(H62&lt;K62, J62&lt;K62)), 2/3, IF(OR(AND(H62&lt;K62, I62&gt;=K62), AND(H62&lt;K62, J62&gt;=K62), AND(I62&lt;K62, J62&gt;=K62), AND(H62&gt;=K62, I62&lt;K62), AND(H62&gt;=K62, J62&lt;K62), AND(I62&gt;=K62, J62&lt;K62)), 1/3, 0))))</f>
        <v>0.66666666666666663</v>
      </c>
      <c r="Q62" s="10">
        <f>IF(OR(L62&gt;1.5,L62&lt;-1.5),3,
IF(OR(AND(L62&lt;=1.5,L62&gt;=1),AND(L62&gt;=-1.5,L62&lt;=-1)),2.5,
IF(OR(AND(L62&lt;=1,L62&gt;=0.75),AND(L62&gt;=-1,L62&lt;=-0.75)),2,
IF(OR(AND(L62&lt;=0.75,L62&gt;=0.5),AND(L62&gt;=-0.75,L62&lt;=-0.5)),1.5,
IF(OR(L62&lt;=0.5,L62&gt;=-0.5),1,"")
)
)
))</f>
        <v>2.5</v>
      </c>
      <c r="R62" s="10">
        <f>IF(P62=1,3,IF(P62=2/3,2,IF(P62=1/3,1,0)))</f>
        <v>2</v>
      </c>
      <c r="S62" s="10">
        <f>IF(AND(M62="Over", G62&gt;K62), 2, IF(AND(M62="Under", G62&lt;=K62), 2, 0))</f>
        <v>0</v>
      </c>
      <c r="T62" s="10">
        <f>IF(AND(M62="Over", O62&gt;0.5), 2, IF(AND(M62="Under", O62&lt;=0.5), 2, 0))</f>
        <v>0</v>
      </c>
      <c r="U62" s="10">
        <f>SUM(Q62:T62)</f>
        <v>4.5</v>
      </c>
      <c r="V62" s="10">
        <v>3</v>
      </c>
      <c r="Y62"/>
      <c r="AC62" s="6"/>
    </row>
    <row r="63" spans="1:29" ht="15" thickBot="1" x14ac:dyDescent="0.35">
      <c r="A63" t="str">
        <f t="shared" si="5"/>
        <v>Dylan Cease</v>
      </c>
      <c r="B63" s="5">
        <f>Neural!B28</f>
        <v>5.5775606942253297</v>
      </c>
      <c r="D63" s="7">
        <v>16</v>
      </c>
      <c r="E63" s="7" t="s">
        <v>85</v>
      </c>
      <c r="F63" s="7" t="s">
        <v>59</v>
      </c>
      <c r="G63" s="7">
        <v>7.5</v>
      </c>
      <c r="H63" s="7">
        <v>5.3189962103913189</v>
      </c>
      <c r="I63" s="7">
        <v>6.1919589999999998</v>
      </c>
      <c r="J63" s="7">
        <v>4.9898757023090496</v>
      </c>
      <c r="K63" s="7">
        <v>6.5</v>
      </c>
      <c r="L63" s="7">
        <f>IF(ABS(H63 - K63) &gt; ABS(I63 - K63), H63, I63)-K63</f>
        <v>-1.1810037896086811</v>
      </c>
      <c r="M63" s="10" t="str">
        <f>IF(L63 &lt; 0, "Under", "Over")</f>
        <v>Under</v>
      </c>
      <c r="N63" s="10">
        <f>G63-K63</f>
        <v>1</v>
      </c>
      <c r="O63" s="10">
        <v>0.75</v>
      </c>
      <c r="P63" s="10">
        <f>IF(M63="Over", IF(AND(H63&gt;K63, I63&gt;K63, J63&gt;K63), 1, IF(OR(AND(H63&gt;K63, I63&gt;K63), AND(H63&gt;K63, J63&gt;K63), AND(H63&gt;K63, J63&gt;K63)), 2/3, IF(OR(AND(H63&gt;K63, I63&lt;=K63), AND(H63&gt;K63, J63&lt;=K63), AND(I63&gt;K63, J63&lt;=K63), AND(H63&lt;=K63, I63&gt;K63), AND(H63&lt;=K63, J63&gt;K63), AND(I63&lt;=K63, J63&gt;K63)), 1/3, 0))), IF(AND(H63&lt;K63, I63&lt;K63, J63&lt;K63), 1, IF(OR(AND(H63&lt;K63, I63&lt;K63), AND(H63&lt;K63, J63&lt;K63), AND(H63&lt;K63, J63&lt;K63)), 2/3, IF(OR(AND(H63&lt;K63, I63&gt;=K63), AND(H63&lt;K63, J63&gt;=K63), AND(I63&lt;K63, J63&gt;=K63), AND(H63&gt;=K63, I63&lt;K63), AND(H63&gt;=K63, J63&lt;K63), AND(I63&gt;=K63, J63&lt;K63)), 1/3, 0))))</f>
        <v>1</v>
      </c>
      <c r="Q63" s="10">
        <f>IF(OR(L63&gt;1.5,L63&lt;-1.5),3,
IF(OR(AND(L63&lt;=1.5,L63&gt;=1),AND(L63&gt;=-1.5,L63&lt;=-1)),2.5,
IF(OR(AND(L63&lt;=1,L63&gt;=0.75),AND(L63&gt;=-1,L63&lt;=-0.75)),2,
IF(OR(AND(L63&lt;=0.75,L63&gt;=0.5),AND(L63&gt;=-0.75,L63&lt;=-0.5)),1.5,
IF(OR(L63&lt;=0.5,L63&gt;=-0.5),1,"")
)
)
))</f>
        <v>2.5</v>
      </c>
      <c r="R63" s="10">
        <f>IF(P63=1,3,IF(P63=2/3,2,IF(P63=1/3,1,0)))</f>
        <v>3</v>
      </c>
      <c r="S63" s="10">
        <f>IF(AND(M63="Over", G63&gt;K63), 2, IF(AND(M63="Under", G63&lt;=K63), 2, 0))</f>
        <v>0</v>
      </c>
      <c r="T63" s="10">
        <f>IF(AND(M63="Over", O63&gt;0.5), 2, IF(AND(M63="Under", O63&lt;=0.5), 2, 0))</f>
        <v>0</v>
      </c>
      <c r="U63" s="10">
        <f>SUM(Q63:T63)</f>
        <v>5.5</v>
      </c>
      <c r="V63" s="10">
        <v>8</v>
      </c>
      <c r="Y63"/>
      <c r="AC63" s="6"/>
    </row>
    <row r="64" spans="1:29" ht="15" thickBot="1" x14ac:dyDescent="0.35">
      <c r="A64" t="str">
        <f t="shared" si="5"/>
        <v>Jose Soriano</v>
      </c>
      <c r="B64" s="5">
        <f>Neural!B29</f>
        <v>3.5373809273636501</v>
      </c>
      <c r="D64" s="7">
        <v>4</v>
      </c>
      <c r="E64" s="7" t="s">
        <v>73</v>
      </c>
      <c r="F64" s="7" t="s">
        <v>50</v>
      </c>
      <c r="G64" s="7">
        <v>5.7</v>
      </c>
      <c r="H64" s="7">
        <v>5.3492813193812818</v>
      </c>
      <c r="I64" s="7">
        <v>5.64</v>
      </c>
      <c r="J64" s="7">
        <v>4.8468085106382901</v>
      </c>
      <c r="K64" s="7">
        <v>5.5</v>
      </c>
      <c r="L64" s="7">
        <f>IF(ABS(H64 - K64) &gt; ABS(I64 - K64), H64, I64)-K64</f>
        <v>-0.15071868061871818</v>
      </c>
      <c r="M64" s="11" t="str">
        <f>IF(L64 &lt; 0, "Under", "Over")</f>
        <v>Under</v>
      </c>
      <c r="N64" s="11">
        <f>G64-K64</f>
        <v>0.20000000000000018</v>
      </c>
      <c r="O64" s="11">
        <v>0.6</v>
      </c>
      <c r="P64" s="11">
        <f>IF(M64="Over", IF(AND(H64&gt;K64, I64&gt;K64, J64&gt;K64), 1, IF(OR(AND(H64&gt;K64, I64&gt;K64), AND(H64&gt;K64, J64&gt;K64), AND(H64&gt;K64, J64&gt;K64)), 2/3, IF(OR(AND(H64&gt;K64, I64&lt;=K64), AND(H64&gt;K64, J64&lt;=K64), AND(I64&gt;K64, J64&lt;=K64), AND(H64&lt;=K64, I64&gt;K64), AND(H64&lt;=K64, J64&gt;K64), AND(I64&lt;=K64, J64&gt;K64)), 1/3, 0))), IF(AND(H64&lt;K64, I64&lt;K64, J64&lt;K64), 1, IF(OR(AND(H64&lt;K64, I64&lt;K64), AND(H64&lt;K64, J64&lt;K64), AND(H64&lt;K64, J64&lt;K64)), 2/3, IF(OR(AND(H64&lt;K64, I64&gt;=K64), AND(H64&lt;K64, J64&gt;=K64), AND(I64&lt;K64, J64&gt;=K64), AND(H64&gt;=K64, I64&lt;K64), AND(H64&gt;=K64, J64&lt;K64), AND(I64&gt;=K64, J64&lt;K64)), 1/3, 0))))</f>
        <v>0.66666666666666663</v>
      </c>
      <c r="Q64" s="11">
        <f>IF(OR(L64&gt;1.5,L64&lt;-1.5),3,
IF(OR(AND(L64&lt;=1.5,L64&gt;=1),AND(L64&gt;=-1.5,L64&lt;=-1)),2.5,
IF(OR(AND(L64&lt;=1,L64&gt;=0.75),AND(L64&gt;=-1,L64&lt;=-0.75)),2,
IF(OR(AND(L64&lt;=0.75,L64&gt;=0.5),AND(L64&gt;=-0.75,L64&lt;=-0.5)),1.5,
IF(OR(L64&lt;=0.5,L64&gt;=-0.5),1,"")
)
)
))</f>
        <v>1</v>
      </c>
      <c r="R64" s="11">
        <f>IF(P64=1,3,IF(P64=2/3,2,IF(P64=1/3,1,0)))</f>
        <v>2</v>
      </c>
      <c r="S64" s="11">
        <f>IF(AND(M64="Over", G64&gt;K64), 2, IF(AND(M64="Under", G64&lt;=K64), 2, 0))</f>
        <v>0</v>
      </c>
      <c r="T64" s="11">
        <f>IF(AND(M64="Over", O64&gt;0.5), 2, IF(AND(M64="Under", O64&lt;=0.5), 2, 0))</f>
        <v>0</v>
      </c>
      <c r="U64" s="11">
        <f>SUM(Q64:T64)</f>
        <v>3</v>
      </c>
      <c r="V64" s="11">
        <v>2</v>
      </c>
      <c r="Y64"/>
      <c r="AC64" s="6"/>
    </row>
    <row r="65" spans="1:29" ht="15" thickBot="1" x14ac:dyDescent="0.35">
      <c r="A65" t="str">
        <f t="shared" si="5"/>
        <v>Logan Gilbert</v>
      </c>
      <c r="B65" s="5">
        <f>Neural!B30</f>
        <v>5.5580486779285296</v>
      </c>
      <c r="D65" s="7">
        <v>1</v>
      </c>
      <c r="E65" s="7" t="s">
        <v>70</v>
      </c>
      <c r="F65" s="7" t="s">
        <v>63</v>
      </c>
      <c r="G65" s="7">
        <v>5</v>
      </c>
      <c r="H65" s="7">
        <v>4.6188648320867847</v>
      </c>
      <c r="I65" s="7">
        <v>5.5040316999999996</v>
      </c>
      <c r="J65" s="7">
        <v>4.3035283625540499</v>
      </c>
      <c r="K65" s="7">
        <v>4.5</v>
      </c>
      <c r="L65" s="7">
        <f>IF(ABS(H65 - K65) &gt; ABS(I65 - K65), H65, I65)-K65</f>
        <v>1.0040316999999996</v>
      </c>
      <c r="M65" s="10" t="str">
        <f>IF(L65 &lt; 0, "Under", "Over")</f>
        <v>Over</v>
      </c>
      <c r="N65" s="10">
        <f>G65-K65</f>
        <v>0.5</v>
      </c>
      <c r="O65" s="10">
        <v>0</v>
      </c>
      <c r="P65" s="10">
        <f>IF(M65="Over", IF(AND(H65&gt;K65, I65&gt;K65, J65&gt;K65), 1, IF(OR(AND(H65&gt;K65, I65&gt;K65), AND(H65&gt;K65, J65&gt;K65), AND(H65&gt;K65, J65&gt;K65)), 2/3, IF(OR(AND(H65&gt;K65, I65&lt;=K65), AND(H65&gt;K65, J65&lt;=K65), AND(I65&gt;K65, J65&lt;=K65), AND(H65&lt;=K65, I65&gt;K65), AND(H65&lt;=K65, J65&gt;K65), AND(I65&lt;=K65, J65&gt;K65)), 1/3, 0))), IF(AND(H65&lt;K65, I65&lt;K65, J65&lt;K65), 1, IF(OR(AND(H65&lt;K65, I65&lt;K65), AND(H65&lt;K65, J65&lt;K65), AND(H65&lt;K65, J65&lt;K65)), 2/3, IF(OR(AND(H65&lt;K65, I65&gt;=K65), AND(H65&lt;K65, J65&gt;=K65), AND(I65&lt;K65, J65&gt;=K65), AND(H65&gt;=K65, I65&lt;K65), AND(H65&gt;=K65, J65&lt;K65), AND(I65&gt;=K65, J65&lt;K65)), 1/3, 0))))</f>
        <v>0.66666666666666663</v>
      </c>
      <c r="Q65" s="10">
        <f>IF(OR(L65&gt;1.5,L65&lt;-1.5),3,
IF(OR(AND(L65&lt;=1.5,L65&gt;=1),AND(L65&gt;=-1.5,L65&lt;=-1)),2.5,
IF(OR(AND(L65&lt;=1,L65&gt;=0.75),AND(L65&gt;=-1,L65&lt;=-0.75)),2,
IF(OR(AND(L65&lt;=0.75,L65&gt;=0.5),AND(L65&gt;=-0.75,L65&lt;=-0.5)),1.5,
IF(OR(L65&lt;=0.5,L65&gt;=-0.5),1,"")
)
)
))</f>
        <v>2.5</v>
      </c>
      <c r="R65" s="10">
        <f>IF(P65=1,3,IF(P65=2/3,2,IF(P65=1/3,1,0)))</f>
        <v>2</v>
      </c>
      <c r="S65" s="10">
        <f>IF(AND(M65="Over", G65&gt;K65), 2, IF(AND(M65="Under", G65&lt;=K65), 2, 0))</f>
        <v>2</v>
      </c>
      <c r="T65" s="10">
        <f>IF(AND(M65="Over", O65&gt;0.5), 2, IF(AND(M65="Under", O65&lt;=0.5), 2, 0))</f>
        <v>0</v>
      </c>
      <c r="U65" s="10">
        <f>SUM(Q65:T65)</f>
        <v>6.5</v>
      </c>
      <c r="V65" s="10">
        <v>4</v>
      </c>
      <c r="Y65"/>
      <c r="AC65" s="6"/>
    </row>
    <row r="66" spans="1:29" ht="15" thickBot="1" x14ac:dyDescent="0.35">
      <c r="A66" t="str">
        <f t="shared" si="5"/>
        <v>Joey Estes</v>
      </c>
      <c r="B66" s="5">
        <f>Neural!B31</f>
        <v>4.8528515149245104</v>
      </c>
      <c r="D66" s="7">
        <v>17</v>
      </c>
      <c r="E66" s="7" t="s">
        <v>86</v>
      </c>
      <c r="F66" s="7" t="s">
        <v>60</v>
      </c>
      <c r="G66" s="7">
        <v>4.4000000000000004</v>
      </c>
      <c r="H66" s="7">
        <v>4.9456308743816617</v>
      </c>
      <c r="I66" s="7">
        <v>5.2479166666666597</v>
      </c>
      <c r="J66" s="7">
        <v>4.5475183000000001</v>
      </c>
      <c r="K66" s="9">
        <v>3.5</v>
      </c>
      <c r="L66" s="9">
        <f>IF(ABS(H66 - K66) &gt; ABS(I66 - K66), H66, I66)-K66</f>
        <v>1.7479166666666597</v>
      </c>
      <c r="M66" s="10" t="str">
        <f>IF(L66 &lt; 0, "Under", "Over")</f>
        <v>Over</v>
      </c>
      <c r="N66" s="10">
        <f>G66-K66</f>
        <v>0.90000000000000036</v>
      </c>
      <c r="O66" s="10">
        <v>0.2</v>
      </c>
      <c r="P66" s="10">
        <f>IF(M66="Over", IF(AND(H66&gt;K66, I66&gt;K66, J66&gt;K66), 1, IF(OR(AND(H66&gt;K66, I66&gt;K66), AND(H66&gt;K66, J66&gt;K66), AND(H66&gt;K66, J66&gt;K66)), 2/3, IF(OR(AND(H66&gt;K66, I66&lt;=K66), AND(H66&gt;K66, J66&lt;=K66), AND(I66&gt;K66, J66&lt;=K66), AND(H66&lt;=K66, I66&gt;K66), AND(H66&lt;=K66, J66&gt;K66), AND(I66&lt;=K66, J66&gt;K66)), 1/3, 0))), IF(AND(H66&lt;K66, I66&lt;K66, J66&lt;K66), 1, IF(OR(AND(H66&lt;K66, I66&lt;K66), AND(H66&lt;K66, J66&lt;K66), AND(H66&lt;K66, J66&lt;K66)), 2/3, IF(OR(AND(H66&lt;K66, I66&gt;=K66), AND(H66&lt;K66, J66&gt;=K66), AND(I66&lt;K66, J66&gt;=K66), AND(H66&gt;=K66, I66&lt;K66), AND(H66&gt;=K66, J66&lt;K66), AND(I66&gt;=K66, J66&lt;K66)), 1/3, 0))))</f>
        <v>1</v>
      </c>
      <c r="Q66" s="10">
        <f>IF(OR(L66&gt;1.5,L66&lt;-1.5),3,
IF(OR(AND(L66&lt;=1.5,L66&gt;=1),AND(L66&gt;=-1.5,L66&lt;=-1)),2.5,
IF(OR(AND(L66&lt;=1,L66&gt;=0.75),AND(L66&gt;=-1,L66&lt;=-0.75)),2,
IF(OR(AND(L66&lt;=0.75,L66&gt;=0.5),AND(L66&gt;=-0.75,L66&lt;=-0.5)),1.5,
IF(OR(L66&lt;=0.5,L66&gt;=-0.5),1,"")
)
)
))</f>
        <v>3</v>
      </c>
      <c r="R66" s="10">
        <f>IF(P66=1,3,IF(P66=2/3,2,IF(P66=1/3,1,0)))</f>
        <v>3</v>
      </c>
      <c r="S66" s="10">
        <f>IF(AND(M66="Over", G66&gt;K66), 2, IF(AND(M66="Under", G66&lt;=K66), 2, 0))</f>
        <v>2</v>
      </c>
      <c r="T66" s="10">
        <f>IF(AND(M66="Over", O66&gt;0.5), 2, IF(AND(M66="Under", O66&lt;=0.5), 2, 0))</f>
        <v>0</v>
      </c>
      <c r="U66" s="10">
        <f>SUM(Q66:T66)</f>
        <v>8</v>
      </c>
      <c r="V66" s="10">
        <v>3</v>
      </c>
      <c r="Y66"/>
      <c r="AC66" s="6"/>
    </row>
    <row r="67" spans="1:29" ht="15" thickBot="1" x14ac:dyDescent="0.35">
      <c r="A67">
        <f t="shared" si="5"/>
        <v>0</v>
      </c>
      <c r="B67" s="5">
        <f>Neural!B32</f>
        <v>0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Y67"/>
      <c r="AC67" s="6"/>
    </row>
    <row r="68" spans="1:29" ht="15" thickBot="1" x14ac:dyDescent="0.35">
      <c r="A68">
        <f t="shared" si="5"/>
        <v>0</v>
      </c>
      <c r="B68" s="5">
        <f>Neural!B33</f>
        <v>0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Y68"/>
      <c r="AC68" s="6"/>
    </row>
    <row r="69" spans="1:29" ht="15" thickBot="1" x14ac:dyDescent="0.35">
      <c r="A69">
        <f t="shared" si="5"/>
        <v>0</v>
      </c>
      <c r="B69" s="5">
        <f>Neural!B34</f>
        <v>0</v>
      </c>
    </row>
    <row r="70" spans="1:29" ht="15" thickBot="1" x14ac:dyDescent="0.35">
      <c r="A70">
        <f t="shared" si="5"/>
        <v>0</v>
      </c>
      <c r="B70" s="5">
        <f>Neural!B35</f>
        <v>0</v>
      </c>
    </row>
    <row r="71" spans="1:29" ht="15" thickBot="1" x14ac:dyDescent="0.35">
      <c r="B71" s="5">
        <f>Neural!B36</f>
        <v>0</v>
      </c>
    </row>
    <row r="72" spans="1:29" ht="15" thickBot="1" x14ac:dyDescent="0.35">
      <c r="B72" s="5">
        <f>Neural!B37</f>
        <v>0</v>
      </c>
    </row>
    <row r="73" spans="1:29" ht="15" thickBot="1" x14ac:dyDescent="0.35">
      <c r="B73" s="5">
        <f>Neural!B38</f>
        <v>0</v>
      </c>
    </row>
    <row r="74" spans="1:29" ht="15" thickBot="1" x14ac:dyDescent="0.35">
      <c r="B74" s="5">
        <f>Neural!B42</f>
        <v>0</v>
      </c>
    </row>
  </sheetData>
  <autoFilter ref="D36:V74" xr:uid="{79AD9D2F-4AAF-4632-8EF4-EE536C1A00BA}"/>
  <sortState xmlns:xlrd2="http://schemas.microsoft.com/office/spreadsheetml/2017/richdata2" ref="D37:V66">
    <sortCondition ref="E37:E6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35"/>
  <sheetViews>
    <sheetView workbookViewId="0">
      <selection sqref="A1:B31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157</v>
      </c>
      <c r="B2" s="1">
        <v>4.8401003452601898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143</v>
      </c>
      <c r="B3" s="1">
        <v>4.8144245697660999</v>
      </c>
      <c r="F3" s="1">
        <v>3</v>
      </c>
      <c r="G3" s="1">
        <v>115.01590200865201</v>
      </c>
      <c r="H3" s="1">
        <v>110.680625736579</v>
      </c>
    </row>
    <row r="4" spans="1:8" ht="15" thickBot="1" x14ac:dyDescent="0.35">
      <c r="A4" s="1">
        <v>126</v>
      </c>
      <c r="B4" s="1">
        <v>4.9124917678338003</v>
      </c>
      <c r="F4" s="1">
        <v>2</v>
      </c>
      <c r="G4" s="1">
        <v>113.337239702803</v>
      </c>
      <c r="H4" s="1">
        <v>121.136538988312</v>
      </c>
    </row>
    <row r="5" spans="1:8" ht="15" thickBot="1" x14ac:dyDescent="0.35">
      <c r="A5" s="1">
        <v>130</v>
      </c>
      <c r="B5" s="1">
        <v>5.0677588879744597</v>
      </c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A6" s="1">
        <v>114</v>
      </c>
      <c r="B6" s="1">
        <v>4.88911773483981</v>
      </c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A7" s="1">
        <v>111</v>
      </c>
      <c r="B7" s="1">
        <v>4.8401003452601898</v>
      </c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A8" s="1">
        <v>116</v>
      </c>
      <c r="B8" s="1">
        <v>4.9174842797354303</v>
      </c>
      <c r="F8" s="1">
        <v>7</v>
      </c>
      <c r="G8" s="1">
        <v>111.578193735065</v>
      </c>
      <c r="H8" s="1">
        <v>113.2790329294</v>
      </c>
    </row>
    <row r="9" spans="1:8" ht="15" thickBot="1" x14ac:dyDescent="0.35">
      <c r="A9" s="1">
        <v>117</v>
      </c>
      <c r="B9" s="1">
        <v>4.9936200862352704</v>
      </c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>
        <v>237</v>
      </c>
      <c r="B10" s="1">
        <v>4.3009090598842796</v>
      </c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>
        <v>107</v>
      </c>
      <c r="B11" s="1">
        <v>5.2320125295380402</v>
      </c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>
        <v>123</v>
      </c>
      <c r="B12" s="1">
        <v>5.0661249749884698</v>
      </c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>
        <v>128</v>
      </c>
      <c r="B13" s="1">
        <v>4.9574243749484603</v>
      </c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>
        <v>167</v>
      </c>
      <c r="B14" s="1">
        <v>5.0089380204789</v>
      </c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>
        <v>513</v>
      </c>
      <c r="B15" s="1">
        <v>4.8534612580635903</v>
      </c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>
        <v>152</v>
      </c>
      <c r="B16" s="1">
        <v>4.8580733881060496</v>
      </c>
    </row>
    <row r="17" spans="1:2" ht="15" thickBot="1" x14ac:dyDescent="0.35">
      <c r="A17" s="1">
        <v>156</v>
      </c>
      <c r="B17" s="1">
        <v>4.9898757023090496</v>
      </c>
    </row>
    <row r="18" spans="1:2" ht="15" thickBot="1" x14ac:dyDescent="0.35">
      <c r="A18" s="1">
        <v>185</v>
      </c>
      <c r="B18" s="1">
        <v>5.0677588879744597</v>
      </c>
    </row>
    <row r="19" spans="1:2" ht="15" thickBot="1" x14ac:dyDescent="0.35">
      <c r="A19" s="1">
        <v>150</v>
      </c>
      <c r="B19" s="1">
        <v>5.07974091653836</v>
      </c>
    </row>
    <row r="20" spans="1:2" ht="15" thickBot="1" x14ac:dyDescent="0.35">
      <c r="A20" s="1">
        <v>142</v>
      </c>
      <c r="B20" s="1">
        <v>4.9653670075192302</v>
      </c>
    </row>
    <row r="21" spans="1:2" ht="15" thickBot="1" x14ac:dyDescent="0.35">
      <c r="A21" s="1">
        <v>519</v>
      </c>
      <c r="B21" s="1">
        <v>4.9844293256890904</v>
      </c>
    </row>
    <row r="22" spans="1:2" ht="15" thickBot="1" x14ac:dyDescent="0.35">
      <c r="A22" s="1">
        <v>520</v>
      </c>
      <c r="B22" s="1">
        <v>4.7442441167489102</v>
      </c>
    </row>
    <row r="23" spans="1:2" ht="15" thickBot="1" x14ac:dyDescent="0.35">
      <c r="A23" s="1">
        <v>521</v>
      </c>
      <c r="B23" s="1">
        <v>5.1745986426693102</v>
      </c>
    </row>
    <row r="24" spans="1:2" ht="15" thickBot="1" x14ac:dyDescent="0.35">
      <c r="A24" s="1">
        <v>113</v>
      </c>
      <c r="B24" s="1">
        <v>5.0323120534728902</v>
      </c>
    </row>
    <row r="25" spans="1:2" ht="15" thickBot="1" x14ac:dyDescent="0.35">
      <c r="A25" s="1">
        <v>147</v>
      </c>
      <c r="B25" s="1">
        <v>4.9411987112681697</v>
      </c>
    </row>
    <row r="26" spans="1:2" ht="15" thickBot="1" x14ac:dyDescent="0.35">
      <c r="A26" s="1">
        <v>122</v>
      </c>
      <c r="B26" s="1">
        <v>4.6304148453917797</v>
      </c>
    </row>
    <row r="27" spans="1:2" ht="15" thickBot="1" x14ac:dyDescent="0.35">
      <c r="A27" s="1">
        <v>525</v>
      </c>
      <c r="B27" s="1">
        <v>4.7981632452865002</v>
      </c>
    </row>
    <row r="28" spans="1:2" ht="15" thickBot="1" x14ac:dyDescent="0.35">
      <c r="A28" s="1">
        <v>112</v>
      </c>
      <c r="B28" s="1">
        <v>5.0622671248826601</v>
      </c>
    </row>
    <row r="29" spans="1:2" ht="15" thickBot="1" x14ac:dyDescent="0.35">
      <c r="A29" s="1">
        <v>527</v>
      </c>
      <c r="B29" s="1">
        <v>4.8610688952470298</v>
      </c>
    </row>
    <row r="30" spans="1:2" ht="15" thickBot="1" x14ac:dyDescent="0.35">
      <c r="A30" s="1">
        <v>138</v>
      </c>
      <c r="B30" s="1">
        <v>5.1920724343250102</v>
      </c>
    </row>
    <row r="31" spans="1:2" ht="15" thickBot="1" x14ac:dyDescent="0.35">
      <c r="A31" s="1">
        <v>153</v>
      </c>
      <c r="B31" s="1">
        <v>4.8550778809650703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C35"/>
  <sheetViews>
    <sheetView workbookViewId="0">
      <selection sqref="A1:B31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157</v>
      </c>
      <c r="B2" s="1">
        <v>4.3035283625540499</v>
      </c>
    </row>
    <row r="3" spans="1:2" ht="15" thickBot="1" x14ac:dyDescent="0.35">
      <c r="A3" s="1">
        <v>143</v>
      </c>
      <c r="B3" s="1">
        <v>5.2649988461695596</v>
      </c>
    </row>
    <row r="4" spans="1:2" ht="15" thickBot="1" x14ac:dyDescent="0.35">
      <c r="A4" s="1">
        <v>126</v>
      </c>
      <c r="B4" s="1">
        <v>4.6253025491992998</v>
      </c>
    </row>
    <row r="5" spans="1:2" ht="15" thickBot="1" x14ac:dyDescent="0.35">
      <c r="A5" s="1">
        <v>130</v>
      </c>
      <c r="B5" s="1">
        <v>5.2760133304517796</v>
      </c>
    </row>
    <row r="6" spans="1:2" ht="15" thickBot="1" x14ac:dyDescent="0.35">
      <c r="A6" s="1">
        <v>114</v>
      </c>
      <c r="B6" s="1">
        <v>4.4478395095825496</v>
      </c>
    </row>
    <row r="7" spans="1:2" ht="15" thickBot="1" x14ac:dyDescent="0.35">
      <c r="A7" s="1">
        <v>111</v>
      </c>
      <c r="B7" s="1">
        <v>3.3975128925346998</v>
      </c>
    </row>
    <row r="8" spans="1:2" ht="15" thickBot="1" x14ac:dyDescent="0.35">
      <c r="A8" s="1">
        <v>116</v>
      </c>
      <c r="B8" s="1">
        <v>4.2713390127241899</v>
      </c>
    </row>
    <row r="9" spans="1:2" ht="15" thickBot="1" x14ac:dyDescent="0.35">
      <c r="A9" s="1">
        <v>117</v>
      </c>
      <c r="B9" s="1">
        <v>5.1335096690441802</v>
      </c>
    </row>
    <row r="10" spans="1:2" ht="15" thickBot="1" x14ac:dyDescent="0.35">
      <c r="A10" s="1">
        <v>237</v>
      </c>
      <c r="B10" s="1">
        <v>2.7170990759943798</v>
      </c>
    </row>
    <row r="11" spans="1:2" ht="15" thickBot="1" x14ac:dyDescent="0.35">
      <c r="A11" s="1">
        <v>107</v>
      </c>
      <c r="B11" s="1">
        <v>6.3753171746487496</v>
      </c>
    </row>
    <row r="12" spans="1:2" ht="15" thickBot="1" x14ac:dyDescent="0.35">
      <c r="A12" s="1">
        <v>123</v>
      </c>
      <c r="B12" s="1">
        <v>4.4422093694950604</v>
      </c>
    </row>
    <row r="13" spans="1:2" ht="15" thickBot="1" x14ac:dyDescent="0.35">
      <c r="A13" s="1">
        <v>128</v>
      </c>
      <c r="B13" s="1">
        <v>4.7682093521882898</v>
      </c>
    </row>
    <row r="14" spans="1:2" ht="15" thickBot="1" x14ac:dyDescent="0.35">
      <c r="A14" s="1">
        <v>167</v>
      </c>
      <c r="B14" s="1">
        <v>4.6500240277304599</v>
      </c>
    </row>
    <row r="15" spans="1:2" ht="15" thickBot="1" x14ac:dyDescent="0.35">
      <c r="A15" s="1">
        <v>513</v>
      </c>
      <c r="B15" s="1">
        <v>5.0256239361173201</v>
      </c>
    </row>
    <row r="16" spans="1:2" ht="15" thickBot="1" x14ac:dyDescent="0.35">
      <c r="A16" s="1">
        <v>152</v>
      </c>
      <c r="B16" s="1">
        <v>4.2899530352511599</v>
      </c>
    </row>
    <row r="17" spans="1:2" ht="15" thickBot="1" x14ac:dyDescent="0.35">
      <c r="A17" s="1">
        <v>156</v>
      </c>
      <c r="B17" s="1">
        <v>5.35167366534787</v>
      </c>
    </row>
    <row r="18" spans="1:2" ht="15" thickBot="1" x14ac:dyDescent="0.35">
      <c r="A18" s="1">
        <v>185</v>
      </c>
      <c r="B18" s="1">
        <v>4.5684903513294897</v>
      </c>
    </row>
    <row r="19" spans="1:2" ht="15" thickBot="1" x14ac:dyDescent="0.35">
      <c r="A19" s="1">
        <v>150</v>
      </c>
      <c r="B19" s="1">
        <v>5.3563537704933202</v>
      </c>
    </row>
    <row r="20" spans="1:2" ht="15" thickBot="1" x14ac:dyDescent="0.35">
      <c r="A20" s="1">
        <v>142</v>
      </c>
      <c r="B20" s="1">
        <v>5.0434518793001599</v>
      </c>
    </row>
    <row r="21" spans="1:2" ht="15" thickBot="1" x14ac:dyDescent="0.35">
      <c r="A21" s="1">
        <v>519</v>
      </c>
      <c r="B21" s="1">
        <v>6.2428489797644904</v>
      </c>
    </row>
    <row r="22" spans="1:2" ht="15" thickBot="1" x14ac:dyDescent="0.35">
      <c r="A22" s="1">
        <v>520</v>
      </c>
      <c r="B22" s="1">
        <v>5.4486921971887101</v>
      </c>
    </row>
    <row r="23" spans="1:2" ht="15" thickBot="1" x14ac:dyDescent="0.35">
      <c r="A23" s="1">
        <v>521</v>
      </c>
      <c r="B23" s="1">
        <v>6.5459565906229003</v>
      </c>
    </row>
    <row r="24" spans="1:2" ht="15" thickBot="1" x14ac:dyDescent="0.35">
      <c r="A24" s="1">
        <v>113</v>
      </c>
      <c r="B24" s="1">
        <v>4.9408367614538298</v>
      </c>
    </row>
    <row r="25" spans="1:2" ht="15" thickBot="1" x14ac:dyDescent="0.35">
      <c r="A25" s="1">
        <v>147</v>
      </c>
      <c r="B25" s="1">
        <v>4.9198131752527301</v>
      </c>
    </row>
    <row r="26" spans="1:2" ht="15" thickBot="1" x14ac:dyDescent="0.35">
      <c r="A26" s="1">
        <v>122</v>
      </c>
      <c r="B26" s="1">
        <v>3.7651794508852698</v>
      </c>
    </row>
    <row r="27" spans="1:2" ht="15" thickBot="1" x14ac:dyDescent="0.35">
      <c r="A27" s="1">
        <v>525</v>
      </c>
      <c r="B27" s="1">
        <v>5.3296463432289096</v>
      </c>
    </row>
    <row r="28" spans="1:2" ht="15" thickBot="1" x14ac:dyDescent="0.35">
      <c r="A28" s="1">
        <v>112</v>
      </c>
      <c r="B28" s="1">
        <v>6.4521032389104001</v>
      </c>
    </row>
    <row r="29" spans="1:2" ht="15" thickBot="1" x14ac:dyDescent="0.35">
      <c r="A29" s="1">
        <v>527</v>
      </c>
      <c r="B29" s="1">
        <v>4.7465746404331997</v>
      </c>
    </row>
    <row r="30" spans="1:2" ht="15" thickBot="1" x14ac:dyDescent="0.35">
      <c r="A30" s="1">
        <v>138</v>
      </c>
      <c r="B30" s="1">
        <v>5.4429970155208602</v>
      </c>
    </row>
    <row r="31" spans="1:2" ht="15" thickBot="1" x14ac:dyDescent="0.35">
      <c r="A31" s="1">
        <v>153</v>
      </c>
      <c r="B31" s="1">
        <v>5.00963403340835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R9" sqref="R9:R30"/>
    </sheetView>
  </sheetViews>
  <sheetFormatPr defaultRowHeight="14.4" x14ac:dyDescent="0.3"/>
  <sheetData>
    <row r="1" spans="1:18" x14ac:dyDescent="0.3">
      <c r="A1" s="8" t="s">
        <v>20</v>
      </c>
      <c r="B1" s="8" t="s">
        <v>19</v>
      </c>
      <c r="C1" t="s">
        <v>31</v>
      </c>
      <c r="D1" t="s">
        <v>22</v>
      </c>
      <c r="E1" t="s">
        <v>23</v>
      </c>
      <c r="F1" t="s">
        <v>31</v>
      </c>
      <c r="G1" t="s">
        <v>22</v>
      </c>
      <c r="H1" t="s">
        <v>23</v>
      </c>
      <c r="I1" t="s">
        <v>31</v>
      </c>
      <c r="J1" t="s">
        <v>22</v>
      </c>
      <c r="K1" t="s">
        <v>23</v>
      </c>
      <c r="L1" t="s">
        <v>31</v>
      </c>
      <c r="M1" t="s">
        <v>22</v>
      </c>
      <c r="N1" t="s">
        <v>23</v>
      </c>
      <c r="R1" s="8" t="s">
        <v>32</v>
      </c>
    </row>
    <row r="2" spans="1:18" x14ac:dyDescent="0.3">
      <c r="A2" t="s">
        <v>77</v>
      </c>
      <c r="B2" t="s">
        <v>53</v>
      </c>
      <c r="C2">
        <v>4.5</v>
      </c>
      <c r="D2">
        <v>-155</v>
      </c>
      <c r="E2">
        <v>125</v>
      </c>
      <c r="F2">
        <v>4.5</v>
      </c>
      <c r="G2">
        <v>-160</v>
      </c>
      <c r="H2">
        <v>126</v>
      </c>
      <c r="I2">
        <v>4.5</v>
      </c>
      <c r="J2">
        <v>-155</v>
      </c>
      <c r="K2">
        <v>120</v>
      </c>
      <c r="L2">
        <v>4.5</v>
      </c>
      <c r="M2">
        <v>135</v>
      </c>
      <c r="N2">
        <v>132</v>
      </c>
      <c r="R2" s="7">
        <f>MIN(C2,F2,I2,L2,O2)</f>
        <v>4.5</v>
      </c>
    </row>
    <row r="3" spans="1:18" x14ac:dyDescent="0.3">
      <c r="A3" t="s">
        <v>70</v>
      </c>
      <c r="B3" t="s">
        <v>63</v>
      </c>
      <c r="C3">
        <v>4.5</v>
      </c>
      <c r="D3">
        <v>-145</v>
      </c>
      <c r="E3">
        <v>115</v>
      </c>
      <c r="F3">
        <v>4.5</v>
      </c>
      <c r="G3">
        <v>-148</v>
      </c>
      <c r="H3">
        <v>114</v>
      </c>
      <c r="I3">
        <v>4.5</v>
      </c>
      <c r="J3">
        <v>-155</v>
      </c>
      <c r="K3">
        <v>120</v>
      </c>
      <c r="L3">
        <v>4.5</v>
      </c>
      <c r="M3">
        <v>148</v>
      </c>
      <c r="N3">
        <v>112</v>
      </c>
      <c r="R3" s="7">
        <f t="shared" ref="R3:R28" si="0">MIN(C3,F3,I3,L3,O3)</f>
        <v>4.5</v>
      </c>
    </row>
    <row r="4" spans="1:18" x14ac:dyDescent="0.3">
      <c r="A4" t="s">
        <v>90</v>
      </c>
      <c r="B4" t="s">
        <v>41</v>
      </c>
      <c r="C4">
        <v>3.5</v>
      </c>
      <c r="D4">
        <v>-115</v>
      </c>
      <c r="E4">
        <v>-110</v>
      </c>
      <c r="F4">
        <v>3.5</v>
      </c>
      <c r="G4">
        <v>100</v>
      </c>
      <c r="H4">
        <v>-128</v>
      </c>
      <c r="I4" t="s">
        <v>33</v>
      </c>
      <c r="J4" t="s">
        <v>33</v>
      </c>
      <c r="K4" t="s">
        <v>33</v>
      </c>
      <c r="L4" t="s">
        <v>33</v>
      </c>
      <c r="M4" t="s">
        <v>33</v>
      </c>
      <c r="N4" t="s">
        <v>33</v>
      </c>
      <c r="R4" s="7">
        <f t="shared" si="0"/>
        <v>3.5</v>
      </c>
    </row>
    <row r="5" spans="1:18" x14ac:dyDescent="0.3">
      <c r="A5" t="s">
        <v>71</v>
      </c>
      <c r="B5" t="s">
        <v>64</v>
      </c>
      <c r="C5">
        <v>6.5</v>
      </c>
      <c r="D5">
        <v>-165</v>
      </c>
      <c r="E5">
        <v>130</v>
      </c>
      <c r="F5">
        <v>6.5</v>
      </c>
      <c r="G5">
        <v>-164</v>
      </c>
      <c r="H5">
        <v>128</v>
      </c>
      <c r="I5">
        <v>6.5</v>
      </c>
      <c r="J5">
        <v>-175</v>
      </c>
      <c r="K5">
        <v>130</v>
      </c>
      <c r="L5">
        <v>6.5</v>
      </c>
      <c r="M5">
        <v>110</v>
      </c>
      <c r="N5">
        <v>138</v>
      </c>
      <c r="R5" s="7">
        <f t="shared" si="0"/>
        <v>6.5</v>
      </c>
    </row>
    <row r="6" spans="1:18" x14ac:dyDescent="0.3">
      <c r="A6" t="s">
        <v>93</v>
      </c>
      <c r="B6" t="s">
        <v>66</v>
      </c>
      <c r="C6">
        <v>4.5</v>
      </c>
      <c r="D6">
        <v>100</v>
      </c>
      <c r="E6">
        <v>-130</v>
      </c>
      <c r="F6">
        <v>4.5</v>
      </c>
      <c r="G6">
        <v>-106</v>
      </c>
      <c r="H6">
        <v>-118</v>
      </c>
      <c r="I6">
        <v>4.5</v>
      </c>
      <c r="J6">
        <v>100</v>
      </c>
      <c r="K6">
        <v>-135</v>
      </c>
      <c r="L6">
        <v>4.5</v>
      </c>
      <c r="M6">
        <v>100</v>
      </c>
      <c r="N6">
        <v>-134</v>
      </c>
      <c r="R6" s="7">
        <f t="shared" si="0"/>
        <v>4.5</v>
      </c>
    </row>
    <row r="7" spans="1:18" x14ac:dyDescent="0.3">
      <c r="A7" t="s">
        <v>92</v>
      </c>
      <c r="B7" t="s">
        <v>65</v>
      </c>
      <c r="C7">
        <v>4.5</v>
      </c>
      <c r="D7">
        <v>130</v>
      </c>
      <c r="E7">
        <v>-160</v>
      </c>
      <c r="F7">
        <v>4.5</v>
      </c>
      <c r="G7">
        <v>108</v>
      </c>
      <c r="H7">
        <v>-138</v>
      </c>
      <c r="I7">
        <v>4.5</v>
      </c>
      <c r="J7">
        <v>125</v>
      </c>
      <c r="K7">
        <v>-165</v>
      </c>
      <c r="L7">
        <v>5.5</v>
      </c>
      <c r="M7">
        <v>118</v>
      </c>
      <c r="N7">
        <v>135</v>
      </c>
      <c r="R7" s="7">
        <f t="shared" si="0"/>
        <v>4.5</v>
      </c>
    </row>
    <row r="8" spans="1:18" x14ac:dyDescent="0.3">
      <c r="A8" t="s">
        <v>74</v>
      </c>
      <c r="B8" t="s">
        <v>42</v>
      </c>
      <c r="C8">
        <v>4.5</v>
      </c>
      <c r="D8">
        <v>-125</v>
      </c>
      <c r="E8">
        <v>100</v>
      </c>
      <c r="F8">
        <v>4.5</v>
      </c>
      <c r="G8">
        <v>-125</v>
      </c>
      <c r="H8">
        <v>-102</v>
      </c>
      <c r="I8">
        <v>4.5</v>
      </c>
      <c r="J8">
        <v>-125</v>
      </c>
      <c r="K8">
        <v>-105</v>
      </c>
      <c r="L8">
        <v>4.5</v>
      </c>
      <c r="M8">
        <v>-121</v>
      </c>
      <c r="N8">
        <v>-110</v>
      </c>
      <c r="R8" s="7">
        <f t="shared" si="0"/>
        <v>4.5</v>
      </c>
    </row>
    <row r="9" spans="1:18" x14ac:dyDescent="0.3">
      <c r="A9" t="s">
        <v>75</v>
      </c>
      <c r="B9" t="s">
        <v>43</v>
      </c>
      <c r="C9">
        <v>3.5</v>
      </c>
      <c r="D9">
        <v>-165</v>
      </c>
      <c r="E9">
        <v>125</v>
      </c>
      <c r="F9">
        <v>3.5</v>
      </c>
      <c r="G9">
        <v>-164</v>
      </c>
      <c r="H9">
        <v>128</v>
      </c>
      <c r="I9">
        <v>3.5</v>
      </c>
      <c r="J9">
        <v>-155</v>
      </c>
      <c r="K9">
        <v>115</v>
      </c>
      <c r="L9">
        <v>3.5</v>
      </c>
      <c r="M9">
        <v>-159</v>
      </c>
      <c r="N9">
        <v>120</v>
      </c>
      <c r="R9" s="7">
        <f t="shared" si="0"/>
        <v>3.5</v>
      </c>
    </row>
    <row r="10" spans="1:18" x14ac:dyDescent="0.3">
      <c r="A10" t="s">
        <v>94</v>
      </c>
      <c r="B10" t="s">
        <v>52</v>
      </c>
      <c r="C10">
        <v>3.5</v>
      </c>
      <c r="D10">
        <v>130</v>
      </c>
      <c r="E10">
        <v>-170</v>
      </c>
      <c r="F10">
        <v>4.5</v>
      </c>
      <c r="G10">
        <v>-162</v>
      </c>
      <c r="H10">
        <v>126</v>
      </c>
      <c r="I10">
        <v>3.5</v>
      </c>
      <c r="J10">
        <v>130</v>
      </c>
      <c r="K10">
        <v>-165</v>
      </c>
      <c r="L10">
        <v>4.5</v>
      </c>
      <c r="M10">
        <v>143</v>
      </c>
      <c r="N10">
        <v>118</v>
      </c>
      <c r="R10" s="7">
        <f t="shared" si="0"/>
        <v>3.5</v>
      </c>
    </row>
    <row r="11" spans="1:18" x14ac:dyDescent="0.3">
      <c r="A11" t="s">
        <v>73</v>
      </c>
      <c r="B11" t="s">
        <v>50</v>
      </c>
      <c r="C11">
        <v>5.5</v>
      </c>
      <c r="D11">
        <v>110</v>
      </c>
      <c r="E11">
        <v>-140</v>
      </c>
      <c r="F11">
        <v>5.5</v>
      </c>
      <c r="G11">
        <v>100</v>
      </c>
      <c r="H11">
        <v>-128</v>
      </c>
      <c r="I11">
        <v>5.5</v>
      </c>
      <c r="J11">
        <v>-105</v>
      </c>
      <c r="K11">
        <v>-125</v>
      </c>
      <c r="L11">
        <v>5.5</v>
      </c>
      <c r="M11">
        <v>-115</v>
      </c>
      <c r="N11">
        <v>-115</v>
      </c>
      <c r="R11" s="7">
        <f t="shared" si="0"/>
        <v>5.5</v>
      </c>
    </row>
    <row r="12" spans="1:18" x14ac:dyDescent="0.3">
      <c r="A12" t="s">
        <v>82</v>
      </c>
      <c r="B12" t="s">
        <v>101</v>
      </c>
      <c r="C12">
        <v>4.5</v>
      </c>
      <c r="D12">
        <v>-150</v>
      </c>
      <c r="E12">
        <v>120</v>
      </c>
      <c r="F12">
        <v>4.5</v>
      </c>
      <c r="G12">
        <v>-162</v>
      </c>
      <c r="H12">
        <v>126</v>
      </c>
      <c r="I12" t="s">
        <v>33</v>
      </c>
      <c r="J12" t="s">
        <v>33</v>
      </c>
      <c r="K12" t="s">
        <v>33</v>
      </c>
      <c r="L12">
        <v>4.5</v>
      </c>
      <c r="M12">
        <v>125</v>
      </c>
      <c r="N12">
        <v>135</v>
      </c>
      <c r="R12" s="7">
        <f t="shared" si="0"/>
        <v>4.5</v>
      </c>
    </row>
    <row r="13" spans="1:18" x14ac:dyDescent="0.3">
      <c r="A13" t="s">
        <v>97</v>
      </c>
      <c r="B13" t="s">
        <v>55</v>
      </c>
      <c r="C13">
        <v>4.5</v>
      </c>
      <c r="D13">
        <v>-140</v>
      </c>
      <c r="E13">
        <v>110</v>
      </c>
      <c r="F13">
        <v>4.5</v>
      </c>
      <c r="G13">
        <v>-158</v>
      </c>
      <c r="H13">
        <v>124</v>
      </c>
      <c r="I13">
        <v>4.5</v>
      </c>
      <c r="J13">
        <v>-145</v>
      </c>
      <c r="K13">
        <v>110</v>
      </c>
      <c r="L13">
        <v>4.5</v>
      </c>
      <c r="M13">
        <v>-132</v>
      </c>
      <c r="N13">
        <v>100</v>
      </c>
      <c r="R13" s="7">
        <f t="shared" si="0"/>
        <v>4.5</v>
      </c>
    </row>
    <row r="14" spans="1:18" x14ac:dyDescent="0.3">
      <c r="A14" t="s">
        <v>84</v>
      </c>
      <c r="B14" t="s">
        <v>58</v>
      </c>
      <c r="C14">
        <v>3.5</v>
      </c>
      <c r="D14">
        <v>-105</v>
      </c>
      <c r="E14">
        <v>-125</v>
      </c>
      <c r="F14">
        <v>3.5</v>
      </c>
      <c r="G14">
        <v>100</v>
      </c>
      <c r="H14">
        <v>-128</v>
      </c>
      <c r="I14">
        <v>3.5</v>
      </c>
      <c r="J14">
        <v>105</v>
      </c>
      <c r="K14">
        <v>-135</v>
      </c>
      <c r="L14">
        <v>3.5</v>
      </c>
      <c r="M14">
        <v>105</v>
      </c>
      <c r="N14">
        <v>-139</v>
      </c>
      <c r="R14" s="7">
        <f t="shared" si="0"/>
        <v>3.5</v>
      </c>
    </row>
    <row r="15" spans="1:18" x14ac:dyDescent="0.3">
      <c r="A15" t="s">
        <v>87</v>
      </c>
      <c r="B15" t="s">
        <v>61</v>
      </c>
      <c r="C15">
        <v>5.5</v>
      </c>
      <c r="D15">
        <v>-165</v>
      </c>
      <c r="E15">
        <v>130</v>
      </c>
      <c r="F15">
        <v>4.5</v>
      </c>
      <c r="G15">
        <v>120</v>
      </c>
      <c r="H15">
        <v>-152</v>
      </c>
      <c r="I15">
        <v>5.5</v>
      </c>
      <c r="J15">
        <v>-165</v>
      </c>
      <c r="K15">
        <v>125</v>
      </c>
      <c r="L15">
        <v>5.5</v>
      </c>
      <c r="M15">
        <v>115</v>
      </c>
      <c r="N15">
        <v>140</v>
      </c>
      <c r="R15" s="7">
        <f t="shared" si="0"/>
        <v>4.5</v>
      </c>
    </row>
    <row r="16" spans="1:18" x14ac:dyDescent="0.3">
      <c r="A16" t="s">
        <v>78</v>
      </c>
      <c r="B16" t="s">
        <v>47</v>
      </c>
      <c r="C16">
        <v>4.5</v>
      </c>
      <c r="D16">
        <v>105</v>
      </c>
      <c r="E16">
        <v>-130</v>
      </c>
      <c r="F16">
        <v>4.5</v>
      </c>
      <c r="G16">
        <v>-108</v>
      </c>
      <c r="H16">
        <v>-118</v>
      </c>
      <c r="I16" t="s">
        <v>33</v>
      </c>
      <c r="J16" t="s">
        <v>33</v>
      </c>
      <c r="K16" t="s">
        <v>33</v>
      </c>
      <c r="L16">
        <v>4.5</v>
      </c>
      <c r="M16">
        <v>148</v>
      </c>
      <c r="N16">
        <v>112</v>
      </c>
      <c r="R16" s="7">
        <f t="shared" si="0"/>
        <v>4.5</v>
      </c>
    </row>
    <row r="17" spans="1:18" x14ac:dyDescent="0.3">
      <c r="A17" t="s">
        <v>88</v>
      </c>
      <c r="B17" t="s">
        <v>14</v>
      </c>
      <c r="C17">
        <v>4.5</v>
      </c>
      <c r="D17">
        <v>-155</v>
      </c>
      <c r="E17">
        <v>120</v>
      </c>
      <c r="F17">
        <v>4.5</v>
      </c>
      <c r="G17">
        <v>-148</v>
      </c>
      <c r="H17">
        <v>116</v>
      </c>
      <c r="I17">
        <v>4.5</v>
      </c>
      <c r="J17">
        <v>-155</v>
      </c>
      <c r="K17">
        <v>120</v>
      </c>
      <c r="L17">
        <v>4.5</v>
      </c>
      <c r="M17">
        <v>128</v>
      </c>
      <c r="N17">
        <v>132</v>
      </c>
      <c r="R17" s="7">
        <f t="shared" si="0"/>
        <v>4.5</v>
      </c>
    </row>
    <row r="18" spans="1:18" x14ac:dyDescent="0.3">
      <c r="A18" t="s">
        <v>80</v>
      </c>
      <c r="B18" t="s">
        <v>48</v>
      </c>
      <c r="C18">
        <v>4.5</v>
      </c>
      <c r="D18">
        <v>-135</v>
      </c>
      <c r="E18">
        <v>110</v>
      </c>
      <c r="F18">
        <v>4.5</v>
      </c>
      <c r="G18">
        <v>-136</v>
      </c>
      <c r="H18">
        <v>106</v>
      </c>
      <c r="I18">
        <v>4.5</v>
      </c>
      <c r="J18">
        <v>-155</v>
      </c>
      <c r="K18">
        <v>115</v>
      </c>
      <c r="L18">
        <v>4.5</v>
      </c>
      <c r="M18" t="s">
        <v>33</v>
      </c>
      <c r="N18" t="s">
        <v>33</v>
      </c>
      <c r="R18" s="7">
        <f t="shared" si="0"/>
        <v>4.5</v>
      </c>
    </row>
    <row r="19" spans="1:18" x14ac:dyDescent="0.3">
      <c r="A19" t="s">
        <v>89</v>
      </c>
      <c r="B19" t="s">
        <v>62</v>
      </c>
      <c r="C19">
        <v>5.5</v>
      </c>
      <c r="D19">
        <v>110</v>
      </c>
      <c r="E19">
        <v>-135</v>
      </c>
      <c r="F19">
        <v>5.5</v>
      </c>
      <c r="G19">
        <v>102</v>
      </c>
      <c r="H19">
        <v>-128</v>
      </c>
      <c r="I19">
        <v>5.5</v>
      </c>
      <c r="J19">
        <v>110</v>
      </c>
      <c r="K19">
        <v>-140</v>
      </c>
      <c r="L19">
        <v>5.5</v>
      </c>
      <c r="M19">
        <v>100</v>
      </c>
      <c r="N19">
        <v>-134</v>
      </c>
      <c r="R19" s="7">
        <f t="shared" si="0"/>
        <v>5.5</v>
      </c>
    </row>
    <row r="20" spans="1:18" x14ac:dyDescent="0.3">
      <c r="A20" t="s">
        <v>99</v>
      </c>
      <c r="B20" t="s">
        <v>68</v>
      </c>
      <c r="C20">
        <v>5.5</v>
      </c>
      <c r="D20">
        <v>-170</v>
      </c>
      <c r="E20">
        <v>135</v>
      </c>
      <c r="F20">
        <v>4.5</v>
      </c>
      <c r="G20">
        <v>100</v>
      </c>
      <c r="H20">
        <v>-128</v>
      </c>
      <c r="I20">
        <v>5.5</v>
      </c>
      <c r="J20">
        <v>-175</v>
      </c>
      <c r="K20">
        <v>135</v>
      </c>
      <c r="L20">
        <v>4.5</v>
      </c>
      <c r="M20">
        <v>102</v>
      </c>
      <c r="N20">
        <v>-136</v>
      </c>
      <c r="R20" s="7">
        <f t="shared" si="0"/>
        <v>4.5</v>
      </c>
    </row>
    <row r="21" spans="1:18" x14ac:dyDescent="0.3">
      <c r="A21" t="s">
        <v>79</v>
      </c>
      <c r="B21" t="s">
        <v>44</v>
      </c>
      <c r="C21">
        <v>6.5</v>
      </c>
      <c r="D21">
        <v>-125</v>
      </c>
      <c r="E21">
        <v>100</v>
      </c>
      <c r="F21">
        <v>6.5</v>
      </c>
      <c r="G21">
        <v>-140</v>
      </c>
      <c r="H21">
        <v>110</v>
      </c>
      <c r="I21" t="s">
        <v>33</v>
      </c>
      <c r="J21" t="s">
        <v>33</v>
      </c>
      <c r="K21" t="s">
        <v>33</v>
      </c>
      <c r="L21">
        <v>6.5</v>
      </c>
      <c r="M21">
        <v>-134</v>
      </c>
      <c r="N21">
        <v>100</v>
      </c>
      <c r="R21" s="7">
        <f t="shared" si="0"/>
        <v>6.5</v>
      </c>
    </row>
    <row r="22" spans="1:18" x14ac:dyDescent="0.3">
      <c r="A22" t="s">
        <v>85</v>
      </c>
      <c r="B22" t="s">
        <v>59</v>
      </c>
      <c r="C22">
        <v>6.5</v>
      </c>
      <c r="D22">
        <v>110</v>
      </c>
      <c r="E22">
        <v>-135</v>
      </c>
      <c r="F22">
        <v>6.5</v>
      </c>
      <c r="G22">
        <v>-102</v>
      </c>
      <c r="H22">
        <v>-124</v>
      </c>
      <c r="I22">
        <v>6.5</v>
      </c>
      <c r="J22">
        <v>110</v>
      </c>
      <c r="K22">
        <v>-150</v>
      </c>
      <c r="L22">
        <v>6.5</v>
      </c>
      <c r="M22">
        <v>102</v>
      </c>
      <c r="N22">
        <v>-136</v>
      </c>
      <c r="R22" s="7">
        <f t="shared" si="0"/>
        <v>6.5</v>
      </c>
    </row>
    <row r="23" spans="1:18" x14ac:dyDescent="0.3">
      <c r="A23" t="s">
        <v>96</v>
      </c>
      <c r="B23" t="s">
        <v>102</v>
      </c>
      <c r="C23">
        <v>6.5</v>
      </c>
      <c r="D23">
        <v>120</v>
      </c>
      <c r="E23">
        <v>-155</v>
      </c>
      <c r="F23">
        <v>6.5</v>
      </c>
      <c r="G23">
        <v>122</v>
      </c>
      <c r="H23">
        <v>-156</v>
      </c>
      <c r="I23">
        <v>6.5</v>
      </c>
      <c r="J23">
        <v>110</v>
      </c>
      <c r="K23">
        <v>-140</v>
      </c>
      <c r="L23">
        <v>7.5</v>
      </c>
      <c r="M23">
        <v>128</v>
      </c>
      <c r="N23">
        <v>117</v>
      </c>
      <c r="R23" s="7">
        <f t="shared" si="0"/>
        <v>6.5</v>
      </c>
    </row>
    <row r="24" spans="1:18" x14ac:dyDescent="0.3">
      <c r="A24" t="s">
        <v>98</v>
      </c>
      <c r="B24" t="s">
        <v>67</v>
      </c>
      <c r="C24">
        <v>6.5</v>
      </c>
      <c r="D24">
        <v>-150</v>
      </c>
      <c r="E24">
        <v>120</v>
      </c>
      <c r="F24">
        <v>6.5</v>
      </c>
      <c r="G24">
        <v>-158</v>
      </c>
      <c r="H24">
        <v>124</v>
      </c>
      <c r="I24">
        <v>6.5</v>
      </c>
      <c r="J24">
        <v>-135</v>
      </c>
      <c r="K24">
        <v>100</v>
      </c>
      <c r="L24">
        <v>6.5</v>
      </c>
      <c r="M24">
        <v>135</v>
      </c>
      <c r="N24">
        <v>115</v>
      </c>
      <c r="R24" s="7">
        <f t="shared" si="0"/>
        <v>6.5</v>
      </c>
    </row>
    <row r="25" spans="1:18" x14ac:dyDescent="0.3">
      <c r="A25" t="s">
        <v>76</v>
      </c>
      <c r="B25" t="s">
        <v>100</v>
      </c>
      <c r="C25">
        <v>4.5</v>
      </c>
      <c r="D25">
        <v>-165</v>
      </c>
      <c r="E25">
        <v>130</v>
      </c>
      <c r="F25">
        <v>4.5</v>
      </c>
      <c r="G25">
        <v>-158</v>
      </c>
      <c r="H25">
        <v>124</v>
      </c>
      <c r="I25">
        <v>4.5</v>
      </c>
      <c r="J25">
        <v>-165</v>
      </c>
      <c r="K25">
        <v>130</v>
      </c>
      <c r="L25">
        <v>4.5</v>
      </c>
      <c r="M25">
        <v>125</v>
      </c>
      <c r="N25">
        <v>135</v>
      </c>
      <c r="R25" s="7">
        <f t="shared" si="0"/>
        <v>4.5</v>
      </c>
    </row>
    <row r="26" spans="1:18" x14ac:dyDescent="0.3">
      <c r="A26" t="s">
        <v>72</v>
      </c>
      <c r="B26" t="s">
        <v>49</v>
      </c>
      <c r="C26">
        <v>4.5</v>
      </c>
      <c r="D26">
        <v>-145</v>
      </c>
      <c r="E26">
        <v>115</v>
      </c>
      <c r="F26">
        <v>4.5</v>
      </c>
      <c r="G26">
        <v>-156</v>
      </c>
      <c r="H26">
        <v>122</v>
      </c>
      <c r="I26">
        <v>4.5</v>
      </c>
      <c r="J26">
        <v>-145</v>
      </c>
      <c r="K26">
        <v>110</v>
      </c>
      <c r="L26">
        <v>4.5</v>
      </c>
      <c r="M26">
        <v>120</v>
      </c>
      <c r="N26">
        <v>145</v>
      </c>
      <c r="R26" s="7">
        <f t="shared" si="0"/>
        <v>4.5</v>
      </c>
    </row>
    <row r="27" spans="1:18" x14ac:dyDescent="0.3">
      <c r="A27" t="s">
        <v>86</v>
      </c>
      <c r="B27" t="s">
        <v>103</v>
      </c>
      <c r="C27">
        <v>3.5</v>
      </c>
      <c r="D27">
        <v>115</v>
      </c>
      <c r="E27">
        <v>-135</v>
      </c>
      <c r="F27">
        <v>3.5</v>
      </c>
      <c r="G27">
        <v>114</v>
      </c>
      <c r="H27">
        <v>-146</v>
      </c>
      <c r="I27">
        <v>3.5</v>
      </c>
      <c r="J27">
        <v>105</v>
      </c>
      <c r="K27">
        <v>-140</v>
      </c>
      <c r="L27">
        <v>3.5</v>
      </c>
      <c r="M27">
        <v>108</v>
      </c>
      <c r="N27">
        <v>-143</v>
      </c>
      <c r="R27" s="7">
        <f t="shared" si="0"/>
        <v>3.5</v>
      </c>
    </row>
    <row r="28" spans="1:18" x14ac:dyDescent="0.3">
      <c r="A28" t="s">
        <v>95</v>
      </c>
      <c r="B28" t="s">
        <v>54</v>
      </c>
      <c r="C28">
        <v>3.5</v>
      </c>
      <c r="D28">
        <v>110</v>
      </c>
      <c r="E28">
        <v>-135</v>
      </c>
      <c r="F28">
        <v>3.5</v>
      </c>
      <c r="G28">
        <v>100</v>
      </c>
      <c r="H28">
        <v>-128</v>
      </c>
      <c r="I28" t="s">
        <v>33</v>
      </c>
      <c r="J28" t="s">
        <v>33</v>
      </c>
      <c r="K28" t="s">
        <v>33</v>
      </c>
      <c r="L28">
        <v>3.5</v>
      </c>
      <c r="M28">
        <v>105</v>
      </c>
      <c r="N28">
        <v>-139</v>
      </c>
      <c r="R28" s="7">
        <f t="shared" si="0"/>
        <v>3.5</v>
      </c>
    </row>
    <row r="29" spans="1:18" x14ac:dyDescent="0.3">
      <c r="A29" t="s">
        <v>91</v>
      </c>
      <c r="B29" t="s">
        <v>40</v>
      </c>
      <c r="C29">
        <v>4.5</v>
      </c>
      <c r="D29">
        <v>125</v>
      </c>
      <c r="E29">
        <v>-160</v>
      </c>
      <c r="F29">
        <v>5.5</v>
      </c>
      <c r="G29">
        <v>-164</v>
      </c>
      <c r="H29">
        <v>128</v>
      </c>
      <c r="I29">
        <v>4.5</v>
      </c>
      <c r="J29">
        <v>120</v>
      </c>
      <c r="K29">
        <v>-155</v>
      </c>
      <c r="L29">
        <v>5.5</v>
      </c>
      <c r="M29">
        <v>123</v>
      </c>
      <c r="N29">
        <v>135</v>
      </c>
      <c r="R29" s="7">
        <f>MIN(C29,F29,I29,L29,O29)</f>
        <v>4.5</v>
      </c>
    </row>
    <row r="30" spans="1:18" x14ac:dyDescent="0.3">
      <c r="A30" t="s">
        <v>81</v>
      </c>
      <c r="B30" t="s">
        <v>51</v>
      </c>
      <c r="C30">
        <v>3.5</v>
      </c>
      <c r="D30">
        <v>-125</v>
      </c>
      <c r="E30">
        <v>-105</v>
      </c>
      <c r="F30">
        <v>3.5</v>
      </c>
      <c r="G30">
        <v>-112</v>
      </c>
      <c r="H30">
        <v>-112</v>
      </c>
      <c r="I30">
        <v>3.5</v>
      </c>
      <c r="J30">
        <v>-120</v>
      </c>
      <c r="K30">
        <v>-110</v>
      </c>
      <c r="L30">
        <v>3.5</v>
      </c>
      <c r="M30">
        <v>-117</v>
      </c>
      <c r="N30">
        <v>-114</v>
      </c>
      <c r="R30" s="7">
        <f t="shared" ref="R30:R33" si="1">MIN(C30,F30,I30,L30,O30)</f>
        <v>3.5</v>
      </c>
    </row>
    <row r="31" spans="1:18" x14ac:dyDescent="0.3">
      <c r="R31" s="7">
        <f t="shared" si="1"/>
        <v>0</v>
      </c>
    </row>
    <row r="32" spans="1:18" x14ac:dyDescent="0.3">
      <c r="R32" s="7">
        <f>MIN(C32,F32,I32,L32,O32)</f>
        <v>0</v>
      </c>
    </row>
    <row r="33" spans="18:18" x14ac:dyDescent="0.3">
      <c r="R33" s="7">
        <f t="shared" si="1"/>
        <v>0</v>
      </c>
    </row>
  </sheetData>
  <sortState xmlns:xlrd2="http://schemas.microsoft.com/office/spreadsheetml/2017/richdata2" ref="A2:N16">
    <sortCondition ref="B2:B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B31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/>
      <c r="F1" s="2"/>
      <c r="G1" s="2"/>
      <c r="H1" s="2"/>
    </row>
    <row r="2" spans="1:8" ht="15" thickBot="1" x14ac:dyDescent="0.35">
      <c r="A2" s="1">
        <v>157</v>
      </c>
      <c r="B2" s="1">
        <v>4.42</v>
      </c>
      <c r="F2" s="1"/>
      <c r="G2" s="1"/>
      <c r="H2" s="1"/>
    </row>
    <row r="3" spans="1:8" ht="15" thickBot="1" x14ac:dyDescent="0.35">
      <c r="A3" s="1">
        <v>143</v>
      </c>
      <c r="B3" s="1">
        <v>5.86</v>
      </c>
      <c r="F3" s="1"/>
      <c r="G3" s="1"/>
      <c r="H3" s="1"/>
    </row>
    <row r="4" spans="1:8" ht="15" thickBot="1" x14ac:dyDescent="0.35">
      <c r="A4" s="1">
        <v>126</v>
      </c>
      <c r="B4" s="1">
        <v>4.3499999999999996</v>
      </c>
      <c r="F4" s="1"/>
      <c r="G4" s="1"/>
      <c r="H4" s="1"/>
    </row>
    <row r="5" spans="1:8" ht="15" thickBot="1" x14ac:dyDescent="0.35">
      <c r="A5" s="1">
        <v>130</v>
      </c>
      <c r="B5" s="1">
        <v>5.64</v>
      </c>
      <c r="F5" s="1"/>
      <c r="G5" s="1"/>
      <c r="H5" s="1"/>
    </row>
    <row r="6" spans="1:8" ht="15" thickBot="1" x14ac:dyDescent="0.35">
      <c r="A6" s="1">
        <v>114</v>
      </c>
      <c r="B6" s="1">
        <v>4.47</v>
      </c>
      <c r="F6" s="1"/>
      <c r="G6" s="1"/>
      <c r="H6" s="1"/>
    </row>
    <row r="7" spans="1:8" ht="15" thickBot="1" x14ac:dyDescent="0.35">
      <c r="A7" s="1">
        <v>111</v>
      </c>
      <c r="B7" s="1">
        <v>4.7</v>
      </c>
      <c r="F7" s="1"/>
      <c r="G7" s="1"/>
      <c r="H7" s="1"/>
    </row>
    <row r="8" spans="1:8" ht="15" thickBot="1" x14ac:dyDescent="0.35">
      <c r="A8" s="1">
        <v>116</v>
      </c>
      <c r="B8" s="1">
        <v>3.51</v>
      </c>
      <c r="F8" s="1"/>
      <c r="G8" s="1"/>
      <c r="H8" s="1"/>
    </row>
    <row r="9" spans="1:8" ht="15" thickBot="1" x14ac:dyDescent="0.35">
      <c r="A9" s="1">
        <v>117</v>
      </c>
      <c r="B9" s="1">
        <v>4.72</v>
      </c>
      <c r="F9" s="1"/>
      <c r="G9" s="1"/>
      <c r="H9" s="1"/>
    </row>
    <row r="10" spans="1:8" ht="15" thickBot="1" x14ac:dyDescent="0.35">
      <c r="A10" s="1">
        <v>237</v>
      </c>
      <c r="B10" s="1">
        <v>2.61</v>
      </c>
      <c r="F10" s="1"/>
      <c r="G10" s="1"/>
      <c r="H10" s="1"/>
    </row>
    <row r="11" spans="1:8" ht="15" thickBot="1" x14ac:dyDescent="0.35">
      <c r="A11" s="1">
        <v>107</v>
      </c>
      <c r="B11" s="1">
        <v>5.59</v>
      </c>
      <c r="F11" s="1"/>
      <c r="G11" s="1"/>
      <c r="H11" s="1"/>
    </row>
    <row r="12" spans="1:8" ht="15" thickBot="1" x14ac:dyDescent="0.35">
      <c r="A12" s="1">
        <v>123</v>
      </c>
      <c r="B12" s="1">
        <v>4.5599999999999996</v>
      </c>
      <c r="F12" s="1"/>
      <c r="G12" s="1"/>
      <c r="H12" s="1"/>
    </row>
    <row r="13" spans="1:8" ht="15" thickBot="1" x14ac:dyDescent="0.35">
      <c r="A13" s="1">
        <v>128</v>
      </c>
      <c r="B13" s="1">
        <v>4.18</v>
      </c>
      <c r="F13" s="1"/>
      <c r="G13" s="1"/>
      <c r="H13" s="1"/>
    </row>
    <row r="14" spans="1:8" ht="15" thickBot="1" x14ac:dyDescent="0.35">
      <c r="A14" s="1">
        <v>167</v>
      </c>
      <c r="B14" s="1">
        <v>4.32</v>
      </c>
      <c r="F14" s="1"/>
      <c r="G14" s="1"/>
      <c r="H14" s="1"/>
    </row>
    <row r="15" spans="1:8" ht="15" thickBot="1" x14ac:dyDescent="0.35">
      <c r="A15" s="1">
        <v>513</v>
      </c>
      <c r="B15" s="1">
        <v>5.16</v>
      </c>
      <c r="F15" s="1"/>
      <c r="G15" s="1"/>
      <c r="H15" s="1"/>
    </row>
    <row r="16" spans="1:8" ht="15" thickBot="1" x14ac:dyDescent="0.35">
      <c r="A16" s="1">
        <v>152</v>
      </c>
      <c r="B16" s="1">
        <v>4.3600000000000003</v>
      </c>
    </row>
    <row r="17" spans="1:2" ht="15" thickBot="1" x14ac:dyDescent="0.35">
      <c r="A17" s="1">
        <v>156</v>
      </c>
      <c r="B17" s="1">
        <v>5.5</v>
      </c>
    </row>
    <row r="18" spans="1:2" ht="15" thickBot="1" x14ac:dyDescent="0.35">
      <c r="A18" s="1">
        <v>185</v>
      </c>
      <c r="B18" s="1">
        <v>5</v>
      </c>
    </row>
    <row r="19" spans="1:2" ht="15" thickBot="1" x14ac:dyDescent="0.35">
      <c r="A19" s="1">
        <v>150</v>
      </c>
      <c r="B19" s="1">
        <v>5.75</v>
      </c>
    </row>
    <row r="20" spans="1:2" ht="15" thickBot="1" x14ac:dyDescent="0.35">
      <c r="A20" s="1">
        <v>142</v>
      </c>
      <c r="B20" s="1">
        <v>4.93</v>
      </c>
    </row>
    <row r="21" spans="1:2" ht="15" thickBot="1" x14ac:dyDescent="0.35">
      <c r="A21" s="1">
        <v>519</v>
      </c>
      <c r="B21" s="1">
        <v>6.45</v>
      </c>
    </row>
    <row r="22" spans="1:2" ht="15" thickBot="1" x14ac:dyDescent="0.35">
      <c r="A22" s="1">
        <v>520</v>
      </c>
      <c r="B22" s="1">
        <v>5.28</v>
      </c>
    </row>
    <row r="23" spans="1:2" ht="15" thickBot="1" x14ac:dyDescent="0.35">
      <c r="A23" s="1">
        <v>521</v>
      </c>
      <c r="B23" s="1">
        <v>6.58</v>
      </c>
    </row>
    <row r="24" spans="1:2" ht="15" thickBot="1" x14ac:dyDescent="0.35">
      <c r="A24" s="1">
        <v>113</v>
      </c>
      <c r="B24" s="1">
        <v>3.83</v>
      </c>
    </row>
    <row r="25" spans="1:2" ht="15" thickBot="1" x14ac:dyDescent="0.35">
      <c r="A25" s="1">
        <v>147</v>
      </c>
      <c r="B25" s="1">
        <v>4.8600000000000003</v>
      </c>
    </row>
    <row r="26" spans="1:2" ht="15" thickBot="1" x14ac:dyDescent="0.35">
      <c r="A26" s="1">
        <v>122</v>
      </c>
      <c r="B26" s="1">
        <v>4.24</v>
      </c>
    </row>
    <row r="27" spans="1:2" ht="15" thickBot="1" x14ac:dyDescent="0.35">
      <c r="A27" s="1">
        <v>525</v>
      </c>
      <c r="B27" s="1">
        <v>5.49</v>
      </c>
    </row>
    <row r="28" spans="1:2" ht="15" thickBot="1" x14ac:dyDescent="0.35">
      <c r="A28" s="1">
        <v>112</v>
      </c>
      <c r="B28" s="1">
        <v>6.46</v>
      </c>
    </row>
    <row r="29" spans="1:2" ht="15" thickBot="1" x14ac:dyDescent="0.35">
      <c r="A29" s="1">
        <v>527</v>
      </c>
      <c r="B29" s="1">
        <v>5.21</v>
      </c>
    </row>
    <row r="30" spans="1:2" ht="15" thickBot="1" x14ac:dyDescent="0.35">
      <c r="A30" s="1">
        <v>138</v>
      </c>
      <c r="B30" s="1">
        <v>5.84</v>
      </c>
    </row>
    <row r="31" spans="1:2" ht="15" thickBot="1" x14ac:dyDescent="0.35">
      <c r="A31" s="1">
        <v>153</v>
      </c>
      <c r="B31" s="1">
        <v>5.16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B31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20</v>
      </c>
      <c r="B1" s="2" t="s">
        <v>21</v>
      </c>
      <c r="F1" s="2" t="s">
        <v>16</v>
      </c>
      <c r="G1" s="2" t="s">
        <v>0</v>
      </c>
      <c r="H1" s="2" t="s">
        <v>8</v>
      </c>
      <c r="I1" s="2" t="s">
        <v>13</v>
      </c>
    </row>
    <row r="2" spans="1:9" ht="15" thickBot="1" x14ac:dyDescent="0.35">
      <c r="A2" s="1">
        <v>157</v>
      </c>
      <c r="B2" s="1">
        <v>4.5555185832924296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143</v>
      </c>
      <c r="B3" s="1">
        <v>4.8189658189023703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126</v>
      </c>
      <c r="B4" s="1">
        <v>4.7208042695731303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130</v>
      </c>
      <c r="B5" s="1">
        <v>5.6310652353951403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114</v>
      </c>
      <c r="B6" s="1">
        <v>4.73441981989009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111</v>
      </c>
      <c r="B7" s="1">
        <v>5.0820158150228503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116</v>
      </c>
      <c r="B8" s="1">
        <v>4.8483684497878201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117</v>
      </c>
      <c r="B9" s="1">
        <v>4.7826924220835103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237</v>
      </c>
      <c r="B10" s="1">
        <v>3.57025815110942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107</v>
      </c>
      <c r="B11" s="1">
        <v>5.9518126825192397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123</v>
      </c>
      <c r="B12" s="1">
        <v>5.4298079749403998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128</v>
      </c>
      <c r="B13" s="1">
        <v>4.7501840160741997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167</v>
      </c>
      <c r="B14" s="1">
        <v>5.0373983817449002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513</v>
      </c>
      <c r="B15" s="1">
        <v>3.3608596890165301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152</v>
      </c>
      <c r="B16" s="1">
        <v>4.5934061434005997</v>
      </c>
    </row>
    <row r="17" spans="1:2" ht="15" thickBot="1" x14ac:dyDescent="0.35">
      <c r="A17" s="1">
        <v>156</v>
      </c>
      <c r="B17" s="1">
        <v>5.0725030880371103</v>
      </c>
    </row>
    <row r="18" spans="1:2" ht="15" thickBot="1" x14ac:dyDescent="0.35">
      <c r="A18" s="1">
        <v>185</v>
      </c>
      <c r="B18" s="1">
        <v>5.0814035777918001</v>
      </c>
    </row>
    <row r="19" spans="1:2" ht="15" thickBot="1" x14ac:dyDescent="0.35">
      <c r="A19" s="1">
        <v>150</v>
      </c>
      <c r="B19" s="1">
        <v>5.26440773475551</v>
      </c>
    </row>
    <row r="20" spans="1:2" ht="15" thickBot="1" x14ac:dyDescent="0.35">
      <c r="A20" s="1">
        <v>142</v>
      </c>
      <c r="B20" s="1">
        <v>4.9353954982334098</v>
      </c>
    </row>
    <row r="21" spans="1:2" ht="15" thickBot="1" x14ac:dyDescent="0.35">
      <c r="A21" s="1">
        <v>519</v>
      </c>
      <c r="B21" s="1">
        <v>3.8178399302632302</v>
      </c>
    </row>
    <row r="22" spans="1:2" ht="15" thickBot="1" x14ac:dyDescent="0.35">
      <c r="A22" s="1">
        <v>520</v>
      </c>
      <c r="B22" s="1">
        <v>3.3231670080654898</v>
      </c>
    </row>
    <row r="23" spans="1:2" ht="15" thickBot="1" x14ac:dyDescent="0.35">
      <c r="A23" s="1">
        <v>521</v>
      </c>
      <c r="B23" s="1">
        <v>3.9321757431109101</v>
      </c>
    </row>
    <row r="24" spans="1:2" ht="15" thickBot="1" x14ac:dyDescent="0.35">
      <c r="A24" s="1">
        <v>113</v>
      </c>
      <c r="B24" s="1">
        <v>5.4005217031448298</v>
      </c>
    </row>
    <row r="25" spans="1:2" ht="15" thickBot="1" x14ac:dyDescent="0.35">
      <c r="A25" s="1">
        <v>147</v>
      </c>
      <c r="B25" s="1">
        <v>5.1948779808956402</v>
      </c>
    </row>
    <row r="26" spans="1:2" ht="15" thickBot="1" x14ac:dyDescent="0.35">
      <c r="A26" s="1">
        <v>122</v>
      </c>
      <c r="B26" s="1">
        <v>4.1160828226737296</v>
      </c>
    </row>
    <row r="27" spans="1:2" ht="15" thickBot="1" x14ac:dyDescent="0.35">
      <c r="A27" s="1">
        <v>525</v>
      </c>
      <c r="B27" s="1">
        <v>3.3812276150346299</v>
      </c>
    </row>
    <row r="28" spans="1:2" ht="15" thickBot="1" x14ac:dyDescent="0.35">
      <c r="A28" s="1">
        <v>112</v>
      </c>
      <c r="B28" s="1">
        <v>5.5775606942253297</v>
      </c>
    </row>
    <row r="29" spans="1:2" ht="15" thickBot="1" x14ac:dyDescent="0.35">
      <c r="A29" s="1">
        <v>527</v>
      </c>
      <c r="B29" s="1">
        <v>3.5373809273636501</v>
      </c>
    </row>
    <row r="30" spans="1:2" ht="15" thickBot="1" x14ac:dyDescent="0.35">
      <c r="A30" s="1">
        <v>138</v>
      </c>
      <c r="B30" s="1">
        <v>5.5580486779285296</v>
      </c>
    </row>
    <row r="31" spans="1:2" ht="15" thickBot="1" x14ac:dyDescent="0.35">
      <c r="A31" s="1">
        <v>153</v>
      </c>
      <c r="B31" s="1">
        <v>4.8528515149245104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C35"/>
  <sheetViews>
    <sheetView workbookViewId="0">
      <selection sqref="A1:B31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157</v>
      </c>
      <c r="B2" s="1">
        <v>4.47496473510913</v>
      </c>
    </row>
    <row r="3" spans="1:2" ht="15" thickBot="1" x14ac:dyDescent="0.35">
      <c r="A3" s="1">
        <v>143</v>
      </c>
      <c r="B3" s="1">
        <v>4.8818089716302202</v>
      </c>
    </row>
    <row r="4" spans="1:2" ht="15" thickBot="1" x14ac:dyDescent="0.35">
      <c r="A4" s="1">
        <v>126</v>
      </c>
      <c r="B4" s="1">
        <v>4.7130499198690297</v>
      </c>
    </row>
    <row r="5" spans="1:2" ht="15" thickBot="1" x14ac:dyDescent="0.35">
      <c r="A5" s="1">
        <v>130</v>
      </c>
      <c r="B5" s="1">
        <v>5.4797975833191197</v>
      </c>
    </row>
    <row r="6" spans="1:2" ht="15" thickBot="1" x14ac:dyDescent="0.35">
      <c r="A6" s="1">
        <v>114</v>
      </c>
      <c r="B6" s="1">
        <v>4.5914532689591496</v>
      </c>
    </row>
    <row r="7" spans="1:2" ht="15" thickBot="1" x14ac:dyDescent="0.35">
      <c r="A7" s="1">
        <v>111</v>
      </c>
      <c r="B7" s="1">
        <v>4.8839729008776702</v>
      </c>
    </row>
    <row r="8" spans="1:2" ht="15" thickBot="1" x14ac:dyDescent="0.35">
      <c r="A8" s="1">
        <v>116</v>
      </c>
      <c r="B8" s="1">
        <v>4.5915566155673204</v>
      </c>
    </row>
    <row r="9" spans="1:2" ht="15" thickBot="1" x14ac:dyDescent="0.35">
      <c r="A9" s="1">
        <v>117</v>
      </c>
      <c r="B9" s="1">
        <v>4.7255665486380796</v>
      </c>
    </row>
    <row r="10" spans="1:2" ht="15" thickBot="1" x14ac:dyDescent="0.35">
      <c r="A10" s="1">
        <v>237</v>
      </c>
      <c r="B10" s="1">
        <v>3.1235118148368701</v>
      </c>
    </row>
    <row r="11" spans="1:2" ht="15" thickBot="1" x14ac:dyDescent="0.35">
      <c r="A11" s="1">
        <v>107</v>
      </c>
      <c r="B11" s="1">
        <v>5.9538990968202299</v>
      </c>
    </row>
    <row r="12" spans="1:2" ht="15" thickBot="1" x14ac:dyDescent="0.35">
      <c r="A12" s="1">
        <v>123</v>
      </c>
      <c r="B12" s="1">
        <v>5.2099469783987704</v>
      </c>
    </row>
    <row r="13" spans="1:2" ht="15" thickBot="1" x14ac:dyDescent="0.35">
      <c r="A13" s="1">
        <v>128</v>
      </c>
      <c r="B13" s="1">
        <v>4.6376546587111802</v>
      </c>
    </row>
    <row r="14" spans="1:2" ht="15" thickBot="1" x14ac:dyDescent="0.35">
      <c r="A14" s="1">
        <v>167</v>
      </c>
      <c r="B14" s="1">
        <v>4.8961226415973496</v>
      </c>
    </row>
    <row r="15" spans="1:2" ht="15" thickBot="1" x14ac:dyDescent="0.35">
      <c r="A15" s="1">
        <v>513</v>
      </c>
      <c r="B15" s="1">
        <v>3.42199024777014</v>
      </c>
    </row>
    <row r="16" spans="1:2" ht="15" thickBot="1" x14ac:dyDescent="0.35">
      <c r="A16" s="1">
        <v>152</v>
      </c>
      <c r="B16" s="1">
        <v>4.3127532964442699</v>
      </c>
    </row>
    <row r="17" spans="1:2" ht="15" thickBot="1" x14ac:dyDescent="0.35">
      <c r="A17" s="1">
        <v>156</v>
      </c>
      <c r="B17" s="1">
        <v>5.1163944364288101</v>
      </c>
    </row>
    <row r="18" spans="1:2" ht="15" thickBot="1" x14ac:dyDescent="0.35">
      <c r="A18" s="1">
        <v>185</v>
      </c>
      <c r="B18" s="1">
        <v>5.0178963211918504</v>
      </c>
    </row>
    <row r="19" spans="1:2" ht="15" thickBot="1" x14ac:dyDescent="0.35">
      <c r="A19" s="1">
        <v>150</v>
      </c>
      <c r="B19" s="1">
        <v>5.3126845643262799</v>
      </c>
    </row>
    <row r="20" spans="1:2" ht="15" thickBot="1" x14ac:dyDescent="0.35">
      <c r="A20" s="1">
        <v>142</v>
      </c>
      <c r="B20" s="1">
        <v>4.9120356920838599</v>
      </c>
    </row>
    <row r="21" spans="1:2" ht="15" thickBot="1" x14ac:dyDescent="0.35">
      <c r="A21" s="1">
        <v>519</v>
      </c>
      <c r="B21" s="1">
        <v>3.85122680757304</v>
      </c>
    </row>
    <row r="22" spans="1:2" ht="15" thickBot="1" x14ac:dyDescent="0.35">
      <c r="A22" s="1">
        <v>520</v>
      </c>
      <c r="B22" s="1">
        <v>3.3698171274528002</v>
      </c>
    </row>
    <row r="23" spans="1:2" ht="15" thickBot="1" x14ac:dyDescent="0.35">
      <c r="A23" s="1">
        <v>521</v>
      </c>
      <c r="B23" s="1">
        <v>3.9596711741270001</v>
      </c>
    </row>
    <row r="24" spans="1:2" ht="15" thickBot="1" x14ac:dyDescent="0.35">
      <c r="A24" s="1">
        <v>113</v>
      </c>
      <c r="B24" s="1">
        <v>5.3235378253696801</v>
      </c>
    </row>
    <row r="25" spans="1:2" ht="15" thickBot="1" x14ac:dyDescent="0.35">
      <c r="A25" s="1">
        <v>147</v>
      </c>
      <c r="B25" s="1">
        <v>5.0240023420526896</v>
      </c>
    </row>
    <row r="26" spans="1:2" ht="15" thickBot="1" x14ac:dyDescent="0.35">
      <c r="A26" s="1">
        <v>122</v>
      </c>
      <c r="B26" s="1">
        <v>3.9750522161128998</v>
      </c>
    </row>
    <row r="27" spans="1:2" ht="15" thickBot="1" x14ac:dyDescent="0.35">
      <c r="A27" s="1">
        <v>525</v>
      </c>
      <c r="B27" s="1">
        <v>3.4497457663272999</v>
      </c>
    </row>
    <row r="28" spans="1:2" ht="15" thickBot="1" x14ac:dyDescent="0.35">
      <c r="A28" s="1">
        <v>112</v>
      </c>
      <c r="B28" s="1">
        <v>5.5177520001824396</v>
      </c>
    </row>
    <row r="29" spans="1:2" ht="15" thickBot="1" x14ac:dyDescent="0.35">
      <c r="A29" s="1">
        <v>527</v>
      </c>
      <c r="B29" s="1">
        <v>3.48684799112347</v>
      </c>
    </row>
    <row r="30" spans="1:2" ht="15" thickBot="1" x14ac:dyDescent="0.35">
      <c r="A30" s="1">
        <v>138</v>
      </c>
      <c r="B30" s="1">
        <v>5.4896872489143398</v>
      </c>
    </row>
    <row r="31" spans="1:2" ht="15" thickBot="1" x14ac:dyDescent="0.35">
      <c r="A31" s="1">
        <v>153</v>
      </c>
      <c r="B31" s="1">
        <v>4.8270167223036902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5"/>
  <sheetViews>
    <sheetView workbookViewId="0">
      <selection sqref="A1:B31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157</v>
      </c>
      <c r="B2" s="1">
        <v>4.5732647814909999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143</v>
      </c>
      <c r="B3" s="1">
        <v>5.0842105263157897</v>
      </c>
      <c r="F3" s="1">
        <v>3</v>
      </c>
      <c r="G3" s="1">
        <v>117.370967741935</v>
      </c>
      <c r="H3" s="1">
        <v>111.303448275862</v>
      </c>
    </row>
    <row r="4" spans="1:8" ht="15" thickBot="1" x14ac:dyDescent="0.35">
      <c r="A4" s="1">
        <v>126</v>
      </c>
      <c r="B4" s="1">
        <v>5.4248479582971303</v>
      </c>
      <c r="F4" s="1">
        <v>2</v>
      </c>
      <c r="G4" s="1">
        <v>115.91964285714199</v>
      </c>
      <c r="H4" s="1">
        <v>124.507462686567</v>
      </c>
    </row>
    <row r="5" spans="1:8" ht="15" thickBot="1" x14ac:dyDescent="0.35">
      <c r="A5" s="1">
        <v>130</v>
      </c>
      <c r="B5" s="1">
        <v>4.8468085106382901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>
        <v>114</v>
      </c>
      <c r="B6" s="1">
        <v>4.5561959654178601</v>
      </c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>
        <v>111</v>
      </c>
      <c r="B7" s="1">
        <v>4.5732647814909999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>
        <v>116</v>
      </c>
      <c r="B8" s="1">
        <v>4.5735115431348703</v>
      </c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>
        <v>117</v>
      </c>
      <c r="B9" s="1">
        <v>5.1923743500866504</v>
      </c>
      <c r="F9" s="1">
        <v>8</v>
      </c>
      <c r="G9" s="1">
        <v>114.326086956521</v>
      </c>
      <c r="H9" s="1">
        <v>113</v>
      </c>
    </row>
    <row r="10" spans="1:8" ht="15" thickBot="1" x14ac:dyDescent="0.35">
      <c r="A10" s="1">
        <v>237</v>
      </c>
      <c r="B10" s="1">
        <v>3.8162544169611299</v>
      </c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>
        <v>107</v>
      </c>
      <c r="B11" s="1">
        <v>6.01166180758017</v>
      </c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>
        <v>123</v>
      </c>
      <c r="B12" s="1">
        <v>5.0214067278287402</v>
      </c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>
        <v>128</v>
      </c>
      <c r="B13" s="1">
        <v>4.8384955752212297</v>
      </c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>
        <v>167</v>
      </c>
      <c r="B14" s="1">
        <v>5.0214067278287402</v>
      </c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>
        <v>513</v>
      </c>
      <c r="B15" s="1">
        <v>4.6461232604373697</v>
      </c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>
        <v>152</v>
      </c>
      <c r="B16" s="1">
        <v>4.6657824933686998</v>
      </c>
    </row>
    <row r="17" spans="1:2" ht="15" thickBot="1" x14ac:dyDescent="0.35">
      <c r="A17" s="1">
        <v>156</v>
      </c>
      <c r="B17" s="1">
        <v>5.4248479582971303</v>
      </c>
    </row>
    <row r="18" spans="1:2" ht="15" thickBot="1" x14ac:dyDescent="0.35">
      <c r="A18" s="1">
        <v>185</v>
      </c>
      <c r="B18" s="1">
        <v>5.2479166666666597</v>
      </c>
    </row>
    <row r="19" spans="1:2" ht="15" thickBot="1" x14ac:dyDescent="0.35">
      <c r="A19" s="1">
        <v>150</v>
      </c>
      <c r="B19" s="1">
        <v>5.4248479582971303</v>
      </c>
    </row>
    <row r="20" spans="1:2" ht="15" thickBot="1" x14ac:dyDescent="0.35">
      <c r="A20" s="1">
        <v>142</v>
      </c>
      <c r="B20" s="1">
        <v>5.4248479582971303</v>
      </c>
    </row>
    <row r="21" spans="1:2" ht="15" thickBot="1" x14ac:dyDescent="0.35">
      <c r="A21" s="1">
        <v>519</v>
      </c>
      <c r="B21" s="1">
        <v>5.0214067278287402</v>
      </c>
    </row>
    <row r="22" spans="1:2" ht="15" thickBot="1" x14ac:dyDescent="0.35">
      <c r="A22" s="1">
        <v>520</v>
      </c>
      <c r="B22" s="1">
        <v>4.8384955752212297</v>
      </c>
    </row>
    <row r="23" spans="1:2" ht="15" thickBot="1" x14ac:dyDescent="0.35">
      <c r="A23" s="1">
        <v>521</v>
      </c>
      <c r="B23" s="1">
        <v>5.4607087827426799</v>
      </c>
    </row>
    <row r="24" spans="1:2" ht="15" thickBot="1" x14ac:dyDescent="0.35">
      <c r="A24" s="1">
        <v>113</v>
      </c>
      <c r="B24" s="1">
        <v>5.67</v>
      </c>
    </row>
    <row r="25" spans="1:2" ht="15" thickBot="1" x14ac:dyDescent="0.35">
      <c r="A25" s="1">
        <v>147</v>
      </c>
      <c r="B25" s="1">
        <v>4.8384955752212297</v>
      </c>
    </row>
    <row r="26" spans="1:2" ht="15" thickBot="1" x14ac:dyDescent="0.35">
      <c r="A26" s="1">
        <v>122</v>
      </c>
      <c r="B26" s="1">
        <v>4.4461538461538401</v>
      </c>
    </row>
    <row r="27" spans="1:2" ht="15" thickBot="1" x14ac:dyDescent="0.35">
      <c r="A27" s="1">
        <v>525</v>
      </c>
      <c r="B27" s="1">
        <v>5.0039761431411502</v>
      </c>
    </row>
    <row r="28" spans="1:2" ht="15" thickBot="1" x14ac:dyDescent="0.35">
      <c r="A28" s="1">
        <v>112</v>
      </c>
      <c r="B28" s="1">
        <v>6.01166180758017</v>
      </c>
    </row>
    <row r="29" spans="1:2" ht="15" thickBot="1" x14ac:dyDescent="0.35">
      <c r="A29" s="1">
        <v>527</v>
      </c>
      <c r="B29" s="1">
        <v>4.5732647814909999</v>
      </c>
    </row>
    <row r="30" spans="1:2" ht="15" thickBot="1" x14ac:dyDescent="0.35">
      <c r="A30" s="1">
        <v>138</v>
      </c>
      <c r="B30" s="1">
        <v>5.3522727272727204</v>
      </c>
    </row>
    <row r="31" spans="1:2" ht="15" thickBot="1" x14ac:dyDescent="0.35">
      <c r="A31" s="1">
        <v>153</v>
      </c>
      <c r="B31" s="1">
        <v>4.5732647814909999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B31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157</v>
      </c>
      <c r="B2" s="1">
        <v>5.5040316999999996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143</v>
      </c>
      <c r="B3" s="1">
        <v>4.5191999999999997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126</v>
      </c>
      <c r="B4" s="1">
        <v>4.1352057000000002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130</v>
      </c>
      <c r="B5" s="1">
        <v>5.3287744999999997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114</v>
      </c>
      <c r="B6" s="1">
        <v>3.7383169999999999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111</v>
      </c>
      <c r="B7" s="1">
        <v>4.6048159999999996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116</v>
      </c>
      <c r="B8" s="1">
        <v>4.3222337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117</v>
      </c>
      <c r="B9" s="1">
        <v>5.3010169999999999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237</v>
      </c>
      <c r="B10" s="1">
        <v>2.1211236000000002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107</v>
      </c>
      <c r="B11" s="1">
        <v>7.526605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123</v>
      </c>
      <c r="B12" s="1">
        <v>2.7501326000000001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128</v>
      </c>
      <c r="B13" s="1">
        <v>2.5948153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167</v>
      </c>
      <c r="B14" s="1">
        <v>6.3404407999999997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513</v>
      </c>
      <c r="B15" s="1">
        <v>6.0730409999999999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152</v>
      </c>
      <c r="B16" s="1">
        <v>2.9206056999999999</v>
      </c>
    </row>
    <row r="17" spans="1:2" ht="15" thickBot="1" x14ac:dyDescent="0.35">
      <c r="A17" s="1">
        <v>156</v>
      </c>
      <c r="B17" s="1">
        <v>6.1919589999999998</v>
      </c>
    </row>
    <row r="18" spans="1:2" ht="15" thickBot="1" x14ac:dyDescent="0.35">
      <c r="A18" s="1">
        <v>185</v>
      </c>
      <c r="B18" s="1">
        <v>4.5475183000000001</v>
      </c>
    </row>
    <row r="19" spans="1:2" ht="15" thickBot="1" x14ac:dyDescent="0.35">
      <c r="A19" s="1">
        <v>150</v>
      </c>
      <c r="B19" s="1">
        <v>7.2341537000000002</v>
      </c>
    </row>
    <row r="20" spans="1:2" ht="15" thickBot="1" x14ac:dyDescent="0.35">
      <c r="A20" s="1">
        <v>142</v>
      </c>
      <c r="B20" s="1">
        <v>5.5970124999999999</v>
      </c>
    </row>
    <row r="21" spans="1:2" ht="15" thickBot="1" x14ac:dyDescent="0.35">
      <c r="A21" s="1">
        <v>519</v>
      </c>
      <c r="B21" s="1">
        <v>9.2490670000000001</v>
      </c>
    </row>
    <row r="22" spans="1:2" ht="15" thickBot="1" x14ac:dyDescent="0.35">
      <c r="A22" s="1">
        <v>520</v>
      </c>
      <c r="B22" s="1">
        <v>5.0106897000000004</v>
      </c>
    </row>
    <row r="23" spans="1:2" ht="15" thickBot="1" x14ac:dyDescent="0.35">
      <c r="A23" s="1">
        <v>521</v>
      </c>
      <c r="B23" s="1">
        <v>9.5409620000000004</v>
      </c>
    </row>
    <row r="24" spans="1:2" ht="15" thickBot="1" x14ac:dyDescent="0.35">
      <c r="A24" s="1">
        <v>113</v>
      </c>
      <c r="B24" s="1">
        <v>4.6481724</v>
      </c>
    </row>
    <row r="25" spans="1:2" ht="15" thickBot="1" x14ac:dyDescent="0.35">
      <c r="A25" s="1">
        <v>147</v>
      </c>
      <c r="B25" s="1">
        <v>5.0623339999999999</v>
      </c>
    </row>
    <row r="26" spans="1:2" ht="15" thickBot="1" x14ac:dyDescent="0.35">
      <c r="A26" s="1">
        <v>122</v>
      </c>
      <c r="B26" s="1">
        <v>3.5740867000000001</v>
      </c>
    </row>
    <row r="27" spans="1:2" ht="15" thickBot="1" x14ac:dyDescent="0.35">
      <c r="A27" s="1">
        <v>525</v>
      </c>
      <c r="B27" s="1">
        <v>6.3727818000000003</v>
      </c>
    </row>
    <row r="28" spans="1:2" ht="15" thickBot="1" x14ac:dyDescent="0.35">
      <c r="A28" s="1">
        <v>112</v>
      </c>
      <c r="B28" s="1">
        <v>8.1204879999999999</v>
      </c>
    </row>
    <row r="29" spans="1:2" ht="15" thickBot="1" x14ac:dyDescent="0.35">
      <c r="A29" s="1">
        <v>527</v>
      </c>
      <c r="B29" s="1">
        <v>7.5171859999999997</v>
      </c>
    </row>
    <row r="30" spans="1:2" ht="15" thickBot="1" x14ac:dyDescent="0.35">
      <c r="A30" s="1">
        <v>138</v>
      </c>
      <c r="B30" s="1">
        <v>6.6542325</v>
      </c>
    </row>
    <row r="31" spans="1:2" ht="15" thickBot="1" x14ac:dyDescent="0.35">
      <c r="A31" s="1">
        <v>153</v>
      </c>
      <c r="B31" s="1">
        <v>5.4417914999999999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B31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157</v>
      </c>
      <c r="B2" s="1">
        <v>4.4144794511444401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143</v>
      </c>
      <c r="B3" s="1">
        <v>4.8458854452463296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126</v>
      </c>
      <c r="B4" s="1">
        <v>4.6123346909501999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130</v>
      </c>
      <c r="B5" s="1">
        <v>5.4501874953972598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114</v>
      </c>
      <c r="B6" s="1">
        <v>4.5712845830633704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111</v>
      </c>
      <c r="B7" s="1">
        <v>4.8971229314928397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116</v>
      </c>
      <c r="B8" s="1">
        <v>4.4284472594697597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117</v>
      </c>
      <c r="B9" s="1">
        <v>4.6146104930815204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237</v>
      </c>
      <c r="B10" s="1">
        <v>3.0027464257693799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107</v>
      </c>
      <c r="B11" s="1">
        <v>5.8963197227689097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123</v>
      </c>
      <c r="B12" s="1">
        <v>5.0954005134881601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128</v>
      </c>
      <c r="B13" s="1">
        <v>4.5417155226238597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167</v>
      </c>
      <c r="B14" s="1">
        <v>4.9229491580212299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513</v>
      </c>
      <c r="B15" s="1">
        <v>3.5006337761864299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152</v>
      </c>
      <c r="B16" s="1">
        <v>4.3122234126553103</v>
      </c>
    </row>
    <row r="17" spans="1:2" ht="15" thickBot="1" x14ac:dyDescent="0.35">
      <c r="A17" s="1">
        <v>156</v>
      </c>
      <c r="B17" s="1">
        <v>5.0924530911858001</v>
      </c>
    </row>
    <row r="18" spans="1:2" ht="15" thickBot="1" x14ac:dyDescent="0.35">
      <c r="A18" s="1">
        <v>185</v>
      </c>
      <c r="B18" s="1">
        <v>4.96704957771792</v>
      </c>
    </row>
    <row r="19" spans="1:2" ht="15" thickBot="1" x14ac:dyDescent="0.35">
      <c r="A19" s="1">
        <v>150</v>
      </c>
      <c r="B19" s="1">
        <v>5.2846985302270699</v>
      </c>
    </row>
    <row r="20" spans="1:2" ht="15" thickBot="1" x14ac:dyDescent="0.35">
      <c r="A20" s="1">
        <v>142</v>
      </c>
      <c r="B20" s="1">
        <v>4.8163971677868904</v>
      </c>
    </row>
    <row r="21" spans="1:2" ht="15" thickBot="1" x14ac:dyDescent="0.35">
      <c r="A21" s="1">
        <v>519</v>
      </c>
      <c r="B21" s="1">
        <v>3.8218898269160699</v>
      </c>
    </row>
    <row r="22" spans="1:2" ht="15" thickBot="1" x14ac:dyDescent="0.35">
      <c r="A22" s="1">
        <v>520</v>
      </c>
      <c r="B22" s="1">
        <v>3.3257939793039899</v>
      </c>
    </row>
    <row r="23" spans="1:2" ht="15" thickBot="1" x14ac:dyDescent="0.35">
      <c r="A23" s="1">
        <v>521</v>
      </c>
      <c r="B23" s="1">
        <v>3.9523516879590401</v>
      </c>
    </row>
    <row r="24" spans="1:2" ht="15" thickBot="1" x14ac:dyDescent="0.35">
      <c r="A24" s="1">
        <v>113</v>
      </c>
      <c r="B24" s="1">
        <v>5.2723800305837898</v>
      </c>
    </row>
    <row r="25" spans="1:2" ht="15" thickBot="1" x14ac:dyDescent="0.35">
      <c r="A25" s="1">
        <v>147</v>
      </c>
      <c r="B25" s="1">
        <v>4.9674620981460498</v>
      </c>
    </row>
    <row r="26" spans="1:2" ht="15" thickBot="1" x14ac:dyDescent="0.35">
      <c r="A26" s="1">
        <v>122</v>
      </c>
      <c r="B26" s="1">
        <v>3.8200674823636001</v>
      </c>
    </row>
    <row r="27" spans="1:2" ht="15" thickBot="1" x14ac:dyDescent="0.35">
      <c r="A27" s="1">
        <v>525</v>
      </c>
      <c r="B27" s="1">
        <v>3.40879121086145</v>
      </c>
    </row>
    <row r="28" spans="1:2" ht="15" thickBot="1" x14ac:dyDescent="0.35">
      <c r="A28" s="1">
        <v>112</v>
      </c>
      <c r="B28" s="1">
        <v>5.4117195534785996</v>
      </c>
    </row>
    <row r="29" spans="1:2" ht="15" thickBot="1" x14ac:dyDescent="0.35">
      <c r="A29" s="1">
        <v>527</v>
      </c>
      <c r="B29" s="1">
        <v>3.4337198191353302</v>
      </c>
    </row>
    <row r="30" spans="1:2" ht="15" thickBot="1" x14ac:dyDescent="0.35">
      <c r="A30" s="1">
        <v>138</v>
      </c>
      <c r="B30" s="1">
        <v>5.4364952053801101</v>
      </c>
    </row>
    <row r="31" spans="1:2" ht="15" thickBot="1" x14ac:dyDescent="0.35">
      <c r="A31" s="1">
        <v>153</v>
      </c>
      <c r="B31" s="1">
        <v>4.7621222211356704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B31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20</v>
      </c>
      <c r="B1" s="2" t="s">
        <v>21</v>
      </c>
      <c r="E1" s="2" t="s">
        <v>16</v>
      </c>
    </row>
    <row r="2" spans="1:5" ht="15" thickBot="1" x14ac:dyDescent="0.35">
      <c r="A2" s="1">
        <v>157</v>
      </c>
      <c r="B2" s="1">
        <v>4.4838955299298204</v>
      </c>
    </row>
    <row r="3" spans="1:5" ht="15" thickBot="1" x14ac:dyDescent="0.35">
      <c r="A3" s="1">
        <v>143</v>
      </c>
      <c r="B3" s="1">
        <v>4.8429694962895802</v>
      </c>
    </row>
    <row r="4" spans="1:5" ht="15" thickBot="1" x14ac:dyDescent="0.35">
      <c r="A4" s="1">
        <v>126</v>
      </c>
      <c r="B4" s="1">
        <v>4.7438923421510504</v>
      </c>
    </row>
    <row r="5" spans="1:5" ht="15" thickBot="1" x14ac:dyDescent="0.35">
      <c r="A5" s="1">
        <v>130</v>
      </c>
      <c r="B5" s="1">
        <v>5.4231263312554798</v>
      </c>
    </row>
    <row r="6" spans="1:5" ht="15" thickBot="1" x14ac:dyDescent="0.35">
      <c r="A6" s="1">
        <v>114</v>
      </c>
      <c r="B6" s="1">
        <v>4.6189745326001903</v>
      </c>
    </row>
    <row r="7" spans="1:5" ht="15" thickBot="1" x14ac:dyDescent="0.35">
      <c r="A7" s="1">
        <v>111</v>
      </c>
      <c r="B7" s="1">
        <v>4.8112606881410001</v>
      </c>
    </row>
    <row r="8" spans="1:5" ht="15" thickBot="1" x14ac:dyDescent="0.35">
      <c r="A8" s="1">
        <v>116</v>
      </c>
      <c r="B8" s="1">
        <v>4.6645671632849304</v>
      </c>
    </row>
    <row r="9" spans="1:5" ht="15" thickBot="1" x14ac:dyDescent="0.35">
      <c r="A9" s="1">
        <v>117</v>
      </c>
      <c r="B9" s="1">
        <v>4.77667479448934</v>
      </c>
    </row>
    <row r="10" spans="1:5" ht="15" thickBot="1" x14ac:dyDescent="0.35">
      <c r="A10" s="1">
        <v>237</v>
      </c>
      <c r="B10" s="1">
        <v>3.0450589290857102</v>
      </c>
    </row>
    <row r="11" spans="1:5" ht="15" thickBot="1" x14ac:dyDescent="0.35">
      <c r="A11" s="1">
        <v>107</v>
      </c>
      <c r="B11" s="1">
        <v>5.91747317979525</v>
      </c>
    </row>
    <row r="12" spans="1:5" ht="15" thickBot="1" x14ac:dyDescent="0.35">
      <c r="A12" s="1">
        <v>123</v>
      </c>
      <c r="B12" s="1">
        <v>5.2183733981656601</v>
      </c>
    </row>
    <row r="13" spans="1:5" ht="15" thickBot="1" x14ac:dyDescent="0.35">
      <c r="A13" s="1">
        <v>128</v>
      </c>
      <c r="B13" s="1">
        <v>4.6547883674479502</v>
      </c>
    </row>
    <row r="14" spans="1:5" ht="15" thickBot="1" x14ac:dyDescent="0.35">
      <c r="A14" s="1">
        <v>167</v>
      </c>
      <c r="B14" s="1">
        <v>4.9138314762220903</v>
      </c>
    </row>
    <row r="15" spans="1:5" ht="15" thickBot="1" x14ac:dyDescent="0.35">
      <c r="A15" s="1">
        <v>513</v>
      </c>
      <c r="B15" s="1">
        <v>3.4109988446658202</v>
      </c>
    </row>
    <row r="16" spans="1:5" ht="15" thickBot="1" x14ac:dyDescent="0.35">
      <c r="A16" s="1">
        <v>152</v>
      </c>
      <c r="B16" s="1">
        <v>4.3557418125694198</v>
      </c>
    </row>
    <row r="17" spans="1:2" ht="15" thickBot="1" x14ac:dyDescent="0.35">
      <c r="A17" s="1">
        <v>156</v>
      </c>
      <c r="B17" s="1">
        <v>5.1312589519160996</v>
      </c>
    </row>
    <row r="18" spans="1:2" ht="15" thickBot="1" x14ac:dyDescent="0.35">
      <c r="A18" s="1">
        <v>185</v>
      </c>
      <c r="B18" s="1">
        <v>5.0126441867627802</v>
      </c>
    </row>
    <row r="19" spans="1:2" ht="15" thickBot="1" x14ac:dyDescent="0.35">
      <c r="A19" s="1">
        <v>150</v>
      </c>
      <c r="B19" s="1">
        <v>5.2799943462181398</v>
      </c>
    </row>
    <row r="20" spans="1:2" ht="15" thickBot="1" x14ac:dyDescent="0.35">
      <c r="A20" s="1">
        <v>142</v>
      </c>
      <c r="B20" s="1">
        <v>4.90353553256843</v>
      </c>
    </row>
    <row r="21" spans="1:2" ht="15" thickBot="1" x14ac:dyDescent="0.35">
      <c r="A21" s="1">
        <v>519</v>
      </c>
      <c r="B21" s="1">
        <v>3.8085353738422598</v>
      </c>
    </row>
    <row r="22" spans="1:2" ht="15" thickBot="1" x14ac:dyDescent="0.35">
      <c r="A22" s="1">
        <v>520</v>
      </c>
      <c r="B22" s="1">
        <v>3.35735596149074</v>
      </c>
    </row>
    <row r="23" spans="1:2" ht="15" thickBot="1" x14ac:dyDescent="0.35">
      <c r="A23" s="1">
        <v>521</v>
      </c>
      <c r="B23" s="1">
        <v>3.9940220663688399</v>
      </c>
    </row>
    <row r="24" spans="1:2" ht="15" thickBot="1" x14ac:dyDescent="0.35">
      <c r="A24" s="1">
        <v>113</v>
      </c>
      <c r="B24" s="1">
        <v>5.30757803740683</v>
      </c>
    </row>
    <row r="25" spans="1:2" ht="15" thickBot="1" x14ac:dyDescent="0.35">
      <c r="A25" s="1">
        <v>147</v>
      </c>
      <c r="B25" s="1">
        <v>4.9748210414492702</v>
      </c>
    </row>
    <row r="26" spans="1:2" ht="15" thickBot="1" x14ac:dyDescent="0.35">
      <c r="A26" s="1">
        <v>122</v>
      </c>
      <c r="B26" s="1">
        <v>4.0095890862479102</v>
      </c>
    </row>
    <row r="27" spans="1:2" ht="15" thickBot="1" x14ac:dyDescent="0.35">
      <c r="A27" s="1">
        <v>525</v>
      </c>
      <c r="B27" s="1">
        <v>3.39567356667356</v>
      </c>
    </row>
    <row r="28" spans="1:2" ht="15" thickBot="1" x14ac:dyDescent="0.35">
      <c r="A28" s="1">
        <v>112</v>
      </c>
      <c r="B28" s="1">
        <v>5.5034059118206402</v>
      </c>
    </row>
    <row r="29" spans="1:2" ht="15" thickBot="1" x14ac:dyDescent="0.35">
      <c r="A29" s="1">
        <v>527</v>
      </c>
      <c r="B29" s="1">
        <v>3.4515264279964302</v>
      </c>
    </row>
    <row r="30" spans="1:2" ht="15" thickBot="1" x14ac:dyDescent="0.35">
      <c r="A30" s="1">
        <v>138</v>
      </c>
      <c r="B30" s="1">
        <v>5.5104099039392196</v>
      </c>
    </row>
    <row r="31" spans="1:2" ht="15" thickBot="1" x14ac:dyDescent="0.35">
      <c r="A31" s="1">
        <v>153</v>
      </c>
      <c r="B31" s="1">
        <v>4.7811407562961898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2024-06-06T18:38:29Z</dcterms:modified>
</cp:coreProperties>
</file>