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eisn\Desktop\NHL Betting\MLB\"/>
    </mc:Choice>
  </mc:AlternateContent>
  <xr:revisionPtr revIDLastSave="0" documentId="13_ncr:1_{D7C5A124-A4BC-4829-B13A-1A60477903F3}" xr6:coauthVersionLast="47" xr6:coauthVersionMax="47" xr10:uidLastSave="{00000000-0000-0000-0000-000000000000}"/>
  <bookViews>
    <workbookView xWindow="28680" yWindow="-120" windowWidth="29040" windowHeight="15720" tabRatio="829" activeTab="1" xr2:uid="{F4371B28-B0A6-476C-81C1-BB99AAB25DFC}"/>
  </bookViews>
  <sheets>
    <sheet name="Sheet1" sheetId="1" r:id="rId1"/>
    <sheet name="Sheet2" sheetId="18" r:id="rId2"/>
    <sheet name="Props" sheetId="17" r:id="rId3"/>
    <sheet name="RF" sheetId="2" r:id="rId4"/>
    <sheet name="Neural" sheetId="3" r:id="rId5"/>
    <sheet name="LR" sheetId="4" r:id="rId6"/>
    <sheet name="Adaboost" sheetId="6" r:id="rId7"/>
    <sheet name="XGBR" sheetId="7" r:id="rId8"/>
    <sheet name="Huber" sheetId="12" r:id="rId9"/>
    <sheet name="BayesRidge" sheetId="16" r:id="rId10"/>
    <sheet name="Elastic" sheetId="15" r:id="rId11"/>
    <sheet name="GBR" sheetId="13" r:id="rId12"/>
  </sheets>
  <definedNames>
    <definedName name="_xlnm._FilterDatabase" localSheetId="0" hidden="1">Sheet1!$D$36:$V$74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" i="18" l="1"/>
  <c r="N3" i="18" s="1"/>
  <c r="I4" i="18"/>
  <c r="N4" i="18" s="1"/>
  <c r="I5" i="18"/>
  <c r="I6" i="18"/>
  <c r="N6" i="18" s="1"/>
  <c r="I7" i="18"/>
  <c r="N7" i="18" s="1"/>
  <c r="I8" i="18"/>
  <c r="I9" i="18"/>
  <c r="I10" i="18"/>
  <c r="I11" i="18"/>
  <c r="I12" i="18"/>
  <c r="I13" i="18"/>
  <c r="N13" i="18" s="1"/>
  <c r="I14" i="18"/>
  <c r="N14" i="18" s="1"/>
  <c r="I15" i="18"/>
  <c r="N15" i="18" s="1"/>
  <c r="I16" i="18"/>
  <c r="N16" i="18" s="1"/>
  <c r="I17" i="18"/>
  <c r="I18" i="18"/>
  <c r="I19" i="18"/>
  <c r="N19" i="18" s="1"/>
  <c r="I20" i="18"/>
  <c r="I21" i="18"/>
  <c r="I22" i="18"/>
  <c r="I23" i="18"/>
  <c r="I24" i="18"/>
  <c r="I25" i="18"/>
  <c r="J25" i="18" s="1"/>
  <c r="I26" i="18"/>
  <c r="J26" i="18" s="1"/>
  <c r="I27" i="18"/>
  <c r="N27" i="18" s="1"/>
  <c r="I28" i="18"/>
  <c r="I29" i="18"/>
  <c r="N29" i="18" s="1"/>
  <c r="I30" i="18"/>
  <c r="N30" i="18" s="1"/>
  <c r="I31" i="18"/>
  <c r="N31" i="18" s="1"/>
  <c r="I2" i="18"/>
  <c r="N2" i="18" s="1"/>
  <c r="N21" i="18"/>
  <c r="R21" i="18" s="1"/>
  <c r="N28" i="18"/>
  <c r="N11" i="18"/>
  <c r="N12" i="18"/>
  <c r="N17" i="18"/>
  <c r="N18" i="18"/>
  <c r="J23" i="18"/>
  <c r="N22" i="18"/>
  <c r="K31" i="18"/>
  <c r="K30" i="18"/>
  <c r="K29" i="18"/>
  <c r="K28" i="18"/>
  <c r="K27" i="18"/>
  <c r="K26" i="18"/>
  <c r="K25" i="18"/>
  <c r="K24" i="18"/>
  <c r="N24" i="18"/>
  <c r="N23" i="18"/>
  <c r="K23" i="18"/>
  <c r="K22" i="18"/>
  <c r="K21" i="18"/>
  <c r="K20" i="18"/>
  <c r="N20" i="18"/>
  <c r="K19" i="18"/>
  <c r="K18" i="18"/>
  <c r="K17" i="18"/>
  <c r="K16" i="18"/>
  <c r="K15" i="18"/>
  <c r="J15" i="18"/>
  <c r="K14" i="18"/>
  <c r="K13" i="18"/>
  <c r="K12" i="18"/>
  <c r="K11" i="18"/>
  <c r="J11" i="18"/>
  <c r="K10" i="18"/>
  <c r="N10" i="18"/>
  <c r="N9" i="18"/>
  <c r="K9" i="18"/>
  <c r="J9" i="18"/>
  <c r="K8" i="18"/>
  <c r="N8" i="18"/>
  <c r="K7" i="18"/>
  <c r="K6" i="18"/>
  <c r="N5" i="18"/>
  <c r="K5" i="18"/>
  <c r="J5" i="18"/>
  <c r="K4" i="18"/>
  <c r="K3" i="18"/>
  <c r="K2" i="18"/>
  <c r="L49" i="1"/>
  <c r="L41" i="1"/>
  <c r="L52" i="1"/>
  <c r="L50" i="1"/>
  <c r="L43" i="1"/>
  <c r="L48" i="1"/>
  <c r="L37" i="1"/>
  <c r="L47" i="1"/>
  <c r="L45" i="1"/>
  <c r="L51" i="1"/>
  <c r="L44" i="1"/>
  <c r="L42" i="1"/>
  <c r="L53" i="1"/>
  <c r="L38" i="1"/>
  <c r="L54" i="1"/>
  <c r="L55" i="1"/>
  <c r="L39" i="1"/>
  <c r="L40" i="1"/>
  <c r="L46" i="1"/>
  <c r="L57" i="1"/>
  <c r="L58" i="1"/>
  <c r="L59" i="1"/>
  <c r="L60" i="1"/>
  <c r="L61" i="1"/>
  <c r="L62" i="1"/>
  <c r="L63" i="1"/>
  <c r="L64" i="1"/>
  <c r="L65" i="1"/>
  <c r="L66" i="1"/>
  <c r="L56" i="1"/>
  <c r="J3" i="18" l="1"/>
  <c r="Q3" i="18" s="1"/>
  <c r="J27" i="18"/>
  <c r="Q27" i="18" s="1"/>
  <c r="Q23" i="18"/>
  <c r="M23" i="18"/>
  <c r="O23" i="18" s="1"/>
  <c r="R23" i="18" s="1"/>
  <c r="J17" i="18"/>
  <c r="M17" i="18" s="1"/>
  <c r="O17" i="18" s="1"/>
  <c r="J7" i="18"/>
  <c r="M7" i="18" s="1"/>
  <c r="O7" i="18" s="1"/>
  <c r="J29" i="18"/>
  <c r="Q29" i="18" s="1"/>
  <c r="N25" i="18"/>
  <c r="J30" i="18"/>
  <c r="J13" i="18"/>
  <c r="P13" i="18" s="1"/>
  <c r="J19" i="18"/>
  <c r="P19" i="18" s="1"/>
  <c r="J31" i="18"/>
  <c r="Q31" i="18" s="1"/>
  <c r="M26" i="18"/>
  <c r="O26" i="18" s="1"/>
  <c r="P26" i="18"/>
  <c r="Q26" i="18"/>
  <c r="J21" i="18"/>
  <c r="Q21" i="18" s="1"/>
  <c r="N26" i="18"/>
  <c r="M9" i="18"/>
  <c r="O9" i="18" s="1"/>
  <c r="Q9" i="18"/>
  <c r="P9" i="18"/>
  <c r="P29" i="18"/>
  <c r="M5" i="18"/>
  <c r="O5" i="18" s="1"/>
  <c r="Q5" i="18"/>
  <c r="P5" i="18"/>
  <c r="Q15" i="18"/>
  <c r="P15" i="18"/>
  <c r="M15" i="18"/>
  <c r="O15" i="18" s="1"/>
  <c r="Q11" i="18"/>
  <c r="P11" i="18"/>
  <c r="M11" i="18"/>
  <c r="O11" i="18" s="1"/>
  <c r="M25" i="18"/>
  <c r="O25" i="18" s="1"/>
  <c r="Q25" i="18"/>
  <c r="P25" i="18"/>
  <c r="M3" i="18"/>
  <c r="O3" i="18" s="1"/>
  <c r="P3" i="18"/>
  <c r="J12" i="18"/>
  <c r="J16" i="18"/>
  <c r="J28" i="18"/>
  <c r="J4" i="18"/>
  <c r="J8" i="18"/>
  <c r="J20" i="18"/>
  <c r="J24" i="18"/>
  <c r="J6" i="18"/>
  <c r="J18" i="18"/>
  <c r="J10" i="18"/>
  <c r="J14" i="18"/>
  <c r="J2" i="18"/>
  <c r="J22" i="18"/>
  <c r="P23" i="18"/>
  <c r="Q59" i="1"/>
  <c r="Q60" i="1"/>
  <c r="Q61" i="1"/>
  <c r="Q62" i="1"/>
  <c r="Q63" i="1"/>
  <c r="Q64" i="1"/>
  <c r="Q65" i="1"/>
  <c r="Q66" i="1"/>
  <c r="M59" i="1"/>
  <c r="P59" i="1" s="1"/>
  <c r="R59" i="1" s="1"/>
  <c r="N59" i="1"/>
  <c r="M60" i="1"/>
  <c r="P60" i="1" s="1"/>
  <c r="R60" i="1" s="1"/>
  <c r="N60" i="1"/>
  <c r="M61" i="1"/>
  <c r="S61" i="1" s="1"/>
  <c r="N61" i="1"/>
  <c r="M62" i="1"/>
  <c r="T62" i="1" s="1"/>
  <c r="N62" i="1"/>
  <c r="M63" i="1"/>
  <c r="S63" i="1" s="1"/>
  <c r="N63" i="1"/>
  <c r="M64" i="1"/>
  <c r="P64" i="1" s="1"/>
  <c r="R64" i="1" s="1"/>
  <c r="N64" i="1"/>
  <c r="M65" i="1"/>
  <c r="T65" i="1" s="1"/>
  <c r="N65" i="1"/>
  <c r="M66" i="1"/>
  <c r="P66" i="1" s="1"/>
  <c r="R66" i="1" s="1"/>
  <c r="N66" i="1"/>
  <c r="P27" i="18" l="1"/>
  <c r="M31" i="18"/>
  <c r="O31" i="18" s="1"/>
  <c r="R31" i="18" s="1"/>
  <c r="Q19" i="18"/>
  <c r="M27" i="18"/>
  <c r="O27" i="18" s="1"/>
  <c r="R27" i="18" s="1"/>
  <c r="P31" i="18"/>
  <c r="P7" i="18"/>
  <c r="Q13" i="18"/>
  <c r="Q7" i="18"/>
  <c r="R7" i="18" s="1"/>
  <c r="M29" i="18"/>
  <c r="O29" i="18" s="1"/>
  <c r="R29" i="18" s="1"/>
  <c r="M19" i="18"/>
  <c r="O19" i="18" s="1"/>
  <c r="P17" i="18"/>
  <c r="M13" i="18"/>
  <c r="O13" i="18" s="1"/>
  <c r="R13" i="18" s="1"/>
  <c r="M30" i="18"/>
  <c r="O30" i="18" s="1"/>
  <c r="P30" i="18"/>
  <c r="Q30" i="18"/>
  <c r="Q17" i="18"/>
  <c r="R25" i="18"/>
  <c r="R9" i="18"/>
  <c r="P21" i="18"/>
  <c r="R5" i="18"/>
  <c r="R3" i="18"/>
  <c r="M21" i="18"/>
  <c r="O21" i="18" s="1"/>
  <c r="R26" i="18"/>
  <c r="Q8" i="18"/>
  <c r="P8" i="18"/>
  <c r="M8" i="18"/>
  <c r="O8" i="18" s="1"/>
  <c r="R8" i="18" s="1"/>
  <c r="Q4" i="18"/>
  <c r="P4" i="18"/>
  <c r="M4" i="18"/>
  <c r="O4" i="18" s="1"/>
  <c r="M22" i="18"/>
  <c r="O22" i="18" s="1"/>
  <c r="P22" i="18"/>
  <c r="Q22" i="18"/>
  <c r="Q28" i="18"/>
  <c r="P28" i="18"/>
  <c r="M28" i="18"/>
  <c r="O28" i="18" s="1"/>
  <c r="M2" i="18"/>
  <c r="O2" i="18" s="1"/>
  <c r="Q2" i="18"/>
  <c r="P2" i="18"/>
  <c r="P16" i="18"/>
  <c r="Q16" i="18"/>
  <c r="M16" i="18"/>
  <c r="O16" i="18" s="1"/>
  <c r="R11" i="18"/>
  <c r="P18" i="18"/>
  <c r="M18" i="18"/>
  <c r="O18" i="18" s="1"/>
  <c r="Q18" i="18"/>
  <c r="Q12" i="18"/>
  <c r="P12" i="18"/>
  <c r="M12" i="18"/>
  <c r="O12" i="18" s="1"/>
  <c r="M14" i="18"/>
  <c r="O14" i="18" s="1"/>
  <c r="P14" i="18"/>
  <c r="Q14" i="18"/>
  <c r="M10" i="18"/>
  <c r="O10" i="18" s="1"/>
  <c r="P10" i="18"/>
  <c r="Q10" i="18"/>
  <c r="P6" i="18"/>
  <c r="M6" i="18"/>
  <c r="O6" i="18" s="1"/>
  <c r="Q6" i="18"/>
  <c r="Q24" i="18"/>
  <c r="P24" i="18"/>
  <c r="M24" i="18"/>
  <c r="O24" i="18" s="1"/>
  <c r="R15" i="18"/>
  <c r="Q20" i="18"/>
  <c r="P20" i="18"/>
  <c r="M20" i="18"/>
  <c r="O20" i="18" s="1"/>
  <c r="T64" i="1"/>
  <c r="S64" i="1"/>
  <c r="S62" i="1"/>
  <c r="P62" i="1"/>
  <c r="R62" i="1" s="1"/>
  <c r="T61" i="1"/>
  <c r="P61" i="1"/>
  <c r="R61" i="1" s="1"/>
  <c r="P65" i="1"/>
  <c r="R65" i="1" s="1"/>
  <c r="T66" i="1"/>
  <c r="S66" i="1"/>
  <c r="T63" i="1"/>
  <c r="T60" i="1"/>
  <c r="S65" i="1"/>
  <c r="P63" i="1"/>
  <c r="R63" i="1" s="1"/>
  <c r="S60" i="1"/>
  <c r="T59" i="1"/>
  <c r="S59" i="1"/>
  <c r="R3" i="17"/>
  <c r="R4" i="17"/>
  <c r="R5" i="17"/>
  <c r="R6" i="17"/>
  <c r="R7" i="17"/>
  <c r="R8" i="17"/>
  <c r="R9" i="17"/>
  <c r="R10" i="17"/>
  <c r="R11" i="17"/>
  <c r="R12" i="17"/>
  <c r="R13" i="17"/>
  <c r="R14" i="17"/>
  <c r="R15" i="17"/>
  <c r="R16" i="17"/>
  <c r="R17" i="17"/>
  <c r="R18" i="17"/>
  <c r="R19" i="17"/>
  <c r="R20" i="17"/>
  <c r="R21" i="17"/>
  <c r="R22" i="17"/>
  <c r="R23" i="17"/>
  <c r="R24" i="17"/>
  <c r="R25" i="17"/>
  <c r="R26" i="17"/>
  <c r="R27" i="17"/>
  <c r="R28" i="17"/>
  <c r="R29" i="17"/>
  <c r="R2" i="17"/>
  <c r="R19" i="18" l="1"/>
  <c r="R17" i="18"/>
  <c r="R22" i="18"/>
  <c r="R28" i="18"/>
  <c r="R30" i="18"/>
  <c r="R10" i="18"/>
  <c r="R6" i="18"/>
  <c r="R18" i="18"/>
  <c r="R20" i="18"/>
  <c r="R16" i="18"/>
  <c r="R4" i="18"/>
  <c r="R24" i="18"/>
  <c r="R14" i="18"/>
  <c r="R12" i="18"/>
  <c r="R2" i="18"/>
  <c r="U65" i="1"/>
  <c r="U59" i="1"/>
  <c r="U61" i="1"/>
  <c r="U62" i="1"/>
  <c r="U64" i="1"/>
  <c r="U60" i="1"/>
  <c r="U66" i="1"/>
  <c r="U63" i="1"/>
  <c r="Q37" i="1"/>
  <c r="N37" i="1"/>
  <c r="M49" i="1"/>
  <c r="P49" i="1" s="1"/>
  <c r="N49" i="1"/>
  <c r="Q40" i="1"/>
  <c r="N40" i="1"/>
  <c r="M42" i="1"/>
  <c r="N42" i="1"/>
  <c r="Q43" i="1"/>
  <c r="N43" i="1"/>
  <c r="M41" i="1"/>
  <c r="P41" i="1" s="1"/>
  <c r="N41" i="1"/>
  <c r="M55" i="1"/>
  <c r="P55" i="1" s="1"/>
  <c r="N55" i="1"/>
  <c r="M58" i="1"/>
  <c r="P58" i="1" s="1"/>
  <c r="N58" i="1"/>
  <c r="Q39" i="1"/>
  <c r="N39" i="1"/>
  <c r="Q57" i="1"/>
  <c r="N57" i="1"/>
  <c r="M45" i="1"/>
  <c r="N45" i="1"/>
  <c r="Q47" i="1"/>
  <c r="N47" i="1"/>
  <c r="M51" i="1"/>
  <c r="P51" i="1" s="1"/>
  <c r="N51" i="1"/>
  <c r="Q50" i="1"/>
  <c r="N50" i="1"/>
  <c r="M54" i="1"/>
  <c r="P54" i="1" s="1"/>
  <c r="N54" i="1"/>
  <c r="Q56" i="1"/>
  <c r="N56" i="1"/>
  <c r="M48" i="1"/>
  <c r="P48" i="1" s="1"/>
  <c r="N48" i="1"/>
  <c r="M38" i="1"/>
  <c r="P38" i="1" s="1"/>
  <c r="N38" i="1"/>
  <c r="Q46" i="1"/>
  <c r="N46" i="1"/>
  <c r="Q53" i="1"/>
  <c r="N53" i="1"/>
  <c r="P42" i="1" l="1"/>
  <c r="R42" i="1" s="1"/>
  <c r="P45" i="1"/>
  <c r="R45" i="1" s="1"/>
  <c r="R58" i="1"/>
  <c r="Q45" i="1"/>
  <c r="M46" i="1"/>
  <c r="M53" i="1"/>
  <c r="Q42" i="1"/>
  <c r="Q41" i="1"/>
  <c r="Q58" i="1"/>
  <c r="M56" i="1"/>
  <c r="Q54" i="1"/>
  <c r="Q38" i="1"/>
  <c r="M57" i="1"/>
  <c r="R54" i="1"/>
  <c r="T54" i="1"/>
  <c r="Q51" i="1"/>
  <c r="M40" i="1"/>
  <c r="Q49" i="1"/>
  <c r="M47" i="1"/>
  <c r="M39" i="1"/>
  <c r="M50" i="1"/>
  <c r="Q55" i="1"/>
  <c r="R38" i="1"/>
  <c r="S38" i="1"/>
  <c r="T38" i="1"/>
  <c r="S51" i="1"/>
  <c r="R51" i="1"/>
  <c r="T48" i="1"/>
  <c r="R48" i="1"/>
  <c r="R55" i="1"/>
  <c r="T55" i="1"/>
  <c r="S55" i="1"/>
  <c r="S41" i="1"/>
  <c r="R41" i="1"/>
  <c r="S49" i="1"/>
  <c r="T49" i="1"/>
  <c r="R49" i="1"/>
  <c r="T58" i="1"/>
  <c r="M37" i="1"/>
  <c r="Q48" i="1"/>
  <c r="T45" i="1"/>
  <c r="M43" i="1"/>
  <c r="T41" i="1"/>
  <c r="S48" i="1"/>
  <c r="T42" i="1"/>
  <c r="S54" i="1"/>
  <c r="S45" i="1"/>
  <c r="S58" i="1"/>
  <c r="S42" i="1"/>
  <c r="T51" i="1"/>
  <c r="Q44" i="1"/>
  <c r="N44" i="1"/>
  <c r="P47" i="1" l="1"/>
  <c r="R47" i="1" s="1"/>
  <c r="P37" i="1"/>
  <c r="R37" i="1" s="1"/>
  <c r="P46" i="1"/>
  <c r="R46" i="1" s="1"/>
  <c r="P50" i="1"/>
  <c r="R50" i="1" s="1"/>
  <c r="S57" i="1"/>
  <c r="P57" i="1"/>
  <c r="R57" i="1" s="1"/>
  <c r="P39" i="1"/>
  <c r="R39" i="1" s="1"/>
  <c r="P43" i="1"/>
  <c r="R43" i="1" s="1"/>
  <c r="T53" i="1"/>
  <c r="P53" i="1"/>
  <c r="R53" i="1" s="1"/>
  <c r="S40" i="1"/>
  <c r="P40" i="1"/>
  <c r="R40" i="1" s="1"/>
  <c r="P56" i="1"/>
  <c r="R56" i="1" s="1"/>
  <c r="S50" i="1"/>
  <c r="U48" i="1"/>
  <c r="T46" i="1"/>
  <c r="S46" i="1"/>
  <c r="S53" i="1"/>
  <c r="S43" i="1"/>
  <c r="S39" i="1"/>
  <c r="S47" i="1"/>
  <c r="T57" i="1"/>
  <c r="U49" i="1"/>
  <c r="T56" i="1"/>
  <c r="T39" i="1"/>
  <c r="U58" i="1"/>
  <c r="S56" i="1"/>
  <c r="T47" i="1"/>
  <c r="T50" i="1"/>
  <c r="U38" i="1"/>
  <c r="U55" i="1"/>
  <c r="U51" i="1"/>
  <c r="U45" i="1"/>
  <c r="U54" i="1"/>
  <c r="T40" i="1"/>
  <c r="T37" i="1"/>
  <c r="U41" i="1"/>
  <c r="S37" i="1"/>
  <c r="T43" i="1"/>
  <c r="U42" i="1"/>
  <c r="M44" i="1"/>
  <c r="N52" i="1"/>
  <c r="Q52" i="1"/>
  <c r="P44" i="1" l="1"/>
  <c r="R44" i="1" s="1"/>
  <c r="U50" i="1"/>
  <c r="U37" i="1"/>
  <c r="U56" i="1"/>
  <c r="U57" i="1"/>
  <c r="U39" i="1"/>
  <c r="U53" i="1"/>
  <c r="U43" i="1"/>
  <c r="U47" i="1"/>
  <c r="U46" i="1"/>
  <c r="U40" i="1"/>
  <c r="T44" i="1"/>
  <c r="S44" i="1"/>
  <c r="M52" i="1"/>
  <c r="P52" i="1" s="1"/>
  <c r="R30" i="17"/>
  <c r="R31" i="17"/>
  <c r="R33" i="17"/>
  <c r="R32" i="17"/>
  <c r="U44" i="1" l="1"/>
  <c r="S52" i="1"/>
  <c r="T52" i="1"/>
  <c r="R52" i="1"/>
  <c r="B3" i="1"/>
  <c r="C3" i="1"/>
  <c r="D3" i="1"/>
  <c r="E3" i="1"/>
  <c r="F3" i="1"/>
  <c r="G3" i="1"/>
  <c r="H3" i="1"/>
  <c r="I3" i="1"/>
  <c r="B4" i="1"/>
  <c r="C4" i="1"/>
  <c r="D4" i="1"/>
  <c r="E4" i="1"/>
  <c r="F4" i="1"/>
  <c r="G4" i="1"/>
  <c r="H4" i="1"/>
  <c r="I4" i="1"/>
  <c r="B5" i="1"/>
  <c r="C5" i="1"/>
  <c r="D5" i="1"/>
  <c r="E5" i="1"/>
  <c r="F5" i="1"/>
  <c r="G5" i="1"/>
  <c r="H5" i="1"/>
  <c r="I5" i="1"/>
  <c r="B6" i="1"/>
  <c r="C6" i="1"/>
  <c r="D6" i="1"/>
  <c r="E6" i="1"/>
  <c r="F6" i="1"/>
  <c r="G6" i="1"/>
  <c r="H6" i="1"/>
  <c r="I6" i="1"/>
  <c r="B7" i="1"/>
  <c r="C7" i="1"/>
  <c r="D7" i="1"/>
  <c r="E7" i="1"/>
  <c r="F7" i="1"/>
  <c r="G7" i="1"/>
  <c r="H7" i="1"/>
  <c r="I7" i="1"/>
  <c r="B8" i="1"/>
  <c r="C8" i="1"/>
  <c r="D8" i="1"/>
  <c r="E8" i="1"/>
  <c r="F8" i="1"/>
  <c r="G8" i="1"/>
  <c r="H8" i="1"/>
  <c r="I8" i="1"/>
  <c r="B9" i="1"/>
  <c r="C9" i="1"/>
  <c r="D9" i="1"/>
  <c r="E9" i="1"/>
  <c r="F9" i="1"/>
  <c r="G9" i="1"/>
  <c r="H9" i="1"/>
  <c r="I9" i="1"/>
  <c r="B10" i="1"/>
  <c r="C10" i="1"/>
  <c r="D10" i="1"/>
  <c r="E10" i="1"/>
  <c r="F10" i="1"/>
  <c r="G10" i="1"/>
  <c r="H10" i="1"/>
  <c r="I10" i="1"/>
  <c r="B11" i="1"/>
  <c r="C11" i="1"/>
  <c r="D11" i="1"/>
  <c r="E11" i="1"/>
  <c r="F11" i="1"/>
  <c r="G11" i="1"/>
  <c r="H11" i="1"/>
  <c r="I11" i="1"/>
  <c r="B12" i="1"/>
  <c r="C12" i="1"/>
  <c r="D12" i="1"/>
  <c r="E12" i="1"/>
  <c r="F12" i="1"/>
  <c r="G12" i="1"/>
  <c r="H12" i="1"/>
  <c r="I12" i="1"/>
  <c r="B13" i="1"/>
  <c r="C13" i="1"/>
  <c r="D13" i="1"/>
  <c r="E13" i="1"/>
  <c r="F13" i="1"/>
  <c r="G13" i="1"/>
  <c r="H13" i="1"/>
  <c r="I13" i="1"/>
  <c r="B14" i="1"/>
  <c r="C14" i="1"/>
  <c r="D14" i="1"/>
  <c r="E14" i="1"/>
  <c r="F14" i="1"/>
  <c r="G14" i="1"/>
  <c r="H14" i="1"/>
  <c r="I14" i="1"/>
  <c r="B15" i="1"/>
  <c r="C15" i="1"/>
  <c r="D15" i="1"/>
  <c r="E15" i="1"/>
  <c r="F15" i="1"/>
  <c r="G15" i="1"/>
  <c r="H15" i="1"/>
  <c r="I15" i="1"/>
  <c r="B16" i="1"/>
  <c r="C16" i="1"/>
  <c r="D16" i="1"/>
  <c r="E16" i="1"/>
  <c r="F16" i="1"/>
  <c r="G16" i="1"/>
  <c r="H16" i="1"/>
  <c r="I16" i="1"/>
  <c r="B17" i="1"/>
  <c r="C17" i="1"/>
  <c r="D17" i="1"/>
  <c r="E17" i="1"/>
  <c r="F17" i="1"/>
  <c r="G17" i="1"/>
  <c r="H17" i="1"/>
  <c r="I17" i="1"/>
  <c r="B18" i="1"/>
  <c r="C18" i="1"/>
  <c r="D18" i="1"/>
  <c r="E18" i="1"/>
  <c r="F18" i="1"/>
  <c r="G18" i="1"/>
  <c r="H18" i="1"/>
  <c r="I18" i="1"/>
  <c r="B19" i="1"/>
  <c r="C19" i="1"/>
  <c r="D19" i="1"/>
  <c r="E19" i="1"/>
  <c r="F19" i="1"/>
  <c r="G19" i="1"/>
  <c r="H19" i="1"/>
  <c r="I19" i="1"/>
  <c r="B20" i="1"/>
  <c r="C20" i="1"/>
  <c r="D20" i="1"/>
  <c r="E20" i="1"/>
  <c r="F20" i="1"/>
  <c r="G20" i="1"/>
  <c r="H20" i="1"/>
  <c r="I20" i="1"/>
  <c r="B21" i="1"/>
  <c r="C21" i="1"/>
  <c r="D21" i="1"/>
  <c r="E21" i="1"/>
  <c r="F21" i="1"/>
  <c r="G21" i="1"/>
  <c r="H21" i="1"/>
  <c r="I21" i="1"/>
  <c r="B22" i="1"/>
  <c r="C22" i="1"/>
  <c r="D22" i="1"/>
  <c r="E22" i="1"/>
  <c r="F22" i="1"/>
  <c r="G22" i="1"/>
  <c r="H22" i="1"/>
  <c r="I22" i="1"/>
  <c r="B23" i="1"/>
  <c r="C23" i="1"/>
  <c r="D23" i="1"/>
  <c r="E23" i="1"/>
  <c r="F23" i="1"/>
  <c r="G23" i="1"/>
  <c r="H23" i="1"/>
  <c r="I23" i="1"/>
  <c r="B24" i="1"/>
  <c r="C24" i="1"/>
  <c r="D24" i="1"/>
  <c r="E24" i="1"/>
  <c r="F24" i="1"/>
  <c r="G24" i="1"/>
  <c r="H24" i="1"/>
  <c r="I24" i="1"/>
  <c r="B25" i="1"/>
  <c r="C25" i="1"/>
  <c r="D25" i="1"/>
  <c r="E25" i="1"/>
  <c r="F25" i="1"/>
  <c r="G25" i="1"/>
  <c r="H25" i="1"/>
  <c r="I25" i="1"/>
  <c r="B26" i="1"/>
  <c r="C26" i="1"/>
  <c r="D26" i="1"/>
  <c r="E26" i="1"/>
  <c r="F26" i="1"/>
  <c r="G26" i="1"/>
  <c r="H26" i="1"/>
  <c r="I26" i="1"/>
  <c r="B27" i="1"/>
  <c r="C27" i="1"/>
  <c r="D27" i="1"/>
  <c r="E27" i="1"/>
  <c r="F27" i="1"/>
  <c r="G27" i="1"/>
  <c r="H27" i="1"/>
  <c r="I27" i="1"/>
  <c r="B28" i="1"/>
  <c r="C28" i="1"/>
  <c r="D28" i="1"/>
  <c r="E28" i="1"/>
  <c r="F28" i="1"/>
  <c r="G28" i="1"/>
  <c r="H28" i="1"/>
  <c r="I28" i="1"/>
  <c r="B29" i="1"/>
  <c r="C29" i="1"/>
  <c r="D29" i="1"/>
  <c r="E29" i="1"/>
  <c r="F29" i="1"/>
  <c r="G29" i="1"/>
  <c r="H29" i="1"/>
  <c r="I29" i="1"/>
  <c r="B30" i="1"/>
  <c r="C30" i="1"/>
  <c r="D30" i="1"/>
  <c r="E30" i="1"/>
  <c r="F30" i="1"/>
  <c r="G30" i="1"/>
  <c r="H30" i="1"/>
  <c r="I30" i="1"/>
  <c r="B31" i="1"/>
  <c r="C31" i="1"/>
  <c r="D31" i="1"/>
  <c r="E31" i="1"/>
  <c r="F31" i="1"/>
  <c r="G31" i="1"/>
  <c r="H31" i="1"/>
  <c r="I31" i="1"/>
  <c r="B32" i="1"/>
  <c r="C32" i="1"/>
  <c r="D32" i="1"/>
  <c r="E32" i="1"/>
  <c r="F32" i="1"/>
  <c r="G32" i="1"/>
  <c r="H32" i="1"/>
  <c r="I32" i="1"/>
  <c r="B33" i="1"/>
  <c r="C33" i="1"/>
  <c r="D33" i="1"/>
  <c r="E33" i="1"/>
  <c r="F33" i="1"/>
  <c r="G33" i="1"/>
  <c r="H33" i="1"/>
  <c r="I33" i="1"/>
  <c r="B34" i="1"/>
  <c r="C34" i="1"/>
  <c r="D34" i="1"/>
  <c r="E34" i="1"/>
  <c r="F34" i="1"/>
  <c r="G34" i="1"/>
  <c r="H34" i="1"/>
  <c r="I34" i="1"/>
  <c r="B35" i="1"/>
  <c r="C35" i="1"/>
  <c r="D35" i="1"/>
  <c r="E35" i="1"/>
  <c r="F35" i="1"/>
  <c r="G35" i="1"/>
  <c r="H35" i="1"/>
  <c r="I35" i="1"/>
  <c r="A70" i="1"/>
  <c r="A69" i="1"/>
  <c r="A65" i="1"/>
  <c r="A66" i="1"/>
  <c r="A67" i="1"/>
  <c r="A68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A37" i="1"/>
  <c r="B59" i="1"/>
  <c r="B60" i="1"/>
  <c r="B49" i="1"/>
  <c r="B50" i="1"/>
  <c r="B51" i="1"/>
  <c r="B52" i="1"/>
  <c r="B53" i="1"/>
  <c r="B54" i="1"/>
  <c r="B55" i="1"/>
  <c r="B56" i="1"/>
  <c r="B57" i="1"/>
  <c r="B58" i="1"/>
  <c r="I2" i="1"/>
  <c r="H2" i="1"/>
  <c r="G2" i="1"/>
  <c r="F2" i="1"/>
  <c r="E2" i="1"/>
  <c r="D2" i="1"/>
  <c r="C2" i="1"/>
  <c r="B38" i="1"/>
  <c r="B39" i="1"/>
  <c r="B40" i="1"/>
  <c r="B41" i="1"/>
  <c r="B42" i="1"/>
  <c r="B43" i="1"/>
  <c r="B44" i="1"/>
  <c r="B45" i="1"/>
  <c r="B46" i="1"/>
  <c r="B47" i="1"/>
  <c r="B48" i="1"/>
  <c r="B37" i="1"/>
  <c r="B2" i="1"/>
  <c r="U52" i="1" l="1"/>
  <c r="L23" i="1"/>
  <c r="L30" i="1"/>
  <c r="L24" i="1"/>
  <c r="L31" i="1"/>
  <c r="L28" i="1"/>
  <c r="L25" i="1"/>
  <c r="L22" i="1"/>
  <c r="L29" i="1"/>
  <c r="L26" i="1"/>
  <c r="L27" i="1"/>
  <c r="K2" i="1"/>
  <c r="L2" i="1"/>
  <c r="J31" i="1"/>
  <c r="K31" i="1"/>
  <c r="L17" i="1"/>
  <c r="J17" i="1"/>
  <c r="K17" i="1"/>
  <c r="J4" i="1"/>
  <c r="K4" i="1"/>
  <c r="L4" i="1"/>
  <c r="J24" i="1"/>
  <c r="K24" i="1"/>
  <c r="L21" i="1"/>
  <c r="K21" i="1"/>
  <c r="J21" i="1"/>
  <c r="K28" i="1"/>
  <c r="J28" i="1"/>
  <c r="L14" i="1"/>
  <c r="K14" i="1"/>
  <c r="J14" i="1"/>
  <c r="J11" i="1"/>
  <c r="K11" i="1"/>
  <c r="L11" i="1"/>
  <c r="J8" i="1"/>
  <c r="K8" i="1"/>
  <c r="L8" i="1"/>
  <c r="J27" i="1"/>
  <c r="K27" i="1"/>
  <c r="K18" i="1"/>
  <c r="L18" i="1"/>
  <c r="J18" i="1"/>
  <c r="K13" i="1"/>
  <c r="J13" i="1"/>
  <c r="L13" i="1"/>
  <c r="L5" i="1"/>
  <c r="J5" i="1"/>
  <c r="K5" i="1"/>
  <c r="K10" i="1"/>
  <c r="L10" i="1"/>
  <c r="J10" i="1"/>
  <c r="K29" i="1"/>
  <c r="J29" i="1"/>
  <c r="J25" i="1"/>
  <c r="K25" i="1"/>
  <c r="J22" i="1"/>
  <c r="K22" i="1"/>
  <c r="J15" i="1"/>
  <c r="K15" i="1"/>
  <c r="L15" i="1"/>
  <c r="J7" i="1"/>
  <c r="K7" i="1"/>
  <c r="L7" i="1"/>
  <c r="J19" i="1"/>
  <c r="K19" i="1"/>
  <c r="L19" i="1"/>
  <c r="J12" i="1"/>
  <c r="K12" i="1"/>
  <c r="L12" i="1"/>
  <c r="L9" i="1"/>
  <c r="J9" i="1"/>
  <c r="K9" i="1"/>
  <c r="K6" i="1"/>
  <c r="L6" i="1"/>
  <c r="J6" i="1"/>
  <c r="K30" i="1"/>
  <c r="J30" i="1"/>
  <c r="K26" i="1"/>
  <c r="J26" i="1"/>
  <c r="J23" i="1"/>
  <c r="K23" i="1"/>
  <c r="K20" i="1"/>
  <c r="J20" i="1"/>
  <c r="L20" i="1"/>
  <c r="K16" i="1"/>
  <c r="J16" i="1"/>
  <c r="L16" i="1"/>
  <c r="J3" i="1"/>
  <c r="K3" i="1"/>
  <c r="L3" i="1"/>
  <c r="L33" i="1"/>
  <c r="K33" i="1"/>
  <c r="J32" i="1"/>
  <c r="K35" i="1"/>
  <c r="L32" i="1"/>
  <c r="J33" i="1"/>
  <c r="K32" i="1"/>
  <c r="J35" i="1"/>
  <c r="J34" i="1"/>
  <c r="L34" i="1"/>
  <c r="K34" i="1"/>
  <c r="L35" i="1"/>
  <c r="J2" i="1" l="1"/>
</calcChain>
</file>

<file path=xl/sharedStrings.xml><?xml version="1.0" encoding="utf-8"?>
<sst xmlns="http://schemas.openxmlformats.org/spreadsheetml/2006/main" count="276" uniqueCount="82">
  <si>
    <t>TEAM</t>
  </si>
  <si>
    <t>PTS FOR RF</t>
  </si>
  <si>
    <t>PTS FOR LR</t>
  </si>
  <si>
    <t>PTS GBR</t>
  </si>
  <si>
    <t>PTS Elastic</t>
  </si>
  <si>
    <t>Average All</t>
  </si>
  <si>
    <t>Result</t>
  </si>
  <si>
    <t>PTS Neural</t>
  </si>
  <si>
    <t>PTS</t>
  </si>
  <si>
    <t>PTS Adaboost</t>
  </si>
  <si>
    <t>PTS XGBR</t>
  </si>
  <si>
    <t>PTS Huber</t>
  </si>
  <si>
    <t>Pts BayesRidge</t>
  </si>
  <si>
    <t>opponent_PTS</t>
  </si>
  <si>
    <t>MIN</t>
  </si>
  <si>
    <t>MAX</t>
  </si>
  <si>
    <t>Filtered</t>
  </si>
  <si>
    <t>Take</t>
  </si>
  <si>
    <t>% Over/under</t>
  </si>
  <si>
    <t>Team</t>
  </si>
  <si>
    <t>Starter</t>
  </si>
  <si>
    <t>K</t>
  </si>
  <si>
    <t>Under</t>
  </si>
  <si>
    <t>Over</t>
  </si>
  <si>
    <t>Final Stars</t>
  </si>
  <si>
    <t>Stars on percent</t>
  </si>
  <si>
    <t>Stars On Difference</t>
  </si>
  <si>
    <t>Difference Max</t>
  </si>
  <si>
    <t>Over/Under</t>
  </si>
  <si>
    <t>Average</t>
  </si>
  <si>
    <t>Order</t>
  </si>
  <si>
    <t>Strikeouts</t>
  </si>
  <si>
    <t>min</t>
  </si>
  <si>
    <t/>
  </si>
  <si>
    <t>Seasonal K's</t>
  </si>
  <si>
    <t>Difference Season</t>
  </si>
  <si>
    <t>Exceed Stars</t>
  </si>
  <si>
    <t>Percent Exceed O/U Last 10</t>
  </si>
  <si>
    <t>Last 10 Starts Avg Stars</t>
  </si>
  <si>
    <t>SDP</t>
  </si>
  <si>
    <t>TOR</t>
  </si>
  <si>
    <t>BAL</t>
  </si>
  <si>
    <t>CIN</t>
  </si>
  <si>
    <t>COL</t>
  </si>
  <si>
    <t>WSN</t>
  </si>
  <si>
    <t>STL</t>
  </si>
  <si>
    <t>WSH</t>
  </si>
  <si>
    <t>ARI</t>
  </si>
  <si>
    <t>KCR</t>
  </si>
  <si>
    <t>CLE</t>
  </si>
  <si>
    <t>LAD</t>
  </si>
  <si>
    <t>PIT</t>
  </si>
  <si>
    <t>NYY</t>
  </si>
  <si>
    <t>ATL</t>
  </si>
  <si>
    <t>BOS</t>
  </si>
  <si>
    <t>CHW</t>
  </si>
  <si>
    <t>CHC</t>
  </si>
  <si>
    <t>SEA</t>
  </si>
  <si>
    <t>OAK</t>
  </si>
  <si>
    <t>1st Start</t>
  </si>
  <si>
    <t>Brady Singer</t>
  </si>
  <si>
    <t>KC</t>
  </si>
  <si>
    <t>SD</t>
  </si>
  <si>
    <t>Cade Povich</t>
  </si>
  <si>
    <t>Yusei Kikuchi</t>
  </si>
  <si>
    <t>Tanner Bibee</t>
  </si>
  <si>
    <t>Bryan Woo</t>
  </si>
  <si>
    <t>JP Sears</t>
  </si>
  <si>
    <t>Walker Buehler</t>
  </si>
  <si>
    <t>Bailey Falter</t>
  </si>
  <si>
    <t>Reynaldo Lopez</t>
  </si>
  <si>
    <t>Mitchell Parker</t>
  </si>
  <si>
    <t>Pablo Lopez</t>
  </si>
  <si>
    <t>Marcus Stroman</t>
  </si>
  <si>
    <t>Javier Assad</t>
  </si>
  <si>
    <t>Hunter Greene</t>
  </si>
  <si>
    <t>Cal Quantrill</t>
  </si>
  <si>
    <t>Sonny Gray</t>
  </si>
  <si>
    <t>Tanner Houck</t>
  </si>
  <si>
    <t>Jake Woodford</t>
  </si>
  <si>
    <t>Slade Cecconi</t>
  </si>
  <si>
    <t>Randy Vasquez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</si>
</sst>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rgb="FF212121"/>
      <name val="Arial"/>
      <family val="2"/>
    </font>
    <font>
      <b/>
      <sz val="10"/>
      <color rgb="FF212121"/>
      <name val="Arial"/>
      <family val="2"/>
    </font>
    <font>
      <b/>
      <sz val="1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3" fillId="2" borderId="0" xfId="0" applyFont="1" applyFill="1" applyAlignment="1">
      <alignment horizontal="center" vertical="center"/>
    </xf>
    <xf numFmtId="0" fontId="4" fillId="0" borderId="2" xfId="0" applyFont="1" applyBorder="1" applyAlignment="1">
      <alignment horizontal="center" vertical="top"/>
    </xf>
    <xf numFmtId="0" fontId="1" fillId="0" borderId="2" xfId="0" applyFont="1" applyBorder="1"/>
    <xf numFmtId="0" fontId="2" fillId="0" borderId="1" xfId="0" applyFont="1" applyBorder="1" applyAlignment="1">
      <alignment vertical="center" wrapText="1"/>
    </xf>
    <xf numFmtId="0" fontId="0" fillId="0" borderId="2" xfId="0" applyBorder="1"/>
    <xf numFmtId="0" fontId="0" fillId="3" borderId="2" xfId="0" applyFill="1" applyBorder="1"/>
    <xf numFmtId="0" fontId="1" fillId="0" borderId="0" xfId="0" applyFont="1"/>
    <xf numFmtId="0" fontId="0" fillId="4" borderId="2" xfId="0" applyFill="1" applyBorder="1"/>
    <xf numFmtId="0" fontId="0" fillId="5" borderId="2" xfId="0" applyFill="1" applyBorder="1"/>
    <xf numFmtId="0" fontId="0" fillId="6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D9D2F-4AAF-4632-8EF4-EE536C1A00BA}">
  <dimension ref="A1:AC74"/>
  <sheetViews>
    <sheetView topLeftCell="C31" zoomScale="80" zoomScaleNormal="80" workbookViewId="0">
      <selection activeCell="D36" sqref="D36:V66"/>
    </sheetView>
  </sheetViews>
  <sheetFormatPr defaultRowHeight="14.4" x14ac:dyDescent="0.3"/>
  <cols>
    <col min="1" max="1" width="18.33203125" style="6" bestFit="1" customWidth="1"/>
    <col min="2" max="4" width="12.77734375" style="6" bestFit="1" customWidth="1"/>
    <col min="5" max="5" width="12.77734375" style="6" customWidth="1"/>
    <col min="6" max="6" width="11.6640625" style="6" customWidth="1"/>
    <col min="7" max="7" width="12.88671875" style="6" customWidth="1"/>
    <col min="8" max="8" width="13.88671875" style="6" customWidth="1"/>
    <col min="9" max="9" width="15.21875" style="6" bestFit="1" customWidth="1"/>
    <col min="10" max="10" width="11.6640625" style="6" customWidth="1"/>
    <col min="11" max="11" width="12.21875" style="6" customWidth="1"/>
    <col min="12" max="12" width="14" style="6" bestFit="1" customWidth="1"/>
    <col min="13" max="13" width="12.21875" style="6" customWidth="1"/>
    <col min="14" max="14" width="16.6640625" style="6" bestFit="1" customWidth="1"/>
    <col min="15" max="15" width="24.5546875" style="6" bestFit="1" customWidth="1"/>
    <col min="16" max="16" width="17.44140625" style="6" bestFit="1" customWidth="1"/>
    <col min="17" max="17" width="13.5546875" style="6" customWidth="1"/>
    <col min="18" max="18" width="18.33203125" style="6" customWidth="1"/>
    <col min="19" max="19" width="22.109375" style="6" bestFit="1" customWidth="1"/>
    <col min="20" max="20" width="15.109375" style="6" bestFit="1" customWidth="1"/>
    <col min="21" max="21" width="16" style="6" bestFit="1" customWidth="1"/>
    <col min="22" max="22" width="12.6640625" style="6" customWidth="1"/>
    <col min="23" max="24" width="12.6640625" style="6" bestFit="1" customWidth="1"/>
    <col min="25" max="25" width="22.77734375" style="6" bestFit="1" customWidth="1"/>
    <col min="26" max="26" width="23.77734375" style="6" bestFit="1" customWidth="1"/>
    <col min="27" max="28" width="8.88671875" style="6"/>
    <col min="29" max="29" width="16.5546875" bestFit="1" customWidth="1"/>
    <col min="30" max="16384" width="8.88671875" style="6"/>
  </cols>
  <sheetData>
    <row r="1" spans="1:29" s="4" customFormat="1" x14ac:dyDescent="0.3">
      <c r="A1" s="3" t="s">
        <v>0</v>
      </c>
      <c r="B1" s="4" t="s">
        <v>1</v>
      </c>
      <c r="C1" s="4" t="s">
        <v>2</v>
      </c>
      <c r="D1" s="4" t="s">
        <v>9</v>
      </c>
      <c r="E1" s="4" t="s">
        <v>10</v>
      </c>
      <c r="F1" s="4" t="s">
        <v>11</v>
      </c>
      <c r="G1" s="4" t="s">
        <v>12</v>
      </c>
      <c r="H1" s="4" t="s">
        <v>4</v>
      </c>
      <c r="I1" s="4" t="s">
        <v>3</v>
      </c>
      <c r="J1" s="4" t="s">
        <v>5</v>
      </c>
      <c r="K1" s="4" t="s">
        <v>15</v>
      </c>
      <c r="L1" s="4" t="s">
        <v>14</v>
      </c>
    </row>
    <row r="2" spans="1:29" ht="15" thickBot="1" x14ac:dyDescent="0.35">
      <c r="A2" t="s">
        <v>63</v>
      </c>
      <c r="B2" s="5">
        <f>RF!B2</f>
        <v>6.76</v>
      </c>
      <c r="C2" s="5">
        <f>LR!B2</f>
        <v>4.57583056419712</v>
      </c>
      <c r="D2" s="5">
        <f>Adaboost!B2</f>
        <v>5.3850931677018599</v>
      </c>
      <c r="E2" s="5">
        <f>XGBR!B2</f>
        <v>8.7441289999999992</v>
      </c>
      <c r="F2" s="5">
        <f>Huber!B2</f>
        <v>4.5921441897426698</v>
      </c>
      <c r="G2" s="5">
        <f>BayesRidge!B2</f>
        <v>4.5660595973662899</v>
      </c>
      <c r="H2" s="5">
        <f>Elastic!B2</f>
        <v>4.90612982012924</v>
      </c>
      <c r="I2" s="5">
        <f>GBR!B2</f>
        <v>6.6528804992337998</v>
      </c>
      <c r="J2" s="6">
        <f t="shared" ref="J2:J35" si="0">AVERAGE(B2:I2,B37)</f>
        <v>5.6392111019640128</v>
      </c>
      <c r="K2">
        <f t="shared" ref="K2:K31" si="1">MAX(B2:I2,B37)</f>
        <v>8.7441289999999992</v>
      </c>
      <c r="L2">
        <f t="shared" ref="L2:L31" si="2">MIN(B2:I2,B37)</f>
        <v>4.5660595973662899</v>
      </c>
      <c r="AC2" s="6"/>
    </row>
    <row r="3" spans="1:29" ht="15" thickBot="1" x14ac:dyDescent="0.35">
      <c r="A3" t="s">
        <v>64</v>
      </c>
      <c r="B3" s="5">
        <f>RF!B3</f>
        <v>4.78</v>
      </c>
      <c r="C3" s="5">
        <f>LR!B3</f>
        <v>5.3015457652429197</v>
      </c>
      <c r="D3" s="5">
        <f>Adaboost!B3</f>
        <v>5.4119047619047604</v>
      </c>
      <c r="E3" s="5">
        <f>XGBR!B3</f>
        <v>6.4094059999999997</v>
      </c>
      <c r="F3" s="5">
        <f>Huber!B3</f>
        <v>5.2402920096943904</v>
      </c>
      <c r="G3" s="5">
        <f>BayesRidge!B3</f>
        <v>5.2677991616173001</v>
      </c>
      <c r="H3" s="5">
        <f>Elastic!B3</f>
        <v>4.9678321491121702</v>
      </c>
      <c r="I3" s="5">
        <f>GBR!B3</f>
        <v>5.7474411169231399</v>
      </c>
      <c r="J3" s="6">
        <f t="shared" si="0"/>
        <v>5.377868361226839</v>
      </c>
      <c r="K3">
        <f t="shared" si="1"/>
        <v>6.4094059999999997</v>
      </c>
      <c r="L3">
        <f t="shared" si="2"/>
        <v>4.78</v>
      </c>
      <c r="AC3" s="6"/>
    </row>
    <row r="4" spans="1:29" ht="15" thickBot="1" x14ac:dyDescent="0.35">
      <c r="A4" t="s">
        <v>60</v>
      </c>
      <c r="B4" s="5">
        <f>RF!B4</f>
        <v>4.5999999999999996</v>
      </c>
      <c r="C4" s="5">
        <f>LR!B4</f>
        <v>4.9813843030899099</v>
      </c>
      <c r="D4" s="5">
        <f>Adaboost!B4</f>
        <v>4.9516129032257998</v>
      </c>
      <c r="E4" s="5">
        <f>XGBR!B4</f>
        <v>4.6776767000000001</v>
      </c>
      <c r="F4" s="5">
        <f>Huber!B4</f>
        <v>4.9375986641662104</v>
      </c>
      <c r="G4" s="5">
        <f>BayesRidge!B4</f>
        <v>4.99602064053557</v>
      </c>
      <c r="H4" s="5">
        <f>Elastic!B4</f>
        <v>5.00152424872062</v>
      </c>
      <c r="I4" s="5">
        <f>GBR!B4</f>
        <v>4.9697903711428104</v>
      </c>
      <c r="J4" s="6">
        <f t="shared" si="0"/>
        <v>4.8781718949917359</v>
      </c>
      <c r="K4">
        <f t="shared" si="1"/>
        <v>5.00152424872062</v>
      </c>
      <c r="L4">
        <f t="shared" si="2"/>
        <v>4.5999999999999996</v>
      </c>
      <c r="AC4" s="6"/>
    </row>
    <row r="5" spans="1:29" ht="15" thickBot="1" x14ac:dyDescent="0.35">
      <c r="A5" t="s">
        <v>65</v>
      </c>
      <c r="B5" s="5">
        <f>RF!B5</f>
        <v>4.5999999999999996</v>
      </c>
      <c r="C5" s="5">
        <f>LR!B5</f>
        <v>4.9070330203218901</v>
      </c>
      <c r="D5" s="5">
        <f>Adaboost!B5</f>
        <v>5.1080402010050197</v>
      </c>
      <c r="E5" s="5">
        <f>XGBR!B5</f>
        <v>4.5083010000000003</v>
      </c>
      <c r="F5" s="5">
        <f>Huber!B5</f>
        <v>4.8777854604466198</v>
      </c>
      <c r="G5" s="5">
        <f>BayesRidge!B5</f>
        <v>4.89684094667615</v>
      </c>
      <c r="H5" s="5">
        <f>Elastic!B5</f>
        <v>4.9233585776290196</v>
      </c>
      <c r="I5" s="5">
        <f>GBR!B5</f>
        <v>4.8117931208825899</v>
      </c>
      <c r="J5" s="6">
        <f t="shared" si="0"/>
        <v>4.8235697196996856</v>
      </c>
      <c r="K5">
        <f t="shared" si="1"/>
        <v>5.1080402010050197</v>
      </c>
      <c r="L5">
        <f t="shared" si="2"/>
        <v>4.5083010000000003</v>
      </c>
      <c r="AC5" s="6"/>
    </row>
    <row r="6" spans="1:29" ht="15" thickBot="1" x14ac:dyDescent="0.35">
      <c r="A6" t="s">
        <v>66</v>
      </c>
      <c r="B6" s="5">
        <f>RF!B6</f>
        <v>6.62</v>
      </c>
      <c r="C6" s="5">
        <f>LR!B6</f>
        <v>5.39668494580902</v>
      </c>
      <c r="D6" s="5">
        <f>Adaboost!B6</f>
        <v>5.6792452830188598</v>
      </c>
      <c r="E6" s="5">
        <f>XGBR!B6</f>
        <v>4.4077679999999999</v>
      </c>
      <c r="F6" s="5">
        <f>Huber!B6</f>
        <v>5.2497668441552401</v>
      </c>
      <c r="G6" s="5">
        <f>BayesRidge!B6</f>
        <v>5.4076631828694</v>
      </c>
      <c r="H6" s="5">
        <f>Elastic!B6</f>
        <v>4.96486724434663</v>
      </c>
      <c r="I6" s="5">
        <f>GBR!B6</f>
        <v>5.1169895491192703</v>
      </c>
      <c r="J6" s="6">
        <f t="shared" si="0"/>
        <v>5.3326764465134433</v>
      </c>
      <c r="K6">
        <f t="shared" si="1"/>
        <v>6.62</v>
      </c>
      <c r="L6">
        <f t="shared" si="2"/>
        <v>4.4077679999999999</v>
      </c>
      <c r="AC6" s="6"/>
    </row>
    <row r="7" spans="1:29" ht="15" thickBot="1" x14ac:dyDescent="0.35">
      <c r="A7" t="s">
        <v>67</v>
      </c>
      <c r="B7" s="5">
        <f>RF!B7</f>
        <v>4.59</v>
      </c>
      <c r="C7" s="5">
        <f>LR!B7</f>
        <v>5.3775319883559396</v>
      </c>
      <c r="D7" s="5">
        <f>Adaboost!B7</f>
        <v>5.1080402010050197</v>
      </c>
      <c r="E7" s="5">
        <f>XGBR!B7</f>
        <v>4.7443920000000004</v>
      </c>
      <c r="F7" s="5">
        <f>Huber!B7</f>
        <v>5.3402144690922997</v>
      </c>
      <c r="G7" s="5">
        <f>BayesRidge!B7</f>
        <v>5.3097830858653499</v>
      </c>
      <c r="H7" s="5">
        <f>Elastic!B7</f>
        <v>4.9579491332270296</v>
      </c>
      <c r="I7" s="5">
        <f>GBR!B7</f>
        <v>4.8877697616424003</v>
      </c>
      <c r="J7" s="6">
        <f t="shared" si="0"/>
        <v>4.9267390634763819</v>
      </c>
      <c r="K7">
        <f t="shared" si="1"/>
        <v>5.3775319883559396</v>
      </c>
      <c r="L7">
        <f t="shared" si="2"/>
        <v>4.0249709320993903</v>
      </c>
      <c r="AC7" s="6"/>
    </row>
    <row r="8" spans="1:29" ht="15" thickBot="1" x14ac:dyDescent="0.35">
      <c r="A8" t="s">
        <v>68</v>
      </c>
      <c r="B8" s="5">
        <f>RF!B8</f>
        <v>3.38</v>
      </c>
      <c r="C8" s="5">
        <f>LR!B8</f>
        <v>4.1030816283269003</v>
      </c>
      <c r="D8" s="5">
        <f>Adaboost!B8</f>
        <v>4.81525423728813</v>
      </c>
      <c r="E8" s="5">
        <f>XGBR!B8</f>
        <v>4.3684719999999997</v>
      </c>
      <c r="F8" s="5">
        <f>Huber!B8</f>
        <v>4.0052172017690202</v>
      </c>
      <c r="G8" s="5">
        <f>BayesRidge!B8</f>
        <v>4.1823634963774401</v>
      </c>
      <c r="H8" s="5">
        <f>Elastic!B8</f>
        <v>4.7929027679451099</v>
      </c>
      <c r="I8" s="5">
        <f>GBR!B8</f>
        <v>4.3445417656388896</v>
      </c>
      <c r="J8" s="6">
        <f t="shared" si="0"/>
        <v>4.3696227626717636</v>
      </c>
      <c r="K8">
        <f t="shared" si="1"/>
        <v>5.3347717667003796</v>
      </c>
      <c r="L8">
        <f t="shared" si="2"/>
        <v>3.38</v>
      </c>
      <c r="AC8" s="6"/>
    </row>
    <row r="9" spans="1:29" ht="15" thickBot="1" x14ac:dyDescent="0.35">
      <c r="A9" t="s">
        <v>69</v>
      </c>
      <c r="B9" s="5">
        <f>RF!B9</f>
        <v>4.5</v>
      </c>
      <c r="C9" s="5">
        <f>LR!B9</f>
        <v>5.6301732770441903</v>
      </c>
      <c r="D9" s="5">
        <f>Adaboost!B9</f>
        <v>5.5553745928338696</v>
      </c>
      <c r="E9" s="5">
        <f>XGBR!B9</f>
        <v>2.3935745000000002</v>
      </c>
      <c r="F9" s="5">
        <f>Huber!B9</f>
        <v>5.5960207967973199</v>
      </c>
      <c r="G9" s="5">
        <f>BayesRidge!B9</f>
        <v>5.5987433020545501</v>
      </c>
      <c r="H9" s="5">
        <f>Elastic!B9</f>
        <v>5.0608223440314903</v>
      </c>
      <c r="I9" s="5">
        <f>GBR!B9</f>
        <v>4.4718255310941899</v>
      </c>
      <c r="J9" s="6">
        <f t="shared" si="0"/>
        <v>4.9227872370528534</v>
      </c>
      <c r="K9">
        <f t="shared" si="1"/>
        <v>5.6301732770441903</v>
      </c>
      <c r="L9">
        <f t="shared" si="2"/>
        <v>2.3935745000000002</v>
      </c>
      <c r="AC9" s="6"/>
    </row>
    <row r="10" spans="1:29" ht="15" thickBot="1" x14ac:dyDescent="0.35">
      <c r="A10" t="s">
        <v>70</v>
      </c>
      <c r="B10" s="5">
        <f>RF!B10</f>
        <v>7.95</v>
      </c>
      <c r="C10" s="5">
        <f>LR!B10</f>
        <v>4.69757505271828</v>
      </c>
      <c r="D10" s="5">
        <f>Adaboost!B10</f>
        <v>5.3081395348837201</v>
      </c>
      <c r="E10" s="5">
        <f>XGBR!B10</f>
        <v>7.6175550000000003</v>
      </c>
      <c r="F10" s="5">
        <f>Huber!B10</f>
        <v>4.7378035104644702</v>
      </c>
      <c r="G10" s="5">
        <f>BayesRidge!B10</f>
        <v>4.7312760890823302</v>
      </c>
      <c r="H10" s="5">
        <f>Elastic!B10</f>
        <v>5.0241653396574897</v>
      </c>
      <c r="I10" s="5">
        <f>GBR!B10</f>
        <v>8.5753662080829294</v>
      </c>
      <c r="J10" s="6">
        <f t="shared" si="0"/>
        <v>5.9128635159160137</v>
      </c>
      <c r="K10">
        <f t="shared" si="1"/>
        <v>8.5753662080829294</v>
      </c>
      <c r="L10">
        <f t="shared" si="2"/>
        <v>4.57389090835491</v>
      </c>
      <c r="AC10" s="6"/>
    </row>
    <row r="11" spans="1:29" ht="15" thickBot="1" x14ac:dyDescent="0.35">
      <c r="A11" t="s">
        <v>71</v>
      </c>
      <c r="B11" s="5">
        <f>RF!B11</f>
        <v>5.05</v>
      </c>
      <c r="C11" s="5">
        <f>LR!B11</f>
        <v>5.2442496111247099</v>
      </c>
      <c r="D11" s="5">
        <f>Adaboost!B11</f>
        <v>5.5913978494623597</v>
      </c>
      <c r="E11" s="5">
        <f>XGBR!B11</f>
        <v>5.3278429999999997</v>
      </c>
      <c r="F11" s="5">
        <f>Huber!B11</f>
        <v>5.1963664803373204</v>
      </c>
      <c r="G11" s="5">
        <f>BayesRidge!B11</f>
        <v>5.2036528380334603</v>
      </c>
      <c r="H11" s="5">
        <f>Elastic!B11</f>
        <v>4.9530076252844504</v>
      </c>
      <c r="I11" s="5">
        <f>GBR!B11</f>
        <v>5.3971665464354697</v>
      </c>
      <c r="J11" s="6">
        <f t="shared" si="0"/>
        <v>5.2319232118609715</v>
      </c>
      <c r="K11">
        <f t="shared" si="1"/>
        <v>5.5913978494623597</v>
      </c>
      <c r="L11">
        <f t="shared" si="2"/>
        <v>4.9530076252844504</v>
      </c>
      <c r="AC11" s="6"/>
    </row>
    <row r="12" spans="1:29" ht="15" thickBot="1" x14ac:dyDescent="0.35">
      <c r="A12" t="s">
        <v>72</v>
      </c>
      <c r="B12" s="5">
        <f>RF!B12</f>
        <v>6.02</v>
      </c>
      <c r="C12" s="5">
        <f>LR!B12</f>
        <v>4.7165774590549798</v>
      </c>
      <c r="D12" s="5">
        <f>Adaboost!B12</f>
        <v>5.4658119658119597</v>
      </c>
      <c r="E12" s="5">
        <f>XGBR!B12</f>
        <v>6.7686080000000004</v>
      </c>
      <c r="F12" s="5">
        <f>Huber!B12</f>
        <v>4.7402285538628997</v>
      </c>
      <c r="G12" s="5">
        <f>BayesRidge!B12</f>
        <v>4.7152494853281199</v>
      </c>
      <c r="H12" s="5">
        <f>Elastic!B12</f>
        <v>4.9727736570547396</v>
      </c>
      <c r="I12" s="5">
        <f>GBR!B12</f>
        <v>6.6551771146088097</v>
      </c>
      <c r="J12" s="6">
        <f t="shared" si="0"/>
        <v>5.4183978573247904</v>
      </c>
      <c r="K12">
        <f t="shared" si="1"/>
        <v>6.7686080000000004</v>
      </c>
      <c r="L12">
        <f t="shared" si="2"/>
        <v>4.7111544802016097</v>
      </c>
      <c r="AC12" s="6"/>
    </row>
    <row r="13" spans="1:29" ht="15" thickBot="1" x14ac:dyDescent="0.35">
      <c r="A13" t="s">
        <v>73</v>
      </c>
      <c r="B13" s="5">
        <f>RF!B13</f>
        <v>4.3600000000000003</v>
      </c>
      <c r="C13" s="5">
        <f>LR!B13</f>
        <v>5.1741154914293901</v>
      </c>
      <c r="D13" s="5">
        <f>Adaboost!B13</f>
        <v>5.3358925143953897</v>
      </c>
      <c r="E13" s="5">
        <f>XGBR!B13</f>
        <v>4.5144479999999998</v>
      </c>
      <c r="F13" s="5">
        <f>Huber!B13</f>
        <v>5.1315183519173297</v>
      </c>
      <c r="G13" s="5">
        <f>BayesRidge!B13</f>
        <v>5.1808049886417002</v>
      </c>
      <c r="H13" s="5">
        <f>Elastic!B13</f>
        <v>5.0246594904517501</v>
      </c>
      <c r="I13" s="5">
        <f>GBR!B13</f>
        <v>5.5110765792079599</v>
      </c>
      <c r="J13" s="6">
        <f t="shared" si="0"/>
        <v>5.0510098170617006</v>
      </c>
      <c r="K13">
        <f t="shared" si="1"/>
        <v>5.5110765792079599</v>
      </c>
      <c r="L13">
        <f t="shared" si="2"/>
        <v>4.3600000000000003</v>
      </c>
      <c r="AC13" s="6"/>
    </row>
    <row r="14" spans="1:29" ht="15" thickBot="1" x14ac:dyDescent="0.35">
      <c r="A14" t="s">
        <v>74</v>
      </c>
      <c r="B14" s="5">
        <f>RF!B14</f>
        <v>5.01</v>
      </c>
      <c r="C14" s="5">
        <f>LR!B14</f>
        <v>4.9371626533791897</v>
      </c>
      <c r="D14" s="5">
        <f>Adaboost!B14</f>
        <v>4.8968779564806004</v>
      </c>
      <c r="E14" s="5">
        <f>XGBR!B14</f>
        <v>5.3825409999999998</v>
      </c>
      <c r="F14" s="5">
        <f>Huber!B14</f>
        <v>4.8701810074152503</v>
      </c>
      <c r="G14" s="5">
        <f>BayesRidge!B14</f>
        <v>4.91713603218182</v>
      </c>
      <c r="H14" s="5">
        <f>Elastic!B14</f>
        <v>4.8591189743755798</v>
      </c>
      <c r="I14" s="5">
        <f>GBR!B14</f>
        <v>4.5315332514784004</v>
      </c>
      <c r="J14" s="6">
        <f t="shared" si="0"/>
        <v>4.9160053537848123</v>
      </c>
      <c r="K14">
        <f t="shared" si="1"/>
        <v>5.3825409999999998</v>
      </c>
      <c r="L14">
        <f t="shared" si="2"/>
        <v>4.5315332514784004</v>
      </c>
      <c r="AC14" s="6"/>
    </row>
    <row r="15" spans="1:29" ht="15" thickBot="1" x14ac:dyDescent="0.35">
      <c r="A15" t="s">
        <v>75</v>
      </c>
      <c r="B15" s="5">
        <f>RF!B15</f>
        <v>5.93</v>
      </c>
      <c r="C15" s="5">
        <f>LR!B15</f>
        <v>5.4301877083347003</v>
      </c>
      <c r="D15" s="5">
        <f>Adaboost!B15</f>
        <v>5.7182320441988903</v>
      </c>
      <c r="E15" s="5">
        <f>XGBR!B15</f>
        <v>6.328157</v>
      </c>
      <c r="F15" s="5">
        <f>Huber!B15</f>
        <v>5.3894684744768497</v>
      </c>
      <c r="G15" s="5">
        <f>BayesRidge!B15</f>
        <v>5.4088296670868603</v>
      </c>
      <c r="H15" s="5">
        <f>Elastic!B15</f>
        <v>5.0691330619348998</v>
      </c>
      <c r="I15" s="5">
        <f>GBR!B15</f>
        <v>5.6756163805646196</v>
      </c>
      <c r="J15" s="6">
        <f t="shared" si="0"/>
        <v>5.5991062571651558</v>
      </c>
      <c r="K15">
        <f t="shared" si="1"/>
        <v>6.328157</v>
      </c>
      <c r="L15">
        <f t="shared" si="2"/>
        <v>5.0691330619348998</v>
      </c>
      <c r="AC15" s="6"/>
    </row>
    <row r="16" spans="1:29" ht="15" thickBot="1" x14ac:dyDescent="0.35">
      <c r="A16" t="s">
        <v>76</v>
      </c>
      <c r="B16" s="5">
        <f>RF!B16</f>
        <v>4.47</v>
      </c>
      <c r="C16" s="5">
        <f>LR!B16</f>
        <v>4.7158243725175897</v>
      </c>
      <c r="D16" s="5">
        <f>Adaboost!B16</f>
        <v>5.5553745928338696</v>
      </c>
      <c r="E16" s="5">
        <f>XGBR!B16</f>
        <v>3.1019063</v>
      </c>
      <c r="F16" s="5">
        <f>Huber!B16</f>
        <v>4.6098620522347096</v>
      </c>
      <c r="G16" s="5">
        <f>BayesRidge!B16</f>
        <v>4.7962308300975698</v>
      </c>
      <c r="H16" s="5">
        <f>Elastic!B16</f>
        <v>5.0147764745666104</v>
      </c>
      <c r="I16" s="5">
        <f>GBR!B16</f>
        <v>4.7534385583149898</v>
      </c>
      <c r="J16" s="6">
        <f t="shared" si="0"/>
        <v>4.6303665536737997</v>
      </c>
      <c r="K16">
        <f t="shared" si="1"/>
        <v>5.5553745928338696</v>
      </c>
      <c r="L16">
        <f t="shared" si="2"/>
        <v>3.1019063</v>
      </c>
      <c r="AC16" s="6"/>
    </row>
    <row r="17" spans="1:29" ht="15" thickBot="1" x14ac:dyDescent="0.35">
      <c r="A17" t="s">
        <v>77</v>
      </c>
      <c r="B17" s="5">
        <f>RF!B17</f>
        <v>5.81</v>
      </c>
      <c r="C17" s="5">
        <f>LR!B17</f>
        <v>5.4439099216084799</v>
      </c>
      <c r="D17" s="5">
        <f>Adaboost!B17</f>
        <v>5.5680272108843498</v>
      </c>
      <c r="E17" s="5">
        <f>XGBR!B17</f>
        <v>7.0802455000000002</v>
      </c>
      <c r="F17" s="5">
        <f>Huber!B17</f>
        <v>5.3886197006052896</v>
      </c>
      <c r="G17" s="5">
        <f>BayesRidge!B17</f>
        <v>5.4246086792659298</v>
      </c>
      <c r="H17" s="5">
        <f>Elastic!B17</f>
        <v>5.0212004348919503</v>
      </c>
      <c r="I17" s="5">
        <f>GBR!B17</f>
        <v>6.58923856109379</v>
      </c>
      <c r="J17" s="6">
        <f t="shared" si="0"/>
        <v>5.7486671542127006</v>
      </c>
      <c r="K17">
        <f t="shared" si="1"/>
        <v>7.0802455000000002</v>
      </c>
      <c r="L17">
        <f t="shared" si="2"/>
        <v>5.0212004348919503</v>
      </c>
      <c r="AC17" s="6"/>
    </row>
    <row r="18" spans="1:29" ht="15" thickBot="1" x14ac:dyDescent="0.35">
      <c r="A18" t="s">
        <v>78</v>
      </c>
      <c r="B18" s="5">
        <f>RF!B18</f>
        <v>5.37</v>
      </c>
      <c r="C18" s="5">
        <f>LR!B18</f>
        <v>5.9174640615616703</v>
      </c>
      <c r="D18" s="5">
        <f>Adaboost!B18</f>
        <v>5.5701943844492403</v>
      </c>
      <c r="E18" s="5">
        <f>XGBR!B18</f>
        <v>5.7595196</v>
      </c>
      <c r="F18" s="5">
        <f>Huber!B18</f>
        <v>5.8395840278461701</v>
      </c>
      <c r="G18" s="5">
        <f>BayesRidge!B18</f>
        <v>5.9093864104341298</v>
      </c>
      <c r="H18" s="5">
        <f>Elastic!B18</f>
        <v>5.2445565938962204</v>
      </c>
      <c r="I18" s="5">
        <f>GBR!B18</f>
        <v>5.3659198485792698</v>
      </c>
      <c r="J18" s="6">
        <f t="shared" si="0"/>
        <v>5.642047789449669</v>
      </c>
      <c r="K18">
        <f t="shared" si="1"/>
        <v>5.9174640615616703</v>
      </c>
      <c r="L18">
        <f t="shared" si="2"/>
        <v>5.2445565938962204</v>
      </c>
      <c r="AC18" s="6"/>
    </row>
    <row r="19" spans="1:29" ht="15" thickBot="1" x14ac:dyDescent="0.35">
      <c r="A19" t="s">
        <v>79</v>
      </c>
      <c r="B19" s="5">
        <f>RF!B19</f>
        <v>4.17</v>
      </c>
      <c r="C19" s="5">
        <f>LR!B19</f>
        <v>4.3752014380155</v>
      </c>
      <c r="D19" s="5">
        <f>Adaboost!B19</f>
        <v>4.2891566265060197</v>
      </c>
      <c r="E19" s="5">
        <f>XGBR!B19</f>
        <v>4.2824916999999996</v>
      </c>
      <c r="F19" s="5">
        <f>Huber!B19</f>
        <v>4.3124383838082396</v>
      </c>
      <c r="G19" s="5">
        <f>BayesRidge!B19</f>
        <v>4.28168141721103</v>
      </c>
      <c r="H19" s="5">
        <f>Elastic!B19</f>
        <v>4.5675700057638098</v>
      </c>
      <c r="I19" s="5">
        <f>GBR!B19</f>
        <v>3.8954235599340201</v>
      </c>
      <c r="J19" s="6">
        <f t="shared" si="0"/>
        <v>4.2850561007475765</v>
      </c>
      <c r="K19">
        <f t="shared" si="1"/>
        <v>4.5675700057638098</v>
      </c>
      <c r="L19">
        <f t="shared" si="2"/>
        <v>3.8954235599340201</v>
      </c>
      <c r="AC19" s="6"/>
    </row>
    <row r="20" spans="1:29" ht="15" thickBot="1" x14ac:dyDescent="0.35">
      <c r="A20" t="s">
        <v>80</v>
      </c>
      <c r="B20" s="5">
        <f>RF!B20</f>
        <v>4.2300000000000004</v>
      </c>
      <c r="C20" s="5">
        <f>LR!B20</f>
        <v>4.9895801648948099</v>
      </c>
      <c r="D20" s="5">
        <f>Adaboost!B20</f>
        <v>5.4658119658119597</v>
      </c>
      <c r="E20" s="5">
        <f>XGBR!B20</f>
        <v>4.0505269999999998</v>
      </c>
      <c r="F20" s="5">
        <f>Huber!B20</f>
        <v>4.9022373818178098</v>
      </c>
      <c r="G20" s="5">
        <f>BayesRidge!B20</f>
        <v>4.9771091956277704</v>
      </c>
      <c r="H20" s="5">
        <f>Elastic!B20</f>
        <v>4.8640604823181501</v>
      </c>
      <c r="I20" s="5">
        <f>GBR!B20</f>
        <v>4.5919348392267798</v>
      </c>
      <c r="J20" s="6">
        <f t="shared" si="0"/>
        <v>4.768725157980902</v>
      </c>
      <c r="K20">
        <f t="shared" si="1"/>
        <v>5.4658119658119597</v>
      </c>
      <c r="L20">
        <f t="shared" si="2"/>
        <v>4.0505269999999998</v>
      </c>
      <c r="AC20" s="6"/>
    </row>
    <row r="21" spans="1:29" ht="15" thickBot="1" x14ac:dyDescent="0.35">
      <c r="A21" t="s">
        <v>81</v>
      </c>
      <c r="B21" s="5">
        <f>RF!B21</f>
        <v>4.79</v>
      </c>
      <c r="C21" s="5">
        <f>LR!B21</f>
        <v>3.6329081395905298</v>
      </c>
      <c r="D21" s="5">
        <f>Adaboost!B21</f>
        <v>5.0311850311850304</v>
      </c>
      <c r="E21" s="5">
        <f>XGBR!B21</f>
        <v>5.8774379999999997</v>
      </c>
      <c r="F21" s="5">
        <f>Huber!B21</f>
        <v>3.6519051200296899</v>
      </c>
      <c r="G21" s="5">
        <f>BayesRidge!B21</f>
        <v>3.6352810917487002</v>
      </c>
      <c r="H21" s="5">
        <f>Elastic!B21</f>
        <v>4.6120435772469603</v>
      </c>
      <c r="I21" s="5">
        <f>GBR!B21</f>
        <v>5.28428206974408</v>
      </c>
      <c r="J21" s="6">
        <f t="shared" si="0"/>
        <v>4.4746116927940216</v>
      </c>
      <c r="K21">
        <f t="shared" si="1"/>
        <v>5.8774379999999997</v>
      </c>
      <c r="L21">
        <f t="shared" si="2"/>
        <v>3.6329081395905298</v>
      </c>
      <c r="AC21" s="6"/>
    </row>
    <row r="22" spans="1:29" ht="15" thickBot="1" x14ac:dyDescent="0.35">
      <c r="A22"/>
      <c r="B22" s="5">
        <f>RF!B22</f>
        <v>0</v>
      </c>
      <c r="C22" s="5">
        <f>LR!B22</f>
        <v>0</v>
      </c>
      <c r="D22" s="5">
        <f>Adaboost!B22</f>
        <v>0</v>
      </c>
      <c r="E22" s="5">
        <f>XGBR!B22</f>
        <v>0</v>
      </c>
      <c r="F22" s="5">
        <f>Huber!B22</f>
        <v>0</v>
      </c>
      <c r="G22" s="5">
        <f>BayesRidge!B22</f>
        <v>0</v>
      </c>
      <c r="H22" s="5">
        <f>Elastic!B22</f>
        <v>0</v>
      </c>
      <c r="I22" s="5">
        <f>GBR!B22</f>
        <v>0</v>
      </c>
      <c r="J22" s="6">
        <f t="shared" si="0"/>
        <v>0</v>
      </c>
      <c r="K22">
        <f t="shared" si="1"/>
        <v>0</v>
      </c>
      <c r="L22">
        <f t="shared" si="2"/>
        <v>0</v>
      </c>
      <c r="AC22" s="6"/>
    </row>
    <row r="23" spans="1:29" ht="15" thickBot="1" x14ac:dyDescent="0.35">
      <c r="A23"/>
      <c r="B23" s="5">
        <f>RF!B23</f>
        <v>0</v>
      </c>
      <c r="C23" s="5">
        <f>LR!B23</f>
        <v>0</v>
      </c>
      <c r="D23" s="5">
        <f>Adaboost!B23</f>
        <v>0</v>
      </c>
      <c r="E23" s="5">
        <f>XGBR!B23</f>
        <v>0</v>
      </c>
      <c r="F23" s="5">
        <f>Huber!B23</f>
        <v>0</v>
      </c>
      <c r="G23" s="5">
        <f>BayesRidge!B23</f>
        <v>0</v>
      </c>
      <c r="H23" s="5">
        <f>Elastic!B23</f>
        <v>0</v>
      </c>
      <c r="I23" s="5">
        <f>GBR!B23</f>
        <v>0</v>
      </c>
      <c r="J23" s="6">
        <f t="shared" si="0"/>
        <v>0</v>
      </c>
      <c r="K23">
        <f t="shared" si="1"/>
        <v>0</v>
      </c>
      <c r="L23">
        <f t="shared" si="2"/>
        <v>0</v>
      </c>
      <c r="AC23" s="6"/>
    </row>
    <row r="24" spans="1:29" ht="15" thickBot="1" x14ac:dyDescent="0.35">
      <c r="A24"/>
      <c r="B24" s="5">
        <f>RF!B24</f>
        <v>0</v>
      </c>
      <c r="C24" s="5">
        <f>LR!B24</f>
        <v>0</v>
      </c>
      <c r="D24" s="5">
        <f>Adaboost!B24</f>
        <v>0</v>
      </c>
      <c r="E24" s="5">
        <f>XGBR!B24</f>
        <v>0</v>
      </c>
      <c r="F24" s="5">
        <f>Huber!B24</f>
        <v>0</v>
      </c>
      <c r="G24" s="5">
        <f>BayesRidge!B24</f>
        <v>0</v>
      </c>
      <c r="H24" s="5">
        <f>Elastic!B24</f>
        <v>0</v>
      </c>
      <c r="I24" s="5">
        <f>GBR!B24</f>
        <v>0</v>
      </c>
      <c r="J24" s="6">
        <f t="shared" si="0"/>
        <v>0</v>
      </c>
      <c r="K24">
        <f t="shared" si="1"/>
        <v>0</v>
      </c>
      <c r="L24">
        <f t="shared" si="2"/>
        <v>0</v>
      </c>
      <c r="AC24" s="6"/>
    </row>
    <row r="25" spans="1:29" ht="15" thickBot="1" x14ac:dyDescent="0.35">
      <c r="A25"/>
      <c r="B25" s="5">
        <f>RF!B25</f>
        <v>0</v>
      </c>
      <c r="C25" s="5">
        <f>LR!B25</f>
        <v>0</v>
      </c>
      <c r="D25" s="5">
        <f>Adaboost!B25</f>
        <v>0</v>
      </c>
      <c r="E25" s="5">
        <f>XGBR!B25</f>
        <v>0</v>
      </c>
      <c r="F25" s="5">
        <f>Huber!B25</f>
        <v>0</v>
      </c>
      <c r="G25" s="5">
        <f>BayesRidge!B25</f>
        <v>0</v>
      </c>
      <c r="H25" s="5">
        <f>Elastic!B25</f>
        <v>0</v>
      </c>
      <c r="I25" s="5">
        <f>GBR!B25</f>
        <v>0</v>
      </c>
      <c r="J25" s="6">
        <f t="shared" si="0"/>
        <v>0</v>
      </c>
      <c r="K25">
        <f t="shared" si="1"/>
        <v>0</v>
      </c>
      <c r="L25">
        <f t="shared" si="2"/>
        <v>0</v>
      </c>
      <c r="AC25" s="6"/>
    </row>
    <row r="26" spans="1:29" ht="15" thickBot="1" x14ac:dyDescent="0.35">
      <c r="A26"/>
      <c r="B26" s="5">
        <f>RF!B26</f>
        <v>0</v>
      </c>
      <c r="C26" s="5">
        <f>LR!B26</f>
        <v>0</v>
      </c>
      <c r="D26" s="5">
        <f>Adaboost!B26</f>
        <v>0</v>
      </c>
      <c r="E26" s="5">
        <f>XGBR!B26</f>
        <v>0</v>
      </c>
      <c r="F26" s="5">
        <f>Huber!B26</f>
        <v>0</v>
      </c>
      <c r="G26" s="5">
        <f>BayesRidge!B26</f>
        <v>0</v>
      </c>
      <c r="H26" s="5">
        <f>Elastic!B26</f>
        <v>0</v>
      </c>
      <c r="I26" s="5">
        <f>GBR!B26</f>
        <v>0</v>
      </c>
      <c r="J26" s="6">
        <f t="shared" si="0"/>
        <v>0</v>
      </c>
      <c r="K26">
        <f t="shared" si="1"/>
        <v>0</v>
      </c>
      <c r="L26">
        <f t="shared" si="2"/>
        <v>0</v>
      </c>
      <c r="AC26" s="6"/>
    </row>
    <row r="27" spans="1:29" ht="15" thickBot="1" x14ac:dyDescent="0.35">
      <c r="A27"/>
      <c r="B27" s="5">
        <f>RF!B27</f>
        <v>0</v>
      </c>
      <c r="C27" s="5">
        <f>LR!B27</f>
        <v>0</v>
      </c>
      <c r="D27" s="5">
        <f>Adaboost!B27</f>
        <v>0</v>
      </c>
      <c r="E27" s="5">
        <f>XGBR!B27</f>
        <v>0</v>
      </c>
      <c r="F27" s="5">
        <f>Huber!B27</f>
        <v>0</v>
      </c>
      <c r="G27" s="5">
        <f>BayesRidge!B27</f>
        <v>0</v>
      </c>
      <c r="H27" s="5">
        <f>Elastic!B27</f>
        <v>0</v>
      </c>
      <c r="I27" s="5">
        <f>GBR!B27</f>
        <v>0</v>
      </c>
      <c r="J27" s="6">
        <f t="shared" si="0"/>
        <v>0</v>
      </c>
      <c r="K27">
        <f t="shared" si="1"/>
        <v>0</v>
      </c>
      <c r="L27">
        <f t="shared" si="2"/>
        <v>0</v>
      </c>
      <c r="AC27" s="6"/>
    </row>
    <row r="28" spans="1:29" ht="15" thickBot="1" x14ac:dyDescent="0.35">
      <c r="A28"/>
      <c r="B28" s="5">
        <f>RF!B28</f>
        <v>0</v>
      </c>
      <c r="C28" s="5">
        <f>LR!B28</f>
        <v>0</v>
      </c>
      <c r="D28" s="5">
        <f>Adaboost!B28</f>
        <v>0</v>
      </c>
      <c r="E28" s="5">
        <f>XGBR!B28</f>
        <v>0</v>
      </c>
      <c r="F28" s="5">
        <f>Huber!B28</f>
        <v>0</v>
      </c>
      <c r="G28" s="5">
        <f>BayesRidge!B28</f>
        <v>0</v>
      </c>
      <c r="H28" s="5">
        <f>Elastic!B28</f>
        <v>0</v>
      </c>
      <c r="I28" s="5">
        <f>GBR!B28</f>
        <v>0</v>
      </c>
      <c r="J28" s="6">
        <f t="shared" si="0"/>
        <v>0</v>
      </c>
      <c r="K28">
        <f t="shared" si="1"/>
        <v>0</v>
      </c>
      <c r="L28">
        <f t="shared" si="2"/>
        <v>0</v>
      </c>
      <c r="AC28" s="6"/>
    </row>
    <row r="29" spans="1:29" ht="15" thickBot="1" x14ac:dyDescent="0.35">
      <c r="A29"/>
      <c r="B29" s="5">
        <f>RF!B29</f>
        <v>0</v>
      </c>
      <c r="C29" s="5">
        <f>LR!B29</f>
        <v>0</v>
      </c>
      <c r="D29" s="5">
        <f>Adaboost!B29</f>
        <v>0</v>
      </c>
      <c r="E29" s="5">
        <f>XGBR!B29</f>
        <v>0</v>
      </c>
      <c r="F29" s="5">
        <f>Huber!B29</f>
        <v>0</v>
      </c>
      <c r="G29" s="5">
        <f>BayesRidge!B29</f>
        <v>0</v>
      </c>
      <c r="H29" s="5">
        <f>Elastic!B29</f>
        <v>0</v>
      </c>
      <c r="I29" s="5">
        <f>GBR!B29</f>
        <v>0</v>
      </c>
      <c r="J29" s="6">
        <f t="shared" si="0"/>
        <v>0</v>
      </c>
      <c r="K29">
        <f t="shared" si="1"/>
        <v>0</v>
      </c>
      <c r="L29">
        <f t="shared" si="2"/>
        <v>0</v>
      </c>
      <c r="AC29" s="6"/>
    </row>
    <row r="30" spans="1:29" ht="15" thickBot="1" x14ac:dyDescent="0.35">
      <c r="A30"/>
      <c r="B30" s="5">
        <f>RF!B30</f>
        <v>0</v>
      </c>
      <c r="C30" s="5">
        <f>LR!B30</f>
        <v>0</v>
      </c>
      <c r="D30" s="5">
        <f>Adaboost!B30</f>
        <v>0</v>
      </c>
      <c r="E30" s="5">
        <f>XGBR!B30</f>
        <v>0</v>
      </c>
      <c r="F30" s="5">
        <f>Huber!B30</f>
        <v>0</v>
      </c>
      <c r="G30" s="5">
        <f>BayesRidge!B30</f>
        <v>0</v>
      </c>
      <c r="H30" s="5">
        <f>Elastic!B30</f>
        <v>0</v>
      </c>
      <c r="I30" s="5">
        <f>GBR!B30</f>
        <v>0</v>
      </c>
      <c r="J30" s="6">
        <f t="shared" si="0"/>
        <v>0</v>
      </c>
      <c r="K30">
        <f t="shared" si="1"/>
        <v>0</v>
      </c>
      <c r="L30">
        <f t="shared" si="2"/>
        <v>0</v>
      </c>
      <c r="AC30" s="6"/>
    </row>
    <row r="31" spans="1:29" ht="15" thickBot="1" x14ac:dyDescent="0.35">
      <c r="A31"/>
      <c r="B31" s="5">
        <f>RF!B31</f>
        <v>0</v>
      </c>
      <c r="C31" s="5">
        <f>LR!B31</f>
        <v>0</v>
      </c>
      <c r="D31" s="5">
        <f>Adaboost!B31</f>
        <v>0</v>
      </c>
      <c r="E31" s="5">
        <f>XGBR!B31</f>
        <v>0</v>
      </c>
      <c r="F31" s="5">
        <f>Huber!B31</f>
        <v>0</v>
      </c>
      <c r="G31" s="5">
        <f>BayesRidge!B31</f>
        <v>0</v>
      </c>
      <c r="H31" s="5">
        <f>Elastic!B31</f>
        <v>0</v>
      </c>
      <c r="I31" s="5">
        <f>GBR!B31</f>
        <v>0</v>
      </c>
      <c r="J31" s="6">
        <f t="shared" si="0"/>
        <v>0</v>
      </c>
      <c r="K31">
        <f t="shared" si="1"/>
        <v>0</v>
      </c>
      <c r="L31">
        <f t="shared" si="2"/>
        <v>0</v>
      </c>
      <c r="AC31" s="6"/>
    </row>
    <row r="32" spans="1:29" ht="15" thickBot="1" x14ac:dyDescent="0.35">
      <c r="A32"/>
      <c r="B32" s="5">
        <f>RF!B32</f>
        <v>0</v>
      </c>
      <c r="C32" s="5">
        <f>LR!B32</f>
        <v>0</v>
      </c>
      <c r="D32" s="5">
        <f>Adaboost!B32</f>
        <v>0</v>
      </c>
      <c r="E32" s="5">
        <f>XGBR!B32</f>
        <v>0</v>
      </c>
      <c r="F32" s="5">
        <f>Huber!B32</f>
        <v>0</v>
      </c>
      <c r="G32" s="5">
        <f>BayesRidge!B32</f>
        <v>0</v>
      </c>
      <c r="H32" s="5">
        <f>Elastic!B32</f>
        <v>0</v>
      </c>
      <c r="I32" s="5">
        <f>GBR!B32</f>
        <v>0</v>
      </c>
      <c r="J32" s="6">
        <f t="shared" si="0"/>
        <v>0</v>
      </c>
      <c r="K32">
        <f t="shared" ref="K32:K35" si="3">MAX(B32:I32)</f>
        <v>0</v>
      </c>
      <c r="L32">
        <f t="shared" ref="L32:L35" si="4">MIN(B32:I32)</f>
        <v>0</v>
      </c>
      <c r="AC32" s="6"/>
    </row>
    <row r="33" spans="1:29" ht="15" thickBot="1" x14ac:dyDescent="0.35">
      <c r="A33"/>
      <c r="B33" s="5">
        <f>RF!B33</f>
        <v>0</v>
      </c>
      <c r="C33" s="5">
        <f>LR!B33</f>
        <v>0</v>
      </c>
      <c r="D33" s="5">
        <f>Adaboost!B33</f>
        <v>0</v>
      </c>
      <c r="E33" s="5">
        <f>XGBR!B33</f>
        <v>0</v>
      </c>
      <c r="F33" s="5">
        <f>Huber!B33</f>
        <v>0</v>
      </c>
      <c r="G33" s="5">
        <f>BayesRidge!B33</f>
        <v>0</v>
      </c>
      <c r="H33" s="5">
        <f>Elastic!B33</f>
        <v>0</v>
      </c>
      <c r="I33" s="5">
        <f>GBR!B33</f>
        <v>0</v>
      </c>
      <c r="J33" s="6">
        <f t="shared" si="0"/>
        <v>0</v>
      </c>
      <c r="K33">
        <f t="shared" si="3"/>
        <v>0</v>
      </c>
      <c r="L33">
        <f t="shared" si="4"/>
        <v>0</v>
      </c>
      <c r="AC33" s="6"/>
    </row>
    <row r="34" spans="1:29" ht="15" thickBot="1" x14ac:dyDescent="0.35">
      <c r="A34"/>
      <c r="B34" s="5">
        <f>RF!B34</f>
        <v>0</v>
      </c>
      <c r="C34" s="5">
        <f>LR!B34</f>
        <v>0</v>
      </c>
      <c r="D34" s="5">
        <f>Adaboost!B34</f>
        <v>0</v>
      </c>
      <c r="E34" s="5">
        <f>XGBR!B34</f>
        <v>0</v>
      </c>
      <c r="F34" s="5">
        <f>Huber!B34</f>
        <v>0</v>
      </c>
      <c r="G34" s="5">
        <f>BayesRidge!B34</f>
        <v>0</v>
      </c>
      <c r="H34" s="5">
        <f>Elastic!B34</f>
        <v>0</v>
      </c>
      <c r="I34" s="5">
        <f>GBR!B34</f>
        <v>0</v>
      </c>
      <c r="J34" s="6">
        <f t="shared" si="0"/>
        <v>0</v>
      </c>
      <c r="K34">
        <f t="shared" si="3"/>
        <v>0</v>
      </c>
      <c r="L34">
        <f t="shared" si="4"/>
        <v>0</v>
      </c>
      <c r="Q34"/>
      <c r="AC34" s="6"/>
    </row>
    <row r="35" spans="1:29" ht="15" thickBot="1" x14ac:dyDescent="0.35">
      <c r="A35"/>
      <c r="B35" s="5">
        <f>RF!B35</f>
        <v>0</v>
      </c>
      <c r="C35" s="5">
        <f>LR!B35</f>
        <v>0</v>
      </c>
      <c r="D35" s="5">
        <f>Adaboost!B35</f>
        <v>0</v>
      </c>
      <c r="E35" s="5">
        <f>XGBR!B35</f>
        <v>0</v>
      </c>
      <c r="F35" s="5">
        <f>Huber!B35</f>
        <v>0</v>
      </c>
      <c r="G35" s="5">
        <f>BayesRidge!B35</f>
        <v>0</v>
      </c>
      <c r="H35" s="5">
        <f>Elastic!B35</f>
        <v>0</v>
      </c>
      <c r="I35" s="5">
        <f>GBR!B35</f>
        <v>0</v>
      </c>
      <c r="J35" s="6">
        <f t="shared" si="0"/>
        <v>0</v>
      </c>
      <c r="K35">
        <f t="shared" si="3"/>
        <v>0</v>
      </c>
      <c r="L35">
        <f t="shared" si="4"/>
        <v>0</v>
      </c>
      <c r="Q35"/>
      <c r="AC35" s="6"/>
    </row>
    <row r="36" spans="1:29" x14ac:dyDescent="0.3">
      <c r="A36" s="4" t="s">
        <v>0</v>
      </c>
      <c r="B36" s="4" t="s">
        <v>7</v>
      </c>
      <c r="D36" s="7" t="s">
        <v>30</v>
      </c>
      <c r="E36" s="7" t="s">
        <v>20</v>
      </c>
      <c r="F36" s="7" t="s">
        <v>19</v>
      </c>
      <c r="G36" s="7" t="s">
        <v>34</v>
      </c>
      <c r="H36" s="7" t="s">
        <v>29</v>
      </c>
      <c r="I36" s="7" t="s">
        <v>15</v>
      </c>
      <c r="J36" s="7" t="s">
        <v>14</v>
      </c>
      <c r="K36" s="7" t="s">
        <v>28</v>
      </c>
      <c r="L36" s="7" t="s">
        <v>27</v>
      </c>
      <c r="M36" s="7" t="s">
        <v>17</v>
      </c>
      <c r="N36" s="7" t="s">
        <v>35</v>
      </c>
      <c r="O36" s="7" t="s">
        <v>37</v>
      </c>
      <c r="P36" s="7" t="s">
        <v>18</v>
      </c>
      <c r="Q36" s="7" t="s">
        <v>26</v>
      </c>
      <c r="R36" s="7" t="s">
        <v>25</v>
      </c>
      <c r="S36" s="7" t="s">
        <v>38</v>
      </c>
      <c r="T36" s="7" t="s">
        <v>36</v>
      </c>
      <c r="U36" s="7" t="s">
        <v>24</v>
      </c>
      <c r="V36" s="7" t="s">
        <v>6</v>
      </c>
      <c r="Y36"/>
      <c r="AC36" s="6"/>
    </row>
    <row r="37" spans="1:29" ht="15" thickBot="1" x14ac:dyDescent="0.35">
      <c r="A37" t="str">
        <f>A2</f>
        <v>Cade Povich</v>
      </c>
      <c r="B37" s="5">
        <f>Neural!B2</f>
        <v>4.5706330793051402</v>
      </c>
      <c r="D37" s="7">
        <v>8</v>
      </c>
      <c r="E37" s="7" t="s">
        <v>69</v>
      </c>
      <c r="F37" s="7" t="s">
        <v>51</v>
      </c>
      <c r="G37" s="7">
        <v>3.454545454545455</v>
      </c>
      <c r="H37" s="7">
        <v>4.9227872370528534</v>
      </c>
      <c r="I37" s="7">
        <v>5.6301732770441903</v>
      </c>
      <c r="J37" s="7">
        <v>2.3935745000000002</v>
      </c>
      <c r="K37" s="7">
        <v>3.5</v>
      </c>
      <c r="L37" s="7">
        <f t="shared" ref="L37:L56" si="5">IF(ABS(H37 - K37) &gt; ABS(I37 - K37), H37, I37)-K37</f>
        <v>2.1301732770441903</v>
      </c>
      <c r="M37" s="10" t="str">
        <f t="shared" ref="M37:M56" si="6">IF(L37 &lt; 0, "Under", "Over")</f>
        <v>Over</v>
      </c>
      <c r="N37" s="10">
        <f t="shared" ref="N37:N56" si="7">G37-K37</f>
        <v>-4.545454545454497E-2</v>
      </c>
      <c r="O37" s="10">
        <v>0.5</v>
      </c>
      <c r="P37" s="10">
        <f t="shared" ref="P37:P56" si="8">IF(M37="Over", IF(AND(H37&gt;K37, I37&gt;K37, J37&gt;K37), 1, IF(OR(AND(H37&gt;K37, I37&gt;K37), AND(H37&gt;K37, J37&gt;K37), AND(H37&gt;K37, J37&gt;K37)), 2/3, IF(OR(AND(H37&gt;K37, I37&lt;=K37), AND(H37&gt;K37, J37&lt;=K37), AND(I37&gt;K37, J37&lt;=K37), AND(H37&lt;=K37, I37&gt;K37), AND(H37&lt;=K37, J37&gt;K37), AND(I37&lt;=K37, J37&gt;K37)), 1/3, 0))), IF(AND(H37&lt;K37, I37&lt;K37, J37&lt;K37), 1, IF(OR(AND(H37&lt;K37, I37&lt;K37), AND(H37&lt;K37, J37&lt;K37), AND(H37&lt;K37, J37&lt;K37)), 2/3, IF(OR(AND(H37&lt;K37, I37&gt;=K37), AND(H37&lt;K37, J37&gt;=K37), AND(I37&lt;K37, J37&gt;=K37), AND(H37&gt;=K37, I37&lt;K37), AND(H37&gt;=K37, J37&lt;K37), AND(I37&gt;=K37, J37&lt;K37)), 1/3, 0))))</f>
        <v>0.66666666666666663</v>
      </c>
      <c r="Q37" s="10">
        <f t="shared" ref="Q37:Q56" si="9">IF(OR(L37&gt;1.5,L37&lt;-1.5),3,
IF(OR(AND(L37&lt;=1.5,L37&gt;=1),AND(L37&gt;=-1.5,L37&lt;=-1)),2.5,
IF(OR(AND(L37&lt;=1,L37&gt;=0.75),AND(L37&gt;=-1,L37&lt;=-0.75)),2,
IF(OR(AND(L37&lt;=0.75,L37&gt;=0.5),AND(L37&gt;=-0.75,L37&lt;=-0.5)),1.5,
IF(OR(L37&lt;=0.5,L37&gt;=-0.5),1,"")
)
)
))</f>
        <v>3</v>
      </c>
      <c r="R37" s="10">
        <f t="shared" ref="R37:R56" si="10">IF(P37=1,3,IF(P37=2/3,2,IF(P37=1/3,1,0)))</f>
        <v>2</v>
      </c>
      <c r="S37" s="10">
        <f t="shared" ref="S37:S56" si="11">IF(AND(M37="Over", G37&gt;K37), 2, IF(AND(M37="Under", G37&lt;=K37), 2, 0))</f>
        <v>0</v>
      </c>
      <c r="T37" s="10">
        <f t="shared" ref="T37:T56" si="12">IF(AND(M37="Over", O37&gt;0.5), 2, IF(AND(M37="Under", O37&lt;=0.5), 2, 0))</f>
        <v>0</v>
      </c>
      <c r="U37" s="10">
        <f t="shared" ref="U37:U56" si="13">SUM(Q37:T37)</f>
        <v>5</v>
      </c>
      <c r="V37" s="10">
        <v>6</v>
      </c>
      <c r="Y37"/>
      <c r="AC37" s="6"/>
    </row>
    <row r="38" spans="1:29" ht="15" thickBot="1" x14ac:dyDescent="0.35">
      <c r="A38" t="str">
        <f>A3</f>
        <v>Yusei Kikuchi</v>
      </c>
      <c r="B38" s="5">
        <f>Neural!B3</f>
        <v>5.2745942865468702</v>
      </c>
      <c r="D38" s="7">
        <v>15</v>
      </c>
      <c r="E38" s="7" t="s">
        <v>76</v>
      </c>
      <c r="F38" s="7" t="s">
        <v>43</v>
      </c>
      <c r="G38" s="7">
        <v>4.166666666666667</v>
      </c>
      <c r="H38" s="7">
        <v>4.6303665536737997</v>
      </c>
      <c r="I38" s="7">
        <v>5.5553745928338696</v>
      </c>
      <c r="J38" s="7">
        <v>3.1019063</v>
      </c>
      <c r="K38" s="9">
        <v>3.5</v>
      </c>
      <c r="L38" s="9">
        <f t="shared" si="5"/>
        <v>2.0553745928338696</v>
      </c>
      <c r="M38" s="11" t="str">
        <f t="shared" si="6"/>
        <v>Over</v>
      </c>
      <c r="N38" s="11">
        <f t="shared" si="7"/>
        <v>0.66666666666666696</v>
      </c>
      <c r="O38" s="11">
        <v>0.7</v>
      </c>
      <c r="P38" s="11">
        <f t="shared" si="8"/>
        <v>0.66666666666666663</v>
      </c>
      <c r="Q38" s="11">
        <f t="shared" si="9"/>
        <v>3</v>
      </c>
      <c r="R38" s="11">
        <f t="shared" si="10"/>
        <v>2</v>
      </c>
      <c r="S38" s="11">
        <f t="shared" si="11"/>
        <v>2</v>
      </c>
      <c r="T38" s="11">
        <f t="shared" si="12"/>
        <v>2</v>
      </c>
      <c r="U38" s="11">
        <f t="shared" si="13"/>
        <v>9</v>
      </c>
      <c r="V38" s="11">
        <v>1</v>
      </c>
      <c r="Y38"/>
      <c r="AC38" s="6"/>
    </row>
    <row r="39" spans="1:29" ht="15" thickBot="1" x14ac:dyDescent="0.35">
      <c r="A39" t="str">
        <f>A4</f>
        <v>Brady Singer</v>
      </c>
      <c r="B39" s="5">
        <f>Neural!B4</f>
        <v>4.7879392240447096</v>
      </c>
      <c r="D39" s="7">
        <v>18</v>
      </c>
      <c r="E39" s="7" t="s">
        <v>79</v>
      </c>
      <c r="F39" s="7" t="s">
        <v>55</v>
      </c>
      <c r="G39" s="7">
        <v>4</v>
      </c>
      <c r="H39" s="7">
        <v>4.2850561007475765</v>
      </c>
      <c r="I39" s="7">
        <v>4.5675700057638098</v>
      </c>
      <c r="J39" s="7">
        <v>3.8954235599340201</v>
      </c>
      <c r="K39" s="7">
        <v>3.5</v>
      </c>
      <c r="L39" s="7">
        <f t="shared" si="5"/>
        <v>1.0675700057638098</v>
      </c>
      <c r="M39" s="11" t="str">
        <f t="shared" si="6"/>
        <v>Over</v>
      </c>
      <c r="N39" s="11">
        <f t="shared" si="7"/>
        <v>0.5</v>
      </c>
      <c r="O39" s="11">
        <v>0.5</v>
      </c>
      <c r="P39" s="11">
        <f t="shared" si="8"/>
        <v>1</v>
      </c>
      <c r="Q39" s="11">
        <f t="shared" si="9"/>
        <v>2.5</v>
      </c>
      <c r="R39" s="11">
        <f t="shared" si="10"/>
        <v>3</v>
      </c>
      <c r="S39" s="11">
        <f t="shared" si="11"/>
        <v>2</v>
      </c>
      <c r="T39" s="11">
        <f t="shared" si="12"/>
        <v>0</v>
      </c>
      <c r="U39" s="11">
        <f t="shared" si="13"/>
        <v>7.5</v>
      </c>
      <c r="V39" s="11">
        <v>3</v>
      </c>
      <c r="Y39"/>
      <c r="AC39" s="6"/>
    </row>
    <row r="40" spans="1:29" ht="15" thickBot="1" x14ac:dyDescent="0.35">
      <c r="A40" t="str">
        <f>A5</f>
        <v>Tanner Bibee</v>
      </c>
      <c r="B40" s="5">
        <f>Neural!B5</f>
        <v>4.7789751503358797</v>
      </c>
      <c r="D40" s="7">
        <v>19</v>
      </c>
      <c r="E40" s="7" t="s">
        <v>80</v>
      </c>
      <c r="F40" s="7" t="s">
        <v>47</v>
      </c>
      <c r="G40" s="7">
        <v>4</v>
      </c>
      <c r="H40" s="7">
        <v>4.768725157980902</v>
      </c>
      <c r="I40" s="7">
        <v>5.4658119658119597</v>
      </c>
      <c r="J40" s="7">
        <v>4.0505269999999998</v>
      </c>
      <c r="K40" s="7">
        <v>3.5</v>
      </c>
      <c r="L40" s="7">
        <f t="shared" si="5"/>
        <v>1.9658119658119597</v>
      </c>
      <c r="M40" s="11" t="str">
        <f t="shared" si="6"/>
        <v>Over</v>
      </c>
      <c r="N40" s="11">
        <f t="shared" si="7"/>
        <v>0.5</v>
      </c>
      <c r="O40" s="11">
        <v>0.5</v>
      </c>
      <c r="P40" s="11">
        <f t="shared" si="8"/>
        <v>1</v>
      </c>
      <c r="Q40" s="11">
        <f t="shared" si="9"/>
        <v>3</v>
      </c>
      <c r="R40" s="11">
        <f t="shared" si="10"/>
        <v>3</v>
      </c>
      <c r="S40" s="11">
        <f t="shared" si="11"/>
        <v>2</v>
      </c>
      <c r="T40" s="11">
        <f t="shared" si="12"/>
        <v>0</v>
      </c>
      <c r="U40" s="11">
        <f t="shared" si="13"/>
        <v>8</v>
      </c>
      <c r="V40" s="11">
        <v>3</v>
      </c>
      <c r="Y40"/>
      <c r="AC40" s="6"/>
    </row>
    <row r="41" spans="1:29" ht="15" thickBot="1" x14ac:dyDescent="0.35">
      <c r="A41" t="str">
        <f>A6</f>
        <v>Bryan Woo</v>
      </c>
      <c r="B41" s="5">
        <f>Neural!B6</f>
        <v>5.1511029693025803</v>
      </c>
      <c r="D41" s="7">
        <v>3</v>
      </c>
      <c r="E41" s="7" t="s">
        <v>60</v>
      </c>
      <c r="F41" s="7" t="s">
        <v>48</v>
      </c>
      <c r="G41" s="7">
        <v>5.8181818181818183</v>
      </c>
      <c r="H41" s="7">
        <v>4.8781718949917359</v>
      </c>
      <c r="I41" s="7">
        <v>5.00152424872062</v>
      </c>
      <c r="J41" s="7">
        <v>4.5999999999999996</v>
      </c>
      <c r="K41" s="7">
        <v>4.5</v>
      </c>
      <c r="L41" s="7">
        <f t="shared" si="5"/>
        <v>0.50152424872061996</v>
      </c>
      <c r="M41" s="11" t="str">
        <f t="shared" si="6"/>
        <v>Over</v>
      </c>
      <c r="N41" s="11">
        <f t="shared" si="7"/>
        <v>1.3181818181818183</v>
      </c>
      <c r="O41" s="11">
        <v>0.6</v>
      </c>
      <c r="P41" s="11">
        <f t="shared" si="8"/>
        <v>1</v>
      </c>
      <c r="Q41" s="11">
        <f t="shared" si="9"/>
        <v>1.5</v>
      </c>
      <c r="R41" s="11">
        <f t="shared" si="10"/>
        <v>3</v>
      </c>
      <c r="S41" s="11">
        <f t="shared" si="11"/>
        <v>2</v>
      </c>
      <c r="T41" s="11">
        <f t="shared" si="12"/>
        <v>2</v>
      </c>
      <c r="U41" s="11">
        <f t="shared" si="13"/>
        <v>8.5</v>
      </c>
      <c r="V41" s="11">
        <v>2</v>
      </c>
      <c r="Y41"/>
      <c r="AC41" s="6"/>
    </row>
    <row r="42" spans="1:29" ht="15" thickBot="1" x14ac:dyDescent="0.35">
      <c r="A42" t="str">
        <f>A8</f>
        <v>Walker Buehler</v>
      </c>
      <c r="B42" s="5">
        <f>Neural!B8</f>
        <v>4.0249709320993903</v>
      </c>
      <c r="D42" s="7">
        <v>13</v>
      </c>
      <c r="E42" s="7" t="s">
        <v>74</v>
      </c>
      <c r="F42" s="7" t="s">
        <v>56</v>
      </c>
      <c r="G42" s="7">
        <v>5.083333333333333</v>
      </c>
      <c r="H42" s="7">
        <v>4.9160053537848123</v>
      </c>
      <c r="I42" s="7">
        <v>5.3825409999999998</v>
      </c>
      <c r="J42" s="7">
        <v>4.5315332514784004</v>
      </c>
      <c r="K42" s="9">
        <v>4.5</v>
      </c>
      <c r="L42" s="9">
        <f t="shared" si="5"/>
        <v>0.8825409999999998</v>
      </c>
      <c r="M42" s="10" t="str">
        <f t="shared" si="6"/>
        <v>Over</v>
      </c>
      <c r="N42" s="10">
        <f t="shared" si="7"/>
        <v>0.58333333333333304</v>
      </c>
      <c r="O42" s="10">
        <v>1</v>
      </c>
      <c r="P42" s="10">
        <f t="shared" si="8"/>
        <v>1</v>
      </c>
      <c r="Q42" s="10">
        <f t="shared" si="9"/>
        <v>2</v>
      </c>
      <c r="R42" s="10">
        <f t="shared" si="10"/>
        <v>3</v>
      </c>
      <c r="S42" s="10">
        <f t="shared" si="11"/>
        <v>2</v>
      </c>
      <c r="T42" s="10">
        <f t="shared" si="12"/>
        <v>2</v>
      </c>
      <c r="U42" s="10">
        <f t="shared" si="13"/>
        <v>9</v>
      </c>
      <c r="V42" s="10">
        <v>7</v>
      </c>
      <c r="Y42"/>
      <c r="AC42" s="6"/>
    </row>
    <row r="43" spans="1:29" ht="15" thickBot="1" x14ac:dyDescent="0.35">
      <c r="A43" t="str">
        <f>A7</f>
        <v>JP Sears</v>
      </c>
      <c r="B43" s="5">
        <f>Neural!B7</f>
        <v>5.3347717667003796</v>
      </c>
      <c r="D43" s="7">
        <v>6</v>
      </c>
      <c r="E43" s="7" t="s">
        <v>67</v>
      </c>
      <c r="F43" s="7" t="s">
        <v>58</v>
      </c>
      <c r="G43" s="7">
        <v>3.75</v>
      </c>
      <c r="H43" s="7">
        <v>4.9267390634763819</v>
      </c>
      <c r="I43" s="7">
        <v>5.3775319883559396</v>
      </c>
      <c r="J43" s="7">
        <v>4.0249709320993903</v>
      </c>
      <c r="K43" s="7">
        <v>4.5</v>
      </c>
      <c r="L43" s="7">
        <f t="shared" si="5"/>
        <v>0.8775319883559396</v>
      </c>
      <c r="M43" s="10" t="str">
        <f t="shared" si="6"/>
        <v>Over</v>
      </c>
      <c r="N43" s="10">
        <f t="shared" si="7"/>
        <v>-0.75</v>
      </c>
      <c r="O43" s="10">
        <v>0.5</v>
      </c>
      <c r="P43" s="10">
        <f t="shared" si="8"/>
        <v>0.66666666666666663</v>
      </c>
      <c r="Q43" s="10">
        <f t="shared" si="9"/>
        <v>2</v>
      </c>
      <c r="R43" s="10">
        <f t="shared" si="10"/>
        <v>2</v>
      </c>
      <c r="S43" s="10">
        <f t="shared" si="11"/>
        <v>0</v>
      </c>
      <c r="T43" s="10">
        <f t="shared" si="12"/>
        <v>0</v>
      </c>
      <c r="U43" s="10">
        <f t="shared" si="13"/>
        <v>4</v>
      </c>
      <c r="V43" s="10">
        <v>8</v>
      </c>
      <c r="Y43"/>
      <c r="AC43" s="6"/>
    </row>
    <row r="44" spans="1:29" ht="15" thickBot="1" x14ac:dyDescent="0.35">
      <c r="A44" t="str">
        <f t="shared" ref="A44:A70" si="14">A9</f>
        <v>Bailey Falter</v>
      </c>
      <c r="B44" s="5">
        <f>Neural!B9</f>
        <v>5.4985507896200696</v>
      </c>
      <c r="D44" s="7">
        <v>12</v>
      </c>
      <c r="E44" s="7" t="s">
        <v>73</v>
      </c>
      <c r="F44" s="7" t="s">
        <v>52</v>
      </c>
      <c r="G44" s="7">
        <v>4.583333333333333</v>
      </c>
      <c r="H44" s="7">
        <v>5.0510098170617006</v>
      </c>
      <c r="I44" s="7">
        <v>5.5110765792079599</v>
      </c>
      <c r="J44" s="7">
        <v>4.3600000000000003</v>
      </c>
      <c r="K44" s="7">
        <v>4.5</v>
      </c>
      <c r="L44" s="7">
        <f t="shared" si="5"/>
        <v>1.0110765792079599</v>
      </c>
      <c r="M44" s="11" t="str">
        <f t="shared" si="6"/>
        <v>Over</v>
      </c>
      <c r="N44" s="11">
        <f t="shared" si="7"/>
        <v>8.3333333333333037E-2</v>
      </c>
      <c r="O44" s="11">
        <v>0.5</v>
      </c>
      <c r="P44" s="11">
        <f t="shared" si="8"/>
        <v>0.66666666666666663</v>
      </c>
      <c r="Q44" s="11">
        <f t="shared" si="9"/>
        <v>2.5</v>
      </c>
      <c r="R44" s="11">
        <f t="shared" si="10"/>
        <v>2</v>
      </c>
      <c r="S44" s="11">
        <f t="shared" si="11"/>
        <v>2</v>
      </c>
      <c r="T44" s="11">
        <f t="shared" si="12"/>
        <v>0</v>
      </c>
      <c r="U44" s="11">
        <f t="shared" si="13"/>
        <v>6.5</v>
      </c>
      <c r="V44" s="11">
        <v>2</v>
      </c>
      <c r="Y44"/>
      <c r="AC44" s="6"/>
    </row>
    <row r="45" spans="1:29" ht="15" thickBot="1" x14ac:dyDescent="0.35">
      <c r="A45" t="str">
        <f t="shared" si="14"/>
        <v>Reynaldo Lopez</v>
      </c>
      <c r="B45" s="5">
        <f>Neural!B10</f>
        <v>4.57389090835491</v>
      </c>
      <c r="D45" s="7">
        <v>10</v>
      </c>
      <c r="E45" s="7" t="s">
        <v>71</v>
      </c>
      <c r="F45" s="7" t="s">
        <v>44</v>
      </c>
      <c r="G45" s="7">
        <v>4.7777777777777777</v>
      </c>
      <c r="H45" s="7">
        <v>5.2319232118609715</v>
      </c>
      <c r="I45" s="7">
        <v>5.5913978494623597</v>
      </c>
      <c r="J45" s="7">
        <v>4.9530076252844504</v>
      </c>
      <c r="K45" s="9">
        <v>4.5</v>
      </c>
      <c r="L45" s="9">
        <f t="shared" si="5"/>
        <v>1.0913978494623597</v>
      </c>
      <c r="M45" s="11" t="str">
        <f t="shared" si="6"/>
        <v>Over</v>
      </c>
      <c r="N45" s="11">
        <f t="shared" si="7"/>
        <v>0.27777777777777768</v>
      </c>
      <c r="O45" s="11">
        <v>0.55555555555555558</v>
      </c>
      <c r="P45" s="11">
        <f t="shared" si="8"/>
        <v>1</v>
      </c>
      <c r="Q45" s="11">
        <f t="shared" si="9"/>
        <v>2.5</v>
      </c>
      <c r="R45" s="11">
        <f t="shared" si="10"/>
        <v>3</v>
      </c>
      <c r="S45" s="11">
        <f t="shared" si="11"/>
        <v>2</v>
      </c>
      <c r="T45" s="11">
        <f t="shared" si="12"/>
        <v>2</v>
      </c>
      <c r="U45" s="11">
        <f t="shared" si="13"/>
        <v>9.5</v>
      </c>
      <c r="V45" s="11">
        <v>2</v>
      </c>
      <c r="Y45"/>
      <c r="AC45" s="6"/>
    </row>
    <row r="46" spans="1:29" ht="15" thickBot="1" x14ac:dyDescent="0.35">
      <c r="A46" t="str">
        <f t="shared" si="14"/>
        <v>Mitchell Parker</v>
      </c>
      <c r="B46" s="5">
        <f>Neural!B11</f>
        <v>5.1236249560709801</v>
      </c>
      <c r="D46" s="7">
        <v>20</v>
      </c>
      <c r="E46" s="7" t="s">
        <v>81</v>
      </c>
      <c r="F46" s="7" t="s">
        <v>39</v>
      </c>
      <c r="G46" s="7">
        <v>3</v>
      </c>
      <c r="H46" s="7">
        <v>4.4746116927940216</v>
      </c>
      <c r="I46" s="7">
        <v>5.8774379999999997</v>
      </c>
      <c r="J46" s="7">
        <v>3.6329081395905298</v>
      </c>
      <c r="K46" s="7">
        <v>4.5</v>
      </c>
      <c r="L46" s="7">
        <f t="shared" si="5"/>
        <v>1.3774379999999997</v>
      </c>
      <c r="M46" s="11" t="str">
        <f t="shared" si="6"/>
        <v>Over</v>
      </c>
      <c r="N46" s="11">
        <f t="shared" si="7"/>
        <v>-1.5</v>
      </c>
      <c r="O46" s="11">
        <v>0.33333333333333331</v>
      </c>
      <c r="P46" s="11">
        <f t="shared" si="8"/>
        <v>0.33333333333333331</v>
      </c>
      <c r="Q46" s="11">
        <f t="shared" si="9"/>
        <v>2.5</v>
      </c>
      <c r="R46" s="11">
        <f t="shared" si="10"/>
        <v>1</v>
      </c>
      <c r="S46" s="11">
        <f t="shared" si="11"/>
        <v>0</v>
      </c>
      <c r="T46" s="11">
        <f t="shared" si="12"/>
        <v>0</v>
      </c>
      <c r="U46" s="11">
        <f t="shared" si="13"/>
        <v>3.5</v>
      </c>
      <c r="V46" s="11">
        <v>3</v>
      </c>
      <c r="Y46"/>
      <c r="AC46" s="6"/>
    </row>
    <row r="47" spans="1:29" ht="15" thickBot="1" x14ac:dyDescent="0.35">
      <c r="A47" t="str">
        <f t="shared" si="14"/>
        <v>Pablo Lopez</v>
      </c>
      <c r="B47" s="5">
        <f>Neural!B12</f>
        <v>4.7111544802016097</v>
      </c>
      <c r="D47" s="7">
        <v>9</v>
      </c>
      <c r="E47" s="7" t="s">
        <v>70</v>
      </c>
      <c r="F47" s="7" t="s">
        <v>53</v>
      </c>
      <c r="G47" s="7">
        <v>5.5</v>
      </c>
      <c r="H47" s="7">
        <v>5.9128635159160137</v>
      </c>
      <c r="I47" s="7">
        <v>8.5753662080829294</v>
      </c>
      <c r="J47" s="7">
        <v>4.57389090835491</v>
      </c>
      <c r="K47" s="9">
        <v>4.5</v>
      </c>
      <c r="L47" s="9">
        <f t="shared" si="5"/>
        <v>4.0753662080829294</v>
      </c>
      <c r="M47" s="10" t="str">
        <f t="shared" si="6"/>
        <v>Over</v>
      </c>
      <c r="N47" s="10">
        <f t="shared" si="7"/>
        <v>1</v>
      </c>
      <c r="O47" s="10">
        <v>0.7</v>
      </c>
      <c r="P47" s="10">
        <f t="shared" si="8"/>
        <v>1</v>
      </c>
      <c r="Q47" s="10">
        <f t="shared" si="9"/>
        <v>3</v>
      </c>
      <c r="R47" s="10">
        <f t="shared" si="10"/>
        <v>3</v>
      </c>
      <c r="S47" s="10">
        <f t="shared" si="11"/>
        <v>2</v>
      </c>
      <c r="T47" s="10">
        <f t="shared" si="12"/>
        <v>2</v>
      </c>
      <c r="U47" s="10">
        <f t="shared" si="13"/>
        <v>10</v>
      </c>
      <c r="V47" s="10">
        <v>7</v>
      </c>
      <c r="Y47"/>
      <c r="AC47" s="6"/>
    </row>
    <row r="48" spans="1:29" ht="15" thickBot="1" x14ac:dyDescent="0.35">
      <c r="A48" t="str">
        <f t="shared" si="14"/>
        <v>Marcus Stroman</v>
      </c>
      <c r="B48" s="5">
        <f>Neural!B13</f>
        <v>5.2265729375117802</v>
      </c>
      <c r="D48" s="7">
        <v>7</v>
      </c>
      <c r="E48" s="7" t="s">
        <v>68</v>
      </c>
      <c r="F48" s="7" t="s">
        <v>50</v>
      </c>
      <c r="G48" s="7">
        <v>4.8</v>
      </c>
      <c r="H48" s="7">
        <v>4.3696227626717636</v>
      </c>
      <c r="I48" s="7">
        <v>5.3347717667003796</v>
      </c>
      <c r="J48" s="7">
        <v>3.38</v>
      </c>
      <c r="K48" s="7">
        <v>4.5</v>
      </c>
      <c r="L48" s="7">
        <f t="shared" si="5"/>
        <v>0.83477176670037956</v>
      </c>
      <c r="M48" s="11" t="str">
        <f t="shared" si="6"/>
        <v>Over</v>
      </c>
      <c r="N48" s="11">
        <f t="shared" si="7"/>
        <v>0.29999999999999982</v>
      </c>
      <c r="O48" s="11">
        <v>0.4</v>
      </c>
      <c r="P48" s="11">
        <f t="shared" si="8"/>
        <v>0.33333333333333331</v>
      </c>
      <c r="Q48" s="11">
        <f t="shared" si="9"/>
        <v>2</v>
      </c>
      <c r="R48" s="11">
        <f t="shared" si="10"/>
        <v>1</v>
      </c>
      <c r="S48" s="11">
        <f t="shared" si="11"/>
        <v>2</v>
      </c>
      <c r="T48" s="11">
        <f t="shared" si="12"/>
        <v>0</v>
      </c>
      <c r="U48" s="11">
        <f t="shared" si="13"/>
        <v>5</v>
      </c>
      <c r="V48" s="11">
        <v>3</v>
      </c>
      <c r="Y48"/>
      <c r="AC48" s="6"/>
    </row>
    <row r="49" spans="1:29" ht="15" thickBot="1" x14ac:dyDescent="0.35">
      <c r="A49" t="str">
        <f t="shared" si="14"/>
        <v>Javier Assad</v>
      </c>
      <c r="B49" s="5">
        <f>Neural!B14</f>
        <v>4.8394973087524704</v>
      </c>
      <c r="D49" s="7">
        <v>2</v>
      </c>
      <c r="E49" s="7" t="s">
        <v>64</v>
      </c>
      <c r="F49" s="7" t="s">
        <v>40</v>
      </c>
      <c r="G49" s="7">
        <v>5.416666666666667</v>
      </c>
      <c r="H49" s="7">
        <v>5.377868361226839</v>
      </c>
      <c r="I49" s="7">
        <v>6.4094059999999997</v>
      </c>
      <c r="J49" s="7">
        <v>4.78</v>
      </c>
      <c r="K49" s="7">
        <v>4.5</v>
      </c>
      <c r="L49" s="7">
        <f t="shared" si="5"/>
        <v>1.9094059999999997</v>
      </c>
      <c r="M49" s="10" t="str">
        <f t="shared" si="6"/>
        <v>Over</v>
      </c>
      <c r="N49" s="10">
        <f t="shared" si="7"/>
        <v>0.91666666666666696</v>
      </c>
      <c r="O49" s="10">
        <v>0.5</v>
      </c>
      <c r="P49" s="10">
        <f t="shared" si="8"/>
        <v>1</v>
      </c>
      <c r="Q49" s="10">
        <f t="shared" si="9"/>
        <v>3</v>
      </c>
      <c r="R49" s="10">
        <f t="shared" si="10"/>
        <v>3</v>
      </c>
      <c r="S49" s="10">
        <f t="shared" si="11"/>
        <v>2</v>
      </c>
      <c r="T49" s="10">
        <f t="shared" si="12"/>
        <v>0</v>
      </c>
      <c r="U49" s="10">
        <f t="shared" si="13"/>
        <v>8</v>
      </c>
      <c r="V49" s="10">
        <v>6</v>
      </c>
      <c r="Y49"/>
      <c r="AC49" s="6"/>
    </row>
    <row r="50" spans="1:29" ht="15" thickBot="1" x14ac:dyDescent="0.35">
      <c r="A50" t="str">
        <f t="shared" si="14"/>
        <v>Hunter Greene</v>
      </c>
      <c r="B50" s="5">
        <f>Neural!B15</f>
        <v>5.4423319778895802</v>
      </c>
      <c r="D50" s="7">
        <v>5</v>
      </c>
      <c r="E50" s="7" t="s">
        <v>66</v>
      </c>
      <c r="F50" s="7" t="s">
        <v>57</v>
      </c>
      <c r="G50" s="7">
        <v>3.6</v>
      </c>
      <c r="H50" s="7">
        <v>5.3326764465134433</v>
      </c>
      <c r="I50" s="7">
        <v>6.62</v>
      </c>
      <c r="J50" s="7">
        <v>4.4077679999999999</v>
      </c>
      <c r="K50" s="7">
        <v>5.5</v>
      </c>
      <c r="L50" s="7">
        <f t="shared" si="5"/>
        <v>1.1200000000000001</v>
      </c>
      <c r="M50" s="10" t="str">
        <f t="shared" si="6"/>
        <v>Over</v>
      </c>
      <c r="N50" s="10">
        <f t="shared" si="7"/>
        <v>-1.9</v>
      </c>
      <c r="O50" s="10">
        <v>0.2</v>
      </c>
      <c r="P50" s="10">
        <f t="shared" si="8"/>
        <v>0.33333333333333331</v>
      </c>
      <c r="Q50" s="10">
        <f t="shared" si="9"/>
        <v>2.5</v>
      </c>
      <c r="R50" s="10">
        <f t="shared" si="10"/>
        <v>1</v>
      </c>
      <c r="S50" s="10">
        <f t="shared" si="11"/>
        <v>0</v>
      </c>
      <c r="T50" s="10">
        <f t="shared" si="12"/>
        <v>0</v>
      </c>
      <c r="U50" s="10">
        <f t="shared" si="13"/>
        <v>3.5</v>
      </c>
      <c r="V50" s="10">
        <v>6</v>
      </c>
      <c r="Y50"/>
      <c r="AC50" s="6"/>
    </row>
    <row r="51" spans="1:29" ht="15" thickBot="1" x14ac:dyDescent="0.35">
      <c r="A51" t="str">
        <f t="shared" si="14"/>
        <v>Cal Quantrill</v>
      </c>
      <c r="B51" s="5">
        <f>Neural!B16</f>
        <v>4.6558858024988599</v>
      </c>
      <c r="D51" s="7">
        <v>11</v>
      </c>
      <c r="E51" s="7" t="s">
        <v>72</v>
      </c>
      <c r="F51" s="7" t="s">
        <v>14</v>
      </c>
      <c r="G51" s="7">
        <v>6.25</v>
      </c>
      <c r="H51" s="7">
        <v>5.4183978573247904</v>
      </c>
      <c r="I51" s="7">
        <v>6.7686080000000004</v>
      </c>
      <c r="J51" s="7">
        <v>4.7111544802016097</v>
      </c>
      <c r="K51" s="7">
        <v>5.5</v>
      </c>
      <c r="L51" s="7">
        <f t="shared" si="5"/>
        <v>1.2686080000000004</v>
      </c>
      <c r="M51" s="11" t="str">
        <f t="shared" si="6"/>
        <v>Over</v>
      </c>
      <c r="N51" s="11">
        <f t="shared" si="7"/>
        <v>0.75</v>
      </c>
      <c r="O51" s="11">
        <v>0.8</v>
      </c>
      <c r="P51" s="11">
        <f t="shared" si="8"/>
        <v>0.33333333333333331</v>
      </c>
      <c r="Q51" s="11">
        <f t="shared" si="9"/>
        <v>2.5</v>
      </c>
      <c r="R51" s="11">
        <f t="shared" si="10"/>
        <v>1</v>
      </c>
      <c r="S51" s="11">
        <f t="shared" si="11"/>
        <v>2</v>
      </c>
      <c r="T51" s="11">
        <f t="shared" si="12"/>
        <v>2</v>
      </c>
      <c r="U51" s="11">
        <f t="shared" si="13"/>
        <v>7.5</v>
      </c>
      <c r="V51" s="11">
        <v>4</v>
      </c>
      <c r="Y51"/>
      <c r="AC51" s="6"/>
    </row>
    <row r="52" spans="1:29" ht="15" thickBot="1" x14ac:dyDescent="0.35">
      <c r="A52" t="str">
        <f t="shared" si="14"/>
        <v>Sonny Gray</v>
      </c>
      <c r="B52" s="5">
        <f>Neural!B17</f>
        <v>5.4121543795645204</v>
      </c>
      <c r="D52" s="7">
        <v>4</v>
      </c>
      <c r="E52" s="7" t="s">
        <v>65</v>
      </c>
      <c r="F52" s="7" t="s">
        <v>49</v>
      </c>
      <c r="G52" s="7">
        <v>5.75</v>
      </c>
      <c r="H52" s="7">
        <v>4.8235697196996856</v>
      </c>
      <c r="I52" s="7">
        <v>5.1080402010050197</v>
      </c>
      <c r="J52" s="7">
        <v>4.5083010000000003</v>
      </c>
      <c r="K52" s="7">
        <v>5.5</v>
      </c>
      <c r="L52" s="7">
        <f t="shared" si="5"/>
        <v>-0.67643028030031438</v>
      </c>
      <c r="M52" s="11" t="str">
        <f t="shared" si="6"/>
        <v>Under</v>
      </c>
      <c r="N52" s="11">
        <f t="shared" si="7"/>
        <v>0.25</v>
      </c>
      <c r="O52" s="11">
        <v>0.5</v>
      </c>
      <c r="P52" s="11">
        <f t="shared" si="8"/>
        <v>1</v>
      </c>
      <c r="Q52" s="11">
        <f t="shared" si="9"/>
        <v>1.5</v>
      </c>
      <c r="R52" s="11">
        <f t="shared" si="10"/>
        <v>3</v>
      </c>
      <c r="S52" s="11">
        <f t="shared" si="11"/>
        <v>0</v>
      </c>
      <c r="T52" s="11">
        <f t="shared" si="12"/>
        <v>2</v>
      </c>
      <c r="U52" s="11">
        <f t="shared" si="13"/>
        <v>6.5</v>
      </c>
      <c r="V52" s="11">
        <v>7</v>
      </c>
      <c r="Y52"/>
      <c r="AC52" s="6"/>
    </row>
    <row r="53" spans="1:29" ht="15" thickBot="1" x14ac:dyDescent="0.35">
      <c r="A53" t="str">
        <f t="shared" si="14"/>
        <v>Tanner Houck</v>
      </c>
      <c r="B53" s="5">
        <f>Neural!B18</f>
        <v>5.8018051782803202</v>
      </c>
      <c r="D53" s="7">
        <v>14</v>
      </c>
      <c r="E53" s="7" t="s">
        <v>75</v>
      </c>
      <c r="F53" s="7" t="s">
        <v>42</v>
      </c>
      <c r="G53" s="7">
        <v>6.333333333333333</v>
      </c>
      <c r="H53" s="7">
        <v>5.5991062571651558</v>
      </c>
      <c r="I53" s="7">
        <v>6.328157</v>
      </c>
      <c r="J53" s="7">
        <v>5.0691330619348998</v>
      </c>
      <c r="K53" s="9">
        <v>6.5</v>
      </c>
      <c r="L53" s="9">
        <f t="shared" si="5"/>
        <v>-0.90089374283484425</v>
      </c>
      <c r="M53" s="11" t="str">
        <f t="shared" si="6"/>
        <v>Under</v>
      </c>
      <c r="N53" s="11">
        <f t="shared" si="7"/>
        <v>-0.16666666666666696</v>
      </c>
      <c r="O53" s="11">
        <v>0.3</v>
      </c>
      <c r="P53" s="11">
        <f t="shared" si="8"/>
        <v>1</v>
      </c>
      <c r="Q53" s="11">
        <f t="shared" si="9"/>
        <v>2</v>
      </c>
      <c r="R53" s="11">
        <f t="shared" si="10"/>
        <v>3</v>
      </c>
      <c r="S53" s="11">
        <f t="shared" si="11"/>
        <v>2</v>
      </c>
      <c r="T53" s="11">
        <f t="shared" si="12"/>
        <v>2</v>
      </c>
      <c r="U53" s="11">
        <f t="shared" si="13"/>
        <v>9</v>
      </c>
      <c r="V53" s="11">
        <v>8</v>
      </c>
      <c r="Y53"/>
      <c r="AC53" s="6"/>
    </row>
    <row r="54" spans="1:29" ht="15" thickBot="1" x14ac:dyDescent="0.35">
      <c r="A54" t="str">
        <f t="shared" si="14"/>
        <v>Jake Woodford</v>
      </c>
      <c r="B54" s="5">
        <f>Neural!B19</f>
        <v>4.3915417754895696</v>
      </c>
      <c r="D54" s="7">
        <v>16</v>
      </c>
      <c r="E54" s="7" t="s">
        <v>77</v>
      </c>
      <c r="F54" s="7" t="s">
        <v>45</v>
      </c>
      <c r="G54" s="7">
        <v>7.7</v>
      </c>
      <c r="H54" s="7">
        <v>5.7486671542127006</v>
      </c>
      <c r="I54" s="7">
        <v>7.0802455000000002</v>
      </c>
      <c r="J54" s="7">
        <v>5.0212004348919503</v>
      </c>
      <c r="K54" s="7">
        <v>6.5</v>
      </c>
      <c r="L54" s="7">
        <f t="shared" si="5"/>
        <v>-0.75133284578729942</v>
      </c>
      <c r="M54" s="10" t="str">
        <f t="shared" si="6"/>
        <v>Under</v>
      </c>
      <c r="N54" s="10">
        <f t="shared" si="7"/>
        <v>1.2000000000000002</v>
      </c>
      <c r="O54" s="10">
        <v>0.5</v>
      </c>
      <c r="P54" s="10">
        <f t="shared" si="8"/>
        <v>0.66666666666666663</v>
      </c>
      <c r="Q54" s="10">
        <f t="shared" si="9"/>
        <v>2</v>
      </c>
      <c r="R54" s="10">
        <f t="shared" si="10"/>
        <v>2</v>
      </c>
      <c r="S54" s="10">
        <f t="shared" si="11"/>
        <v>0</v>
      </c>
      <c r="T54" s="10">
        <f t="shared" si="12"/>
        <v>2</v>
      </c>
      <c r="U54" s="10">
        <f t="shared" si="13"/>
        <v>6</v>
      </c>
      <c r="V54" s="10">
        <v>5</v>
      </c>
      <c r="Y54"/>
      <c r="AC54" s="6"/>
    </row>
    <row r="55" spans="1:29" ht="15" thickBot="1" x14ac:dyDescent="0.35">
      <c r="A55" t="str">
        <f t="shared" si="14"/>
        <v>Slade Cecconi</v>
      </c>
      <c r="B55" s="5">
        <f>Neural!B20</f>
        <v>4.84726539213084</v>
      </c>
      <c r="D55" s="7">
        <v>17</v>
      </c>
      <c r="E55" s="7" t="s">
        <v>78</v>
      </c>
      <c r="F55" s="7" t="s">
        <v>54</v>
      </c>
      <c r="G55" s="7">
        <v>6.25</v>
      </c>
      <c r="H55" s="7">
        <v>5.642047789449669</v>
      </c>
      <c r="I55" s="7">
        <v>5.9174640615616703</v>
      </c>
      <c r="J55" s="7">
        <v>5.2445565938962204</v>
      </c>
      <c r="K55" s="9">
        <v>6.5</v>
      </c>
      <c r="L55" s="9">
        <f t="shared" si="5"/>
        <v>-0.857952210550331</v>
      </c>
      <c r="M55" s="11" t="str">
        <f t="shared" si="6"/>
        <v>Under</v>
      </c>
      <c r="N55" s="11">
        <f t="shared" si="7"/>
        <v>-0.25</v>
      </c>
      <c r="O55" s="11">
        <v>0.4</v>
      </c>
      <c r="P55" s="11">
        <f t="shared" si="8"/>
        <v>1</v>
      </c>
      <c r="Q55" s="11">
        <f t="shared" si="9"/>
        <v>2</v>
      </c>
      <c r="R55" s="11">
        <f t="shared" si="10"/>
        <v>3</v>
      </c>
      <c r="S55" s="11">
        <f t="shared" si="11"/>
        <v>2</v>
      </c>
      <c r="T55" s="11">
        <f t="shared" si="12"/>
        <v>2</v>
      </c>
      <c r="U55" s="11">
        <f t="shared" si="13"/>
        <v>9</v>
      </c>
      <c r="V55" s="11">
        <v>9</v>
      </c>
      <c r="Y55"/>
      <c r="AC55" s="6"/>
    </row>
    <row r="56" spans="1:29" ht="15" thickBot="1" x14ac:dyDescent="0.35">
      <c r="A56" t="str">
        <f t="shared" si="14"/>
        <v>Randy Vasquez</v>
      </c>
      <c r="B56" s="5">
        <f>Neural!B21</f>
        <v>3.7564622056012098</v>
      </c>
      <c r="D56" s="7">
        <v>1</v>
      </c>
      <c r="E56" s="7" t="s">
        <v>63</v>
      </c>
      <c r="F56" s="7" t="s">
        <v>41</v>
      </c>
      <c r="G56" s="7">
        <v>5.1474358974358978</v>
      </c>
      <c r="H56" s="7">
        <v>5.6392111019640128</v>
      </c>
      <c r="I56" s="7">
        <v>8.7441289999999992</v>
      </c>
      <c r="J56" s="7">
        <v>4.5660595973662899</v>
      </c>
      <c r="K56" s="7" t="s">
        <v>59</v>
      </c>
      <c r="L56" s="7" t="e">
        <f t="shared" si="5"/>
        <v>#VALUE!</v>
      </c>
      <c r="M56" s="7" t="e">
        <f t="shared" si="6"/>
        <v>#VALUE!</v>
      </c>
      <c r="N56" s="7" t="e">
        <f t="shared" si="7"/>
        <v>#VALUE!</v>
      </c>
      <c r="O56" s="7"/>
      <c r="P56" s="7" t="e">
        <f t="shared" si="8"/>
        <v>#VALUE!</v>
      </c>
      <c r="Q56" s="7" t="e">
        <f t="shared" si="9"/>
        <v>#VALUE!</v>
      </c>
      <c r="R56" s="7" t="e">
        <f t="shared" si="10"/>
        <v>#VALUE!</v>
      </c>
      <c r="S56" s="7" t="e">
        <f t="shared" si="11"/>
        <v>#VALUE!</v>
      </c>
      <c r="T56" s="7" t="e">
        <f t="shared" si="12"/>
        <v>#VALUE!</v>
      </c>
      <c r="U56" s="7" t="e">
        <f t="shared" si="13"/>
        <v>#VALUE!</v>
      </c>
      <c r="V56" s="7">
        <v>2</v>
      </c>
      <c r="Y56"/>
      <c r="AC56" s="6"/>
    </row>
    <row r="57" spans="1:29" ht="15" thickBot="1" x14ac:dyDescent="0.35">
      <c r="A57">
        <f t="shared" si="14"/>
        <v>0</v>
      </c>
      <c r="B57" s="5">
        <f>Neural!B22</f>
        <v>0</v>
      </c>
      <c r="D57" s="7"/>
      <c r="E57" s="7"/>
      <c r="F57" s="7"/>
      <c r="G57" s="7"/>
      <c r="H57" s="7"/>
      <c r="I57" s="7"/>
      <c r="J57" s="7"/>
      <c r="K57" s="7"/>
      <c r="L57" s="7">
        <f t="shared" ref="L57:L66" si="15">IF(ABS(H57 - K57) &gt; ABS(I57 - K57), H57, I57)-K57</f>
        <v>0</v>
      </c>
      <c r="M57" s="7" t="str">
        <f t="shared" ref="M57:M66" si="16">IF(L57 &lt; 0, "Under", "Over")</f>
        <v>Over</v>
      </c>
      <c r="N57" s="7">
        <f t="shared" ref="N57:N66" si="17">G57-K57</f>
        <v>0</v>
      </c>
      <c r="O57" s="7"/>
      <c r="P57" s="7">
        <f t="shared" ref="P57:P66" si="18">IF(M57="Over", IF(AND(H57&gt;K57, I57&gt;K57, J57&gt;K57), 1, IF(OR(AND(H57&gt;K57, I57&gt;K57), AND(H57&gt;K57, J57&gt;K57), AND(H57&gt;K57, J57&gt;K57)), 2/3, IF(OR(AND(H57&gt;K57, I57&lt;=K57), AND(H57&gt;K57, J57&lt;=K57), AND(I57&gt;K57, J57&lt;=K57), AND(H57&lt;=K57, I57&gt;K57), AND(H57&lt;=K57, J57&gt;K57), AND(I57&lt;=K57, J57&gt;K57)), 1/3, 0))), IF(AND(H57&lt;K57, I57&lt;K57, J57&lt;K57), 1, IF(OR(AND(H57&lt;K57, I57&lt;K57), AND(H57&lt;K57, J57&lt;K57), AND(H57&lt;K57, J57&lt;K57)), 2/3, IF(OR(AND(H57&lt;K57, I57&gt;=K57), AND(H57&lt;K57, J57&gt;=K57), AND(I57&lt;K57, J57&gt;=K57), AND(H57&gt;=K57, I57&lt;K57), AND(H57&gt;=K57, J57&lt;K57), AND(I57&gt;=K57, J57&lt;K57)), 1/3, 0))))</f>
        <v>0</v>
      </c>
      <c r="Q57" s="7">
        <f t="shared" ref="Q57:Q66" si="19">IF(OR(L57&gt;1.5,L57&lt;-1.5),3,
IF(OR(AND(L57&lt;=1.5,L57&gt;=1),AND(L57&gt;=-1.5,L57&lt;=-1)),2.5,
IF(OR(AND(L57&lt;=1,L57&gt;=0.75),AND(L57&gt;=-1,L57&lt;=-0.75)),2,
IF(OR(AND(L57&lt;=0.75,L57&gt;=0.5),AND(L57&gt;=-0.75,L57&lt;=-0.5)),1.5,
IF(OR(L57&lt;=0.5,L57&gt;=-0.5),1,"")
)
)
))</f>
        <v>1</v>
      </c>
      <c r="R57" s="7">
        <f t="shared" ref="R57:R66" si="20">IF(P57=1,3,IF(P57=2/3,2,IF(P57=1/3,1,0)))</f>
        <v>0</v>
      </c>
      <c r="S57" s="7">
        <f t="shared" ref="S57:S66" si="21">IF(AND(M57="Over", G57&gt;K57), 2, IF(AND(M57="Under", G57&lt;=K57), 2, 0))</f>
        <v>0</v>
      </c>
      <c r="T57" s="7">
        <f t="shared" ref="T57:T66" si="22">IF(AND(M57="Over", O57&gt;0.5), 2, IF(AND(M57="Under", O57&lt;=0.5), 2, 0))</f>
        <v>0</v>
      </c>
      <c r="U57" s="7">
        <f t="shared" ref="U57:U66" si="23">SUM(Q57:T57)</f>
        <v>1</v>
      </c>
      <c r="V57" s="7"/>
      <c r="Y57"/>
      <c r="AC57" s="6"/>
    </row>
    <row r="58" spans="1:29" ht="15" thickBot="1" x14ac:dyDescent="0.35">
      <c r="A58">
        <f t="shared" si="14"/>
        <v>0</v>
      </c>
      <c r="B58" s="5">
        <f>Neural!B23</f>
        <v>0</v>
      </c>
      <c r="D58" s="7"/>
      <c r="E58" s="7"/>
      <c r="F58" s="7"/>
      <c r="G58" s="7"/>
      <c r="H58" s="7"/>
      <c r="I58" s="7"/>
      <c r="J58" s="7"/>
      <c r="K58" s="7"/>
      <c r="L58" s="7">
        <f t="shared" si="15"/>
        <v>0</v>
      </c>
      <c r="M58" s="7" t="str">
        <f t="shared" si="16"/>
        <v>Over</v>
      </c>
      <c r="N58" s="7">
        <f t="shared" si="17"/>
        <v>0</v>
      </c>
      <c r="O58" s="7"/>
      <c r="P58" s="7">
        <f t="shared" si="18"/>
        <v>0</v>
      </c>
      <c r="Q58" s="7">
        <f t="shared" si="19"/>
        <v>1</v>
      </c>
      <c r="R58" s="7">
        <f t="shared" si="20"/>
        <v>0</v>
      </c>
      <c r="S58" s="7">
        <f t="shared" si="21"/>
        <v>0</v>
      </c>
      <c r="T58" s="7">
        <f t="shared" si="22"/>
        <v>0</v>
      </c>
      <c r="U58" s="7">
        <f t="shared" si="23"/>
        <v>1</v>
      </c>
      <c r="V58" s="7"/>
      <c r="Y58"/>
      <c r="AC58" s="6"/>
    </row>
    <row r="59" spans="1:29" ht="15" thickBot="1" x14ac:dyDescent="0.35">
      <c r="A59">
        <f t="shared" si="14"/>
        <v>0</v>
      </c>
      <c r="B59" s="5">
        <f>Neural!B24</f>
        <v>0</v>
      </c>
      <c r="D59" s="7"/>
      <c r="E59" s="7"/>
      <c r="F59" s="7"/>
      <c r="G59" s="7"/>
      <c r="H59" s="7"/>
      <c r="I59" s="7"/>
      <c r="J59" s="7"/>
      <c r="K59" s="7"/>
      <c r="L59" s="7">
        <f t="shared" si="15"/>
        <v>0</v>
      </c>
      <c r="M59" s="7" t="str">
        <f t="shared" si="16"/>
        <v>Over</v>
      </c>
      <c r="N59" s="7">
        <f t="shared" si="17"/>
        <v>0</v>
      </c>
      <c r="O59" s="7"/>
      <c r="P59" s="7">
        <f t="shared" si="18"/>
        <v>0</v>
      </c>
      <c r="Q59" s="7">
        <f t="shared" si="19"/>
        <v>1</v>
      </c>
      <c r="R59" s="7">
        <f t="shared" si="20"/>
        <v>0</v>
      </c>
      <c r="S59" s="7">
        <f t="shared" si="21"/>
        <v>0</v>
      </c>
      <c r="T59" s="7">
        <f t="shared" si="22"/>
        <v>0</v>
      </c>
      <c r="U59" s="7">
        <f t="shared" si="23"/>
        <v>1</v>
      </c>
      <c r="V59" s="7"/>
      <c r="Y59"/>
      <c r="AC59" s="6"/>
    </row>
    <row r="60" spans="1:29" ht="15" thickBot="1" x14ac:dyDescent="0.35">
      <c r="A60">
        <f t="shared" si="14"/>
        <v>0</v>
      </c>
      <c r="B60" s="5">
        <f>Neural!B25</f>
        <v>0</v>
      </c>
      <c r="D60" s="7"/>
      <c r="E60" s="7"/>
      <c r="F60" s="7"/>
      <c r="G60" s="7"/>
      <c r="H60" s="7"/>
      <c r="I60" s="7"/>
      <c r="J60" s="7"/>
      <c r="K60" s="7"/>
      <c r="L60" s="7">
        <f t="shared" si="15"/>
        <v>0</v>
      </c>
      <c r="M60" s="7" t="str">
        <f t="shared" si="16"/>
        <v>Over</v>
      </c>
      <c r="N60" s="7">
        <f t="shared" si="17"/>
        <v>0</v>
      </c>
      <c r="O60" s="7"/>
      <c r="P60" s="7">
        <f t="shared" si="18"/>
        <v>0</v>
      </c>
      <c r="Q60" s="7">
        <f t="shared" si="19"/>
        <v>1</v>
      </c>
      <c r="R60" s="7">
        <f t="shared" si="20"/>
        <v>0</v>
      </c>
      <c r="S60" s="7">
        <f t="shared" si="21"/>
        <v>0</v>
      </c>
      <c r="T60" s="7">
        <f t="shared" si="22"/>
        <v>0</v>
      </c>
      <c r="U60" s="7">
        <f t="shared" si="23"/>
        <v>1</v>
      </c>
      <c r="V60" s="7"/>
      <c r="Y60"/>
      <c r="AC60" s="6"/>
    </row>
    <row r="61" spans="1:29" ht="15" thickBot="1" x14ac:dyDescent="0.35">
      <c r="A61">
        <f t="shared" si="14"/>
        <v>0</v>
      </c>
      <c r="B61" s="5">
        <f>Neural!B26</f>
        <v>0</v>
      </c>
      <c r="D61" s="7"/>
      <c r="E61" s="7"/>
      <c r="F61" s="7"/>
      <c r="G61" s="7"/>
      <c r="H61" s="7"/>
      <c r="I61" s="7"/>
      <c r="J61" s="7"/>
      <c r="K61" s="7"/>
      <c r="L61" s="7">
        <f t="shared" si="15"/>
        <v>0</v>
      </c>
      <c r="M61" s="7" t="str">
        <f t="shared" si="16"/>
        <v>Over</v>
      </c>
      <c r="N61" s="7">
        <f t="shared" si="17"/>
        <v>0</v>
      </c>
      <c r="O61" s="7"/>
      <c r="P61" s="7">
        <f t="shared" si="18"/>
        <v>0</v>
      </c>
      <c r="Q61" s="7">
        <f t="shared" si="19"/>
        <v>1</v>
      </c>
      <c r="R61" s="7">
        <f t="shared" si="20"/>
        <v>0</v>
      </c>
      <c r="S61" s="7">
        <f t="shared" si="21"/>
        <v>0</v>
      </c>
      <c r="T61" s="7">
        <f t="shared" si="22"/>
        <v>0</v>
      </c>
      <c r="U61" s="7">
        <f t="shared" si="23"/>
        <v>1</v>
      </c>
      <c r="V61" s="7"/>
      <c r="Y61"/>
      <c r="AC61" s="6"/>
    </row>
    <row r="62" spans="1:29" ht="15" thickBot="1" x14ac:dyDescent="0.35">
      <c r="A62">
        <f t="shared" si="14"/>
        <v>0</v>
      </c>
      <c r="B62" s="5">
        <f>Neural!B27</f>
        <v>0</v>
      </c>
      <c r="D62" s="7"/>
      <c r="E62" s="7"/>
      <c r="F62" s="7"/>
      <c r="G62" s="7"/>
      <c r="H62" s="7"/>
      <c r="I62" s="7"/>
      <c r="J62" s="7"/>
      <c r="K62" s="7"/>
      <c r="L62" s="7">
        <f t="shared" si="15"/>
        <v>0</v>
      </c>
      <c r="M62" s="7" t="str">
        <f t="shared" si="16"/>
        <v>Over</v>
      </c>
      <c r="N62" s="7">
        <f t="shared" si="17"/>
        <v>0</v>
      </c>
      <c r="O62" s="7"/>
      <c r="P62" s="7">
        <f t="shared" si="18"/>
        <v>0</v>
      </c>
      <c r="Q62" s="7">
        <f t="shared" si="19"/>
        <v>1</v>
      </c>
      <c r="R62" s="7">
        <f t="shared" si="20"/>
        <v>0</v>
      </c>
      <c r="S62" s="7">
        <f t="shared" si="21"/>
        <v>0</v>
      </c>
      <c r="T62" s="7">
        <f t="shared" si="22"/>
        <v>0</v>
      </c>
      <c r="U62" s="7">
        <f t="shared" si="23"/>
        <v>1</v>
      </c>
      <c r="V62" s="7"/>
      <c r="Y62"/>
      <c r="AC62" s="6"/>
    </row>
    <row r="63" spans="1:29" ht="15" thickBot="1" x14ac:dyDescent="0.35">
      <c r="A63">
        <f t="shared" si="14"/>
        <v>0</v>
      </c>
      <c r="B63" s="5">
        <f>Neural!B28</f>
        <v>0</v>
      </c>
      <c r="D63" s="7"/>
      <c r="E63" s="7"/>
      <c r="F63" s="7"/>
      <c r="G63" s="7"/>
      <c r="H63" s="7"/>
      <c r="I63" s="7"/>
      <c r="J63" s="7"/>
      <c r="K63" s="7"/>
      <c r="L63" s="7">
        <f t="shared" si="15"/>
        <v>0</v>
      </c>
      <c r="M63" s="7" t="str">
        <f t="shared" si="16"/>
        <v>Over</v>
      </c>
      <c r="N63" s="7">
        <f t="shared" si="17"/>
        <v>0</v>
      </c>
      <c r="O63" s="7"/>
      <c r="P63" s="7">
        <f t="shared" si="18"/>
        <v>0</v>
      </c>
      <c r="Q63" s="7">
        <f t="shared" si="19"/>
        <v>1</v>
      </c>
      <c r="R63" s="7">
        <f t="shared" si="20"/>
        <v>0</v>
      </c>
      <c r="S63" s="7">
        <f t="shared" si="21"/>
        <v>0</v>
      </c>
      <c r="T63" s="7">
        <f t="shared" si="22"/>
        <v>0</v>
      </c>
      <c r="U63" s="7">
        <f t="shared" si="23"/>
        <v>1</v>
      </c>
      <c r="V63" s="7"/>
      <c r="Y63"/>
      <c r="AC63" s="6"/>
    </row>
    <row r="64" spans="1:29" ht="15" thickBot="1" x14ac:dyDescent="0.35">
      <c r="A64">
        <f t="shared" si="14"/>
        <v>0</v>
      </c>
      <c r="B64" s="5">
        <f>Neural!B29</f>
        <v>0</v>
      </c>
      <c r="D64" s="7"/>
      <c r="E64" s="7"/>
      <c r="F64" s="7"/>
      <c r="G64" s="7"/>
      <c r="H64" s="7"/>
      <c r="I64" s="7"/>
      <c r="J64" s="7"/>
      <c r="K64" s="7"/>
      <c r="L64" s="7">
        <f t="shared" si="15"/>
        <v>0</v>
      </c>
      <c r="M64" s="7" t="str">
        <f t="shared" si="16"/>
        <v>Over</v>
      </c>
      <c r="N64" s="7">
        <f t="shared" si="17"/>
        <v>0</v>
      </c>
      <c r="O64" s="7"/>
      <c r="P64" s="7">
        <f t="shared" si="18"/>
        <v>0</v>
      </c>
      <c r="Q64" s="7">
        <f t="shared" si="19"/>
        <v>1</v>
      </c>
      <c r="R64" s="7">
        <f t="shared" si="20"/>
        <v>0</v>
      </c>
      <c r="S64" s="7">
        <f t="shared" si="21"/>
        <v>0</v>
      </c>
      <c r="T64" s="7">
        <f t="shared" si="22"/>
        <v>0</v>
      </c>
      <c r="U64" s="7">
        <f t="shared" si="23"/>
        <v>1</v>
      </c>
      <c r="V64" s="7"/>
      <c r="Y64"/>
      <c r="AC64" s="6"/>
    </row>
    <row r="65" spans="1:29" ht="15" thickBot="1" x14ac:dyDescent="0.35">
      <c r="A65">
        <f t="shared" si="14"/>
        <v>0</v>
      </c>
      <c r="B65" s="5">
        <f>Neural!B30</f>
        <v>0</v>
      </c>
      <c r="D65" s="7"/>
      <c r="E65" s="7"/>
      <c r="F65" s="7"/>
      <c r="G65" s="7"/>
      <c r="H65" s="7"/>
      <c r="I65" s="7"/>
      <c r="J65" s="7"/>
      <c r="K65" s="7"/>
      <c r="L65" s="7">
        <f t="shared" si="15"/>
        <v>0</v>
      </c>
      <c r="M65" s="7" t="str">
        <f t="shared" si="16"/>
        <v>Over</v>
      </c>
      <c r="N65" s="7">
        <f t="shared" si="17"/>
        <v>0</v>
      </c>
      <c r="O65" s="7"/>
      <c r="P65" s="7">
        <f t="shared" si="18"/>
        <v>0</v>
      </c>
      <c r="Q65" s="7">
        <f t="shared" si="19"/>
        <v>1</v>
      </c>
      <c r="R65" s="7">
        <f t="shared" si="20"/>
        <v>0</v>
      </c>
      <c r="S65" s="7">
        <f t="shared" si="21"/>
        <v>0</v>
      </c>
      <c r="T65" s="7">
        <f t="shared" si="22"/>
        <v>0</v>
      </c>
      <c r="U65" s="7">
        <f t="shared" si="23"/>
        <v>1</v>
      </c>
      <c r="V65" s="7"/>
      <c r="Y65"/>
      <c r="AC65" s="6"/>
    </row>
    <row r="66" spans="1:29" ht="15" thickBot="1" x14ac:dyDescent="0.35">
      <c r="A66">
        <f t="shared" si="14"/>
        <v>0</v>
      </c>
      <c r="B66" s="5">
        <f>Neural!B31</f>
        <v>0</v>
      </c>
      <c r="D66" s="7"/>
      <c r="E66" s="7"/>
      <c r="F66" s="7"/>
      <c r="G66" s="7"/>
      <c r="H66" s="7"/>
      <c r="I66" s="7"/>
      <c r="J66" s="7"/>
      <c r="K66" s="7"/>
      <c r="L66" s="7">
        <f t="shared" si="15"/>
        <v>0</v>
      </c>
      <c r="M66" s="7" t="str">
        <f t="shared" si="16"/>
        <v>Over</v>
      </c>
      <c r="N66" s="7">
        <f t="shared" si="17"/>
        <v>0</v>
      </c>
      <c r="O66" s="7"/>
      <c r="P66" s="7">
        <f t="shared" si="18"/>
        <v>0</v>
      </c>
      <c r="Q66" s="7">
        <f t="shared" si="19"/>
        <v>1</v>
      </c>
      <c r="R66" s="7">
        <f t="shared" si="20"/>
        <v>0</v>
      </c>
      <c r="S66" s="7">
        <f t="shared" si="21"/>
        <v>0</v>
      </c>
      <c r="T66" s="7">
        <f t="shared" si="22"/>
        <v>0</v>
      </c>
      <c r="U66" s="7">
        <f t="shared" si="23"/>
        <v>1</v>
      </c>
      <c r="V66" s="7"/>
      <c r="Y66"/>
      <c r="AC66" s="6"/>
    </row>
    <row r="67" spans="1:29" ht="15" thickBot="1" x14ac:dyDescent="0.35">
      <c r="A67">
        <f t="shared" si="14"/>
        <v>0</v>
      </c>
      <c r="B67" s="5">
        <f>Neural!B32</f>
        <v>0</v>
      </c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Y67"/>
      <c r="AC67" s="6"/>
    </row>
    <row r="68" spans="1:29" ht="15" thickBot="1" x14ac:dyDescent="0.35">
      <c r="A68">
        <f t="shared" si="14"/>
        <v>0</v>
      </c>
      <c r="B68" s="5">
        <f>Neural!B33</f>
        <v>0</v>
      </c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Y68"/>
      <c r="AC68" s="6"/>
    </row>
    <row r="69" spans="1:29" ht="15" thickBot="1" x14ac:dyDescent="0.35">
      <c r="A69">
        <f t="shared" si="14"/>
        <v>0</v>
      </c>
      <c r="B69" s="5">
        <f>Neural!B34</f>
        <v>0</v>
      </c>
    </row>
    <row r="70" spans="1:29" ht="15" thickBot="1" x14ac:dyDescent="0.35">
      <c r="A70">
        <f t="shared" si="14"/>
        <v>0</v>
      </c>
      <c r="B70" s="5">
        <f>Neural!B35</f>
        <v>0</v>
      </c>
    </row>
    <row r="71" spans="1:29" ht="15" thickBot="1" x14ac:dyDescent="0.35">
      <c r="B71" s="5">
        <f>Neural!B36</f>
        <v>0</v>
      </c>
    </row>
    <row r="72" spans="1:29" ht="15" thickBot="1" x14ac:dyDescent="0.35">
      <c r="B72" s="5">
        <f>Neural!B37</f>
        <v>0</v>
      </c>
    </row>
    <row r="73" spans="1:29" ht="15" thickBot="1" x14ac:dyDescent="0.35">
      <c r="B73" s="5">
        <f>Neural!B38</f>
        <v>0</v>
      </c>
    </row>
    <row r="74" spans="1:29" ht="15" thickBot="1" x14ac:dyDescent="0.35">
      <c r="B74" s="5">
        <f>Neural!B42</f>
        <v>0</v>
      </c>
    </row>
  </sheetData>
  <autoFilter ref="D36:V74" xr:uid="{79AD9D2F-4AAF-4632-8EF4-EE536C1A00BA}"/>
  <sortState xmlns:xlrd2="http://schemas.microsoft.com/office/spreadsheetml/2017/richdata2" ref="D37:V56">
    <sortCondition ref="K37:K5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2053F-9DBE-4886-9149-1746B7770003}">
  <dimension ref="A1:S31"/>
  <sheetViews>
    <sheetView tabSelected="1" workbookViewId="0">
      <selection activeCell="I2" sqref="I2"/>
    </sheetView>
  </sheetViews>
  <sheetFormatPr defaultRowHeight="14.4" x14ac:dyDescent="0.3"/>
  <sheetData>
    <row r="1" spans="1:19" x14ac:dyDescent="0.3">
      <c r="A1" s="7" t="s">
        <v>30</v>
      </c>
      <c r="B1" s="7" t="s">
        <v>20</v>
      </c>
      <c r="C1" s="7" t="s">
        <v>19</v>
      </c>
      <c r="D1" s="7" t="s">
        <v>34</v>
      </c>
      <c r="E1" s="7" t="s">
        <v>29</v>
      </c>
      <c r="F1" s="7" t="s">
        <v>15</v>
      </c>
      <c r="G1" s="7" t="s">
        <v>14</v>
      </c>
      <c r="H1" s="7" t="s">
        <v>28</v>
      </c>
      <c r="I1" s="7" t="s">
        <v>27</v>
      </c>
      <c r="J1" s="7" t="s">
        <v>17</v>
      </c>
      <c r="K1" s="7" t="s">
        <v>35</v>
      </c>
      <c r="L1" s="7" t="s">
        <v>37</v>
      </c>
      <c r="M1" s="7" t="s">
        <v>18</v>
      </c>
      <c r="N1" s="7" t="s">
        <v>26</v>
      </c>
      <c r="O1" s="7" t="s">
        <v>25</v>
      </c>
      <c r="P1" s="7" t="s">
        <v>38</v>
      </c>
      <c r="Q1" s="7" t="s">
        <v>36</v>
      </c>
      <c r="R1" s="7" t="s">
        <v>24</v>
      </c>
      <c r="S1" s="7" t="s">
        <v>6</v>
      </c>
    </row>
    <row r="2" spans="1:19" x14ac:dyDescent="0.3">
      <c r="A2" s="7">
        <v>8</v>
      </c>
      <c r="B2" s="7" t="s">
        <v>69</v>
      </c>
      <c r="C2" s="7" t="s">
        <v>51</v>
      </c>
      <c r="D2" s="7">
        <v>3.454545454545455</v>
      </c>
      <c r="E2" s="7">
        <v>4.9227872370528534</v>
      </c>
      <c r="F2" s="7">
        <v>5.6301732770441903</v>
      </c>
      <c r="G2" s="7">
        <v>2.3935745000000002</v>
      </c>
      <c r="H2" s="7">
        <v>3.5</v>
      </c>
      <c r="I2" s="7">
        <f>IF(ABS(D2 - H2) &gt; MAX(ABS(E2 - H2), ABS(F2 - H2), ABS(G2 - H2)), D2 - H2, IF(ABS(E2 - H2) &gt; MAX(ABS(F2 - H2), ABS(G2 - H2)), E2 - H2, IF(ABS(F2 - H2) &gt; ABS(G2 - H2), F2 - H2, G2 - H2)))</f>
        <v>2.1301732770441903</v>
      </c>
      <c r="J2" s="10" t="str">
        <f t="shared" ref="J2:J31" si="0">IF(I2 &lt; 0, "Under", "Over")</f>
        <v>Over</v>
      </c>
      <c r="K2" s="10">
        <f t="shared" ref="K2:K31" si="1">D2-H2</f>
        <v>-4.545454545454497E-2</v>
      </c>
      <c r="L2" s="10">
        <v>0.5</v>
      </c>
      <c r="M2" s="10">
        <f t="shared" ref="M2:M31" si="2">IF(J2="Over", IF(AND(E2&gt;H2, F2&gt;H2, G2&gt;H2), 1, IF(OR(AND(E2&gt;H2, F2&gt;H2), AND(E2&gt;H2, G2&gt;H2), AND(E2&gt;H2, G2&gt;H2)), 2/3, IF(OR(AND(E2&gt;H2, F2&lt;=H2), AND(E2&gt;H2, G2&lt;=H2), AND(F2&gt;H2, G2&lt;=H2), AND(E2&lt;=H2, F2&gt;H2), AND(E2&lt;=H2, G2&gt;H2), AND(F2&lt;=H2, G2&gt;H2)), 1/3, 0))), IF(AND(E2&lt;H2, F2&lt;H2, G2&lt;H2), 1, IF(OR(AND(E2&lt;H2, F2&lt;H2), AND(E2&lt;H2, G2&lt;H2), AND(E2&lt;H2, G2&lt;H2)), 2/3, IF(OR(AND(E2&lt;H2, F2&gt;=H2), AND(E2&lt;H2, G2&gt;=H2), AND(F2&lt;H2, G2&gt;=H2), AND(E2&gt;=H2, F2&lt;H2), AND(E2&gt;=H2, G2&lt;H2), AND(F2&gt;=H2, G2&lt;H2)), 1/3, 0))))</f>
        <v>0.66666666666666663</v>
      </c>
      <c r="N2" s="10">
        <f t="shared" ref="N2:N31" si="3">IF(OR(I2&gt;1.5,I2&lt;-1.5),3,
IF(OR(AND(I2&lt;=1.5,I2&gt;=1),AND(I2&gt;=-1.5,I2&lt;=-1)),2.5,
IF(OR(AND(I2&lt;=1,I2&gt;=0.75),AND(I2&gt;=-1,I2&lt;=-0.75)),2,
IF(OR(AND(I2&lt;=0.75,I2&gt;=0.5),AND(I2&gt;=-0.75,I2&lt;=-0.5)),1.5,
IF(OR(I2&lt;=0.5,I2&gt;=-0.5),1,"")
)
)
))</f>
        <v>3</v>
      </c>
      <c r="O2" s="10">
        <f t="shared" ref="O2:O31" si="4">IF(M2=1,3,IF(M2=2/3,2,IF(M2=1/3,1,0)))</f>
        <v>2</v>
      </c>
      <c r="P2" s="10">
        <f t="shared" ref="P2:P31" si="5">IF(AND(J2="Over", D2&gt;H2), 2, IF(AND(J2="Under", D2&lt;=H2), 2, 0))</f>
        <v>0</v>
      </c>
      <c r="Q2" s="10">
        <f t="shared" ref="Q2:Q31" si="6">IF(AND(J2="Over", L2&gt;0.5), 2, IF(AND(J2="Under", L2&lt;=0.5), 2, 0))</f>
        <v>0</v>
      </c>
      <c r="R2" s="10">
        <f t="shared" ref="R2:R31" si="7">SUM(N2:Q2)</f>
        <v>5</v>
      </c>
      <c r="S2" s="10">
        <v>6</v>
      </c>
    </row>
    <row r="3" spans="1:19" x14ac:dyDescent="0.3">
      <c r="A3" s="7">
        <v>15</v>
      </c>
      <c r="B3" s="7" t="s">
        <v>76</v>
      </c>
      <c r="C3" s="7" t="s">
        <v>43</v>
      </c>
      <c r="D3" s="7">
        <v>4.166666666666667</v>
      </c>
      <c r="E3" s="7">
        <v>4.6303665536737997</v>
      </c>
      <c r="F3" s="7">
        <v>5.5553745928338696</v>
      </c>
      <c r="G3" s="7">
        <v>3.1019063</v>
      </c>
      <c r="H3" s="9">
        <v>3.5</v>
      </c>
      <c r="I3" s="7">
        <f t="shared" ref="I3:I31" si="8">IF(ABS(D3 - H3) &gt; MAX(ABS(E3 - H3), ABS(F3 - H3), ABS(G3 - H3)), D3 - H3, IF(ABS(E3 - H3) &gt; MAX(ABS(F3 - H3), ABS(G3 - H3)), E3 - H3, IF(ABS(F3 - H3) &gt; ABS(G3 - H3), F3 - H3, G3 - H3)))</f>
        <v>2.0553745928338696</v>
      </c>
      <c r="J3" s="10" t="str">
        <f t="shared" si="0"/>
        <v>Over</v>
      </c>
      <c r="K3" s="10">
        <f t="shared" si="1"/>
        <v>0.66666666666666696</v>
      </c>
      <c r="L3" s="10">
        <v>0.7</v>
      </c>
      <c r="M3" s="10">
        <f t="shared" si="2"/>
        <v>0.66666666666666663</v>
      </c>
      <c r="N3" s="10">
        <f t="shared" si="3"/>
        <v>3</v>
      </c>
      <c r="O3" s="10">
        <f t="shared" si="4"/>
        <v>2</v>
      </c>
      <c r="P3" s="10">
        <f t="shared" si="5"/>
        <v>2</v>
      </c>
      <c r="Q3" s="10">
        <f t="shared" si="6"/>
        <v>2</v>
      </c>
      <c r="R3" s="10">
        <f t="shared" si="7"/>
        <v>9</v>
      </c>
      <c r="S3" s="10">
        <v>1</v>
      </c>
    </row>
    <row r="4" spans="1:19" x14ac:dyDescent="0.3">
      <c r="A4" s="7">
        <v>18</v>
      </c>
      <c r="B4" s="7" t="s">
        <v>79</v>
      </c>
      <c r="C4" s="7" t="s">
        <v>55</v>
      </c>
      <c r="D4" s="7">
        <v>4</v>
      </c>
      <c r="E4" s="7">
        <v>4.2850561007475765</v>
      </c>
      <c r="F4" s="7">
        <v>4.5675700057638098</v>
      </c>
      <c r="G4" s="7">
        <v>3.8954235599340201</v>
      </c>
      <c r="H4" s="7">
        <v>3.5</v>
      </c>
      <c r="I4" s="7">
        <f t="shared" si="8"/>
        <v>1.0675700057638098</v>
      </c>
      <c r="J4" s="11" t="str">
        <f t="shared" si="0"/>
        <v>Over</v>
      </c>
      <c r="K4" s="11">
        <f t="shared" si="1"/>
        <v>0.5</v>
      </c>
      <c r="L4" s="11">
        <v>0.5</v>
      </c>
      <c r="M4" s="11">
        <f t="shared" si="2"/>
        <v>1</v>
      </c>
      <c r="N4" s="11">
        <f t="shared" si="3"/>
        <v>2.5</v>
      </c>
      <c r="O4" s="11">
        <f t="shared" si="4"/>
        <v>3</v>
      </c>
      <c r="P4" s="11">
        <f t="shared" si="5"/>
        <v>2</v>
      </c>
      <c r="Q4" s="11">
        <f t="shared" si="6"/>
        <v>0</v>
      </c>
      <c r="R4" s="11">
        <f t="shared" si="7"/>
        <v>7.5</v>
      </c>
      <c r="S4" s="11">
        <v>3</v>
      </c>
    </row>
    <row r="5" spans="1:19" x14ac:dyDescent="0.3">
      <c r="A5" s="7">
        <v>19</v>
      </c>
      <c r="B5" s="7" t="s">
        <v>80</v>
      </c>
      <c r="C5" s="7" t="s">
        <v>47</v>
      </c>
      <c r="D5" s="7">
        <v>4</v>
      </c>
      <c r="E5" s="7">
        <v>4.768725157980902</v>
      </c>
      <c r="F5" s="7">
        <v>5.4658119658119597</v>
      </c>
      <c r="G5" s="7">
        <v>4.0505269999999998</v>
      </c>
      <c r="H5" s="7">
        <v>3.5</v>
      </c>
      <c r="I5" s="7">
        <f t="shared" si="8"/>
        <v>1.9658119658119597</v>
      </c>
      <c r="J5" s="11" t="str">
        <f t="shared" si="0"/>
        <v>Over</v>
      </c>
      <c r="K5" s="11">
        <f t="shared" si="1"/>
        <v>0.5</v>
      </c>
      <c r="L5" s="11">
        <v>0.5</v>
      </c>
      <c r="M5" s="11">
        <f t="shared" si="2"/>
        <v>1</v>
      </c>
      <c r="N5" s="11">
        <f t="shared" si="3"/>
        <v>3</v>
      </c>
      <c r="O5" s="11">
        <f t="shared" si="4"/>
        <v>3</v>
      </c>
      <c r="P5" s="11">
        <f t="shared" si="5"/>
        <v>2</v>
      </c>
      <c r="Q5" s="11">
        <f t="shared" si="6"/>
        <v>0</v>
      </c>
      <c r="R5" s="11">
        <f t="shared" si="7"/>
        <v>8</v>
      </c>
      <c r="S5" s="11">
        <v>3</v>
      </c>
    </row>
    <row r="6" spans="1:19" x14ac:dyDescent="0.3">
      <c r="A6" s="7">
        <v>3</v>
      </c>
      <c r="B6" s="7" t="s">
        <v>60</v>
      </c>
      <c r="C6" s="7" t="s">
        <v>48</v>
      </c>
      <c r="D6" s="7">
        <v>5.8181818181818183</v>
      </c>
      <c r="E6" s="7">
        <v>4.8781718949917359</v>
      </c>
      <c r="F6" s="7">
        <v>5.00152424872062</v>
      </c>
      <c r="G6" s="7">
        <v>4.5999999999999996</v>
      </c>
      <c r="H6" s="7">
        <v>4.5</v>
      </c>
      <c r="I6" s="7">
        <f t="shared" si="8"/>
        <v>1.3181818181818183</v>
      </c>
      <c r="J6" s="11" t="str">
        <f t="shared" si="0"/>
        <v>Over</v>
      </c>
      <c r="K6" s="11">
        <f t="shared" si="1"/>
        <v>1.3181818181818183</v>
      </c>
      <c r="L6" s="11">
        <v>0.6</v>
      </c>
      <c r="M6" s="11">
        <f t="shared" si="2"/>
        <v>1</v>
      </c>
      <c r="N6" s="11">
        <f t="shared" si="3"/>
        <v>2.5</v>
      </c>
      <c r="O6" s="11">
        <f t="shared" si="4"/>
        <v>3</v>
      </c>
      <c r="P6" s="11">
        <f t="shared" si="5"/>
        <v>2</v>
      </c>
      <c r="Q6" s="11">
        <f t="shared" si="6"/>
        <v>2</v>
      </c>
      <c r="R6" s="11">
        <f t="shared" si="7"/>
        <v>9.5</v>
      </c>
      <c r="S6" s="11">
        <v>2</v>
      </c>
    </row>
    <row r="7" spans="1:19" x14ac:dyDescent="0.3">
      <c r="A7" s="7">
        <v>13</v>
      </c>
      <c r="B7" s="7" t="s">
        <v>74</v>
      </c>
      <c r="C7" s="7" t="s">
        <v>56</v>
      </c>
      <c r="D7" s="7">
        <v>5.083333333333333</v>
      </c>
      <c r="E7" s="7">
        <v>4.9160053537848123</v>
      </c>
      <c r="F7" s="7">
        <v>5.3825409999999998</v>
      </c>
      <c r="G7" s="7">
        <v>4.5315332514784004</v>
      </c>
      <c r="H7" s="9">
        <v>4.5</v>
      </c>
      <c r="I7" s="7">
        <f t="shared" si="8"/>
        <v>0.8825409999999998</v>
      </c>
      <c r="J7" s="10" t="str">
        <f t="shared" si="0"/>
        <v>Over</v>
      </c>
      <c r="K7" s="10">
        <f t="shared" si="1"/>
        <v>0.58333333333333304</v>
      </c>
      <c r="L7" s="10">
        <v>1</v>
      </c>
      <c r="M7" s="10">
        <f t="shared" si="2"/>
        <v>1</v>
      </c>
      <c r="N7" s="10">
        <f t="shared" si="3"/>
        <v>2</v>
      </c>
      <c r="O7" s="10">
        <f t="shared" si="4"/>
        <v>3</v>
      </c>
      <c r="P7" s="10">
        <f t="shared" si="5"/>
        <v>2</v>
      </c>
      <c r="Q7" s="10">
        <f t="shared" si="6"/>
        <v>2</v>
      </c>
      <c r="R7" s="10">
        <f t="shared" si="7"/>
        <v>9</v>
      </c>
      <c r="S7" s="10">
        <v>7</v>
      </c>
    </row>
    <row r="8" spans="1:19" x14ac:dyDescent="0.3">
      <c r="A8" s="7">
        <v>6</v>
      </c>
      <c r="B8" s="7" t="s">
        <v>67</v>
      </c>
      <c r="C8" s="7" t="s">
        <v>58</v>
      </c>
      <c r="D8" s="7">
        <v>3.75</v>
      </c>
      <c r="E8" s="7">
        <v>4.9267390634763819</v>
      </c>
      <c r="F8" s="7">
        <v>5.3775319883559396</v>
      </c>
      <c r="G8" s="7">
        <v>4.0249709320993903</v>
      </c>
      <c r="H8" s="7">
        <v>4.5</v>
      </c>
      <c r="I8" s="7">
        <f t="shared" si="8"/>
        <v>0.8775319883559396</v>
      </c>
      <c r="J8" s="10" t="str">
        <f t="shared" si="0"/>
        <v>Over</v>
      </c>
      <c r="K8" s="10">
        <f t="shared" si="1"/>
        <v>-0.75</v>
      </c>
      <c r="L8" s="10">
        <v>0.5</v>
      </c>
      <c r="M8" s="10">
        <f t="shared" si="2"/>
        <v>0.66666666666666663</v>
      </c>
      <c r="N8" s="10">
        <f t="shared" si="3"/>
        <v>2</v>
      </c>
      <c r="O8" s="10">
        <f t="shared" si="4"/>
        <v>2</v>
      </c>
      <c r="P8" s="10">
        <f t="shared" si="5"/>
        <v>0</v>
      </c>
      <c r="Q8" s="10">
        <f t="shared" si="6"/>
        <v>0</v>
      </c>
      <c r="R8" s="10">
        <f t="shared" si="7"/>
        <v>4</v>
      </c>
      <c r="S8" s="10">
        <v>8</v>
      </c>
    </row>
    <row r="9" spans="1:19" x14ac:dyDescent="0.3">
      <c r="A9" s="7">
        <v>12</v>
      </c>
      <c r="B9" s="7" t="s">
        <v>73</v>
      </c>
      <c r="C9" s="7" t="s">
        <v>52</v>
      </c>
      <c r="D9" s="7">
        <v>4.583333333333333</v>
      </c>
      <c r="E9" s="7">
        <v>5.0510098170617006</v>
      </c>
      <c r="F9" s="7">
        <v>5.5110765792079599</v>
      </c>
      <c r="G9" s="7">
        <v>4.3600000000000003</v>
      </c>
      <c r="H9" s="7">
        <v>4.5</v>
      </c>
      <c r="I9" s="7">
        <f t="shared" si="8"/>
        <v>1.0110765792079599</v>
      </c>
      <c r="J9" s="11" t="str">
        <f t="shared" si="0"/>
        <v>Over</v>
      </c>
      <c r="K9" s="11">
        <f t="shared" si="1"/>
        <v>8.3333333333333037E-2</v>
      </c>
      <c r="L9" s="11">
        <v>0.5</v>
      </c>
      <c r="M9" s="11">
        <f t="shared" si="2"/>
        <v>0.66666666666666663</v>
      </c>
      <c r="N9" s="11">
        <f t="shared" si="3"/>
        <v>2.5</v>
      </c>
      <c r="O9" s="11">
        <f t="shared" si="4"/>
        <v>2</v>
      </c>
      <c r="P9" s="11">
        <f t="shared" si="5"/>
        <v>2</v>
      </c>
      <c r="Q9" s="11">
        <f t="shared" si="6"/>
        <v>0</v>
      </c>
      <c r="R9" s="11">
        <f t="shared" si="7"/>
        <v>6.5</v>
      </c>
      <c r="S9" s="11">
        <v>2</v>
      </c>
    </row>
    <row r="10" spans="1:19" x14ac:dyDescent="0.3">
      <c r="A10" s="7">
        <v>10</v>
      </c>
      <c r="B10" s="7" t="s">
        <v>71</v>
      </c>
      <c r="C10" s="7" t="s">
        <v>44</v>
      </c>
      <c r="D10" s="7">
        <v>4.7777777777777777</v>
      </c>
      <c r="E10" s="7">
        <v>5.2319232118609715</v>
      </c>
      <c r="F10" s="7">
        <v>5.5913978494623597</v>
      </c>
      <c r="G10" s="7">
        <v>4.9530076252844504</v>
      </c>
      <c r="H10" s="9">
        <v>4.5</v>
      </c>
      <c r="I10" s="7">
        <f t="shared" si="8"/>
        <v>1.0913978494623597</v>
      </c>
      <c r="J10" s="11" t="str">
        <f t="shared" si="0"/>
        <v>Over</v>
      </c>
      <c r="K10" s="11">
        <f t="shared" si="1"/>
        <v>0.27777777777777768</v>
      </c>
      <c r="L10" s="11">
        <v>0.55555555555555558</v>
      </c>
      <c r="M10" s="11">
        <f t="shared" si="2"/>
        <v>1</v>
      </c>
      <c r="N10" s="11">
        <f t="shared" si="3"/>
        <v>2.5</v>
      </c>
      <c r="O10" s="11">
        <f t="shared" si="4"/>
        <v>3</v>
      </c>
      <c r="P10" s="11">
        <f t="shared" si="5"/>
        <v>2</v>
      </c>
      <c r="Q10" s="11">
        <f t="shared" si="6"/>
        <v>2</v>
      </c>
      <c r="R10" s="11">
        <f t="shared" si="7"/>
        <v>9.5</v>
      </c>
      <c r="S10" s="11">
        <v>2</v>
      </c>
    </row>
    <row r="11" spans="1:19" x14ac:dyDescent="0.3">
      <c r="A11" s="7">
        <v>20</v>
      </c>
      <c r="B11" s="7" t="s">
        <v>81</v>
      </c>
      <c r="C11" s="7" t="s">
        <v>39</v>
      </c>
      <c r="D11" s="7">
        <v>3</v>
      </c>
      <c r="E11" s="7">
        <v>4.4746116927940216</v>
      </c>
      <c r="F11" s="7">
        <v>5.8774379999999997</v>
      </c>
      <c r="G11" s="7">
        <v>3.6329081395905298</v>
      </c>
      <c r="H11" s="7">
        <v>4.5</v>
      </c>
      <c r="I11" s="7">
        <f t="shared" si="8"/>
        <v>-1.5</v>
      </c>
      <c r="J11" s="10" t="str">
        <f t="shared" si="0"/>
        <v>Under</v>
      </c>
      <c r="K11" s="10">
        <f t="shared" si="1"/>
        <v>-1.5</v>
      </c>
      <c r="L11" s="10">
        <v>0.33333333333333331</v>
      </c>
      <c r="M11" s="10">
        <f t="shared" si="2"/>
        <v>0.66666666666666663</v>
      </c>
      <c r="N11" s="10">
        <f t="shared" si="3"/>
        <v>2.5</v>
      </c>
      <c r="O11" s="10">
        <f t="shared" si="4"/>
        <v>2</v>
      </c>
      <c r="P11" s="10">
        <f t="shared" si="5"/>
        <v>2</v>
      </c>
      <c r="Q11" s="10">
        <f t="shared" si="6"/>
        <v>2</v>
      </c>
      <c r="R11" s="10">
        <f t="shared" si="7"/>
        <v>8.5</v>
      </c>
      <c r="S11" s="10">
        <v>3</v>
      </c>
    </row>
    <row r="12" spans="1:19" x14ac:dyDescent="0.3">
      <c r="A12" s="7">
        <v>9</v>
      </c>
      <c r="B12" s="7" t="s">
        <v>70</v>
      </c>
      <c r="C12" s="7" t="s">
        <v>53</v>
      </c>
      <c r="D12" s="7">
        <v>5.5</v>
      </c>
      <c r="E12" s="7">
        <v>5.9128635159160137</v>
      </c>
      <c r="F12" s="7">
        <v>8.5753662080829294</v>
      </c>
      <c r="G12" s="7">
        <v>4.57389090835491</v>
      </c>
      <c r="H12" s="9">
        <v>4.5</v>
      </c>
      <c r="I12" s="7">
        <f t="shared" si="8"/>
        <v>4.0753662080829294</v>
      </c>
      <c r="J12" s="10" t="str">
        <f t="shared" si="0"/>
        <v>Over</v>
      </c>
      <c r="K12" s="10">
        <f t="shared" si="1"/>
        <v>1</v>
      </c>
      <c r="L12" s="10">
        <v>0.7</v>
      </c>
      <c r="M12" s="10">
        <f t="shared" si="2"/>
        <v>1</v>
      </c>
      <c r="N12" s="10">
        <f t="shared" si="3"/>
        <v>3</v>
      </c>
      <c r="O12" s="10">
        <f t="shared" si="4"/>
        <v>3</v>
      </c>
      <c r="P12" s="10">
        <f t="shared" si="5"/>
        <v>2</v>
      </c>
      <c r="Q12" s="10">
        <f t="shared" si="6"/>
        <v>2</v>
      </c>
      <c r="R12" s="10">
        <f t="shared" si="7"/>
        <v>10</v>
      </c>
      <c r="S12" s="10">
        <v>7</v>
      </c>
    </row>
    <row r="13" spans="1:19" x14ac:dyDescent="0.3">
      <c r="A13" s="7">
        <v>7</v>
      </c>
      <c r="B13" s="7" t="s">
        <v>68</v>
      </c>
      <c r="C13" s="7" t="s">
        <v>50</v>
      </c>
      <c r="D13" s="7">
        <v>4.8</v>
      </c>
      <c r="E13" s="7">
        <v>4.3696227626717636</v>
      </c>
      <c r="F13" s="7">
        <v>5.3347717667003796</v>
      </c>
      <c r="G13" s="7">
        <v>3.38</v>
      </c>
      <c r="H13" s="7">
        <v>4.5</v>
      </c>
      <c r="I13" s="7">
        <f t="shared" si="8"/>
        <v>-1.1200000000000001</v>
      </c>
      <c r="J13" s="10" t="str">
        <f t="shared" si="0"/>
        <v>Under</v>
      </c>
      <c r="K13" s="10">
        <f t="shared" si="1"/>
        <v>0.29999999999999982</v>
      </c>
      <c r="L13" s="10">
        <v>0.4</v>
      </c>
      <c r="M13" s="10">
        <f t="shared" si="2"/>
        <v>0.66666666666666663</v>
      </c>
      <c r="N13" s="10">
        <f t="shared" si="3"/>
        <v>2.5</v>
      </c>
      <c r="O13" s="10">
        <f t="shared" si="4"/>
        <v>2</v>
      </c>
      <c r="P13" s="10">
        <f t="shared" si="5"/>
        <v>0</v>
      </c>
      <c r="Q13" s="10">
        <f t="shared" si="6"/>
        <v>2</v>
      </c>
      <c r="R13" s="10">
        <f t="shared" si="7"/>
        <v>6.5</v>
      </c>
      <c r="S13" s="10">
        <v>3</v>
      </c>
    </row>
    <row r="14" spans="1:19" x14ac:dyDescent="0.3">
      <c r="A14" s="7">
        <v>2</v>
      </c>
      <c r="B14" s="7" t="s">
        <v>64</v>
      </c>
      <c r="C14" s="7" t="s">
        <v>40</v>
      </c>
      <c r="D14" s="7">
        <v>5.416666666666667</v>
      </c>
      <c r="E14" s="7">
        <v>5.377868361226839</v>
      </c>
      <c r="F14" s="7">
        <v>6.4094059999999997</v>
      </c>
      <c r="G14" s="7">
        <v>4.78</v>
      </c>
      <c r="H14" s="7">
        <v>4.5</v>
      </c>
      <c r="I14" s="7">
        <f t="shared" si="8"/>
        <v>1.9094059999999997</v>
      </c>
      <c r="J14" s="10" t="str">
        <f t="shared" si="0"/>
        <v>Over</v>
      </c>
      <c r="K14" s="10">
        <f t="shared" si="1"/>
        <v>0.91666666666666696</v>
      </c>
      <c r="L14" s="10">
        <v>0.5</v>
      </c>
      <c r="M14" s="10">
        <f t="shared" si="2"/>
        <v>1</v>
      </c>
      <c r="N14" s="10">
        <f t="shared" si="3"/>
        <v>3</v>
      </c>
      <c r="O14" s="10">
        <f t="shared" si="4"/>
        <v>3</v>
      </c>
      <c r="P14" s="10">
        <f t="shared" si="5"/>
        <v>2</v>
      </c>
      <c r="Q14" s="10">
        <f t="shared" si="6"/>
        <v>0</v>
      </c>
      <c r="R14" s="10">
        <f t="shared" si="7"/>
        <v>8</v>
      </c>
      <c r="S14" s="10">
        <v>6</v>
      </c>
    </row>
    <row r="15" spans="1:19" x14ac:dyDescent="0.3">
      <c r="A15" s="7">
        <v>5</v>
      </c>
      <c r="B15" s="7" t="s">
        <v>66</v>
      </c>
      <c r="C15" s="7" t="s">
        <v>57</v>
      </c>
      <c r="D15" s="7">
        <v>3.6</v>
      </c>
      <c r="E15" s="7">
        <v>5.3326764465134433</v>
      </c>
      <c r="F15" s="7">
        <v>6.62</v>
      </c>
      <c r="G15" s="7">
        <v>4.4077679999999999</v>
      </c>
      <c r="H15" s="7">
        <v>5.5</v>
      </c>
      <c r="I15" s="7">
        <f t="shared" si="8"/>
        <v>-1.9</v>
      </c>
      <c r="J15" s="11" t="str">
        <f t="shared" si="0"/>
        <v>Under</v>
      </c>
      <c r="K15" s="11">
        <f t="shared" si="1"/>
        <v>-1.9</v>
      </c>
      <c r="L15" s="11">
        <v>0.2</v>
      </c>
      <c r="M15" s="11">
        <f t="shared" si="2"/>
        <v>0.66666666666666663</v>
      </c>
      <c r="N15" s="11">
        <f t="shared" si="3"/>
        <v>3</v>
      </c>
      <c r="O15" s="11">
        <f t="shared" si="4"/>
        <v>2</v>
      </c>
      <c r="P15" s="11">
        <f t="shared" si="5"/>
        <v>2</v>
      </c>
      <c r="Q15" s="11">
        <f t="shared" si="6"/>
        <v>2</v>
      </c>
      <c r="R15" s="11">
        <f t="shared" si="7"/>
        <v>9</v>
      </c>
      <c r="S15" s="11">
        <v>6</v>
      </c>
    </row>
    <row r="16" spans="1:19" x14ac:dyDescent="0.3">
      <c r="A16" s="7">
        <v>11</v>
      </c>
      <c r="B16" s="7" t="s">
        <v>72</v>
      </c>
      <c r="C16" s="7" t="s">
        <v>14</v>
      </c>
      <c r="D16" s="7">
        <v>6.25</v>
      </c>
      <c r="E16" s="7">
        <v>5.4183978573247904</v>
      </c>
      <c r="F16" s="7">
        <v>6.7686080000000004</v>
      </c>
      <c r="G16" s="7">
        <v>4.7111544802016097</v>
      </c>
      <c r="H16" s="7">
        <v>5.5</v>
      </c>
      <c r="I16" s="7">
        <f t="shared" si="8"/>
        <v>1.2686080000000004</v>
      </c>
      <c r="J16" s="11" t="str">
        <f t="shared" si="0"/>
        <v>Over</v>
      </c>
      <c r="K16" s="11">
        <f t="shared" si="1"/>
        <v>0.75</v>
      </c>
      <c r="L16" s="11">
        <v>0.8</v>
      </c>
      <c r="M16" s="11">
        <f t="shared" si="2"/>
        <v>0.33333333333333331</v>
      </c>
      <c r="N16" s="11">
        <f t="shared" si="3"/>
        <v>2.5</v>
      </c>
      <c r="O16" s="11">
        <f t="shared" si="4"/>
        <v>1</v>
      </c>
      <c r="P16" s="11">
        <f t="shared" si="5"/>
        <v>2</v>
      </c>
      <c r="Q16" s="11">
        <f t="shared" si="6"/>
        <v>2</v>
      </c>
      <c r="R16" s="11">
        <f t="shared" si="7"/>
        <v>7.5</v>
      </c>
      <c r="S16" s="11">
        <v>4</v>
      </c>
    </row>
    <row r="17" spans="1:19" x14ac:dyDescent="0.3">
      <c r="A17" s="7">
        <v>4</v>
      </c>
      <c r="B17" s="7" t="s">
        <v>65</v>
      </c>
      <c r="C17" s="7" t="s">
        <v>49</v>
      </c>
      <c r="D17" s="7">
        <v>5.75</v>
      </c>
      <c r="E17" s="7">
        <v>4.8235697196996856</v>
      </c>
      <c r="F17" s="7">
        <v>5.1080402010050197</v>
      </c>
      <c r="G17" s="7">
        <v>4.5083010000000003</v>
      </c>
      <c r="H17" s="7">
        <v>5.5</v>
      </c>
      <c r="I17" s="7">
        <f t="shared" si="8"/>
        <v>-0.99169899999999966</v>
      </c>
      <c r="J17" s="10" t="str">
        <f t="shared" si="0"/>
        <v>Under</v>
      </c>
      <c r="K17" s="10">
        <f t="shared" si="1"/>
        <v>0.25</v>
      </c>
      <c r="L17" s="10">
        <v>0.5</v>
      </c>
      <c r="M17" s="10">
        <f t="shared" si="2"/>
        <v>1</v>
      </c>
      <c r="N17" s="10">
        <f t="shared" si="3"/>
        <v>2</v>
      </c>
      <c r="O17" s="10">
        <f t="shared" si="4"/>
        <v>3</v>
      </c>
      <c r="P17" s="10">
        <f t="shared" si="5"/>
        <v>0</v>
      </c>
      <c r="Q17" s="10">
        <f t="shared" si="6"/>
        <v>2</v>
      </c>
      <c r="R17" s="10">
        <f t="shared" si="7"/>
        <v>7</v>
      </c>
      <c r="S17" s="10">
        <v>7</v>
      </c>
    </row>
    <row r="18" spans="1:19" x14ac:dyDescent="0.3">
      <c r="A18" s="7">
        <v>14</v>
      </c>
      <c r="B18" s="7" t="s">
        <v>75</v>
      </c>
      <c r="C18" s="7" t="s">
        <v>42</v>
      </c>
      <c r="D18" s="7">
        <v>6.333333333333333</v>
      </c>
      <c r="E18" s="7">
        <v>5.5991062571651558</v>
      </c>
      <c r="F18" s="7">
        <v>6.328157</v>
      </c>
      <c r="G18" s="7">
        <v>5.0691330619348998</v>
      </c>
      <c r="H18" s="9">
        <v>6.5</v>
      </c>
      <c r="I18" s="7">
        <f t="shared" si="8"/>
        <v>-1.4308669380651002</v>
      </c>
      <c r="J18" s="11" t="str">
        <f t="shared" si="0"/>
        <v>Under</v>
      </c>
      <c r="K18" s="11">
        <f t="shared" si="1"/>
        <v>-0.16666666666666696</v>
      </c>
      <c r="L18" s="11">
        <v>0.3</v>
      </c>
      <c r="M18" s="11">
        <f t="shared" si="2"/>
        <v>1</v>
      </c>
      <c r="N18" s="11">
        <f t="shared" si="3"/>
        <v>2.5</v>
      </c>
      <c r="O18" s="11">
        <f t="shared" si="4"/>
        <v>3</v>
      </c>
      <c r="P18" s="11">
        <f t="shared" si="5"/>
        <v>2</v>
      </c>
      <c r="Q18" s="11">
        <f t="shared" si="6"/>
        <v>2</v>
      </c>
      <c r="R18" s="11">
        <f t="shared" si="7"/>
        <v>9.5</v>
      </c>
      <c r="S18" s="11">
        <v>8</v>
      </c>
    </row>
    <row r="19" spans="1:19" x14ac:dyDescent="0.3">
      <c r="A19" s="7">
        <v>16</v>
      </c>
      <c r="B19" s="7" t="s">
        <v>77</v>
      </c>
      <c r="C19" s="7" t="s">
        <v>45</v>
      </c>
      <c r="D19" s="7">
        <v>7.7</v>
      </c>
      <c r="E19" s="7">
        <v>5.7486671542127006</v>
      </c>
      <c r="F19" s="7">
        <v>7.0802455000000002</v>
      </c>
      <c r="G19" s="7">
        <v>5.0212004348919503</v>
      </c>
      <c r="H19" s="7">
        <v>6.5</v>
      </c>
      <c r="I19" s="7">
        <f t="shared" si="8"/>
        <v>-1.4787995651080497</v>
      </c>
      <c r="J19" s="10" t="str">
        <f t="shared" si="0"/>
        <v>Under</v>
      </c>
      <c r="K19" s="10">
        <f t="shared" si="1"/>
        <v>1.2000000000000002</v>
      </c>
      <c r="L19" s="10">
        <v>0.5</v>
      </c>
      <c r="M19" s="10">
        <f t="shared" si="2"/>
        <v>0.66666666666666663</v>
      </c>
      <c r="N19" s="10">
        <f t="shared" si="3"/>
        <v>2.5</v>
      </c>
      <c r="O19" s="10">
        <f t="shared" si="4"/>
        <v>2</v>
      </c>
      <c r="P19" s="10">
        <f t="shared" si="5"/>
        <v>0</v>
      </c>
      <c r="Q19" s="10">
        <f t="shared" si="6"/>
        <v>2</v>
      </c>
      <c r="R19" s="10">
        <f t="shared" si="7"/>
        <v>6.5</v>
      </c>
      <c r="S19" s="10">
        <v>5</v>
      </c>
    </row>
    <row r="20" spans="1:19" x14ac:dyDescent="0.3">
      <c r="A20" s="7">
        <v>17</v>
      </c>
      <c r="B20" s="7" t="s">
        <v>78</v>
      </c>
      <c r="C20" s="7" t="s">
        <v>54</v>
      </c>
      <c r="D20" s="7">
        <v>6.25</v>
      </c>
      <c r="E20" s="7">
        <v>5.642047789449669</v>
      </c>
      <c r="F20" s="7">
        <v>5.9174640615616703</v>
      </c>
      <c r="G20" s="7">
        <v>5.2445565938962204</v>
      </c>
      <c r="H20" s="9">
        <v>6.5</v>
      </c>
      <c r="I20" s="7">
        <f t="shared" si="8"/>
        <v>-1.2554434061037796</v>
      </c>
      <c r="J20" s="11" t="str">
        <f t="shared" si="0"/>
        <v>Under</v>
      </c>
      <c r="K20" s="11">
        <f t="shared" si="1"/>
        <v>-0.25</v>
      </c>
      <c r="L20" s="11">
        <v>0.4</v>
      </c>
      <c r="M20" s="11">
        <f t="shared" si="2"/>
        <v>1</v>
      </c>
      <c r="N20" s="11">
        <f t="shared" si="3"/>
        <v>2.5</v>
      </c>
      <c r="O20" s="11">
        <f t="shared" si="4"/>
        <v>3</v>
      </c>
      <c r="P20" s="11">
        <f t="shared" si="5"/>
        <v>2</v>
      </c>
      <c r="Q20" s="11">
        <f t="shared" si="6"/>
        <v>2</v>
      </c>
      <c r="R20" s="11">
        <f t="shared" si="7"/>
        <v>9.5</v>
      </c>
      <c r="S20" s="11">
        <v>9</v>
      </c>
    </row>
    <row r="21" spans="1:19" x14ac:dyDescent="0.3">
      <c r="A21" s="7">
        <v>1</v>
      </c>
      <c r="B21" s="7" t="s">
        <v>63</v>
      </c>
      <c r="C21" s="7" t="s">
        <v>41</v>
      </c>
      <c r="D21" s="7">
        <v>5.1474358974358978</v>
      </c>
      <c r="E21" s="7">
        <v>5.6392111019640128</v>
      </c>
      <c r="F21" s="7">
        <v>8.7441289999999992</v>
      </c>
      <c r="G21" s="7">
        <v>4.5660595973662899</v>
      </c>
      <c r="H21" s="7" t="s">
        <v>59</v>
      </c>
      <c r="I21" s="7" t="e">
        <f t="shared" si="8"/>
        <v>#VALUE!</v>
      </c>
      <c r="J21" s="7" t="e">
        <f t="shared" si="0"/>
        <v>#VALUE!</v>
      </c>
      <c r="K21" s="7" t="e">
        <f t="shared" si="1"/>
        <v>#VALUE!</v>
      </c>
      <c r="L21" s="7"/>
      <c r="M21" s="7" t="e">
        <f t="shared" si="2"/>
        <v>#VALUE!</v>
      </c>
      <c r="N21" s="7" t="e">
        <f t="shared" si="3"/>
        <v>#VALUE!</v>
      </c>
      <c r="O21" s="7" t="e">
        <f t="shared" si="4"/>
        <v>#VALUE!</v>
      </c>
      <c r="P21" s="7" t="e">
        <f t="shared" si="5"/>
        <v>#VALUE!</v>
      </c>
      <c r="Q21" s="7" t="e">
        <f t="shared" si="6"/>
        <v>#VALUE!</v>
      </c>
      <c r="R21" s="7" t="e">
        <f t="shared" si="7"/>
        <v>#VALUE!</v>
      </c>
      <c r="S21" s="7">
        <v>2</v>
      </c>
    </row>
    <row r="22" spans="1:19" x14ac:dyDescent="0.3">
      <c r="A22" s="7"/>
      <c r="B22" s="7"/>
      <c r="C22" s="7"/>
      <c r="D22" s="7"/>
      <c r="E22" s="7"/>
      <c r="F22" s="7"/>
      <c r="G22" s="7"/>
      <c r="H22" s="7"/>
      <c r="I22" s="7">
        <f t="shared" si="8"/>
        <v>0</v>
      </c>
      <c r="J22" s="7" t="str">
        <f t="shared" si="0"/>
        <v>Over</v>
      </c>
      <c r="K22" s="7">
        <f t="shared" si="1"/>
        <v>0</v>
      </c>
      <c r="L22" s="7"/>
      <c r="M22" s="7">
        <f t="shared" si="2"/>
        <v>0</v>
      </c>
      <c r="N22" s="7">
        <f t="shared" si="3"/>
        <v>1</v>
      </c>
      <c r="O22" s="7">
        <f t="shared" si="4"/>
        <v>0</v>
      </c>
      <c r="P22" s="7">
        <f t="shared" si="5"/>
        <v>0</v>
      </c>
      <c r="Q22" s="7">
        <f t="shared" si="6"/>
        <v>0</v>
      </c>
      <c r="R22" s="7">
        <f t="shared" si="7"/>
        <v>1</v>
      </c>
      <c r="S22" s="7"/>
    </row>
    <row r="23" spans="1:19" x14ac:dyDescent="0.3">
      <c r="A23" s="7"/>
      <c r="B23" s="7"/>
      <c r="C23" s="7"/>
      <c r="D23" s="7"/>
      <c r="E23" s="7"/>
      <c r="F23" s="7"/>
      <c r="G23" s="7"/>
      <c r="H23" s="7"/>
      <c r="I23" s="7">
        <f t="shared" si="8"/>
        <v>0</v>
      </c>
      <c r="J23" s="7" t="str">
        <f t="shared" si="0"/>
        <v>Over</v>
      </c>
      <c r="K23" s="7">
        <f t="shared" si="1"/>
        <v>0</v>
      </c>
      <c r="L23" s="7"/>
      <c r="M23" s="7">
        <f t="shared" si="2"/>
        <v>0</v>
      </c>
      <c r="N23" s="7">
        <f t="shared" si="3"/>
        <v>1</v>
      </c>
      <c r="O23" s="7">
        <f t="shared" si="4"/>
        <v>0</v>
      </c>
      <c r="P23" s="7">
        <f t="shared" si="5"/>
        <v>0</v>
      </c>
      <c r="Q23" s="7">
        <f t="shared" si="6"/>
        <v>0</v>
      </c>
      <c r="R23" s="7">
        <f t="shared" si="7"/>
        <v>1</v>
      </c>
      <c r="S23" s="7"/>
    </row>
    <row r="24" spans="1:19" x14ac:dyDescent="0.3">
      <c r="A24" s="7"/>
      <c r="B24" s="7"/>
      <c r="C24" s="7"/>
      <c r="D24" s="7"/>
      <c r="E24" s="7"/>
      <c r="F24" s="7"/>
      <c r="G24" s="7"/>
      <c r="H24" s="7"/>
      <c r="I24" s="7">
        <f t="shared" si="8"/>
        <v>0</v>
      </c>
      <c r="J24" s="7" t="str">
        <f t="shared" si="0"/>
        <v>Over</v>
      </c>
      <c r="K24" s="7">
        <f t="shared" si="1"/>
        <v>0</v>
      </c>
      <c r="L24" s="7"/>
      <c r="M24" s="7">
        <f t="shared" si="2"/>
        <v>0</v>
      </c>
      <c r="N24" s="7">
        <f t="shared" si="3"/>
        <v>1</v>
      </c>
      <c r="O24" s="7">
        <f t="shared" si="4"/>
        <v>0</v>
      </c>
      <c r="P24" s="7">
        <f t="shared" si="5"/>
        <v>0</v>
      </c>
      <c r="Q24" s="7">
        <f t="shared" si="6"/>
        <v>0</v>
      </c>
      <c r="R24" s="7">
        <f t="shared" si="7"/>
        <v>1</v>
      </c>
      <c r="S24" s="7"/>
    </row>
    <row r="25" spans="1:19" x14ac:dyDescent="0.3">
      <c r="A25" s="7"/>
      <c r="B25" s="7"/>
      <c r="C25" s="7"/>
      <c r="D25" s="7"/>
      <c r="E25" s="7"/>
      <c r="F25" s="7"/>
      <c r="G25" s="7"/>
      <c r="H25" s="7"/>
      <c r="I25" s="7">
        <f t="shared" si="8"/>
        <v>0</v>
      </c>
      <c r="J25" s="7" t="str">
        <f t="shared" si="0"/>
        <v>Over</v>
      </c>
      <c r="K25" s="7">
        <f t="shared" si="1"/>
        <v>0</v>
      </c>
      <c r="L25" s="7"/>
      <c r="M25" s="7">
        <f t="shared" si="2"/>
        <v>0</v>
      </c>
      <c r="N25" s="7">
        <f t="shared" si="3"/>
        <v>1</v>
      </c>
      <c r="O25" s="7">
        <f t="shared" si="4"/>
        <v>0</v>
      </c>
      <c r="P25" s="7">
        <f t="shared" si="5"/>
        <v>0</v>
      </c>
      <c r="Q25" s="7">
        <f t="shared" si="6"/>
        <v>0</v>
      </c>
      <c r="R25" s="7">
        <f t="shared" si="7"/>
        <v>1</v>
      </c>
      <c r="S25" s="7"/>
    </row>
    <row r="26" spans="1:19" x14ac:dyDescent="0.3">
      <c r="A26" s="7"/>
      <c r="B26" s="7"/>
      <c r="C26" s="7"/>
      <c r="D26" s="7"/>
      <c r="E26" s="7"/>
      <c r="F26" s="7"/>
      <c r="G26" s="7"/>
      <c r="H26" s="7"/>
      <c r="I26" s="7">
        <f t="shared" si="8"/>
        <v>0</v>
      </c>
      <c r="J26" s="7" t="str">
        <f t="shared" si="0"/>
        <v>Over</v>
      </c>
      <c r="K26" s="7">
        <f t="shared" si="1"/>
        <v>0</v>
      </c>
      <c r="L26" s="7"/>
      <c r="M26" s="7">
        <f t="shared" si="2"/>
        <v>0</v>
      </c>
      <c r="N26" s="7">
        <f t="shared" si="3"/>
        <v>1</v>
      </c>
      <c r="O26" s="7">
        <f t="shared" si="4"/>
        <v>0</v>
      </c>
      <c r="P26" s="7">
        <f t="shared" si="5"/>
        <v>0</v>
      </c>
      <c r="Q26" s="7">
        <f t="shared" si="6"/>
        <v>0</v>
      </c>
      <c r="R26" s="7">
        <f t="shared" si="7"/>
        <v>1</v>
      </c>
      <c r="S26" s="7"/>
    </row>
    <row r="27" spans="1:19" x14ac:dyDescent="0.3">
      <c r="A27" s="7"/>
      <c r="B27" s="7"/>
      <c r="C27" s="7"/>
      <c r="D27" s="7"/>
      <c r="E27" s="7"/>
      <c r="F27" s="7"/>
      <c r="G27" s="7"/>
      <c r="H27" s="7"/>
      <c r="I27" s="7">
        <f t="shared" si="8"/>
        <v>0</v>
      </c>
      <c r="J27" s="7" t="str">
        <f t="shared" si="0"/>
        <v>Over</v>
      </c>
      <c r="K27" s="7">
        <f t="shared" si="1"/>
        <v>0</v>
      </c>
      <c r="L27" s="7"/>
      <c r="M27" s="7">
        <f t="shared" si="2"/>
        <v>0</v>
      </c>
      <c r="N27" s="7">
        <f t="shared" si="3"/>
        <v>1</v>
      </c>
      <c r="O27" s="7">
        <f t="shared" si="4"/>
        <v>0</v>
      </c>
      <c r="P27" s="7">
        <f t="shared" si="5"/>
        <v>0</v>
      </c>
      <c r="Q27" s="7">
        <f t="shared" si="6"/>
        <v>0</v>
      </c>
      <c r="R27" s="7">
        <f t="shared" si="7"/>
        <v>1</v>
      </c>
      <c r="S27" s="7"/>
    </row>
    <row r="28" spans="1:19" x14ac:dyDescent="0.3">
      <c r="A28" s="7"/>
      <c r="B28" s="7"/>
      <c r="C28" s="7"/>
      <c r="D28" s="7"/>
      <c r="E28" s="7"/>
      <c r="F28" s="7"/>
      <c r="G28" s="7"/>
      <c r="H28" s="7"/>
      <c r="I28" s="7">
        <f t="shared" si="8"/>
        <v>0</v>
      </c>
      <c r="J28" s="7" t="str">
        <f t="shared" si="0"/>
        <v>Over</v>
      </c>
      <c r="K28" s="7">
        <f t="shared" si="1"/>
        <v>0</v>
      </c>
      <c r="L28" s="7"/>
      <c r="M28" s="7">
        <f t="shared" si="2"/>
        <v>0</v>
      </c>
      <c r="N28" s="7">
        <f t="shared" si="3"/>
        <v>1</v>
      </c>
      <c r="O28" s="7">
        <f t="shared" si="4"/>
        <v>0</v>
      </c>
      <c r="P28" s="7">
        <f t="shared" si="5"/>
        <v>0</v>
      </c>
      <c r="Q28" s="7">
        <f t="shared" si="6"/>
        <v>0</v>
      </c>
      <c r="R28" s="7">
        <f t="shared" si="7"/>
        <v>1</v>
      </c>
      <c r="S28" s="7"/>
    </row>
    <row r="29" spans="1:19" x14ac:dyDescent="0.3">
      <c r="A29" s="7"/>
      <c r="B29" s="7"/>
      <c r="C29" s="7"/>
      <c r="D29" s="7"/>
      <c r="E29" s="7"/>
      <c r="F29" s="7"/>
      <c r="G29" s="7"/>
      <c r="H29" s="7"/>
      <c r="I29" s="7">
        <f t="shared" si="8"/>
        <v>0</v>
      </c>
      <c r="J29" s="7" t="str">
        <f t="shared" si="0"/>
        <v>Over</v>
      </c>
      <c r="K29" s="7">
        <f t="shared" si="1"/>
        <v>0</v>
      </c>
      <c r="L29" s="7"/>
      <c r="M29" s="7">
        <f t="shared" si="2"/>
        <v>0</v>
      </c>
      <c r="N29" s="7">
        <f t="shared" si="3"/>
        <v>1</v>
      </c>
      <c r="O29" s="7">
        <f t="shared" si="4"/>
        <v>0</v>
      </c>
      <c r="P29" s="7">
        <f t="shared" si="5"/>
        <v>0</v>
      </c>
      <c r="Q29" s="7">
        <f t="shared" si="6"/>
        <v>0</v>
      </c>
      <c r="R29" s="7">
        <f t="shared" si="7"/>
        <v>1</v>
      </c>
      <c r="S29" s="7"/>
    </row>
    <row r="30" spans="1:19" x14ac:dyDescent="0.3">
      <c r="A30" s="7"/>
      <c r="B30" s="7"/>
      <c r="C30" s="7"/>
      <c r="D30" s="7"/>
      <c r="E30" s="7"/>
      <c r="F30" s="7"/>
      <c r="G30" s="7"/>
      <c r="H30" s="7"/>
      <c r="I30" s="7">
        <f t="shared" si="8"/>
        <v>0</v>
      </c>
      <c r="J30" s="7" t="str">
        <f t="shared" si="0"/>
        <v>Over</v>
      </c>
      <c r="K30" s="7">
        <f t="shared" si="1"/>
        <v>0</v>
      </c>
      <c r="L30" s="7"/>
      <c r="M30" s="7">
        <f t="shared" si="2"/>
        <v>0</v>
      </c>
      <c r="N30" s="7">
        <f t="shared" si="3"/>
        <v>1</v>
      </c>
      <c r="O30" s="7">
        <f t="shared" si="4"/>
        <v>0</v>
      </c>
      <c r="P30" s="7">
        <f t="shared" si="5"/>
        <v>0</v>
      </c>
      <c r="Q30" s="7">
        <f t="shared" si="6"/>
        <v>0</v>
      </c>
      <c r="R30" s="7">
        <f t="shared" si="7"/>
        <v>1</v>
      </c>
      <c r="S30" s="7"/>
    </row>
    <row r="31" spans="1:19" x14ac:dyDescent="0.3">
      <c r="A31" s="7"/>
      <c r="B31" s="7"/>
      <c r="C31" s="7"/>
      <c r="D31" s="7"/>
      <c r="E31" s="7"/>
      <c r="F31" s="7"/>
      <c r="G31" s="7"/>
      <c r="H31" s="7"/>
      <c r="I31" s="7">
        <f t="shared" si="8"/>
        <v>0</v>
      </c>
      <c r="J31" s="7" t="str">
        <f t="shared" si="0"/>
        <v>Over</v>
      </c>
      <c r="K31" s="7">
        <f t="shared" si="1"/>
        <v>0</v>
      </c>
      <c r="L31" s="7"/>
      <c r="M31" s="7">
        <f t="shared" si="2"/>
        <v>0</v>
      </c>
      <c r="N31" s="7">
        <f t="shared" si="3"/>
        <v>1</v>
      </c>
      <c r="O31" s="7">
        <f t="shared" si="4"/>
        <v>0</v>
      </c>
      <c r="P31" s="7">
        <f t="shared" si="5"/>
        <v>0</v>
      </c>
      <c r="Q31" s="7">
        <f t="shared" si="6"/>
        <v>0</v>
      </c>
      <c r="R31" s="7">
        <f t="shared" si="7"/>
        <v>1</v>
      </c>
      <c r="S31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18D9B-F9BC-4EE0-A7AC-F019CD8F2B4C}">
  <dimension ref="A1:R33"/>
  <sheetViews>
    <sheetView workbookViewId="0">
      <selection activeCell="R5" sqref="R5:R20"/>
    </sheetView>
  </sheetViews>
  <sheetFormatPr defaultRowHeight="14.4" x14ac:dyDescent="0.3"/>
  <sheetData>
    <row r="1" spans="1:18" x14ac:dyDescent="0.3">
      <c r="A1" s="8" t="s">
        <v>20</v>
      </c>
      <c r="B1" s="8" t="s">
        <v>19</v>
      </c>
      <c r="C1" t="s">
        <v>31</v>
      </c>
      <c r="D1" t="s">
        <v>22</v>
      </c>
      <c r="E1" t="s">
        <v>23</v>
      </c>
      <c r="F1" t="s">
        <v>31</v>
      </c>
      <c r="G1" t="s">
        <v>22</v>
      </c>
      <c r="H1" t="s">
        <v>23</v>
      </c>
      <c r="I1" t="s">
        <v>31</v>
      </c>
      <c r="J1" t="s">
        <v>22</v>
      </c>
      <c r="K1" t="s">
        <v>23</v>
      </c>
      <c r="L1" t="s">
        <v>31</v>
      </c>
      <c r="M1" t="s">
        <v>22</v>
      </c>
      <c r="N1" t="s">
        <v>23</v>
      </c>
      <c r="R1" s="8" t="s">
        <v>32</v>
      </c>
    </row>
    <row r="2" spans="1:18" x14ac:dyDescent="0.3">
      <c r="A2" t="s">
        <v>69</v>
      </c>
      <c r="B2" t="s">
        <v>51</v>
      </c>
      <c r="C2">
        <v>3.5</v>
      </c>
      <c r="D2">
        <v>-135</v>
      </c>
      <c r="E2">
        <v>105</v>
      </c>
      <c r="F2">
        <v>3.5</v>
      </c>
      <c r="G2">
        <v>-148</v>
      </c>
      <c r="H2">
        <v>116</v>
      </c>
      <c r="I2">
        <v>3.5</v>
      </c>
      <c r="J2">
        <v>-130</v>
      </c>
      <c r="K2">
        <v>100</v>
      </c>
      <c r="L2">
        <v>3.5</v>
      </c>
      <c r="M2">
        <v>-143</v>
      </c>
      <c r="N2">
        <v>108</v>
      </c>
      <c r="R2" s="7">
        <f>MIN(C2,F2,I2,L2,O2)</f>
        <v>3.5</v>
      </c>
    </row>
    <row r="3" spans="1:18" x14ac:dyDescent="0.3">
      <c r="A3" t="s">
        <v>60</v>
      </c>
      <c r="B3" t="s">
        <v>61</v>
      </c>
      <c r="C3">
        <v>4.5</v>
      </c>
      <c r="D3" t="s">
        <v>33</v>
      </c>
      <c r="E3" t="s">
        <v>33</v>
      </c>
      <c r="F3">
        <v>4.5</v>
      </c>
      <c r="G3" t="s">
        <v>33</v>
      </c>
      <c r="H3" t="s">
        <v>33</v>
      </c>
      <c r="I3">
        <v>4.5</v>
      </c>
      <c r="J3" t="s">
        <v>33</v>
      </c>
      <c r="K3" t="s">
        <v>33</v>
      </c>
      <c r="L3">
        <v>5.5</v>
      </c>
      <c r="M3" t="s">
        <v>33</v>
      </c>
      <c r="N3" t="s">
        <v>33</v>
      </c>
      <c r="R3" s="7">
        <f t="shared" ref="R3:R28" si="0">MIN(C3,F3,I3,L3,O3)</f>
        <v>4.5</v>
      </c>
    </row>
    <row r="4" spans="1:18" x14ac:dyDescent="0.3">
      <c r="A4" t="s">
        <v>66</v>
      </c>
      <c r="B4" t="s">
        <v>57</v>
      </c>
      <c r="C4">
        <v>5.5</v>
      </c>
      <c r="D4">
        <v>-110</v>
      </c>
      <c r="E4">
        <v>-120</v>
      </c>
      <c r="F4">
        <v>5.5</v>
      </c>
      <c r="G4">
        <v>-115</v>
      </c>
      <c r="H4">
        <v>-111</v>
      </c>
      <c r="I4">
        <v>5.5</v>
      </c>
      <c r="J4">
        <v>-110</v>
      </c>
      <c r="K4">
        <v>-115</v>
      </c>
      <c r="L4">
        <v>5.5</v>
      </c>
      <c r="M4">
        <v>-109</v>
      </c>
      <c r="N4">
        <v>-122</v>
      </c>
      <c r="R4" s="7">
        <f t="shared" si="0"/>
        <v>5.5</v>
      </c>
    </row>
    <row r="5" spans="1:18" x14ac:dyDescent="0.3">
      <c r="A5" t="s">
        <v>76</v>
      </c>
      <c r="B5" t="s">
        <v>43</v>
      </c>
      <c r="C5">
        <v>3.5</v>
      </c>
      <c r="D5">
        <v>120</v>
      </c>
      <c r="E5">
        <v>-150</v>
      </c>
      <c r="F5">
        <v>3.5</v>
      </c>
      <c r="G5">
        <v>124</v>
      </c>
      <c r="H5">
        <v>-158</v>
      </c>
      <c r="I5">
        <v>3.5</v>
      </c>
      <c r="J5">
        <v>115</v>
      </c>
      <c r="K5">
        <v>-150</v>
      </c>
      <c r="L5">
        <v>3.5</v>
      </c>
      <c r="M5">
        <v>114</v>
      </c>
      <c r="N5">
        <v>-152</v>
      </c>
      <c r="R5" s="7">
        <f t="shared" si="0"/>
        <v>3.5</v>
      </c>
    </row>
    <row r="6" spans="1:18" x14ac:dyDescent="0.3">
      <c r="A6" t="s">
        <v>75</v>
      </c>
      <c r="B6" t="s">
        <v>42</v>
      </c>
      <c r="C6">
        <v>7.5</v>
      </c>
      <c r="D6">
        <v>-160</v>
      </c>
      <c r="E6">
        <v>125</v>
      </c>
      <c r="F6">
        <v>6.5</v>
      </c>
      <c r="G6">
        <v>102</v>
      </c>
      <c r="H6">
        <v>-128</v>
      </c>
      <c r="I6">
        <v>7.5</v>
      </c>
      <c r="J6">
        <v>-160</v>
      </c>
      <c r="K6">
        <v>125</v>
      </c>
      <c r="L6">
        <v>6.5</v>
      </c>
      <c r="M6">
        <v>106</v>
      </c>
      <c r="N6">
        <v>-141</v>
      </c>
      <c r="R6" s="7">
        <f t="shared" si="0"/>
        <v>6.5</v>
      </c>
    </row>
    <row r="7" spans="1:18" x14ac:dyDescent="0.3">
      <c r="A7" t="s">
        <v>79</v>
      </c>
      <c r="B7" t="s">
        <v>55</v>
      </c>
      <c r="C7">
        <v>3.5</v>
      </c>
      <c r="D7">
        <v>-115</v>
      </c>
      <c r="E7">
        <v>-110</v>
      </c>
      <c r="F7">
        <v>3.5</v>
      </c>
      <c r="G7">
        <v>-118</v>
      </c>
      <c r="H7">
        <v>-108</v>
      </c>
      <c r="I7">
        <v>3.5</v>
      </c>
      <c r="J7">
        <v>-105</v>
      </c>
      <c r="K7">
        <v>-125</v>
      </c>
      <c r="L7">
        <v>3.5</v>
      </c>
      <c r="M7">
        <v>-104</v>
      </c>
      <c r="N7">
        <v>-129</v>
      </c>
      <c r="R7" s="7">
        <f t="shared" si="0"/>
        <v>3.5</v>
      </c>
    </row>
    <row r="8" spans="1:18" x14ac:dyDescent="0.3">
      <c r="A8" t="s">
        <v>74</v>
      </c>
      <c r="B8" t="s">
        <v>56</v>
      </c>
      <c r="C8">
        <v>5.5</v>
      </c>
      <c r="D8">
        <v>-180</v>
      </c>
      <c r="E8">
        <v>140</v>
      </c>
      <c r="F8">
        <v>4.5</v>
      </c>
      <c r="G8">
        <v>106</v>
      </c>
      <c r="H8">
        <v>-136</v>
      </c>
      <c r="I8">
        <v>5.5</v>
      </c>
      <c r="J8">
        <v>-190</v>
      </c>
      <c r="K8">
        <v>140</v>
      </c>
      <c r="L8">
        <v>4.5</v>
      </c>
      <c r="M8">
        <v>-104</v>
      </c>
      <c r="N8">
        <v>-129</v>
      </c>
      <c r="R8" s="7">
        <f t="shared" si="0"/>
        <v>4.5</v>
      </c>
    </row>
    <row r="9" spans="1:18" x14ac:dyDescent="0.3">
      <c r="A9" t="s">
        <v>67</v>
      </c>
      <c r="B9" t="s">
        <v>58</v>
      </c>
      <c r="C9">
        <v>4.5</v>
      </c>
      <c r="D9">
        <v>110</v>
      </c>
      <c r="E9">
        <v>-140</v>
      </c>
      <c r="F9">
        <v>4.5</v>
      </c>
      <c r="G9">
        <v>100</v>
      </c>
      <c r="H9">
        <v>-128</v>
      </c>
      <c r="I9">
        <v>4.5</v>
      </c>
      <c r="J9">
        <v>110</v>
      </c>
      <c r="K9">
        <v>-150</v>
      </c>
      <c r="L9">
        <v>5.5</v>
      </c>
      <c r="M9">
        <v>120</v>
      </c>
      <c r="N9">
        <v>138</v>
      </c>
      <c r="R9" s="7">
        <f t="shared" si="0"/>
        <v>4.5</v>
      </c>
    </row>
    <row r="10" spans="1:18" x14ac:dyDescent="0.3">
      <c r="A10" t="s">
        <v>73</v>
      </c>
      <c r="B10" t="s">
        <v>52</v>
      </c>
      <c r="C10">
        <v>4.5</v>
      </c>
      <c r="D10">
        <v>-125</v>
      </c>
      <c r="E10">
        <v>100</v>
      </c>
      <c r="F10">
        <v>4.5</v>
      </c>
      <c r="G10">
        <v>-126</v>
      </c>
      <c r="H10">
        <v>-102</v>
      </c>
      <c r="I10">
        <v>4.5</v>
      </c>
      <c r="J10">
        <v>-130</v>
      </c>
      <c r="K10">
        <v>100</v>
      </c>
      <c r="L10">
        <v>4.5</v>
      </c>
      <c r="M10">
        <v>-125</v>
      </c>
      <c r="N10">
        <v>-106</v>
      </c>
      <c r="R10" s="7">
        <f t="shared" si="0"/>
        <v>4.5</v>
      </c>
    </row>
    <row r="11" spans="1:18" x14ac:dyDescent="0.3">
      <c r="A11" t="s">
        <v>71</v>
      </c>
      <c r="B11" t="s">
        <v>46</v>
      </c>
      <c r="C11">
        <v>4.5</v>
      </c>
      <c r="D11">
        <v>110</v>
      </c>
      <c r="E11">
        <v>-140</v>
      </c>
      <c r="F11">
        <v>4.5</v>
      </c>
      <c r="G11">
        <v>106</v>
      </c>
      <c r="H11">
        <v>-134</v>
      </c>
      <c r="I11">
        <v>4.5</v>
      </c>
      <c r="J11">
        <v>100</v>
      </c>
      <c r="K11">
        <v>-135</v>
      </c>
      <c r="L11">
        <v>4.5</v>
      </c>
      <c r="M11">
        <v>108</v>
      </c>
      <c r="N11">
        <v>-143</v>
      </c>
      <c r="R11" s="7">
        <f t="shared" si="0"/>
        <v>4.5</v>
      </c>
    </row>
    <row r="12" spans="1:18" x14ac:dyDescent="0.3">
      <c r="A12" t="s">
        <v>72</v>
      </c>
      <c r="B12" t="s">
        <v>14</v>
      </c>
      <c r="C12">
        <v>6.5</v>
      </c>
      <c r="D12">
        <v>-155</v>
      </c>
      <c r="E12">
        <v>120</v>
      </c>
      <c r="F12">
        <v>5.5</v>
      </c>
      <c r="G12">
        <v>114</v>
      </c>
      <c r="H12">
        <v>-146</v>
      </c>
      <c r="I12">
        <v>6.5</v>
      </c>
      <c r="J12">
        <v>-160</v>
      </c>
      <c r="K12">
        <v>120</v>
      </c>
      <c r="L12">
        <v>6.5</v>
      </c>
      <c r="M12">
        <v>118</v>
      </c>
      <c r="N12">
        <v>130</v>
      </c>
      <c r="R12" s="7">
        <f t="shared" si="0"/>
        <v>5.5</v>
      </c>
    </row>
    <row r="13" spans="1:18" x14ac:dyDescent="0.3">
      <c r="A13" t="s">
        <v>81</v>
      </c>
      <c r="B13" t="s">
        <v>62</v>
      </c>
      <c r="C13">
        <v>4.5</v>
      </c>
      <c r="D13">
        <v>-145</v>
      </c>
      <c r="E13">
        <v>115</v>
      </c>
      <c r="F13">
        <v>4.5</v>
      </c>
      <c r="G13">
        <v>-160</v>
      </c>
      <c r="H13">
        <v>126</v>
      </c>
      <c r="I13" t="s">
        <v>33</v>
      </c>
      <c r="J13" t="s">
        <v>33</v>
      </c>
      <c r="K13" t="s">
        <v>33</v>
      </c>
      <c r="L13" t="s">
        <v>33</v>
      </c>
      <c r="M13" t="s">
        <v>33</v>
      </c>
      <c r="N13" t="s">
        <v>33</v>
      </c>
      <c r="R13" s="7">
        <f t="shared" si="0"/>
        <v>4.5</v>
      </c>
    </row>
    <row r="14" spans="1:18" x14ac:dyDescent="0.3">
      <c r="A14" t="s">
        <v>70</v>
      </c>
      <c r="B14" t="s">
        <v>53</v>
      </c>
      <c r="C14">
        <v>4.5</v>
      </c>
      <c r="D14">
        <v>120</v>
      </c>
      <c r="E14">
        <v>-155</v>
      </c>
      <c r="F14">
        <v>5.5</v>
      </c>
      <c r="G14">
        <v>-170</v>
      </c>
      <c r="H14">
        <v>132</v>
      </c>
      <c r="I14">
        <v>4.5</v>
      </c>
      <c r="J14">
        <v>120</v>
      </c>
      <c r="K14">
        <v>-155</v>
      </c>
      <c r="L14">
        <v>5.5</v>
      </c>
      <c r="M14">
        <v>130</v>
      </c>
      <c r="N14">
        <v>123</v>
      </c>
      <c r="R14" s="7">
        <f t="shared" si="0"/>
        <v>4.5</v>
      </c>
    </row>
    <row r="15" spans="1:18" x14ac:dyDescent="0.3">
      <c r="A15" t="s">
        <v>80</v>
      </c>
      <c r="B15" t="s">
        <v>47</v>
      </c>
      <c r="C15">
        <v>3.5</v>
      </c>
      <c r="D15">
        <v>-165</v>
      </c>
      <c r="E15">
        <v>130</v>
      </c>
      <c r="F15">
        <v>3.5</v>
      </c>
      <c r="G15">
        <v>-172</v>
      </c>
      <c r="H15">
        <v>134</v>
      </c>
      <c r="I15">
        <v>3.5</v>
      </c>
      <c r="J15">
        <v>-155</v>
      </c>
      <c r="K15">
        <v>115</v>
      </c>
      <c r="L15">
        <v>3.5</v>
      </c>
      <c r="M15">
        <v>-177</v>
      </c>
      <c r="N15">
        <v>132</v>
      </c>
      <c r="R15" s="7">
        <f t="shared" si="0"/>
        <v>3.5</v>
      </c>
    </row>
    <row r="16" spans="1:18" x14ac:dyDescent="0.3">
      <c r="A16" t="s">
        <v>77</v>
      </c>
      <c r="B16" t="s">
        <v>45</v>
      </c>
      <c r="C16">
        <v>6.5</v>
      </c>
      <c r="D16">
        <v>135</v>
      </c>
      <c r="E16">
        <v>-170</v>
      </c>
      <c r="F16">
        <v>6.5</v>
      </c>
      <c r="G16">
        <v>120</v>
      </c>
      <c r="H16">
        <v>-154</v>
      </c>
      <c r="I16">
        <v>6.5</v>
      </c>
      <c r="J16">
        <v>120</v>
      </c>
      <c r="K16">
        <v>-160</v>
      </c>
      <c r="L16">
        <v>7.5</v>
      </c>
      <c r="M16">
        <v>117</v>
      </c>
      <c r="N16">
        <v>128</v>
      </c>
      <c r="R16" s="7">
        <f t="shared" si="0"/>
        <v>6.5</v>
      </c>
    </row>
    <row r="17" spans="1:18" x14ac:dyDescent="0.3">
      <c r="A17" t="s">
        <v>65</v>
      </c>
      <c r="B17" t="s">
        <v>49</v>
      </c>
      <c r="C17">
        <v>5.5</v>
      </c>
      <c r="D17" t="s">
        <v>33</v>
      </c>
      <c r="E17" t="s">
        <v>33</v>
      </c>
      <c r="F17">
        <v>5.5</v>
      </c>
      <c r="G17" t="s">
        <v>33</v>
      </c>
      <c r="H17" t="s">
        <v>33</v>
      </c>
      <c r="I17">
        <v>5.5</v>
      </c>
      <c r="J17" t="s">
        <v>33</v>
      </c>
      <c r="K17" t="s">
        <v>33</v>
      </c>
      <c r="L17">
        <v>6.5</v>
      </c>
      <c r="M17" t="s">
        <v>33</v>
      </c>
      <c r="N17" t="s">
        <v>33</v>
      </c>
      <c r="R17" s="7">
        <f t="shared" si="0"/>
        <v>5.5</v>
      </c>
    </row>
    <row r="18" spans="1:18" x14ac:dyDescent="0.3">
      <c r="A18" t="s">
        <v>78</v>
      </c>
      <c r="B18" t="s">
        <v>54</v>
      </c>
      <c r="C18">
        <v>6.5</v>
      </c>
      <c r="D18">
        <v>-140</v>
      </c>
      <c r="E18">
        <v>110</v>
      </c>
      <c r="F18">
        <v>6.5</v>
      </c>
      <c r="G18">
        <v>-140</v>
      </c>
      <c r="H18">
        <v>110</v>
      </c>
      <c r="I18">
        <v>6.5</v>
      </c>
      <c r="J18">
        <v>-150</v>
      </c>
      <c r="K18">
        <v>115</v>
      </c>
      <c r="L18">
        <v>6.5</v>
      </c>
      <c r="M18">
        <v>135</v>
      </c>
      <c r="N18">
        <v>117</v>
      </c>
      <c r="R18" s="7">
        <f t="shared" si="0"/>
        <v>6.5</v>
      </c>
    </row>
    <row r="19" spans="1:18" x14ac:dyDescent="0.3">
      <c r="A19" t="s">
        <v>68</v>
      </c>
      <c r="B19" t="s">
        <v>50</v>
      </c>
      <c r="C19">
        <v>5.5</v>
      </c>
      <c r="D19">
        <v>-155</v>
      </c>
      <c r="E19">
        <v>120</v>
      </c>
      <c r="F19">
        <v>4.5</v>
      </c>
      <c r="G19">
        <v>128</v>
      </c>
      <c r="H19">
        <v>-164</v>
      </c>
      <c r="I19">
        <v>5.5</v>
      </c>
      <c r="J19">
        <v>-155</v>
      </c>
      <c r="K19">
        <v>120</v>
      </c>
      <c r="L19">
        <v>5.5</v>
      </c>
      <c r="M19">
        <v>143</v>
      </c>
      <c r="N19">
        <v>112</v>
      </c>
      <c r="R19" s="7">
        <f t="shared" si="0"/>
        <v>4.5</v>
      </c>
    </row>
    <row r="20" spans="1:18" x14ac:dyDescent="0.3">
      <c r="A20" t="s">
        <v>64</v>
      </c>
      <c r="B20" t="s">
        <v>40</v>
      </c>
      <c r="C20">
        <v>6.5</v>
      </c>
      <c r="D20" t="s">
        <v>33</v>
      </c>
      <c r="E20" t="s">
        <v>33</v>
      </c>
      <c r="F20">
        <v>5.5</v>
      </c>
      <c r="G20" t="s">
        <v>33</v>
      </c>
      <c r="H20" t="s">
        <v>33</v>
      </c>
      <c r="I20">
        <v>6.5</v>
      </c>
      <c r="J20" t="s">
        <v>33</v>
      </c>
      <c r="K20" t="s">
        <v>33</v>
      </c>
      <c r="L20">
        <v>4.5</v>
      </c>
      <c r="M20" t="s">
        <v>33</v>
      </c>
      <c r="N20" t="s">
        <v>33</v>
      </c>
      <c r="R20" s="7">
        <f t="shared" si="0"/>
        <v>4.5</v>
      </c>
    </row>
    <row r="21" spans="1:18" x14ac:dyDescent="0.3">
      <c r="R21" s="7">
        <f t="shared" si="0"/>
        <v>0</v>
      </c>
    </row>
    <row r="22" spans="1:18" x14ac:dyDescent="0.3">
      <c r="R22" s="7">
        <f t="shared" si="0"/>
        <v>0</v>
      </c>
    </row>
    <row r="23" spans="1:18" x14ac:dyDescent="0.3">
      <c r="R23" s="7">
        <f t="shared" si="0"/>
        <v>0</v>
      </c>
    </row>
    <row r="24" spans="1:18" x14ac:dyDescent="0.3">
      <c r="R24" s="7">
        <f t="shared" si="0"/>
        <v>0</v>
      </c>
    </row>
    <row r="25" spans="1:18" x14ac:dyDescent="0.3">
      <c r="R25" s="7">
        <f t="shared" si="0"/>
        <v>0</v>
      </c>
    </row>
    <row r="26" spans="1:18" x14ac:dyDescent="0.3">
      <c r="R26" s="7">
        <f t="shared" si="0"/>
        <v>0</v>
      </c>
    </row>
    <row r="27" spans="1:18" x14ac:dyDescent="0.3">
      <c r="R27" s="7">
        <f t="shared" si="0"/>
        <v>0</v>
      </c>
    </row>
    <row r="28" spans="1:18" x14ac:dyDescent="0.3">
      <c r="R28" s="7">
        <f t="shared" si="0"/>
        <v>0</v>
      </c>
    </row>
    <row r="29" spans="1:18" x14ac:dyDescent="0.3">
      <c r="R29" s="7">
        <f>MIN(C29,F29,I29,L29,O29)</f>
        <v>0</v>
      </c>
    </row>
    <row r="30" spans="1:18" x14ac:dyDescent="0.3">
      <c r="R30" s="7">
        <f t="shared" ref="R30:R33" si="1">MIN(C30,F30,I30,L30,O30)</f>
        <v>0</v>
      </c>
    </row>
    <row r="31" spans="1:18" x14ac:dyDescent="0.3">
      <c r="R31" s="7">
        <f t="shared" si="1"/>
        <v>0</v>
      </c>
    </row>
    <row r="32" spans="1:18" x14ac:dyDescent="0.3">
      <c r="R32" s="7">
        <f>MIN(C32,F32,I32,L32,O32)</f>
        <v>0</v>
      </c>
    </row>
    <row r="33" spans="18:18" x14ac:dyDescent="0.3">
      <c r="R33" s="7">
        <f t="shared" si="1"/>
        <v>0</v>
      </c>
    </row>
  </sheetData>
  <sortState xmlns:xlrd2="http://schemas.microsoft.com/office/spreadsheetml/2017/richdata2" ref="A2:N20">
    <sortCondition ref="A2:A20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73A9C-52E3-4439-AC26-1B5C554DDA8B}">
  <dimension ref="A1:H35"/>
  <sheetViews>
    <sheetView workbookViewId="0">
      <selection sqref="A1:B21"/>
    </sheetView>
  </sheetViews>
  <sheetFormatPr defaultRowHeight="14.4" x14ac:dyDescent="0.3"/>
  <sheetData>
    <row r="1" spans="1:8" x14ac:dyDescent="0.3">
      <c r="A1" s="2" t="s">
        <v>20</v>
      </c>
      <c r="B1" s="2" t="s">
        <v>21</v>
      </c>
      <c r="E1" s="2"/>
      <c r="F1" s="2"/>
      <c r="G1" s="2"/>
      <c r="H1" s="2"/>
    </row>
    <row r="2" spans="1:8" ht="15" thickBot="1" x14ac:dyDescent="0.35">
      <c r="A2" s="1">
        <v>500</v>
      </c>
      <c r="B2" s="1">
        <v>6.76</v>
      </c>
      <c r="F2" s="1"/>
      <c r="G2" s="1"/>
      <c r="H2" s="1"/>
    </row>
    <row r="3" spans="1:8" ht="15" thickBot="1" x14ac:dyDescent="0.35">
      <c r="A3" s="1">
        <v>133</v>
      </c>
      <c r="B3" s="1">
        <v>4.78</v>
      </c>
      <c r="F3" s="1"/>
      <c r="G3" s="1"/>
      <c r="H3" s="1"/>
    </row>
    <row r="4" spans="1:8" ht="15" thickBot="1" x14ac:dyDescent="0.35">
      <c r="A4" s="1">
        <v>171</v>
      </c>
      <c r="B4" s="1">
        <v>4.5999999999999996</v>
      </c>
      <c r="F4" s="1"/>
      <c r="G4" s="1"/>
      <c r="H4" s="1"/>
    </row>
    <row r="5" spans="1:8" ht="15" thickBot="1" x14ac:dyDescent="0.35">
      <c r="A5" s="1">
        <v>145</v>
      </c>
      <c r="B5" s="1">
        <v>4.5999999999999996</v>
      </c>
      <c r="F5" s="1"/>
      <c r="G5" s="1"/>
      <c r="H5" s="1"/>
    </row>
    <row r="6" spans="1:8" ht="15" thickBot="1" x14ac:dyDescent="0.35">
      <c r="A6" s="1">
        <v>136</v>
      </c>
      <c r="B6" s="1">
        <v>6.62</v>
      </c>
      <c r="F6" s="1"/>
      <c r="G6" s="1"/>
      <c r="H6" s="1"/>
    </row>
    <row r="7" spans="1:8" ht="15" thickBot="1" x14ac:dyDescent="0.35">
      <c r="A7" s="1">
        <v>138</v>
      </c>
      <c r="B7" s="1">
        <v>4.59</v>
      </c>
      <c r="F7" s="1"/>
      <c r="G7" s="1"/>
      <c r="H7" s="1"/>
    </row>
    <row r="8" spans="1:8" ht="15" thickBot="1" x14ac:dyDescent="0.35">
      <c r="A8" s="1">
        <v>148</v>
      </c>
      <c r="B8" s="1">
        <v>3.38</v>
      </c>
      <c r="F8" s="1"/>
      <c r="G8" s="1"/>
      <c r="H8" s="1"/>
    </row>
    <row r="9" spans="1:8" ht="15" thickBot="1" x14ac:dyDescent="0.35">
      <c r="A9" s="1">
        <v>135</v>
      </c>
      <c r="B9" s="1">
        <v>4.5</v>
      </c>
      <c r="F9" s="1"/>
      <c r="G9" s="1"/>
      <c r="H9" s="1"/>
    </row>
    <row r="10" spans="1:8" ht="15" thickBot="1" x14ac:dyDescent="0.35">
      <c r="A10" s="1">
        <v>508</v>
      </c>
      <c r="B10" s="1">
        <v>7.95</v>
      </c>
      <c r="F10" s="1"/>
      <c r="G10" s="1"/>
      <c r="H10" s="1"/>
    </row>
    <row r="11" spans="1:8" ht="15" thickBot="1" x14ac:dyDescent="0.35">
      <c r="A11" s="1">
        <v>121</v>
      </c>
      <c r="B11" s="1">
        <v>5.05</v>
      </c>
      <c r="F11" s="1"/>
      <c r="G11" s="1"/>
      <c r="H11" s="1"/>
    </row>
    <row r="12" spans="1:8" ht="15" thickBot="1" x14ac:dyDescent="0.35">
      <c r="A12" s="1">
        <v>510</v>
      </c>
      <c r="B12" s="1">
        <v>6.02</v>
      </c>
      <c r="F12" s="1"/>
      <c r="G12" s="1"/>
      <c r="H12" s="1"/>
    </row>
    <row r="13" spans="1:8" ht="15" thickBot="1" x14ac:dyDescent="0.35">
      <c r="A13" s="1">
        <v>140</v>
      </c>
      <c r="B13" s="1">
        <v>4.3600000000000003</v>
      </c>
      <c r="F13" s="1"/>
      <c r="G13" s="1"/>
      <c r="H13" s="1"/>
    </row>
    <row r="14" spans="1:8" ht="15" thickBot="1" x14ac:dyDescent="0.35">
      <c r="A14" s="1">
        <v>137</v>
      </c>
      <c r="B14" s="1">
        <v>5.01</v>
      </c>
      <c r="F14" s="1"/>
      <c r="G14" s="1"/>
      <c r="H14" s="1"/>
    </row>
    <row r="15" spans="1:8" ht="15" thickBot="1" x14ac:dyDescent="0.35">
      <c r="A15" s="1">
        <v>114</v>
      </c>
      <c r="B15" s="1">
        <v>5.93</v>
      </c>
      <c r="F15" s="1"/>
      <c r="G15" s="1"/>
      <c r="H15" s="1"/>
    </row>
    <row r="16" spans="1:8" ht="15" thickBot="1" x14ac:dyDescent="0.35">
      <c r="A16" s="1">
        <v>108</v>
      </c>
      <c r="B16" s="1">
        <v>4.47</v>
      </c>
    </row>
    <row r="17" spans="1:2" ht="15" thickBot="1" x14ac:dyDescent="0.35">
      <c r="A17" s="1">
        <v>130</v>
      </c>
      <c r="B17" s="1">
        <v>5.81</v>
      </c>
    </row>
    <row r="18" spans="1:2" ht="15" thickBot="1" x14ac:dyDescent="0.35">
      <c r="A18" s="1">
        <v>146</v>
      </c>
      <c r="B18" s="1">
        <v>5.37</v>
      </c>
    </row>
    <row r="19" spans="1:2" ht="15" thickBot="1" x14ac:dyDescent="0.35">
      <c r="A19" s="1">
        <v>163</v>
      </c>
      <c r="B19" s="1">
        <v>4.17</v>
      </c>
    </row>
    <row r="20" spans="1:2" ht="15" thickBot="1" x14ac:dyDescent="0.35">
      <c r="A20" s="1">
        <v>129</v>
      </c>
      <c r="B20" s="1">
        <v>4.2300000000000004</v>
      </c>
    </row>
    <row r="21" spans="1:2" ht="15" thickBot="1" x14ac:dyDescent="0.35">
      <c r="A21" s="1">
        <v>519</v>
      </c>
      <c r="B21" s="1">
        <v>4.79</v>
      </c>
    </row>
    <row r="34" spans="1:3" ht="15" thickBot="1" x14ac:dyDescent="0.35">
      <c r="A34" s="1"/>
      <c r="B34" s="1"/>
      <c r="C34" s="1"/>
    </row>
    <row r="35" spans="1:3" ht="15" thickBot="1" x14ac:dyDescent="0.35">
      <c r="A35" s="1"/>
      <c r="B35" s="1"/>
      <c r="C35" s="1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1C03D-C1D3-426E-8083-27A463E8C1C6}">
  <dimension ref="A1:I35"/>
  <sheetViews>
    <sheetView workbookViewId="0">
      <selection sqref="A1:B21"/>
    </sheetView>
  </sheetViews>
  <sheetFormatPr defaultRowHeight="14.4" x14ac:dyDescent="0.3"/>
  <cols>
    <col min="2" max="2" width="11.5546875" bestFit="1" customWidth="1"/>
  </cols>
  <sheetData>
    <row r="1" spans="1:9" x14ac:dyDescent="0.3">
      <c r="A1" s="2" t="s">
        <v>20</v>
      </c>
      <c r="B1" s="2" t="s">
        <v>21</v>
      </c>
      <c r="F1" s="2" t="s">
        <v>16</v>
      </c>
      <c r="G1" s="2" t="s">
        <v>0</v>
      </c>
      <c r="H1" s="2" t="s">
        <v>8</v>
      </c>
      <c r="I1" s="2" t="s">
        <v>13</v>
      </c>
    </row>
    <row r="2" spans="1:9" ht="15" thickBot="1" x14ac:dyDescent="0.35">
      <c r="A2" s="1">
        <v>500</v>
      </c>
      <c r="B2" s="1">
        <v>4.5706330793051402</v>
      </c>
      <c r="G2" s="1">
        <v>1</v>
      </c>
      <c r="H2" s="1">
        <v>118.130637534428</v>
      </c>
      <c r="I2" s="1">
        <v>116.642331143609</v>
      </c>
    </row>
    <row r="3" spans="1:9" ht="15" thickBot="1" x14ac:dyDescent="0.35">
      <c r="A3" s="1">
        <v>133</v>
      </c>
      <c r="B3" s="1">
        <v>5.2745942865468702</v>
      </c>
      <c r="G3" s="1">
        <v>3</v>
      </c>
      <c r="H3" s="1">
        <v>115.95751617487301</v>
      </c>
      <c r="I3" s="1">
        <v>110.663556551453</v>
      </c>
    </row>
    <row r="4" spans="1:9" ht="15" thickBot="1" x14ac:dyDescent="0.35">
      <c r="A4" s="1">
        <v>171</v>
      </c>
      <c r="B4" s="1">
        <v>4.7879392240447096</v>
      </c>
      <c r="G4" s="1">
        <v>2</v>
      </c>
      <c r="H4" s="1">
        <v>113.771155028881</v>
      </c>
      <c r="I4" s="1">
        <v>124.035353150977</v>
      </c>
    </row>
    <row r="5" spans="1:9" ht="15" thickBot="1" x14ac:dyDescent="0.35">
      <c r="A5" s="1">
        <v>145</v>
      </c>
      <c r="B5" s="1">
        <v>4.7789751503358797</v>
      </c>
      <c r="G5" s="1">
        <v>4</v>
      </c>
      <c r="H5" s="1">
        <v>110.728813946466</v>
      </c>
      <c r="I5" s="1">
        <v>108.724846660629</v>
      </c>
    </row>
    <row r="6" spans="1:9" ht="15" thickBot="1" x14ac:dyDescent="0.35">
      <c r="A6" s="1">
        <v>136</v>
      </c>
      <c r="B6" s="1">
        <v>5.1511029693025803</v>
      </c>
      <c r="G6" s="1">
        <v>5</v>
      </c>
      <c r="H6" s="1">
        <v>111.42570012634999</v>
      </c>
      <c r="I6" s="1">
        <v>113.959406021004</v>
      </c>
    </row>
    <row r="7" spans="1:9" ht="15" thickBot="1" x14ac:dyDescent="0.35">
      <c r="A7" s="1">
        <v>138</v>
      </c>
      <c r="B7" s="1">
        <v>5.3347717667003796</v>
      </c>
      <c r="G7" s="1">
        <v>6</v>
      </c>
      <c r="H7" s="1">
        <v>120.676726480921</v>
      </c>
      <c r="I7" s="1">
        <v>117.377402959177</v>
      </c>
    </row>
    <row r="8" spans="1:9" ht="15" thickBot="1" x14ac:dyDescent="0.35">
      <c r="A8" s="1">
        <v>148</v>
      </c>
      <c r="B8" s="1">
        <v>4.0249709320993903</v>
      </c>
      <c r="G8" s="1">
        <v>7</v>
      </c>
      <c r="H8" s="1">
        <v>112.04394931783899</v>
      </c>
      <c r="I8" s="1">
        <v>113.557795129618</v>
      </c>
    </row>
    <row r="9" spans="1:9" ht="15" thickBot="1" x14ac:dyDescent="0.35">
      <c r="A9" s="1">
        <v>135</v>
      </c>
      <c r="B9" s="1">
        <v>5.4985507896200696</v>
      </c>
      <c r="G9" s="1">
        <v>8</v>
      </c>
      <c r="H9" s="1">
        <v>113.583159832156</v>
      </c>
      <c r="I9" s="1">
        <v>112.50918460086299</v>
      </c>
    </row>
    <row r="10" spans="1:9" ht="15" thickBot="1" x14ac:dyDescent="0.35">
      <c r="A10" s="1">
        <v>508</v>
      </c>
      <c r="B10" s="1">
        <v>4.57389090835491</v>
      </c>
      <c r="G10" s="1">
        <v>9</v>
      </c>
      <c r="H10" s="1">
        <v>117.074981936502</v>
      </c>
      <c r="I10" s="1">
        <v>120.67487572524</v>
      </c>
    </row>
    <row r="11" spans="1:9" ht="15" thickBot="1" x14ac:dyDescent="0.35">
      <c r="A11" s="1">
        <v>121</v>
      </c>
      <c r="B11" s="1">
        <v>5.1236249560709801</v>
      </c>
      <c r="G11" s="1">
        <v>10</v>
      </c>
      <c r="H11" s="1">
        <v>118.721410486709</v>
      </c>
      <c r="I11" s="1">
        <v>117.346584748187</v>
      </c>
    </row>
    <row r="12" spans="1:9" ht="15" thickBot="1" x14ac:dyDescent="0.35">
      <c r="A12" s="1">
        <v>510</v>
      </c>
      <c r="B12" s="1">
        <v>4.7111544802016097</v>
      </c>
      <c r="G12" s="1">
        <v>11</v>
      </c>
      <c r="H12" s="1">
        <v>112.097859860979</v>
      </c>
      <c r="I12" s="1">
        <v>108.00310409204999</v>
      </c>
    </row>
    <row r="13" spans="1:9" ht="15" thickBot="1" x14ac:dyDescent="0.35">
      <c r="A13" s="1">
        <v>140</v>
      </c>
      <c r="B13" s="1">
        <v>5.2265729375117802</v>
      </c>
      <c r="G13" s="1">
        <v>12</v>
      </c>
      <c r="H13" s="1">
        <v>114.648365897646</v>
      </c>
      <c r="I13" s="1">
        <v>110.144751798833</v>
      </c>
    </row>
    <row r="14" spans="1:9" ht="15" thickBot="1" x14ac:dyDescent="0.35">
      <c r="A14" s="1">
        <v>137</v>
      </c>
      <c r="B14" s="1">
        <v>4.8394973087524704</v>
      </c>
      <c r="G14" s="1">
        <v>13</v>
      </c>
      <c r="H14" s="1">
        <v>119.02706221221599</v>
      </c>
      <c r="I14" s="1">
        <v>121.02107971887899</v>
      </c>
    </row>
    <row r="15" spans="1:9" ht="15" thickBot="1" x14ac:dyDescent="0.35">
      <c r="A15" s="1">
        <v>114</v>
      </c>
      <c r="B15" s="1">
        <v>5.4423319778895802</v>
      </c>
      <c r="G15" s="1">
        <v>14</v>
      </c>
      <c r="H15" s="1">
        <v>116.885004066398</v>
      </c>
      <c r="I15" s="1">
        <v>114.290766828491</v>
      </c>
    </row>
    <row r="16" spans="1:9" ht="15" thickBot="1" x14ac:dyDescent="0.35">
      <c r="A16" s="1">
        <v>108</v>
      </c>
      <c r="B16" s="1">
        <v>4.6558858024988599</v>
      </c>
    </row>
    <row r="17" spans="1:2" ht="15" thickBot="1" x14ac:dyDescent="0.35">
      <c r="A17" s="1">
        <v>130</v>
      </c>
      <c r="B17" s="1">
        <v>5.4121543795645204</v>
      </c>
    </row>
    <row r="18" spans="1:2" ht="15" thickBot="1" x14ac:dyDescent="0.35">
      <c r="A18" s="1">
        <v>146</v>
      </c>
      <c r="B18" s="1">
        <v>5.8018051782803202</v>
      </c>
    </row>
    <row r="19" spans="1:2" ht="15" thickBot="1" x14ac:dyDescent="0.35">
      <c r="A19" s="1">
        <v>163</v>
      </c>
      <c r="B19" s="1">
        <v>4.3915417754895696</v>
      </c>
    </row>
    <row r="20" spans="1:2" ht="15" thickBot="1" x14ac:dyDescent="0.35">
      <c r="A20" s="1">
        <v>129</v>
      </c>
      <c r="B20" s="1">
        <v>4.84726539213084</v>
      </c>
    </row>
    <row r="21" spans="1:2" ht="15" thickBot="1" x14ac:dyDescent="0.35">
      <c r="A21" s="1">
        <v>519</v>
      </c>
      <c r="B21" s="1">
        <v>3.7564622056012098</v>
      </c>
    </row>
    <row r="34" spans="1:3" ht="15" thickBot="1" x14ac:dyDescent="0.35">
      <c r="A34" s="1"/>
      <c r="B34" s="1"/>
      <c r="C34" s="1"/>
    </row>
    <row r="35" spans="1:3" ht="15" thickBot="1" x14ac:dyDescent="0.35">
      <c r="A35" s="1"/>
      <c r="B35" s="1"/>
      <c r="C35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82574-5E64-40EB-B775-6C5D6868C2AF}">
  <dimension ref="A1:C35"/>
  <sheetViews>
    <sheetView workbookViewId="0">
      <selection sqref="A1:B21"/>
    </sheetView>
  </sheetViews>
  <sheetFormatPr defaultRowHeight="14.4" x14ac:dyDescent="0.3"/>
  <cols>
    <col min="3" max="3" width="11.5546875" bestFit="1" customWidth="1"/>
  </cols>
  <sheetData>
    <row r="1" spans="1:2" x14ac:dyDescent="0.3">
      <c r="A1" s="2" t="s">
        <v>20</v>
      </c>
      <c r="B1" s="2" t="s">
        <v>21</v>
      </c>
    </row>
    <row r="2" spans="1:2" ht="15" thickBot="1" x14ac:dyDescent="0.35">
      <c r="A2" s="1">
        <v>500</v>
      </c>
      <c r="B2" s="1">
        <v>4.57583056419712</v>
      </c>
    </row>
    <row r="3" spans="1:2" ht="15" thickBot="1" x14ac:dyDescent="0.35">
      <c r="A3" s="1">
        <v>133</v>
      </c>
      <c r="B3" s="1">
        <v>5.3015457652429197</v>
      </c>
    </row>
    <row r="4" spans="1:2" ht="15" thickBot="1" x14ac:dyDescent="0.35">
      <c r="A4" s="1">
        <v>171</v>
      </c>
      <c r="B4" s="1">
        <v>4.9813843030899099</v>
      </c>
    </row>
    <row r="5" spans="1:2" ht="15" thickBot="1" x14ac:dyDescent="0.35">
      <c r="A5" s="1">
        <v>145</v>
      </c>
      <c r="B5" s="1">
        <v>4.9070330203218901</v>
      </c>
    </row>
    <row r="6" spans="1:2" ht="15" thickBot="1" x14ac:dyDescent="0.35">
      <c r="A6" s="1">
        <v>136</v>
      </c>
      <c r="B6" s="1">
        <v>5.39668494580902</v>
      </c>
    </row>
    <row r="7" spans="1:2" ht="15" thickBot="1" x14ac:dyDescent="0.35">
      <c r="A7" s="1">
        <v>138</v>
      </c>
      <c r="B7" s="1">
        <v>5.3775319883559396</v>
      </c>
    </row>
    <row r="8" spans="1:2" ht="15" thickBot="1" x14ac:dyDescent="0.35">
      <c r="A8" s="1">
        <v>148</v>
      </c>
      <c r="B8" s="1">
        <v>4.1030816283269003</v>
      </c>
    </row>
    <row r="9" spans="1:2" ht="15" thickBot="1" x14ac:dyDescent="0.35">
      <c r="A9" s="1">
        <v>135</v>
      </c>
      <c r="B9" s="1">
        <v>5.6301732770441903</v>
      </c>
    </row>
    <row r="10" spans="1:2" ht="15" thickBot="1" x14ac:dyDescent="0.35">
      <c r="A10" s="1">
        <v>508</v>
      </c>
      <c r="B10" s="1">
        <v>4.69757505271828</v>
      </c>
    </row>
    <row r="11" spans="1:2" ht="15" thickBot="1" x14ac:dyDescent="0.35">
      <c r="A11" s="1">
        <v>121</v>
      </c>
      <c r="B11" s="1">
        <v>5.2442496111247099</v>
      </c>
    </row>
    <row r="12" spans="1:2" ht="15" thickBot="1" x14ac:dyDescent="0.35">
      <c r="A12" s="1">
        <v>510</v>
      </c>
      <c r="B12" s="1">
        <v>4.7165774590549798</v>
      </c>
    </row>
    <row r="13" spans="1:2" ht="15" thickBot="1" x14ac:dyDescent="0.35">
      <c r="A13" s="1">
        <v>140</v>
      </c>
      <c r="B13" s="1">
        <v>5.1741154914293901</v>
      </c>
    </row>
    <row r="14" spans="1:2" ht="15" thickBot="1" x14ac:dyDescent="0.35">
      <c r="A14" s="1">
        <v>137</v>
      </c>
      <c r="B14" s="1">
        <v>4.9371626533791897</v>
      </c>
    </row>
    <row r="15" spans="1:2" ht="15" thickBot="1" x14ac:dyDescent="0.35">
      <c r="A15" s="1">
        <v>114</v>
      </c>
      <c r="B15" s="1">
        <v>5.4301877083347003</v>
      </c>
    </row>
    <row r="16" spans="1:2" ht="15" thickBot="1" x14ac:dyDescent="0.35">
      <c r="A16" s="1">
        <v>108</v>
      </c>
      <c r="B16" s="1">
        <v>4.7158243725175897</v>
      </c>
    </row>
    <row r="17" spans="1:2" ht="15" thickBot="1" x14ac:dyDescent="0.35">
      <c r="A17" s="1">
        <v>130</v>
      </c>
      <c r="B17" s="1">
        <v>5.4439099216084799</v>
      </c>
    </row>
    <row r="18" spans="1:2" ht="15" thickBot="1" x14ac:dyDescent="0.35">
      <c r="A18" s="1">
        <v>146</v>
      </c>
      <c r="B18" s="1">
        <v>5.9174640615616703</v>
      </c>
    </row>
    <row r="19" spans="1:2" ht="15" thickBot="1" x14ac:dyDescent="0.35">
      <c r="A19" s="1">
        <v>163</v>
      </c>
      <c r="B19" s="1">
        <v>4.3752014380155</v>
      </c>
    </row>
    <row r="20" spans="1:2" ht="15" thickBot="1" x14ac:dyDescent="0.35">
      <c r="A20" s="1">
        <v>129</v>
      </c>
      <c r="B20" s="1">
        <v>4.9895801648948099</v>
      </c>
    </row>
    <row r="21" spans="1:2" ht="15" thickBot="1" x14ac:dyDescent="0.35">
      <c r="A21" s="1">
        <v>519</v>
      </c>
      <c r="B21" s="1">
        <v>3.6329081395905298</v>
      </c>
    </row>
    <row r="34" spans="1:3" ht="15" thickBot="1" x14ac:dyDescent="0.35">
      <c r="A34" s="1"/>
      <c r="B34" s="1"/>
      <c r="C34" s="1"/>
    </row>
    <row r="35" spans="1:3" ht="15" thickBot="1" x14ac:dyDescent="0.35">
      <c r="A35" s="1"/>
      <c r="B35" s="1"/>
      <c r="C35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C669A-D3CF-4737-9D70-17805B245130}">
  <dimension ref="A1:H35"/>
  <sheetViews>
    <sheetView workbookViewId="0">
      <selection sqref="A1:B21"/>
    </sheetView>
  </sheetViews>
  <sheetFormatPr defaultRowHeight="14.4" x14ac:dyDescent="0.3"/>
  <sheetData>
    <row r="1" spans="1:8" x14ac:dyDescent="0.3">
      <c r="A1" s="2" t="s">
        <v>20</v>
      </c>
      <c r="B1" s="2" t="s">
        <v>21</v>
      </c>
      <c r="E1" s="2" t="s">
        <v>16</v>
      </c>
      <c r="F1" s="2" t="s">
        <v>0</v>
      </c>
      <c r="G1" s="2" t="s">
        <v>8</v>
      </c>
      <c r="H1" s="2" t="s">
        <v>13</v>
      </c>
    </row>
    <row r="2" spans="1:8" ht="15" thickBot="1" x14ac:dyDescent="0.35">
      <c r="A2" s="1">
        <v>500</v>
      </c>
      <c r="B2" s="1">
        <v>5.3850931677018599</v>
      </c>
      <c r="F2" s="1">
        <v>1</v>
      </c>
      <c r="G2" s="1">
        <v>116.394366197183</v>
      </c>
      <c r="H2" s="1">
        <v>113.598360655737</v>
      </c>
    </row>
    <row r="3" spans="1:8" ht="15" thickBot="1" x14ac:dyDescent="0.35">
      <c r="A3" s="1">
        <v>133</v>
      </c>
      <c r="B3" s="1">
        <v>5.4119047619047604</v>
      </c>
      <c r="F3" s="1">
        <v>3</v>
      </c>
      <c r="G3" s="1">
        <v>117.370967741935</v>
      </c>
      <c r="H3" s="1">
        <v>111.303448275862</v>
      </c>
    </row>
    <row r="4" spans="1:8" ht="15" thickBot="1" x14ac:dyDescent="0.35">
      <c r="A4" s="1">
        <v>171</v>
      </c>
      <c r="B4" s="1">
        <v>4.9516129032257998</v>
      </c>
      <c r="F4" s="1">
        <v>2</v>
      </c>
      <c r="G4" s="1">
        <v>115.91964285714199</v>
      </c>
      <c r="H4" s="1">
        <v>124.507462686567</v>
      </c>
    </row>
    <row r="5" spans="1:8" ht="15" thickBot="1" x14ac:dyDescent="0.35">
      <c r="A5" s="1">
        <v>145</v>
      </c>
      <c r="B5" s="1">
        <v>5.1080402010050197</v>
      </c>
      <c r="F5" s="1">
        <v>4</v>
      </c>
      <c r="G5" s="1">
        <v>113.703517587939</v>
      </c>
      <c r="H5" s="1">
        <v>111.964467005076</v>
      </c>
    </row>
    <row r="6" spans="1:8" ht="15" thickBot="1" x14ac:dyDescent="0.35">
      <c r="A6" s="1">
        <v>136</v>
      </c>
      <c r="B6" s="1">
        <v>5.6792452830188598</v>
      </c>
      <c r="F6" s="1">
        <v>5</v>
      </c>
      <c r="G6" s="1">
        <v>112.532786885245</v>
      </c>
      <c r="H6" s="1">
        <v>113.598360655737</v>
      </c>
    </row>
    <row r="7" spans="1:8" ht="15" thickBot="1" x14ac:dyDescent="0.35">
      <c r="A7" s="1">
        <v>138</v>
      </c>
      <c r="B7" s="1">
        <v>5.1080402010050197</v>
      </c>
      <c r="F7" s="1">
        <v>6</v>
      </c>
      <c r="G7" s="1">
        <v>122.416666666666</v>
      </c>
      <c r="H7" s="1">
        <v>118.8125</v>
      </c>
    </row>
    <row r="8" spans="1:8" ht="15" thickBot="1" x14ac:dyDescent="0.35">
      <c r="A8" s="1">
        <v>148</v>
      </c>
      <c r="B8" s="1">
        <v>4.81525423728813</v>
      </c>
      <c r="F8" s="1">
        <v>7</v>
      </c>
      <c r="G8" s="1">
        <v>113.892473118279</v>
      </c>
      <c r="H8" s="1">
        <v>112.259259259259</v>
      </c>
    </row>
    <row r="9" spans="1:8" ht="15" thickBot="1" x14ac:dyDescent="0.35">
      <c r="A9" s="1">
        <v>135</v>
      </c>
      <c r="B9" s="1">
        <v>5.5553745928338696</v>
      </c>
      <c r="F9" s="1">
        <v>8</v>
      </c>
      <c r="G9" s="1">
        <v>114.326086956521</v>
      </c>
      <c r="H9" s="1">
        <v>113</v>
      </c>
    </row>
    <row r="10" spans="1:8" ht="15" thickBot="1" x14ac:dyDescent="0.35">
      <c r="A10" s="1">
        <v>508</v>
      </c>
      <c r="B10" s="1">
        <v>5.3081395348837201</v>
      </c>
      <c r="F10" s="1">
        <v>9</v>
      </c>
      <c r="G10" s="1">
        <v>121.910256410256</v>
      </c>
      <c r="H10" s="1">
        <v>118.8125</v>
      </c>
    </row>
    <row r="11" spans="1:8" ht="15" thickBot="1" x14ac:dyDescent="0.35">
      <c r="A11" s="1">
        <v>121</v>
      </c>
      <c r="B11" s="1">
        <v>5.5913978494623597</v>
      </c>
      <c r="F11" s="1">
        <v>10</v>
      </c>
      <c r="G11" s="1">
        <v>121.910256410256</v>
      </c>
      <c r="H11" s="1">
        <v>118.165562913907</v>
      </c>
    </row>
    <row r="12" spans="1:8" ht="15" thickBot="1" x14ac:dyDescent="0.35">
      <c r="A12" s="1">
        <v>510</v>
      </c>
      <c r="B12" s="1">
        <v>5.4658119658119597</v>
      </c>
      <c r="F12" s="1">
        <v>11</v>
      </c>
      <c r="G12" s="1">
        <v>113.611111111111</v>
      </c>
      <c r="H12" s="1">
        <v>109.28846153846099</v>
      </c>
    </row>
    <row r="13" spans="1:8" ht="15" thickBot="1" x14ac:dyDescent="0.35">
      <c r="A13" s="1">
        <v>140</v>
      </c>
      <c r="B13" s="1">
        <v>5.3358925143953897</v>
      </c>
      <c r="F13" s="1">
        <v>12</v>
      </c>
      <c r="G13" s="1">
        <v>115.37</v>
      </c>
      <c r="H13" s="1">
        <v>112.259259259259</v>
      </c>
    </row>
    <row r="14" spans="1:8" ht="15" thickBot="1" x14ac:dyDescent="0.35">
      <c r="A14" s="1">
        <v>137</v>
      </c>
      <c r="B14" s="1">
        <v>4.8968779564806004</v>
      </c>
      <c r="F14" s="1">
        <v>13</v>
      </c>
      <c r="G14" s="1">
        <v>122.416666666666</v>
      </c>
      <c r="H14" s="1">
        <v>121.909638554216</v>
      </c>
    </row>
    <row r="15" spans="1:8" ht="15" thickBot="1" x14ac:dyDescent="0.35">
      <c r="A15" s="1">
        <v>114</v>
      </c>
      <c r="B15" s="1">
        <v>5.7182320441988903</v>
      </c>
      <c r="F15" s="1">
        <v>14</v>
      </c>
      <c r="G15" s="1">
        <v>121.169014084507</v>
      </c>
      <c r="H15" s="1">
        <v>112.259259259259</v>
      </c>
    </row>
    <row r="16" spans="1:8" ht="15" thickBot="1" x14ac:dyDescent="0.35">
      <c r="A16" s="1">
        <v>108</v>
      </c>
      <c r="B16" s="1">
        <v>5.5553745928338696</v>
      </c>
    </row>
    <row r="17" spans="1:2" ht="15" thickBot="1" x14ac:dyDescent="0.35">
      <c r="A17" s="1">
        <v>130</v>
      </c>
      <c r="B17" s="1">
        <v>5.5680272108843498</v>
      </c>
    </row>
    <row r="18" spans="1:2" ht="15" thickBot="1" x14ac:dyDescent="0.35">
      <c r="A18" s="1">
        <v>146</v>
      </c>
      <c r="B18" s="1">
        <v>5.5701943844492403</v>
      </c>
    </row>
    <row r="19" spans="1:2" ht="15" thickBot="1" x14ac:dyDescent="0.35">
      <c r="A19" s="1">
        <v>163</v>
      </c>
      <c r="B19" s="1">
        <v>4.2891566265060197</v>
      </c>
    </row>
    <row r="20" spans="1:2" ht="15" thickBot="1" x14ac:dyDescent="0.35">
      <c r="A20" s="1">
        <v>129</v>
      </c>
      <c r="B20" s="1">
        <v>5.4658119658119597</v>
      </c>
    </row>
    <row r="21" spans="1:2" ht="15" thickBot="1" x14ac:dyDescent="0.35">
      <c r="A21" s="1">
        <v>519</v>
      </c>
      <c r="B21" s="1">
        <v>5.0311850311850304</v>
      </c>
    </row>
    <row r="34" spans="1:3" ht="15" thickBot="1" x14ac:dyDescent="0.35">
      <c r="A34" s="1"/>
      <c r="B34" s="1"/>
      <c r="C34" s="1"/>
    </row>
    <row r="35" spans="1:3" ht="15" thickBot="1" x14ac:dyDescent="0.35">
      <c r="A35" s="1"/>
      <c r="B35" s="1"/>
      <c r="C35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097DA-6F47-4412-8A70-00AFCEC440D4}">
  <dimension ref="A1:H35"/>
  <sheetViews>
    <sheetView workbookViewId="0">
      <selection sqref="A1:B21"/>
    </sheetView>
  </sheetViews>
  <sheetFormatPr defaultRowHeight="14.4" x14ac:dyDescent="0.3"/>
  <cols>
    <col min="2" max="2" width="10.5546875" bestFit="1" customWidth="1"/>
    <col min="3" max="3" width="9.5546875" bestFit="1" customWidth="1"/>
  </cols>
  <sheetData>
    <row r="1" spans="1:8" x14ac:dyDescent="0.3">
      <c r="A1" s="2" t="s">
        <v>20</v>
      </c>
      <c r="B1" s="2" t="s">
        <v>21</v>
      </c>
      <c r="E1" s="2" t="s">
        <v>16</v>
      </c>
      <c r="F1" s="2" t="s">
        <v>0</v>
      </c>
      <c r="G1" s="2" t="s">
        <v>8</v>
      </c>
      <c r="H1" s="2" t="s">
        <v>13</v>
      </c>
    </row>
    <row r="2" spans="1:8" ht="15" thickBot="1" x14ac:dyDescent="0.35">
      <c r="A2" s="1">
        <v>500</v>
      </c>
      <c r="B2" s="1">
        <v>8.7441289999999992</v>
      </c>
      <c r="F2" s="1">
        <v>1</v>
      </c>
      <c r="G2" s="1">
        <v>113.11727</v>
      </c>
      <c r="H2" s="1">
        <v>115.16761</v>
      </c>
    </row>
    <row r="3" spans="1:8" ht="15" thickBot="1" x14ac:dyDescent="0.35">
      <c r="A3" s="1">
        <v>133</v>
      </c>
      <c r="B3" s="1">
        <v>6.4094059999999997</v>
      </c>
      <c r="F3" s="1">
        <v>3</v>
      </c>
      <c r="G3" s="1">
        <v>112.06338</v>
      </c>
      <c r="H3" s="1">
        <v>109.32299999999999</v>
      </c>
    </row>
    <row r="4" spans="1:8" ht="15" thickBot="1" x14ac:dyDescent="0.35">
      <c r="A4" s="1">
        <v>171</v>
      </c>
      <c r="B4" s="1">
        <v>4.6776767000000001</v>
      </c>
      <c r="F4" s="1">
        <v>2</v>
      </c>
      <c r="G4" s="1">
        <v>111.22308</v>
      </c>
      <c r="H4" s="1">
        <v>123.09463</v>
      </c>
    </row>
    <row r="5" spans="1:8" ht="15" thickBot="1" x14ac:dyDescent="0.35">
      <c r="A5" s="1">
        <v>145</v>
      </c>
      <c r="B5" s="1">
        <v>4.5083010000000003</v>
      </c>
      <c r="F5" s="1">
        <v>4</v>
      </c>
      <c r="G5" s="1">
        <v>110.67860400000001</v>
      </c>
      <c r="H5" s="1">
        <v>107.78515</v>
      </c>
    </row>
    <row r="6" spans="1:8" ht="15" thickBot="1" x14ac:dyDescent="0.35">
      <c r="A6" s="1">
        <v>136</v>
      </c>
      <c r="B6" s="1">
        <v>4.4077679999999999</v>
      </c>
      <c r="F6" s="1">
        <v>5</v>
      </c>
      <c r="G6" s="1">
        <v>110.59735000000001</v>
      </c>
      <c r="H6" s="1">
        <v>111.23659499999999</v>
      </c>
    </row>
    <row r="7" spans="1:8" ht="15" thickBot="1" x14ac:dyDescent="0.35">
      <c r="A7" s="1">
        <v>138</v>
      </c>
      <c r="B7" s="1">
        <v>4.7443920000000004</v>
      </c>
      <c r="F7" s="1">
        <v>6</v>
      </c>
      <c r="G7" s="1">
        <v>122.23415</v>
      </c>
      <c r="H7" s="1">
        <v>115.45283999999999</v>
      </c>
    </row>
    <row r="8" spans="1:8" ht="15" thickBot="1" x14ac:dyDescent="0.35">
      <c r="A8" s="1">
        <v>148</v>
      </c>
      <c r="B8" s="1">
        <v>4.3684719999999997</v>
      </c>
      <c r="F8" s="1">
        <v>7</v>
      </c>
      <c r="G8" s="1">
        <v>108.78025</v>
      </c>
      <c r="H8" s="1">
        <v>112.24168400000001</v>
      </c>
    </row>
    <row r="9" spans="1:8" ht="15" thickBot="1" x14ac:dyDescent="0.35">
      <c r="A9" s="1">
        <v>135</v>
      </c>
      <c r="B9" s="1">
        <v>2.3935745000000002</v>
      </c>
      <c r="F9" s="1">
        <v>8</v>
      </c>
      <c r="G9" s="1">
        <v>112.21265</v>
      </c>
      <c r="H9" s="1">
        <v>110.364784</v>
      </c>
    </row>
    <row r="10" spans="1:8" ht="15" thickBot="1" x14ac:dyDescent="0.35">
      <c r="A10" s="1">
        <v>508</v>
      </c>
      <c r="B10" s="1">
        <v>7.6175550000000003</v>
      </c>
      <c r="F10" s="1">
        <v>9</v>
      </c>
      <c r="G10" s="1">
        <v>115.71728</v>
      </c>
      <c r="H10" s="1">
        <v>117.19629</v>
      </c>
    </row>
    <row r="11" spans="1:8" ht="15" thickBot="1" x14ac:dyDescent="0.35">
      <c r="A11" s="1">
        <v>121</v>
      </c>
      <c r="B11" s="1">
        <v>5.3278429999999997</v>
      </c>
      <c r="F11" s="1">
        <v>10</v>
      </c>
      <c r="G11" s="1">
        <v>119.07661400000001</v>
      </c>
      <c r="H11" s="1">
        <v>118.97333999999999</v>
      </c>
    </row>
    <row r="12" spans="1:8" ht="15" thickBot="1" x14ac:dyDescent="0.35">
      <c r="A12" s="1">
        <v>510</v>
      </c>
      <c r="B12" s="1">
        <v>6.7686080000000004</v>
      </c>
      <c r="F12" s="1">
        <v>11</v>
      </c>
      <c r="G12" s="1">
        <v>111.23891399999999</v>
      </c>
      <c r="H12" s="1">
        <v>106.19014</v>
      </c>
    </row>
    <row r="13" spans="1:8" ht="15" thickBot="1" x14ac:dyDescent="0.35">
      <c r="A13" s="1">
        <v>140</v>
      </c>
      <c r="B13" s="1">
        <v>4.5144479999999998</v>
      </c>
      <c r="F13" s="1">
        <v>12</v>
      </c>
      <c r="G13" s="1">
        <v>111.45677000000001</v>
      </c>
      <c r="H13" s="1">
        <v>107.682846</v>
      </c>
    </row>
    <row r="14" spans="1:8" ht="15" thickBot="1" x14ac:dyDescent="0.35">
      <c r="A14" s="1">
        <v>137</v>
      </c>
      <c r="B14" s="1">
        <v>5.3825409999999998</v>
      </c>
      <c r="F14" s="1">
        <v>13</v>
      </c>
      <c r="G14" s="1">
        <v>122.23179</v>
      </c>
      <c r="H14" s="1">
        <v>119.553856</v>
      </c>
    </row>
    <row r="15" spans="1:8" ht="15" thickBot="1" x14ac:dyDescent="0.35">
      <c r="A15" s="1">
        <v>114</v>
      </c>
      <c r="B15" s="1">
        <v>6.328157</v>
      </c>
      <c r="F15" s="1">
        <v>14</v>
      </c>
      <c r="G15" s="1">
        <v>115.990685</v>
      </c>
      <c r="H15" s="1">
        <v>112.705986</v>
      </c>
    </row>
    <row r="16" spans="1:8" ht="15" thickBot="1" x14ac:dyDescent="0.35">
      <c r="A16" s="1">
        <v>108</v>
      </c>
      <c r="B16" s="1">
        <v>3.1019063</v>
      </c>
    </row>
    <row r="17" spans="1:2" ht="15" thickBot="1" x14ac:dyDescent="0.35">
      <c r="A17" s="1">
        <v>130</v>
      </c>
      <c r="B17" s="1">
        <v>7.0802455000000002</v>
      </c>
    </row>
    <row r="18" spans="1:2" ht="15" thickBot="1" x14ac:dyDescent="0.35">
      <c r="A18" s="1">
        <v>146</v>
      </c>
      <c r="B18" s="1">
        <v>5.7595196</v>
      </c>
    </row>
    <row r="19" spans="1:2" ht="15" thickBot="1" x14ac:dyDescent="0.35">
      <c r="A19" s="1">
        <v>163</v>
      </c>
      <c r="B19" s="1">
        <v>4.2824916999999996</v>
      </c>
    </row>
    <row r="20" spans="1:2" ht="15" thickBot="1" x14ac:dyDescent="0.35">
      <c r="A20" s="1">
        <v>129</v>
      </c>
      <c r="B20" s="1">
        <v>4.0505269999999998</v>
      </c>
    </row>
    <row r="21" spans="1:2" ht="15" thickBot="1" x14ac:dyDescent="0.35">
      <c r="A21" s="1">
        <v>519</v>
      </c>
      <c r="B21" s="1">
        <v>5.8774379999999997</v>
      </c>
    </row>
    <row r="34" spans="1:3" ht="15" thickBot="1" x14ac:dyDescent="0.35">
      <c r="A34" s="1"/>
      <c r="B34" s="1"/>
      <c r="C34" s="1"/>
    </row>
    <row r="35" spans="1:3" ht="15" thickBot="1" x14ac:dyDescent="0.35">
      <c r="A35" s="1"/>
      <c r="B35" s="1"/>
      <c r="C35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D7130-DAC3-411B-B360-90F37505CB37}">
  <dimension ref="A1:H35"/>
  <sheetViews>
    <sheetView workbookViewId="0">
      <selection sqref="A1:B21"/>
    </sheetView>
  </sheetViews>
  <sheetFormatPr defaultRowHeight="14.4" x14ac:dyDescent="0.3"/>
  <cols>
    <col min="2" max="2" width="11.5546875" bestFit="1" customWidth="1"/>
    <col min="3" max="3" width="9.5546875" bestFit="1" customWidth="1"/>
  </cols>
  <sheetData>
    <row r="1" spans="1:8" x14ac:dyDescent="0.3">
      <c r="A1" s="2" t="s">
        <v>20</v>
      </c>
      <c r="B1" s="2" t="s">
        <v>21</v>
      </c>
      <c r="E1" s="2" t="s">
        <v>16</v>
      </c>
      <c r="F1" s="2" t="s">
        <v>0</v>
      </c>
      <c r="G1" s="2" t="s">
        <v>8</v>
      </c>
      <c r="H1" s="2" t="s">
        <v>13</v>
      </c>
    </row>
    <row r="2" spans="1:8" ht="15" thickBot="1" x14ac:dyDescent="0.35">
      <c r="A2" s="1">
        <v>500</v>
      </c>
      <c r="B2" s="1">
        <v>4.5921441897426698</v>
      </c>
      <c r="F2" s="1">
        <v>1</v>
      </c>
      <c r="G2" s="1">
        <v>118.117647560183</v>
      </c>
      <c r="H2" s="1">
        <v>116.588234547797</v>
      </c>
    </row>
    <row r="3" spans="1:8" ht="15" thickBot="1" x14ac:dyDescent="0.35">
      <c r="A3" s="1">
        <v>133</v>
      </c>
      <c r="B3" s="1">
        <v>5.2402920096943904</v>
      </c>
      <c r="F3" s="1">
        <v>3</v>
      </c>
      <c r="G3" s="1">
        <v>115.970587232787</v>
      </c>
      <c r="H3" s="1">
        <v>110.705883845298</v>
      </c>
    </row>
    <row r="4" spans="1:8" ht="15" thickBot="1" x14ac:dyDescent="0.35">
      <c r="A4" s="1">
        <v>171</v>
      </c>
      <c r="B4" s="1">
        <v>4.9375986641662104</v>
      </c>
      <c r="F4" s="1">
        <v>2</v>
      </c>
      <c r="G4" s="1">
        <v>113.84058020408899</v>
      </c>
      <c r="H4" s="1">
        <v>124.18840506171</v>
      </c>
    </row>
    <row r="5" spans="1:8" ht="15" thickBot="1" x14ac:dyDescent="0.35">
      <c r="A5" s="1">
        <v>145</v>
      </c>
      <c r="B5" s="1">
        <v>4.8777854604466198</v>
      </c>
      <c r="F5" s="1">
        <v>4</v>
      </c>
      <c r="G5" s="1">
        <v>110.753622694393</v>
      </c>
      <c r="H5" s="1">
        <v>108.797102184691</v>
      </c>
    </row>
    <row r="6" spans="1:8" ht="15" thickBot="1" x14ac:dyDescent="0.35">
      <c r="A6" s="1">
        <v>136</v>
      </c>
      <c r="B6" s="1">
        <v>5.2497668441552401</v>
      </c>
      <c r="F6" s="1">
        <v>5</v>
      </c>
      <c r="G6" s="1">
        <v>111.405797595425</v>
      </c>
      <c r="H6" s="1">
        <v>113.94202825002201</v>
      </c>
    </row>
    <row r="7" spans="1:8" ht="15" thickBot="1" x14ac:dyDescent="0.35">
      <c r="A7" s="1">
        <v>138</v>
      </c>
      <c r="B7" s="1">
        <v>5.3402144690922997</v>
      </c>
      <c r="F7" s="1">
        <v>6</v>
      </c>
      <c r="G7" s="1">
        <v>120.68116139627401</v>
      </c>
      <c r="H7" s="1">
        <v>117.34782314530401</v>
      </c>
    </row>
    <row r="8" spans="1:8" ht="15" thickBot="1" x14ac:dyDescent="0.35">
      <c r="A8" s="1">
        <v>148</v>
      </c>
      <c r="B8" s="1">
        <v>4.0052172017690202</v>
      </c>
      <c r="F8" s="1">
        <v>7</v>
      </c>
      <c r="G8" s="1">
        <v>112.028986001248</v>
      </c>
      <c r="H8" s="1">
        <v>113.55072390229201</v>
      </c>
    </row>
    <row r="9" spans="1:8" ht="15" thickBot="1" x14ac:dyDescent="0.35">
      <c r="A9" s="1">
        <v>135</v>
      </c>
      <c r="B9" s="1">
        <v>5.5960207967973199</v>
      </c>
      <c r="F9" s="1">
        <v>8</v>
      </c>
      <c r="G9" s="1">
        <v>113.58823579527299</v>
      </c>
      <c r="H9" s="1">
        <v>112.499999253791</v>
      </c>
    </row>
    <row r="10" spans="1:8" ht="15" thickBot="1" x14ac:dyDescent="0.35">
      <c r="A10" s="1">
        <v>508</v>
      </c>
      <c r="B10" s="1">
        <v>4.7378035104644702</v>
      </c>
      <c r="F10" s="1">
        <v>9</v>
      </c>
      <c r="G10" s="1">
        <v>117.04347875492</v>
      </c>
      <c r="H10" s="1">
        <v>120.60869491677001</v>
      </c>
    </row>
    <row r="11" spans="1:8" ht="15" thickBot="1" x14ac:dyDescent="0.35">
      <c r="A11" s="1">
        <v>121</v>
      </c>
      <c r="B11" s="1">
        <v>5.1963664803373204</v>
      </c>
      <c r="F11" s="1">
        <v>10</v>
      </c>
      <c r="G11" s="1">
        <v>118.72463644615</v>
      </c>
      <c r="H11" s="1">
        <v>117.333335171844</v>
      </c>
    </row>
    <row r="12" spans="1:8" ht="15" thickBot="1" x14ac:dyDescent="0.35">
      <c r="A12" s="1">
        <v>510</v>
      </c>
      <c r="B12" s="1">
        <v>4.7402285538628997</v>
      </c>
      <c r="F12" s="1">
        <v>11</v>
      </c>
      <c r="G12" s="1">
        <v>112.04411739651999</v>
      </c>
      <c r="H12" s="1">
        <v>107.89705919661399</v>
      </c>
    </row>
    <row r="13" spans="1:8" ht="15" thickBot="1" x14ac:dyDescent="0.35">
      <c r="A13" s="1">
        <v>140</v>
      </c>
      <c r="B13" s="1">
        <v>5.1315183519173297</v>
      </c>
      <c r="F13" s="1">
        <v>12</v>
      </c>
      <c r="G13" s="1">
        <v>114.681160902256</v>
      </c>
      <c r="H13" s="1">
        <v>110.231881851835</v>
      </c>
    </row>
    <row r="14" spans="1:8" ht="15" thickBot="1" x14ac:dyDescent="0.35">
      <c r="A14" s="1">
        <v>137</v>
      </c>
      <c r="B14" s="1">
        <v>4.8701810074152503</v>
      </c>
      <c r="F14" s="1">
        <v>13</v>
      </c>
      <c r="G14" s="1">
        <v>119.044118148306</v>
      </c>
      <c r="H14" s="1">
        <v>121.058822783127</v>
      </c>
    </row>
    <row r="15" spans="1:8" ht="15" thickBot="1" x14ac:dyDescent="0.35">
      <c r="A15" s="1">
        <v>114</v>
      </c>
      <c r="B15" s="1">
        <v>5.3894684744768497</v>
      </c>
      <c r="F15" s="1">
        <v>14</v>
      </c>
      <c r="G15" s="1">
        <v>116.91304273717699</v>
      </c>
      <c r="H15" s="1">
        <v>114.391305450952</v>
      </c>
    </row>
    <row r="16" spans="1:8" ht="15" thickBot="1" x14ac:dyDescent="0.35">
      <c r="A16" s="1">
        <v>108</v>
      </c>
      <c r="B16" s="1">
        <v>4.6098620522347096</v>
      </c>
    </row>
    <row r="17" spans="1:2" ht="15" thickBot="1" x14ac:dyDescent="0.35">
      <c r="A17" s="1">
        <v>130</v>
      </c>
      <c r="B17" s="1">
        <v>5.3886197006052896</v>
      </c>
    </row>
    <row r="18" spans="1:2" ht="15" thickBot="1" x14ac:dyDescent="0.35">
      <c r="A18" s="1">
        <v>146</v>
      </c>
      <c r="B18" s="1">
        <v>5.8395840278461701</v>
      </c>
    </row>
    <row r="19" spans="1:2" ht="15" thickBot="1" x14ac:dyDescent="0.35">
      <c r="A19" s="1">
        <v>163</v>
      </c>
      <c r="B19" s="1">
        <v>4.3124383838082396</v>
      </c>
    </row>
    <row r="20" spans="1:2" ht="15" thickBot="1" x14ac:dyDescent="0.35">
      <c r="A20" s="1">
        <v>129</v>
      </c>
      <c r="B20" s="1">
        <v>4.9022373818178098</v>
      </c>
    </row>
    <row r="21" spans="1:2" ht="15" thickBot="1" x14ac:dyDescent="0.35">
      <c r="A21" s="1">
        <v>519</v>
      </c>
      <c r="B21" s="1">
        <v>3.6519051200296899</v>
      </c>
    </row>
    <row r="34" spans="1:3" ht="15" thickBot="1" x14ac:dyDescent="0.35">
      <c r="A34" s="1"/>
      <c r="B34" s="1"/>
      <c r="C34" s="1"/>
    </row>
    <row r="35" spans="1:3" ht="15" thickBot="1" x14ac:dyDescent="0.35">
      <c r="A35" s="1"/>
      <c r="B35" s="1"/>
      <c r="C35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D2A79-B78B-4B89-8CB7-33F8E922415B}">
  <dimension ref="A1:E35"/>
  <sheetViews>
    <sheetView workbookViewId="0">
      <selection sqref="A1:B21"/>
    </sheetView>
  </sheetViews>
  <sheetFormatPr defaultRowHeight="14.4" x14ac:dyDescent="0.3"/>
  <cols>
    <col min="2" max="2" width="11.5546875" bestFit="1" customWidth="1"/>
  </cols>
  <sheetData>
    <row r="1" spans="1:5" x14ac:dyDescent="0.3">
      <c r="A1" s="2" t="s">
        <v>20</v>
      </c>
      <c r="B1" s="2" t="s">
        <v>21</v>
      </c>
      <c r="E1" s="2" t="s">
        <v>16</v>
      </c>
    </row>
    <row r="2" spans="1:5" ht="15" thickBot="1" x14ac:dyDescent="0.35">
      <c r="A2" s="1">
        <v>500</v>
      </c>
      <c r="B2" s="1">
        <v>4.5660595973662899</v>
      </c>
    </row>
    <row r="3" spans="1:5" ht="15" thickBot="1" x14ac:dyDescent="0.35">
      <c r="A3" s="1">
        <v>133</v>
      </c>
      <c r="B3" s="1">
        <v>5.2677991616173001</v>
      </c>
    </row>
    <row r="4" spans="1:5" ht="15" thickBot="1" x14ac:dyDescent="0.35">
      <c r="A4" s="1">
        <v>171</v>
      </c>
      <c r="B4" s="1">
        <v>4.99602064053557</v>
      </c>
    </row>
    <row r="5" spans="1:5" ht="15" thickBot="1" x14ac:dyDescent="0.35">
      <c r="A5" s="1">
        <v>145</v>
      </c>
      <c r="B5" s="1">
        <v>4.89684094667615</v>
      </c>
    </row>
    <row r="6" spans="1:5" ht="15" thickBot="1" x14ac:dyDescent="0.35">
      <c r="A6" s="1">
        <v>136</v>
      </c>
      <c r="B6" s="1">
        <v>5.4076631828694</v>
      </c>
    </row>
    <row r="7" spans="1:5" ht="15" thickBot="1" x14ac:dyDescent="0.35">
      <c r="A7" s="1">
        <v>138</v>
      </c>
      <c r="B7" s="1">
        <v>5.3097830858653499</v>
      </c>
    </row>
    <row r="8" spans="1:5" ht="15" thickBot="1" x14ac:dyDescent="0.35">
      <c r="A8" s="1">
        <v>148</v>
      </c>
      <c r="B8" s="1">
        <v>4.1823634963774401</v>
      </c>
    </row>
    <row r="9" spans="1:5" ht="15" thickBot="1" x14ac:dyDescent="0.35">
      <c r="A9" s="1">
        <v>135</v>
      </c>
      <c r="B9" s="1">
        <v>5.5987433020545501</v>
      </c>
    </row>
    <row r="10" spans="1:5" ht="15" thickBot="1" x14ac:dyDescent="0.35">
      <c r="A10" s="1">
        <v>508</v>
      </c>
      <c r="B10" s="1">
        <v>4.7312760890823302</v>
      </c>
    </row>
    <row r="11" spans="1:5" ht="15" thickBot="1" x14ac:dyDescent="0.35">
      <c r="A11" s="1">
        <v>121</v>
      </c>
      <c r="B11" s="1">
        <v>5.2036528380334603</v>
      </c>
    </row>
    <row r="12" spans="1:5" ht="15" thickBot="1" x14ac:dyDescent="0.35">
      <c r="A12" s="1">
        <v>510</v>
      </c>
      <c r="B12" s="1">
        <v>4.7152494853281199</v>
      </c>
    </row>
    <row r="13" spans="1:5" ht="15" thickBot="1" x14ac:dyDescent="0.35">
      <c r="A13" s="1">
        <v>140</v>
      </c>
      <c r="B13" s="1">
        <v>5.1808049886417002</v>
      </c>
    </row>
    <row r="14" spans="1:5" ht="15" thickBot="1" x14ac:dyDescent="0.35">
      <c r="A14" s="1">
        <v>137</v>
      </c>
      <c r="B14" s="1">
        <v>4.91713603218182</v>
      </c>
    </row>
    <row r="15" spans="1:5" ht="15" thickBot="1" x14ac:dyDescent="0.35">
      <c r="A15" s="1">
        <v>114</v>
      </c>
      <c r="B15" s="1">
        <v>5.4088296670868603</v>
      </c>
    </row>
    <row r="16" spans="1:5" ht="15" thickBot="1" x14ac:dyDescent="0.35">
      <c r="A16" s="1">
        <v>108</v>
      </c>
      <c r="B16" s="1">
        <v>4.7962308300975698</v>
      </c>
    </row>
    <row r="17" spans="1:2" ht="15" thickBot="1" x14ac:dyDescent="0.35">
      <c r="A17" s="1">
        <v>130</v>
      </c>
      <c r="B17" s="1">
        <v>5.4246086792659298</v>
      </c>
    </row>
    <row r="18" spans="1:2" ht="15" thickBot="1" x14ac:dyDescent="0.35">
      <c r="A18" s="1">
        <v>146</v>
      </c>
      <c r="B18" s="1">
        <v>5.9093864104341298</v>
      </c>
    </row>
    <row r="19" spans="1:2" ht="15" thickBot="1" x14ac:dyDescent="0.35">
      <c r="A19" s="1">
        <v>163</v>
      </c>
      <c r="B19" s="1">
        <v>4.28168141721103</v>
      </c>
    </row>
    <row r="20" spans="1:2" ht="15" thickBot="1" x14ac:dyDescent="0.35">
      <c r="A20" s="1">
        <v>129</v>
      </c>
      <c r="B20" s="1">
        <v>4.9771091956277704</v>
      </c>
    </row>
    <row r="21" spans="1:2" ht="15" thickBot="1" x14ac:dyDescent="0.35">
      <c r="A21" s="1">
        <v>519</v>
      </c>
      <c r="B21" s="1">
        <v>3.6352810917487002</v>
      </c>
    </row>
    <row r="34" spans="1:3" ht="15" thickBot="1" x14ac:dyDescent="0.35">
      <c r="A34" s="1"/>
      <c r="B34" s="1"/>
      <c r="C34" s="1"/>
    </row>
    <row r="35" spans="1:3" ht="15" thickBot="1" x14ac:dyDescent="0.35">
      <c r="A35" s="1"/>
      <c r="B35" s="1"/>
      <c r="C35" s="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CAF98-C887-4CB4-9FE4-C0016134EEEE}">
  <dimension ref="A1:H35"/>
  <sheetViews>
    <sheetView workbookViewId="0">
      <selection sqref="A1:B21"/>
    </sheetView>
  </sheetViews>
  <sheetFormatPr defaultRowHeight="14.4" x14ac:dyDescent="0.3"/>
  <cols>
    <col min="3" max="3" width="11.5546875" bestFit="1" customWidth="1"/>
  </cols>
  <sheetData>
    <row r="1" spans="1:8" x14ac:dyDescent="0.3">
      <c r="A1" s="2" t="s">
        <v>20</v>
      </c>
      <c r="B1" s="2" t="s">
        <v>21</v>
      </c>
      <c r="E1" s="2" t="s">
        <v>16</v>
      </c>
      <c r="F1" s="2" t="s">
        <v>0</v>
      </c>
      <c r="G1" s="2" t="s">
        <v>8</v>
      </c>
      <c r="H1" s="2" t="s">
        <v>13</v>
      </c>
    </row>
    <row r="2" spans="1:8" ht="15" thickBot="1" x14ac:dyDescent="0.35">
      <c r="A2" s="1">
        <v>500</v>
      </c>
      <c r="B2" s="1">
        <v>4.90612982012924</v>
      </c>
      <c r="F2" s="1">
        <v>1</v>
      </c>
      <c r="G2" s="1">
        <v>116.37971424157701</v>
      </c>
      <c r="H2" s="1">
        <v>115.47184499323799</v>
      </c>
    </row>
    <row r="3" spans="1:8" ht="15" thickBot="1" x14ac:dyDescent="0.35">
      <c r="A3" s="1">
        <v>133</v>
      </c>
      <c r="B3" s="1">
        <v>4.9678321491121702</v>
      </c>
      <c r="F3" s="1">
        <v>3</v>
      </c>
      <c r="G3" s="1">
        <v>115.01590200865201</v>
      </c>
      <c r="H3" s="1">
        <v>110.680625736579</v>
      </c>
    </row>
    <row r="4" spans="1:8" ht="15" thickBot="1" x14ac:dyDescent="0.35">
      <c r="A4" s="1">
        <v>171</v>
      </c>
      <c r="B4" s="1">
        <v>5.00152424872062</v>
      </c>
      <c r="F4" s="1">
        <v>2</v>
      </c>
      <c r="G4" s="1">
        <v>113.337239702803</v>
      </c>
      <c r="H4" s="1">
        <v>121.136538988312</v>
      </c>
    </row>
    <row r="5" spans="1:8" ht="15" thickBot="1" x14ac:dyDescent="0.35">
      <c r="A5" s="1">
        <v>145</v>
      </c>
      <c r="B5" s="1">
        <v>4.9233585776290196</v>
      </c>
      <c r="F5" s="1">
        <v>4</v>
      </c>
      <c r="G5" s="1">
        <v>110.71949199339799</v>
      </c>
      <c r="H5" s="1">
        <v>109.13192495310101</v>
      </c>
    </row>
    <row r="6" spans="1:8" ht="15" thickBot="1" x14ac:dyDescent="0.35">
      <c r="A6" s="1">
        <v>136</v>
      </c>
      <c r="B6" s="1">
        <v>4.96486724434663</v>
      </c>
      <c r="F6" s="1">
        <v>5</v>
      </c>
      <c r="G6" s="1">
        <v>111.40555662479299</v>
      </c>
      <c r="H6" s="1">
        <v>113.194533039451</v>
      </c>
    </row>
    <row r="7" spans="1:8" ht="15" thickBot="1" x14ac:dyDescent="0.35">
      <c r="A7" s="1">
        <v>138</v>
      </c>
      <c r="B7" s="1">
        <v>4.9579491332270296</v>
      </c>
      <c r="F7" s="1">
        <v>6</v>
      </c>
      <c r="G7" s="1">
        <v>117.968867809287</v>
      </c>
      <c r="H7" s="1">
        <v>115.608706494613</v>
      </c>
    </row>
    <row r="8" spans="1:8" ht="15" thickBot="1" x14ac:dyDescent="0.35">
      <c r="A8" s="1">
        <v>148</v>
      </c>
      <c r="B8" s="1">
        <v>4.7929027679451099</v>
      </c>
      <c r="F8" s="1">
        <v>7</v>
      </c>
      <c r="G8" s="1">
        <v>111.578193735065</v>
      </c>
      <c r="H8" s="1">
        <v>113.2790329294</v>
      </c>
    </row>
    <row r="9" spans="1:8" ht="15" thickBot="1" x14ac:dyDescent="0.35">
      <c r="A9" s="1">
        <v>135</v>
      </c>
      <c r="B9" s="1">
        <v>5.0608223440314903</v>
      </c>
      <c r="F9" s="1">
        <v>8</v>
      </c>
      <c r="G9" s="1">
        <v>112.533936879284</v>
      </c>
      <c r="H9" s="1">
        <v>111.71235948020799</v>
      </c>
    </row>
    <row r="10" spans="1:8" ht="15" thickBot="1" x14ac:dyDescent="0.35">
      <c r="A10" s="1">
        <v>508</v>
      </c>
      <c r="B10" s="1">
        <v>5.0241653396574897</v>
      </c>
      <c r="F10" s="1">
        <v>9</v>
      </c>
      <c r="G10" s="1">
        <v>115.618771163679</v>
      </c>
      <c r="H10" s="1">
        <v>118.584766929197</v>
      </c>
    </row>
    <row r="11" spans="1:8" ht="15" thickBot="1" x14ac:dyDescent="0.35">
      <c r="A11" s="1">
        <v>121</v>
      </c>
      <c r="B11" s="1">
        <v>4.9530076252844504</v>
      </c>
      <c r="F11" s="1">
        <v>10</v>
      </c>
      <c r="G11" s="1">
        <v>116.22119896497099</v>
      </c>
      <c r="H11" s="1">
        <v>116.06904567940801</v>
      </c>
    </row>
    <row r="12" spans="1:8" ht="15" thickBot="1" x14ac:dyDescent="0.35">
      <c r="A12" s="1">
        <v>510</v>
      </c>
      <c r="B12" s="1">
        <v>4.9727736570547396</v>
      </c>
      <c r="F12" s="1">
        <v>11</v>
      </c>
      <c r="G12" s="1">
        <v>111.369236844651</v>
      </c>
      <c r="H12" s="1">
        <v>108.99838888197399</v>
      </c>
    </row>
    <row r="13" spans="1:8" ht="15" thickBot="1" x14ac:dyDescent="0.35">
      <c r="A13" s="1">
        <v>140</v>
      </c>
      <c r="B13" s="1">
        <v>5.0246594904517501</v>
      </c>
      <c r="F13" s="1">
        <v>12</v>
      </c>
      <c r="G13" s="1">
        <v>115.073919518506</v>
      </c>
      <c r="H13" s="1">
        <v>110.53383550138101</v>
      </c>
    </row>
    <row r="14" spans="1:8" ht="15" thickBot="1" x14ac:dyDescent="0.35">
      <c r="A14" s="1">
        <v>137</v>
      </c>
      <c r="B14" s="1">
        <v>4.8591189743755798</v>
      </c>
      <c r="F14" s="1">
        <v>13</v>
      </c>
      <c r="G14" s="1">
        <v>116.27777383980801</v>
      </c>
      <c r="H14" s="1">
        <v>118.860375529481</v>
      </c>
    </row>
    <row r="15" spans="1:8" ht="15" thickBot="1" x14ac:dyDescent="0.35">
      <c r="A15" s="1">
        <v>114</v>
      </c>
      <c r="B15" s="1">
        <v>5.0691330619348998</v>
      </c>
      <c r="F15" s="1">
        <v>14</v>
      </c>
      <c r="G15" s="1">
        <v>115.862926536484</v>
      </c>
      <c r="H15" s="1">
        <v>113.24196046228499</v>
      </c>
    </row>
    <row r="16" spans="1:8" ht="15" thickBot="1" x14ac:dyDescent="0.35">
      <c r="A16" s="1">
        <v>108</v>
      </c>
      <c r="B16" s="1">
        <v>5.0147764745666104</v>
      </c>
    </row>
    <row r="17" spans="1:2" ht="15" thickBot="1" x14ac:dyDescent="0.35">
      <c r="A17" s="1">
        <v>130</v>
      </c>
      <c r="B17" s="1">
        <v>5.0212004348919503</v>
      </c>
    </row>
    <row r="18" spans="1:2" ht="15" thickBot="1" x14ac:dyDescent="0.35">
      <c r="A18" s="1">
        <v>146</v>
      </c>
      <c r="B18" s="1">
        <v>5.2445565938962204</v>
      </c>
    </row>
    <row r="19" spans="1:2" ht="15" thickBot="1" x14ac:dyDescent="0.35">
      <c r="A19" s="1">
        <v>163</v>
      </c>
      <c r="B19" s="1">
        <v>4.5675700057638098</v>
      </c>
    </row>
    <row r="20" spans="1:2" ht="15" thickBot="1" x14ac:dyDescent="0.35">
      <c r="A20" s="1">
        <v>129</v>
      </c>
      <c r="B20" s="1">
        <v>4.8640604823181501</v>
      </c>
    </row>
    <row r="21" spans="1:2" ht="15" thickBot="1" x14ac:dyDescent="0.35">
      <c r="A21" s="1">
        <v>519</v>
      </c>
      <c r="B21" s="1">
        <v>4.6120435772469603</v>
      </c>
    </row>
    <row r="34" spans="1:3" ht="15" thickBot="1" x14ac:dyDescent="0.35">
      <c r="A34" s="1"/>
      <c r="B34" s="1"/>
      <c r="C34" s="1"/>
    </row>
    <row r="35" spans="1:3" ht="15" thickBot="1" x14ac:dyDescent="0.35">
      <c r="A35" s="1"/>
      <c r="B35" s="1"/>
      <c r="C35" s="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A43C0-40B5-44D9-98CF-33894FF0067F}">
  <dimension ref="A1:C35"/>
  <sheetViews>
    <sheetView workbookViewId="0">
      <selection sqref="A1:B21"/>
    </sheetView>
  </sheetViews>
  <sheetFormatPr defaultRowHeight="14.4" x14ac:dyDescent="0.3"/>
  <cols>
    <col min="3" max="3" width="11.5546875" bestFit="1" customWidth="1"/>
  </cols>
  <sheetData>
    <row r="1" spans="1:2" x14ac:dyDescent="0.3">
      <c r="A1" s="2" t="s">
        <v>20</v>
      </c>
      <c r="B1" s="2" t="s">
        <v>21</v>
      </c>
    </row>
    <row r="2" spans="1:2" ht="15" thickBot="1" x14ac:dyDescent="0.35">
      <c r="A2" s="1">
        <v>500</v>
      </c>
      <c r="B2" s="1">
        <v>6.6528804992337998</v>
      </c>
    </row>
    <row r="3" spans="1:2" ht="15" thickBot="1" x14ac:dyDescent="0.35">
      <c r="A3" s="1">
        <v>133</v>
      </c>
      <c r="B3" s="1">
        <v>5.7474411169231399</v>
      </c>
    </row>
    <row r="4" spans="1:2" ht="15" thickBot="1" x14ac:dyDescent="0.35">
      <c r="A4" s="1">
        <v>171</v>
      </c>
      <c r="B4" s="1">
        <v>4.9697903711428104</v>
      </c>
    </row>
    <row r="5" spans="1:2" ht="15" thickBot="1" x14ac:dyDescent="0.35">
      <c r="A5" s="1">
        <v>145</v>
      </c>
      <c r="B5" s="1">
        <v>4.8117931208825899</v>
      </c>
    </row>
    <row r="6" spans="1:2" ht="15" thickBot="1" x14ac:dyDescent="0.35">
      <c r="A6" s="1">
        <v>136</v>
      </c>
      <c r="B6" s="1">
        <v>5.1169895491192703</v>
      </c>
    </row>
    <row r="7" spans="1:2" ht="15" thickBot="1" x14ac:dyDescent="0.35">
      <c r="A7" s="1">
        <v>138</v>
      </c>
      <c r="B7" s="1">
        <v>4.8877697616424003</v>
      </c>
    </row>
    <row r="8" spans="1:2" ht="15" thickBot="1" x14ac:dyDescent="0.35">
      <c r="A8" s="1">
        <v>148</v>
      </c>
      <c r="B8" s="1">
        <v>4.3445417656388896</v>
      </c>
    </row>
    <row r="9" spans="1:2" ht="15" thickBot="1" x14ac:dyDescent="0.35">
      <c r="A9" s="1">
        <v>135</v>
      </c>
      <c r="B9" s="1">
        <v>4.4718255310941899</v>
      </c>
    </row>
    <row r="10" spans="1:2" ht="15" thickBot="1" x14ac:dyDescent="0.35">
      <c r="A10" s="1">
        <v>508</v>
      </c>
      <c r="B10" s="1">
        <v>8.5753662080829294</v>
      </c>
    </row>
    <row r="11" spans="1:2" ht="15" thickBot="1" x14ac:dyDescent="0.35">
      <c r="A11" s="1">
        <v>121</v>
      </c>
      <c r="B11" s="1">
        <v>5.3971665464354697</v>
      </c>
    </row>
    <row r="12" spans="1:2" ht="15" thickBot="1" x14ac:dyDescent="0.35">
      <c r="A12" s="1">
        <v>510</v>
      </c>
      <c r="B12" s="1">
        <v>6.6551771146088097</v>
      </c>
    </row>
    <row r="13" spans="1:2" ht="15" thickBot="1" x14ac:dyDescent="0.35">
      <c r="A13" s="1">
        <v>140</v>
      </c>
      <c r="B13" s="1">
        <v>5.5110765792079599</v>
      </c>
    </row>
    <row r="14" spans="1:2" ht="15" thickBot="1" x14ac:dyDescent="0.35">
      <c r="A14" s="1">
        <v>137</v>
      </c>
      <c r="B14" s="1">
        <v>4.5315332514784004</v>
      </c>
    </row>
    <row r="15" spans="1:2" ht="15" thickBot="1" x14ac:dyDescent="0.35">
      <c r="A15" s="1">
        <v>114</v>
      </c>
      <c r="B15" s="1">
        <v>5.6756163805646196</v>
      </c>
    </row>
    <row r="16" spans="1:2" ht="15" thickBot="1" x14ac:dyDescent="0.35">
      <c r="A16" s="1">
        <v>108</v>
      </c>
      <c r="B16" s="1">
        <v>4.7534385583149898</v>
      </c>
    </row>
    <row r="17" spans="1:2" ht="15" thickBot="1" x14ac:dyDescent="0.35">
      <c r="A17" s="1">
        <v>130</v>
      </c>
      <c r="B17" s="1">
        <v>6.58923856109379</v>
      </c>
    </row>
    <row r="18" spans="1:2" ht="15" thickBot="1" x14ac:dyDescent="0.35">
      <c r="A18" s="1">
        <v>146</v>
      </c>
      <c r="B18" s="1">
        <v>5.3659198485792698</v>
      </c>
    </row>
    <row r="19" spans="1:2" ht="15" thickBot="1" x14ac:dyDescent="0.35">
      <c r="A19" s="1">
        <v>163</v>
      </c>
      <c r="B19" s="1">
        <v>3.8954235599340201</v>
      </c>
    </row>
    <row r="20" spans="1:2" ht="15" thickBot="1" x14ac:dyDescent="0.35">
      <c r="A20" s="1">
        <v>129</v>
      </c>
      <c r="B20" s="1">
        <v>4.5919348392267798</v>
      </c>
    </row>
    <row r="21" spans="1:2" ht="15" thickBot="1" x14ac:dyDescent="0.35">
      <c r="A21" s="1">
        <v>519</v>
      </c>
      <c r="B21" s="1">
        <v>5.28428206974408</v>
      </c>
    </row>
    <row r="34" spans="1:3" ht="15" thickBot="1" x14ac:dyDescent="0.35">
      <c r="A34" s="1"/>
      <c r="B34" s="1"/>
      <c r="C34" s="1"/>
    </row>
    <row r="35" spans="1:3" ht="15" thickBot="1" x14ac:dyDescent="0.35">
      <c r="A35" s="1"/>
      <c r="B35" s="1"/>
      <c r="C3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Sheet1</vt:lpstr>
      <vt:lpstr>Sheet2</vt:lpstr>
      <vt:lpstr>Props</vt:lpstr>
      <vt:lpstr>RF</vt:lpstr>
      <vt:lpstr>Neural</vt:lpstr>
      <vt:lpstr>LR</vt:lpstr>
      <vt:lpstr>Adaboost</vt:lpstr>
      <vt:lpstr>XGBR</vt:lpstr>
      <vt:lpstr>Huber</vt:lpstr>
      <vt:lpstr>BayesRidge</vt:lpstr>
      <vt:lpstr>Elastic</vt:lpstr>
      <vt:lpstr>GBR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Eisner</dc:creator>
  <cp:lastModifiedBy>Robert Eisner</cp:lastModifiedBy>
  <dcterms:created xsi:type="dcterms:W3CDTF">2024-03-07T21:38:48Z</dcterms:created>
  <dcterms:modified xsi:type="dcterms:W3CDTF">2024-06-07T19:20:43Z</dcterms:modified>
</cp:coreProperties>
</file>