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D6B9EF6-4825-4D7C-8049-AAEA22334EEA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Sheet2" sheetId="20" r:id="rId3"/>
    <sheet name="Batting_Test_1" sheetId="18" r:id="rId4"/>
    <sheet name="Batting_Test_2" sheetId="19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Sheet1!$D$36:$X$74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S51" i="1" s="1"/>
  <c r="P51" i="1"/>
  <c r="N52" i="1"/>
  <c r="S52" i="1" s="1"/>
  <c r="P52" i="1"/>
  <c r="N53" i="1"/>
  <c r="S53" i="1" s="1"/>
  <c r="P53" i="1"/>
  <c r="N54" i="1"/>
  <c r="O54" i="1" s="1"/>
  <c r="R54" i="1" s="1"/>
  <c r="P54" i="1"/>
  <c r="N55" i="1"/>
  <c r="S55" i="1" s="1"/>
  <c r="P55" i="1"/>
  <c r="N56" i="1"/>
  <c r="S56" i="1" s="1"/>
  <c r="P56" i="1"/>
  <c r="N57" i="1"/>
  <c r="S57" i="1" s="1"/>
  <c r="P57" i="1"/>
  <c r="N58" i="1"/>
  <c r="O58" i="1" s="1"/>
  <c r="R58" i="1" s="1"/>
  <c r="P58" i="1"/>
  <c r="N59" i="1"/>
  <c r="O59" i="1" s="1"/>
  <c r="R59" i="1" s="1"/>
  <c r="P59" i="1"/>
  <c r="N60" i="1"/>
  <c r="S60" i="1" s="1"/>
  <c r="P60" i="1"/>
  <c r="N61" i="1"/>
  <c r="S61" i="1" s="1"/>
  <c r="P61" i="1"/>
  <c r="N62" i="1"/>
  <c r="S62" i="1" s="1"/>
  <c r="P62" i="1"/>
  <c r="N63" i="1"/>
  <c r="S63" i="1" s="1"/>
  <c r="P63" i="1"/>
  <c r="N64" i="1"/>
  <c r="O64" i="1" s="1"/>
  <c r="R64" i="1" s="1"/>
  <c r="P64" i="1"/>
  <c r="N65" i="1"/>
  <c r="O65" i="1" s="1"/>
  <c r="R65" i="1" s="1"/>
  <c r="P65" i="1"/>
  <c r="N66" i="1"/>
  <c r="O66" i="1" s="1"/>
  <c r="R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O61" i="1" l="1"/>
  <c r="O63" i="1"/>
  <c r="O51" i="1"/>
  <c r="O55" i="1"/>
  <c r="S66" i="1"/>
  <c r="S64" i="1"/>
  <c r="O53" i="1"/>
  <c r="S54" i="1"/>
  <c r="O57" i="1"/>
  <c r="U66" i="1"/>
  <c r="V66" i="1"/>
  <c r="W66" i="1"/>
  <c r="T66" i="1"/>
  <c r="U65" i="1"/>
  <c r="T65" i="1"/>
  <c r="V65" i="1"/>
  <c r="W65" i="1"/>
  <c r="U64" i="1"/>
  <c r="V64" i="1"/>
  <c r="W64" i="1"/>
  <c r="T64" i="1"/>
  <c r="V59" i="1"/>
  <c r="W59" i="1"/>
  <c r="T59" i="1"/>
  <c r="U59" i="1"/>
  <c r="T54" i="1"/>
  <c r="U54" i="1"/>
  <c r="V54" i="1"/>
  <c r="W54" i="1"/>
  <c r="T58" i="1"/>
  <c r="U58" i="1"/>
  <c r="V58" i="1"/>
  <c r="W58" i="1"/>
  <c r="S59" i="1"/>
  <c r="O60" i="1"/>
  <c r="O56" i="1"/>
  <c r="R56" i="1" s="1"/>
  <c r="O52" i="1"/>
  <c r="R52" i="1" s="1"/>
  <c r="S58" i="1"/>
  <c r="S65" i="1"/>
  <c r="O62" i="1"/>
  <c r="R62" i="1" s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Z37" i="1"/>
  <c r="N37" i="1"/>
  <c r="S37" i="1" s="1"/>
  <c r="Q15" i="20"/>
  <c r="N15" i="20"/>
  <c r="K15" i="20"/>
  <c r="J15" i="20"/>
  <c r="P15" i="20" s="1"/>
  <c r="I15" i="20"/>
  <c r="P14" i="20"/>
  <c r="K14" i="20"/>
  <c r="J14" i="20"/>
  <c r="M14" i="20" s="1"/>
  <c r="O14" i="20" s="1"/>
  <c r="I14" i="20"/>
  <c r="N14" i="20" s="1"/>
  <c r="K13" i="20"/>
  <c r="I13" i="20"/>
  <c r="J13" i="20" s="1"/>
  <c r="K12" i="20"/>
  <c r="I12" i="20"/>
  <c r="N12" i="20" s="1"/>
  <c r="N11" i="20"/>
  <c r="K11" i="20"/>
  <c r="I11" i="20"/>
  <c r="J11" i="20" s="1"/>
  <c r="K10" i="20"/>
  <c r="J10" i="20"/>
  <c r="M10" i="20" s="1"/>
  <c r="O10" i="20" s="1"/>
  <c r="I10" i="20"/>
  <c r="N10" i="20" s="1"/>
  <c r="K9" i="20"/>
  <c r="I9" i="20"/>
  <c r="J9" i="20" s="1"/>
  <c r="K8" i="20"/>
  <c r="I8" i="20"/>
  <c r="N8" i="20" s="1"/>
  <c r="N7" i="20"/>
  <c r="K7" i="20"/>
  <c r="I7" i="20"/>
  <c r="J7" i="20" s="1"/>
  <c r="K6" i="20"/>
  <c r="J6" i="20"/>
  <c r="M6" i="20" s="1"/>
  <c r="O6" i="20" s="1"/>
  <c r="I6" i="20"/>
  <c r="N6" i="20" s="1"/>
  <c r="K5" i="20"/>
  <c r="I5" i="20"/>
  <c r="J5" i="20" s="1"/>
  <c r="K4" i="20"/>
  <c r="I4" i="20"/>
  <c r="N4" i="20" s="1"/>
  <c r="N3" i="20"/>
  <c r="K3" i="20"/>
  <c r="I3" i="20"/>
  <c r="J3" i="20" s="1"/>
  <c r="K2" i="20"/>
  <c r="I2" i="20"/>
  <c r="N2" i="20" s="1"/>
  <c r="V57" i="1" l="1"/>
  <c r="R57" i="1"/>
  <c r="T57" i="1" s="1"/>
  <c r="U53" i="1"/>
  <c r="R53" i="1"/>
  <c r="T53" i="1" s="1"/>
  <c r="W55" i="1"/>
  <c r="R55" i="1"/>
  <c r="T55" i="1" s="1"/>
  <c r="R51" i="1"/>
  <c r="T51" i="1" s="1"/>
  <c r="R63" i="1"/>
  <c r="T63" i="1" s="1"/>
  <c r="W61" i="1"/>
  <c r="R61" i="1"/>
  <c r="T61" i="1" s="1"/>
  <c r="V63" i="1"/>
  <c r="X59" i="1"/>
  <c r="U57" i="1"/>
  <c r="V53" i="1"/>
  <c r="W53" i="1"/>
  <c r="U61" i="1"/>
  <c r="V61" i="1"/>
  <c r="W57" i="1"/>
  <c r="X66" i="1"/>
  <c r="U63" i="1"/>
  <c r="W51" i="1"/>
  <c r="W63" i="1"/>
  <c r="U51" i="1"/>
  <c r="V51" i="1"/>
  <c r="X64" i="1"/>
  <c r="V55" i="1"/>
  <c r="U55" i="1"/>
  <c r="U62" i="1"/>
  <c r="W62" i="1"/>
  <c r="V62" i="1"/>
  <c r="T62" i="1"/>
  <c r="T56" i="1"/>
  <c r="V56" i="1"/>
  <c r="U56" i="1"/>
  <c r="W56" i="1"/>
  <c r="X58" i="1"/>
  <c r="R60" i="1"/>
  <c r="T60" i="1" s="1"/>
  <c r="U60" i="1"/>
  <c r="W60" i="1"/>
  <c r="V60" i="1"/>
  <c r="X65" i="1"/>
  <c r="X54" i="1"/>
  <c r="T52" i="1"/>
  <c r="U52" i="1"/>
  <c r="V52" i="1"/>
  <c r="W52" i="1"/>
  <c r="Q3" i="20"/>
  <c r="P3" i="20"/>
  <c r="M3" i="20"/>
  <c r="O3" i="20" s="1"/>
  <c r="Q13" i="20"/>
  <c r="P13" i="20"/>
  <c r="M13" i="20"/>
  <c r="O13" i="20" s="1"/>
  <c r="R14" i="20"/>
  <c r="Q7" i="20"/>
  <c r="R7" i="20" s="1"/>
  <c r="P7" i="20"/>
  <c r="M7" i="20"/>
  <c r="O7" i="20" s="1"/>
  <c r="M9" i="20"/>
  <c r="O9" i="20" s="1"/>
  <c r="Q9" i="20"/>
  <c r="P9" i="20"/>
  <c r="R15" i="20"/>
  <c r="R3" i="20"/>
  <c r="P5" i="20"/>
  <c r="Q5" i="20"/>
  <c r="M5" i="20"/>
  <c r="O5" i="20" s="1"/>
  <c r="Q11" i="20"/>
  <c r="P11" i="20"/>
  <c r="M11" i="20"/>
  <c r="O11" i="20" s="1"/>
  <c r="R11" i="20" s="1"/>
  <c r="J4" i="20"/>
  <c r="N5" i="20"/>
  <c r="Q6" i="20"/>
  <c r="J8" i="20"/>
  <c r="N9" i="20"/>
  <c r="R9" i="20" s="1"/>
  <c r="Q10" i="20"/>
  <c r="J12" i="20"/>
  <c r="N13" i="20"/>
  <c r="Q14" i="20"/>
  <c r="P10" i="20"/>
  <c r="R10" i="20" s="1"/>
  <c r="P6" i="20"/>
  <c r="R6" i="20" s="1"/>
  <c r="M15" i="20"/>
  <c r="O15" i="20" s="1"/>
  <c r="J2" i="20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R5" i="20"/>
  <c r="Q4" i="20"/>
  <c r="P4" i="20"/>
  <c r="M4" i="20"/>
  <c r="O4" i="20" s="1"/>
  <c r="Q12" i="20"/>
  <c r="P12" i="20"/>
  <c r="M12" i="20"/>
  <c r="O12" i="20" s="1"/>
  <c r="R12" i="20" s="1"/>
  <c r="Q8" i="20"/>
  <c r="P8" i="20"/>
  <c r="M8" i="20"/>
  <c r="O8" i="20" s="1"/>
  <c r="M2" i="20"/>
  <c r="O2" i="20" s="1"/>
  <c r="R2" i="20" s="1"/>
  <c r="P2" i="20"/>
  <c r="Q2" i="20"/>
  <c r="R13" i="20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R8" i="20" l="1"/>
  <c r="R4" i="20"/>
  <c r="CY22" i="18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P44" i="1" l="1"/>
  <c r="O38" i="1"/>
  <c r="P38" i="1"/>
  <c r="O49" i="1"/>
  <c r="P49" i="1"/>
  <c r="P42" i="1"/>
  <c r="O39" i="1"/>
  <c r="P39" i="1"/>
  <c r="O46" i="1"/>
  <c r="P46" i="1"/>
  <c r="P45" i="1"/>
  <c r="O47" i="1"/>
  <c r="P47" i="1"/>
  <c r="P41" i="1"/>
  <c r="P37" i="1"/>
  <c r="O43" i="1"/>
  <c r="P43" i="1"/>
  <c r="P50" i="1"/>
  <c r="W43" i="1" l="1"/>
  <c r="R43" i="1"/>
  <c r="T43" i="1" s="1"/>
  <c r="W46" i="1"/>
  <c r="R46" i="1"/>
  <c r="T46" i="1" s="1"/>
  <c r="W38" i="1"/>
  <c r="R38" i="1"/>
  <c r="T38" i="1" s="1"/>
  <c r="W47" i="1"/>
  <c r="R47" i="1"/>
  <c r="T47" i="1" s="1"/>
  <c r="W39" i="1"/>
  <c r="R39" i="1"/>
  <c r="T39" i="1" s="1"/>
  <c r="W49" i="1"/>
  <c r="R49" i="1"/>
  <c r="T49" i="1" s="1"/>
  <c r="O50" i="1"/>
  <c r="O37" i="1"/>
  <c r="O45" i="1"/>
  <c r="O41" i="1"/>
  <c r="U47" i="1"/>
  <c r="V43" i="1"/>
  <c r="U39" i="1"/>
  <c r="U38" i="1"/>
  <c r="V38" i="1"/>
  <c r="O44" i="1"/>
  <c r="V46" i="1"/>
  <c r="O42" i="1"/>
  <c r="V39" i="1"/>
  <c r="U43" i="1"/>
  <c r="V49" i="1"/>
  <c r="U46" i="1"/>
  <c r="U49" i="1"/>
  <c r="V47" i="1"/>
  <c r="P48" i="1"/>
  <c r="W45" i="1" l="1"/>
  <c r="R45" i="1"/>
  <c r="W42" i="1"/>
  <c r="R42" i="1"/>
  <c r="T42" i="1" s="1"/>
  <c r="W50" i="1"/>
  <c r="R50" i="1"/>
  <c r="T50" i="1" s="1"/>
  <c r="W41" i="1"/>
  <c r="R41" i="1"/>
  <c r="T41" i="1" s="1"/>
  <c r="W37" i="1"/>
  <c r="R37" i="1"/>
  <c r="T37" i="1" s="1"/>
  <c r="W44" i="1"/>
  <c r="R44" i="1"/>
  <c r="T44" i="1" s="1"/>
  <c r="X38" i="1"/>
  <c r="X43" i="1"/>
  <c r="X39" i="1"/>
  <c r="X46" i="1"/>
  <c r="X47" i="1"/>
  <c r="X49" i="1"/>
  <c r="T45" i="1"/>
  <c r="V50" i="1"/>
  <c r="U41" i="1"/>
  <c r="U50" i="1"/>
  <c r="U42" i="1"/>
  <c r="U45" i="1"/>
  <c r="V37" i="1"/>
  <c r="U37" i="1"/>
  <c r="V45" i="1"/>
  <c r="V41" i="1"/>
  <c r="V44" i="1"/>
  <c r="U44" i="1"/>
  <c r="V42" i="1"/>
  <c r="O48" i="1"/>
  <c r="P40" i="1"/>
  <c r="W48" i="1" l="1"/>
  <c r="R48" i="1"/>
  <c r="T48" i="1" s="1"/>
  <c r="X37" i="1"/>
  <c r="X45" i="1"/>
  <c r="X50" i="1"/>
  <c r="X41" i="1"/>
  <c r="X44" i="1"/>
  <c r="X42" i="1"/>
  <c r="V48" i="1"/>
  <c r="U48" i="1"/>
  <c r="O40" i="1"/>
  <c r="R30" i="17"/>
  <c r="R31" i="17"/>
  <c r="R33" i="17"/>
  <c r="R32" i="17"/>
  <c r="W40" i="1" l="1"/>
  <c r="R40" i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<sst xmlns="http://schemas.openxmlformats.org/spreadsheetml/2006/main" count="4489" uniqueCount="366">
  <si>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</si>
  <si>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</si>
  <si>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</si>
  <si>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</si>
  <si>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</si>
  <si>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</si>
  <si>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</si>
  <si>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</si>
  <si>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</si>
  <si>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</si>
  <si>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</si>
  <si>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</si>
  <si>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</si>
  <si>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</si>
  <si>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</si>
  <si>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</si>
  <si>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</si>
  <si>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</si>
  <si>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</si>
  <si>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</si>
  <si>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</si>
  <si>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</si>
  <si>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</si>
  <si>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</si>
  <si>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</si>
  <si>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</si>
  <si>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</si>
  <si>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</si>
  <si>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</si>
  <si>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</si>
  <si>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</si>
  <si>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</si>
  <si>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</si>
  <si>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</si>
  <si>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</si>
  <si>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</si>
  <si>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</si>
  <si>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</si>
  <si>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</si>
  <si>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TOR</t>
  </si>
  <si>
    <t>BAL</t>
  </si>
  <si>
    <t>CIN</t>
  </si>
  <si>
    <t>COL</t>
  </si>
  <si>
    <t>STL</t>
  </si>
  <si>
    <t>ARI</t>
  </si>
  <si>
    <t>KCR</t>
  </si>
  <si>
    <t>CLE</t>
  </si>
  <si>
    <t>LAD</t>
  </si>
  <si>
    <t>PIT</t>
  </si>
  <si>
    <t>NYY</t>
  </si>
  <si>
    <t>ATL</t>
  </si>
  <si>
    <t>BOS</t>
  </si>
  <si>
    <t>CHW</t>
  </si>
  <si>
    <t>CHC</t>
  </si>
  <si>
    <t>SEA</t>
  </si>
  <si>
    <t>OAK</t>
  </si>
  <si>
    <t>KC</t>
  </si>
  <si>
    <t>MIL</t>
  </si>
  <si>
    <t>TBR</t>
  </si>
  <si>
    <t>SFG</t>
  </si>
  <si>
    <t>HOU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</si>
  <si>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</si>
  <si>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</si>
  <si>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</si>
  <si>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</si>
  <si>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</si>
  <si>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</si>
  <si>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</si>
  <si>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</si>
  <si>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</si>
  <si>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</si>
  <si>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</si>
  <si>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</si>
  <si>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</si>
  <si>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</si>
  <si>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</si>
  <si>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</si>
  <si>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</si>
  <si>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</si>
  <si>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</si>
  <si>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</si>
  <si>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</si>
  <si>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</si>
  <si>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</si>
  <si>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</si>
  <si>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</si>
  <si>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</si>
  <si>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</si>
  <si>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</si>
  <si>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</si>
  <si>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</si>
  <si>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</si>
  <si>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</si>
  <si>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</si>
  <si>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</si>
  <si>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</si>
  <si>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</si>
  <si>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</si>
  <si>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</si>
  <si>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</si>
  <si>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</si>
  <si>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</si>
  <si>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</si>
  <si>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</si>
  <si>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</si>
  <si>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</si>
  <si>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</si>
  <si>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</si>
  <si>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</si>
  <si>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</si>
  <si>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</si>
  <si>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</si>
  <si>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</si>
  <si>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</si>
  <si>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</si>
  <si>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</si>
  <si>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</si>
  <si>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</si>
  <si>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</si>
  <si>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</si>
  <si>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</si>
  <si>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</si>
  <si>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</si>
  <si>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</si>
  <si>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</si>
  <si>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</si>
  <si>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</si>
  <si>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</si>
  <si>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</si>
  <si>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</si>
  <si>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</si>
  <si>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</si>
  <si>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</si>
  <si>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</si>
  <si>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</si>
  <si>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</si>
  <si>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</si>
  <si>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</si>
  <si>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</si>
  <si>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</si>
  <si>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</si>
  <si>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</si>
  <si>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</si>
  <si>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</si>
  <si>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</si>
  <si>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</si>
  <si>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</si>
  <si>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</si>
  <si>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</si>
  <si>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</si>
  <si>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</si>
  <si>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</si>
  <si>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</si>
  <si>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</si>
  <si>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</si>
  <si>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</si>
  <si>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</si>
  <si>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</si>
  <si>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</si>
  <si>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</si>
  <si>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</si>
  <si>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</si>
  <si>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</si>
  <si>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</si>
  <si>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</si>
  <si>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</si>
  <si>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</si>
  <si>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</si>
  <si>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</si>
  <si>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</si>
  <si>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</si>
  <si>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</si>
  <si>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</si>
  <si>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</si>
  <si>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</si>
  <si>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</si>
  <si>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</si>
  <si>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</si>
  <si>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</si>
  <si>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</si>
  <si>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</si>
  <si>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</si>
  <si>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</si>
  <si>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</si>
  <si>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</si>
  <si>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</si>
  <si>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</si>
  <si>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</si>
  <si>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</si>
  <si>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</si>
  <si>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</si>
  <si>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</si>
  <si>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</si>
  <si>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</si>
  <si>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</si>
  <si>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</si>
  <si>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</si>
  <si>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</si>
  <si>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</si>
  <si>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</si>
  <si>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</si>
  <si>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</si>
  <si>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</si>
  <si>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</si>
  <si>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</si>
  <si>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</si>
  <si>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</si>
  <si>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</si>
  <si>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</si>
  <si>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</si>
  <si>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</si>
  <si>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</si>
  <si>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</si>
  <si>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</si>
  <si>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</si>
  <si>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</si>
  <si>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</si>
  <si>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</si>
  <si>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</si>
  <si>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</si>
  <si>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</si>
  <si>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</si>
  <si>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</si>
  <si>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</si>
  <si>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</si>
  <si>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</si>
  <si>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</si>
  <si>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</si>
  <si>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</si>
  <si>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</si>
  <si>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</si>
  <si>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</si>
  <si>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</si>
  <si>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</si>
  <si>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</si>
  <si>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</si>
  <si>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</si>
  <si>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</si>
  <si>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</si>
  <si>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</si>
  <si>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</si>
  <si>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</si>
  <si>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</si>
  <si>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</si>
  <si>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</si>
  <si>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</si>
  <si>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</si>
  <si>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</si>
  <si>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</si>
  <si>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</si>
  <si>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</si>
  <si>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</si>
  <si>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</si>
  <si>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</si>
  <si>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</si>
  <si>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</si>
  <si>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</si>
  <si>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</si>
  <si>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</si>
  <si>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</si>
  <si>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</si>
  <si>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</si>
  <si>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</si>
  <si>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</si>
  <si>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</si>
  <si>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</si>
  <si>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</si>
  <si>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</si>
  <si>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</si>
  <si>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</si>
  <si>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</si>
  <si>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</si>
  <si>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</si>
  <si>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</si>
  <si>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</si>
  <si>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</si>
  <si>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</si>
  <si>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</si>
  <si>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</si>
  <si>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</si>
  <si>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</si>
  <si>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</si>
  <si>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</si>
  <si>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</si>
  <si>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</si>
  <si>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</si>
  <si>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</si>
  <si>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</si>
  <si>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</si>
  <si>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</si>
  <si>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</si>
  <si>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</si>
  <si>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</si>
  <si>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</si>
  <si>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</si>
  <si>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</si>
  <si>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</si>
  <si>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</si>
  <si>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</si>
  <si>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</si>
  <si>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</si>
  <si>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</si>
  <si>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</si>
  <si>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</si>
  <si>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Corbin Burnes</t>
  </si>
  <si>
    <t>Ryan Pepiot</t>
  </si>
  <si>
    <t>Dakota Hudson</t>
  </si>
  <si>
    <t>Chris Paddack</t>
  </si>
  <si>
    <t>Carlos Rodon</t>
  </si>
  <si>
    <t>Seth Lugo</t>
  </si>
  <si>
    <t>Jose Berrios</t>
  </si>
  <si>
    <t>Colin Rea</t>
  </si>
  <si>
    <t>Erick Fedde</t>
  </si>
  <si>
    <t>Logan Gilbert</t>
  </si>
  <si>
    <t>Joey Estes</t>
  </si>
  <si>
    <t>Dylan Cease</t>
  </si>
  <si>
    <t>Spencer Arrighetti</t>
  </si>
  <si>
    <t>Kyle Harrison</t>
  </si>
  <si>
    <t>Test Column</t>
  </si>
  <si>
    <t>SO</t>
  </si>
  <si>
    <t>Opp K/gm Stars</t>
  </si>
  <si>
    <t>Opp Team</t>
  </si>
  <si>
    <t>Seasonal K/gm</t>
  </si>
  <si>
    <t>Opposing Team K/gm</t>
  </si>
  <si>
    <t>WSN</t>
  </si>
  <si>
    <t>DET</t>
  </si>
  <si>
    <t>MIA</t>
  </si>
  <si>
    <t>NYM</t>
  </si>
  <si>
    <t>PHI</t>
  </si>
  <si>
    <t>LAA</t>
  </si>
  <si>
    <t>TEX</t>
  </si>
  <si>
    <t/>
  </si>
  <si>
    <t>SD</t>
  </si>
  <si>
    <t>SF</t>
  </si>
  <si>
    <t>WSH</t>
  </si>
  <si>
    <t>Unlisted</t>
  </si>
  <si>
    <t>Austin Gomber</t>
  </si>
  <si>
    <t>Pablo Lopez</t>
  </si>
  <si>
    <t>Chris Bassitt</t>
  </si>
  <si>
    <t>Tobias Myers</t>
  </si>
  <si>
    <t>Framber Valdez</t>
  </si>
  <si>
    <t>Logan Webb</t>
  </si>
  <si>
    <t>Hogan Harris</t>
  </si>
  <si>
    <t>Michael King</t>
  </si>
  <si>
    <t>Spencer Schwellenbach</t>
  </si>
  <si>
    <t>Cade Povich</t>
  </si>
  <si>
    <t>Jake Irvin</t>
  </si>
  <si>
    <t>Reese Olson</t>
  </si>
  <si>
    <t>Javier Assad</t>
  </si>
  <si>
    <t>Aaron Civale</t>
  </si>
  <si>
    <t>Tanner Bibee</t>
  </si>
  <si>
    <t>Nick Lodolo</t>
  </si>
  <si>
    <t>Braxton Garrett</t>
  </si>
  <si>
    <t>David Peterson</t>
  </si>
  <si>
    <t>Cristopher Sanchez</t>
  </si>
  <si>
    <t>Nick Pivetta</t>
  </si>
  <si>
    <t>Bailey Falter</t>
  </si>
  <si>
    <t>Sonny Gray</t>
  </si>
  <si>
    <t>Cody Poteet</t>
  </si>
  <si>
    <t>Dan Altavilla</t>
  </si>
  <si>
    <t>Jose Soriano</t>
  </si>
  <si>
    <t>Slade Cecconi</t>
  </si>
  <si>
    <t>Jonathan Cannon</t>
  </si>
  <si>
    <t>Bryce Miller</t>
  </si>
  <si>
    <t>Jon Gray</t>
  </si>
  <si>
    <t>Walker Buehler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</si>
</sst>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20955</xdr:rowOff>
    </xdr:from>
    <xdr:to>
      <xdr:col>31</xdr:col>
      <xdr:colOff>495300</xdr:colOff>
      <xdr:row>31</xdr:row>
      <xdr:rowOff>135255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3B4AC5-B5B0-149D-6DD0-3A2BEA20D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16555"/>
          <a:ext cx="193357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4" zoomScale="80" zoomScaleNormal="80" workbookViewId="0">
      <selection activeCell="P49" sqref="P49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319</v>
      </c>
      <c r="Q1" s="10" t="s">
        <v>63</v>
      </c>
      <c r="R1" s="6" t="s">
        <v>323</v>
      </c>
    </row>
    <row r="2" spans="1:29" ht="15" thickBot="1" x14ac:dyDescent="0.35">
      <c r="A2" t="s">
        <v>336</v>
      </c>
      <c r="B2" s="18">
        <f>RF!B2</f>
        <v>5.25</v>
      </c>
      <c r="C2" s="18">
        <f>LR!B2</f>
        <v>4.8257817906958103</v>
      </c>
      <c r="D2" s="18">
        <f>Adaboost!B2</f>
        <v>4.8139204545454497</v>
      </c>
      <c r="E2" s="18">
        <f>XGBR!B2</f>
        <v>5.7702330000000002</v>
      </c>
      <c r="F2" s="18">
        <f>Huber!B2</f>
        <v>4.7338300515095897</v>
      </c>
      <c r="G2" s="18">
        <f>BayesRidge!B2</f>
        <v>4.8519522052783</v>
      </c>
      <c r="H2" s="18">
        <f>Elastic!B2</f>
        <v>4.9521756472574303</v>
      </c>
      <c r="I2" s="18">
        <f>GBR!B2</f>
        <v>4.9673472001438803</v>
      </c>
      <c r="J2" s="19">
        <f t="shared" ref="J2:J35" si="0">AVERAGE(B2:I2,B37)</f>
        <v>4.971141815124156</v>
      </c>
      <c r="K2" s="20">
        <f t="shared" ref="K2:K31" si="1">MAX(B2:I2,B37)</f>
        <v>5.7702330000000002</v>
      </c>
      <c r="L2" s="20">
        <f t="shared" ref="L2:L31" si="2">MIN(B2:I2,B37)</f>
        <v>4.5750359866869399</v>
      </c>
      <c r="O2" t="s">
        <v>50</v>
      </c>
      <c r="P2">
        <v>9.3000000000000007</v>
      </c>
      <c r="Q2" t="s">
        <v>40</v>
      </c>
      <c r="R2" s="6">
        <f>P3</f>
        <v>7.7</v>
      </c>
      <c r="AC2" s="6"/>
    </row>
    <row r="3" spans="1:29" ht="15" thickBot="1" x14ac:dyDescent="0.35">
      <c r="A3" t="s">
        <v>337</v>
      </c>
      <c r="B3" s="18">
        <f>RF!B3</f>
        <v>5.25</v>
      </c>
      <c r="C3" s="18">
        <f>LR!B3</f>
        <v>5.0757575378306203</v>
      </c>
      <c r="D3" s="18">
        <f>Adaboost!B3</f>
        <v>5.3747714808043803</v>
      </c>
      <c r="E3" s="18">
        <f>XGBR!B3</f>
        <v>7.0100480000000003</v>
      </c>
      <c r="F3" s="18">
        <f>Huber!B3</f>
        <v>5.0489024523922499</v>
      </c>
      <c r="G3" s="18">
        <f>BayesRidge!B3</f>
        <v>5.0220840022014404</v>
      </c>
      <c r="H3" s="18">
        <f>Elastic!B3</f>
        <v>4.9207124248755898</v>
      </c>
      <c r="I3" s="18">
        <f>GBR!B3</f>
        <v>6.5156872314525902</v>
      </c>
      <c r="J3" s="19">
        <f t="shared" si="0"/>
        <v>5.3513768564574082</v>
      </c>
      <c r="K3" s="20">
        <f t="shared" si="1"/>
        <v>7.0100480000000003</v>
      </c>
      <c r="L3" s="20">
        <f t="shared" si="2"/>
        <v>3.9444285785598101</v>
      </c>
      <c r="O3" t="s">
        <v>40</v>
      </c>
      <c r="P3">
        <v>7.7</v>
      </c>
      <c r="Q3" t="s">
        <v>50</v>
      </c>
      <c r="R3" s="6">
        <f>P2</f>
        <v>9.3000000000000007</v>
      </c>
      <c r="AC3" s="6"/>
    </row>
    <row r="4" spans="1:29" ht="15" thickBot="1" x14ac:dyDescent="0.35">
      <c r="A4" t="s">
        <v>338</v>
      </c>
      <c r="B4" s="18">
        <f>RF!B4</f>
        <v>5.9</v>
      </c>
      <c r="C4" s="18">
        <f>LR!B4</f>
        <v>5.0812474915876704</v>
      </c>
      <c r="D4" s="18">
        <f>Adaboost!B4</f>
        <v>4.9212007504690396</v>
      </c>
      <c r="E4" s="18">
        <f>XGBR!B4</f>
        <v>5.0902000000000003</v>
      </c>
      <c r="F4" s="18">
        <f>Huber!B4</f>
        <v>5.0069246594812196</v>
      </c>
      <c r="G4" s="18">
        <f>BayesRidge!B4</f>
        <v>5.1051174303815801</v>
      </c>
      <c r="H4" s="18">
        <f>Elastic!B4</f>
        <v>4.9531407767783504</v>
      </c>
      <c r="I4" s="18">
        <f>GBR!B4</f>
        <v>5.5293027139075903</v>
      </c>
      <c r="J4" s="19">
        <f t="shared" si="0"/>
        <v>5.1817441236013178</v>
      </c>
      <c r="K4" s="20">
        <f t="shared" si="1"/>
        <v>5.9</v>
      </c>
      <c r="L4" s="20">
        <f t="shared" si="2"/>
        <v>4.9212007504690396</v>
      </c>
      <c r="O4" t="s">
        <v>324</v>
      </c>
      <c r="P4">
        <v>5.2</v>
      </c>
      <c r="Q4" t="s">
        <v>325</v>
      </c>
      <c r="R4" s="6">
        <f>P5</f>
        <v>8.6999999999999993</v>
      </c>
      <c r="AC4" s="6"/>
    </row>
    <row r="5" spans="1:29" ht="15" thickBot="1" x14ac:dyDescent="0.35">
      <c r="A5" t="s">
        <v>339</v>
      </c>
      <c r="B5" s="18">
        <f>RF!B5</f>
        <v>4.0199999999999996</v>
      </c>
      <c r="C5" s="18">
        <f>LR!B5</f>
        <v>4.31796192696034</v>
      </c>
      <c r="D5" s="18">
        <f>Adaboost!B5</f>
        <v>4.7651195499296701</v>
      </c>
      <c r="E5" s="18">
        <f>XGBR!B5</f>
        <v>3.3397416999999998</v>
      </c>
      <c r="F5" s="18">
        <f>Huber!B5</f>
        <v>4.2596103434931898</v>
      </c>
      <c r="G5" s="18">
        <f>BayesRidge!B5</f>
        <v>4.3165406476128396</v>
      </c>
      <c r="H5" s="18">
        <f>Elastic!B5</f>
        <v>4.7367311630599396</v>
      </c>
      <c r="I5" s="18">
        <f>GBR!B5</f>
        <v>4.2293829168311801</v>
      </c>
      <c r="J5" s="19">
        <f t="shared" si="0"/>
        <v>4.254767834448117</v>
      </c>
      <c r="K5" s="20">
        <f t="shared" si="1"/>
        <v>4.7651195499296701</v>
      </c>
      <c r="L5" s="20">
        <f t="shared" si="2"/>
        <v>3.3397416999999998</v>
      </c>
      <c r="O5" t="s">
        <v>325</v>
      </c>
      <c r="P5">
        <v>8.6999999999999993</v>
      </c>
      <c r="Q5" t="s">
        <v>324</v>
      </c>
      <c r="R5" s="6">
        <f>P4</f>
        <v>5.2</v>
      </c>
      <c r="AC5" s="6"/>
    </row>
    <row r="6" spans="1:29" ht="15" thickBot="1" x14ac:dyDescent="0.35">
      <c r="A6" t="s">
        <v>340</v>
      </c>
      <c r="B6" s="18">
        <f>RF!B6</f>
        <v>5.0999999999999996</v>
      </c>
      <c r="C6" s="18">
        <f>LR!B6</f>
        <v>5.3179341863104099</v>
      </c>
      <c r="D6" s="18">
        <f>Adaboost!B6</f>
        <v>4.98457583547557</v>
      </c>
      <c r="E6" s="18">
        <f>XGBR!B6</f>
        <v>5.1304699999999999</v>
      </c>
      <c r="F6" s="18">
        <f>Huber!B6</f>
        <v>5.2129821470501803</v>
      </c>
      <c r="G6" s="18">
        <f>BayesRidge!B6</f>
        <v>5.4032276227730103</v>
      </c>
      <c r="H6" s="18">
        <f>Elastic!B6</f>
        <v>5.1905626389235398</v>
      </c>
      <c r="I6" s="18">
        <f>GBR!B6</f>
        <v>5.4360366984687802</v>
      </c>
      <c r="J6" s="19">
        <f t="shared" si="0"/>
        <v>5.2217875758530932</v>
      </c>
      <c r="K6" s="20">
        <f t="shared" si="1"/>
        <v>5.4360366984687802</v>
      </c>
      <c r="L6" s="20">
        <f t="shared" si="2"/>
        <v>4.98457583547557</v>
      </c>
      <c r="O6" t="s">
        <v>53</v>
      </c>
      <c r="P6">
        <v>7</v>
      </c>
      <c r="Q6" t="s">
        <v>58</v>
      </c>
      <c r="R6" s="6">
        <f>P7</f>
        <v>8.8000000000000007</v>
      </c>
      <c r="AC6" s="6"/>
    </row>
    <row r="7" spans="1:29" ht="15" thickBot="1" x14ac:dyDescent="0.35">
      <c r="A7" t="s">
        <v>341</v>
      </c>
      <c r="B7" s="18">
        <f>RF!B7</f>
        <v>4.7300000000000004</v>
      </c>
      <c r="C7" s="18">
        <f>LR!B7</f>
        <v>5.3498101275480296</v>
      </c>
      <c r="D7" s="18">
        <f>Adaboost!B7</f>
        <v>5.3747714808043803</v>
      </c>
      <c r="E7" s="18">
        <f>XGBR!B7</f>
        <v>4.7602320000000002</v>
      </c>
      <c r="F7" s="18">
        <f>Huber!B7</f>
        <v>5.2767319208155898</v>
      </c>
      <c r="G7" s="18">
        <f>BayesRidge!B7</f>
        <v>5.3597682653624297</v>
      </c>
      <c r="H7" s="18">
        <f>Elastic!B7</f>
        <v>5.1453945773446996</v>
      </c>
      <c r="I7" s="18">
        <f>GBR!B7</f>
        <v>4.9516226077541203</v>
      </c>
      <c r="J7" s="19">
        <f t="shared" si="0"/>
        <v>5.0299461774311442</v>
      </c>
      <c r="K7" s="20">
        <f t="shared" si="1"/>
        <v>5.3747714808043803</v>
      </c>
      <c r="L7" s="20">
        <f t="shared" si="2"/>
        <v>4.32118461725105</v>
      </c>
      <c r="O7" t="s">
        <v>58</v>
      </c>
      <c r="P7">
        <v>8.8000000000000007</v>
      </c>
      <c r="Q7" t="s">
        <v>53</v>
      </c>
      <c r="R7" s="6">
        <f>P6</f>
        <v>7</v>
      </c>
      <c r="AC7" s="6"/>
    </row>
    <row r="8" spans="1:29" ht="15" thickBot="1" x14ac:dyDescent="0.35">
      <c r="A8" t="s">
        <v>342</v>
      </c>
      <c r="B8" s="18">
        <f>RF!B8</f>
        <v>3.87</v>
      </c>
      <c r="C8" s="18">
        <f>LR!B8</f>
        <v>4.4366779044240099</v>
      </c>
      <c r="D8" s="18">
        <f>Adaboost!B8</f>
        <v>4.7260726072607202</v>
      </c>
      <c r="E8" s="18">
        <f>XGBR!B8</f>
        <v>2.9914858</v>
      </c>
      <c r="F8" s="18">
        <f>Huber!B8</f>
        <v>4.3260353212779297</v>
      </c>
      <c r="G8" s="18">
        <f>BayesRidge!B8</f>
        <v>4.5875879254430902</v>
      </c>
      <c r="H8" s="18">
        <f>Elastic!B8</f>
        <v>4.9948343720818897</v>
      </c>
      <c r="I8" s="18">
        <f>GBR!B8</f>
        <v>4.5114998609695798</v>
      </c>
      <c r="J8" s="19">
        <f t="shared" si="0"/>
        <v>4.4100317576159318</v>
      </c>
      <c r="K8" s="20">
        <f t="shared" si="1"/>
        <v>5.2460920270861697</v>
      </c>
      <c r="L8" s="20">
        <f t="shared" si="2"/>
        <v>2.9914858</v>
      </c>
      <c r="O8" t="s">
        <v>46</v>
      </c>
      <c r="P8">
        <v>9.3000000000000007</v>
      </c>
      <c r="Q8" t="s">
        <v>41</v>
      </c>
      <c r="R8" s="6">
        <f>P9</f>
        <v>5</v>
      </c>
      <c r="AC8" s="6"/>
    </row>
    <row r="9" spans="1:29" ht="15" thickBot="1" x14ac:dyDescent="0.35">
      <c r="A9" t="s">
        <v>343</v>
      </c>
      <c r="B9" s="18">
        <f>RF!B9</f>
        <v>6.74</v>
      </c>
      <c r="C9" s="18">
        <f>LR!B9</f>
        <v>5.5644100444129103</v>
      </c>
      <c r="D9" s="18">
        <f>Adaboost!B9</f>
        <v>5.3747714808043803</v>
      </c>
      <c r="E9" s="18">
        <f>XGBR!B9</f>
        <v>7.2273445000000001</v>
      </c>
      <c r="F9" s="18">
        <f>Huber!B9</f>
        <v>5.56294473030123</v>
      </c>
      <c r="G9" s="18">
        <f>BayesRidge!B9</f>
        <v>5.5053993049914602</v>
      </c>
      <c r="H9" s="18">
        <f>Elastic!B9</f>
        <v>4.9948343720818897</v>
      </c>
      <c r="I9" s="18">
        <f>GBR!B9</f>
        <v>5.6214918117616204</v>
      </c>
      <c r="J9" s="19">
        <f t="shared" si="0"/>
        <v>5.7977364349321459</v>
      </c>
      <c r="K9" s="20">
        <f t="shared" si="1"/>
        <v>7.2273445000000001</v>
      </c>
      <c r="L9" s="20">
        <f t="shared" si="2"/>
        <v>4.9948343720818897</v>
      </c>
      <c r="O9" t="s">
        <v>41</v>
      </c>
      <c r="P9">
        <v>5</v>
      </c>
      <c r="Q9" t="s">
        <v>46</v>
      </c>
      <c r="R9" s="6">
        <f>P8</f>
        <v>9.3000000000000007</v>
      </c>
      <c r="AC9" s="6"/>
    </row>
    <row r="10" spans="1:29" ht="15" thickBot="1" x14ac:dyDescent="0.35">
      <c r="A10" t="s">
        <v>344</v>
      </c>
      <c r="B10" s="18">
        <f>RF!B10</f>
        <v>3.86</v>
      </c>
      <c r="C10" s="18">
        <f>LR!B10</f>
        <v>4.6161809049009799</v>
      </c>
      <c r="D10" s="18">
        <f>Adaboost!B10</f>
        <v>4.72595281306715</v>
      </c>
      <c r="E10" s="18">
        <f>XGBR!B10</f>
        <v>3.8856788</v>
      </c>
      <c r="F10" s="18">
        <f>Huber!B10</f>
        <v>4.5336639229208098</v>
      </c>
      <c r="G10" s="18">
        <f>BayesRidge!B10</f>
        <v>4.5795060226874096</v>
      </c>
      <c r="H10" s="18">
        <f>Elastic!B10</f>
        <v>4.6937139615562904</v>
      </c>
      <c r="I10" s="18">
        <f>GBR!B10</f>
        <v>3.9588529221086901</v>
      </c>
      <c r="J10" s="19">
        <f t="shared" si="0"/>
        <v>4.3659810392293803</v>
      </c>
      <c r="K10" s="20">
        <f t="shared" si="1"/>
        <v>4.72595281306715</v>
      </c>
      <c r="L10" s="20">
        <f t="shared" si="2"/>
        <v>3.86</v>
      </c>
      <c r="O10" t="s">
        <v>326</v>
      </c>
      <c r="P10">
        <v>7.6</v>
      </c>
      <c r="Q10" t="s">
        <v>327</v>
      </c>
      <c r="R10" s="6">
        <f>P11</f>
        <v>8.1999999999999993</v>
      </c>
      <c r="AC10" s="6"/>
    </row>
    <row r="11" spans="1:29" ht="15" thickBot="1" x14ac:dyDescent="0.35">
      <c r="A11" t="s">
        <v>345</v>
      </c>
      <c r="B11" s="18">
        <f>RF!B11</f>
        <v>4.33</v>
      </c>
      <c r="C11" s="18">
        <f>LR!B11</f>
        <v>4.77938911021843</v>
      </c>
      <c r="D11" s="18">
        <f>Adaboost!B11</f>
        <v>4.7651195499296701</v>
      </c>
      <c r="E11" s="18">
        <f>XGBR!B11</f>
        <v>2.1919084</v>
      </c>
      <c r="F11" s="18">
        <f>Huber!B11</f>
        <v>4.7909711315348904</v>
      </c>
      <c r="G11" s="18">
        <f>BayesRidge!B11</f>
        <v>4.6891089429602202</v>
      </c>
      <c r="H11" s="18">
        <f>Elastic!B11</f>
        <v>4.8442741668190896</v>
      </c>
      <c r="I11" s="18">
        <f>GBR!B11</f>
        <v>4.8313747156175504</v>
      </c>
      <c r="J11" s="19">
        <f t="shared" si="0"/>
        <v>4.4629240752117836</v>
      </c>
      <c r="K11" s="20">
        <f t="shared" si="1"/>
        <v>4.9441706598261899</v>
      </c>
      <c r="L11" s="20">
        <f t="shared" si="2"/>
        <v>2.1919084</v>
      </c>
      <c r="O11" t="s">
        <v>327</v>
      </c>
      <c r="P11">
        <v>8.1999999999999993</v>
      </c>
      <c r="Q11" t="s">
        <v>326</v>
      </c>
      <c r="R11" s="6">
        <f>P10</f>
        <v>7.6</v>
      </c>
      <c r="AC11" s="6"/>
    </row>
    <row r="12" spans="1:29" ht="15" thickBot="1" x14ac:dyDescent="0.35">
      <c r="A12" t="s">
        <v>346</v>
      </c>
      <c r="B12" s="18">
        <f>RF!B12</f>
        <v>6.48</v>
      </c>
      <c r="C12" s="18">
        <f>LR!B12</f>
        <v>5.18787939306252</v>
      </c>
      <c r="D12" s="18">
        <f>Adaboost!B12</f>
        <v>6.4850000000000003</v>
      </c>
      <c r="E12" s="18">
        <f>XGBR!B12</f>
        <v>6.5719633000000002</v>
      </c>
      <c r="F12" s="18">
        <f>Huber!B12</f>
        <v>5.0624319733026404</v>
      </c>
      <c r="G12" s="18">
        <f>BayesRidge!B12</f>
        <v>5.2345461104481004</v>
      </c>
      <c r="H12" s="18">
        <f>Elastic!B12</f>
        <v>5.0295790348348497</v>
      </c>
      <c r="I12" s="18">
        <f>GBR!B12</f>
        <v>5.8132912520291598</v>
      </c>
      <c r="J12" s="19">
        <f t="shared" si="0"/>
        <v>5.6581859535269432</v>
      </c>
      <c r="K12" s="20">
        <f t="shared" si="1"/>
        <v>6.5719633000000002</v>
      </c>
      <c r="L12" s="20">
        <f t="shared" si="2"/>
        <v>5.0295790348348497</v>
      </c>
      <c r="O12" t="s">
        <v>328</v>
      </c>
      <c r="P12">
        <v>7.6</v>
      </c>
      <c r="Q12" t="s">
        <v>51</v>
      </c>
      <c r="R12" s="6">
        <f>P13</f>
        <v>8.5</v>
      </c>
      <c r="AC12" s="6"/>
    </row>
    <row r="13" spans="1:29" ht="15" thickBot="1" x14ac:dyDescent="0.35">
      <c r="A13" t="s">
        <v>347</v>
      </c>
      <c r="B13" s="18">
        <f>RF!B13</f>
        <v>4.8099999999999996</v>
      </c>
      <c r="C13" s="18">
        <f>LR!B13</f>
        <v>5.2012493436578904</v>
      </c>
      <c r="D13" s="18">
        <f>Adaboost!B13</f>
        <v>4.8139204545454497</v>
      </c>
      <c r="E13" s="18">
        <f>XGBR!B13</f>
        <v>5.2624709999999997</v>
      </c>
      <c r="F13" s="18">
        <f>Huber!B13</f>
        <v>5.1508565462943201</v>
      </c>
      <c r="G13" s="18">
        <f>BayesRidge!B13</f>
        <v>5.1472534329246802</v>
      </c>
      <c r="H13" s="18">
        <f>Elastic!B13</f>
        <v>4.90951692243297</v>
      </c>
      <c r="I13" s="18">
        <f>GBR!B13</f>
        <v>5.4049274016950504</v>
      </c>
      <c r="J13" s="19">
        <f t="shared" si="0"/>
        <v>5.0974188464945867</v>
      </c>
      <c r="K13" s="20">
        <f t="shared" si="1"/>
        <v>5.4049274016950504</v>
      </c>
      <c r="L13" s="20">
        <f t="shared" si="2"/>
        <v>4.8099999999999996</v>
      </c>
      <c r="O13" t="s">
        <v>51</v>
      </c>
      <c r="P13">
        <v>8.5</v>
      </c>
      <c r="Q13" t="s">
        <v>328</v>
      </c>
      <c r="R13" s="6">
        <f>P12</f>
        <v>7.6</v>
      </c>
      <c r="AC13" s="6"/>
    </row>
    <row r="14" spans="1:29" ht="15" thickBot="1" x14ac:dyDescent="0.35">
      <c r="A14" t="s">
        <v>348</v>
      </c>
      <c r="B14" s="18">
        <f>RF!B14</f>
        <v>5.79</v>
      </c>
      <c r="C14" s="18">
        <f>LR!B14</f>
        <v>4.6898443015314202</v>
      </c>
      <c r="D14" s="18">
        <f>Adaboost!B14</f>
        <v>4.72595281306715</v>
      </c>
      <c r="E14" s="18">
        <f>XGBR!B14</f>
        <v>5.3362480000000003</v>
      </c>
      <c r="F14" s="18">
        <f>Huber!B14</f>
        <v>4.6346791219897598</v>
      </c>
      <c r="G14" s="18">
        <f>BayesRidge!B14</f>
        <v>4.6658976644615997</v>
      </c>
      <c r="H14" s="18">
        <f>Elastic!B14</f>
        <v>4.8419578559688903</v>
      </c>
      <c r="I14" s="18">
        <f>GBR!B14</f>
        <v>4.96295618140923</v>
      </c>
      <c r="J14" s="19">
        <f t="shared" si="0"/>
        <v>4.9110430600397983</v>
      </c>
      <c r="K14" s="20">
        <f t="shared" si="1"/>
        <v>5.79</v>
      </c>
      <c r="L14" s="20">
        <f t="shared" si="2"/>
        <v>4.5518516019301298</v>
      </c>
      <c r="O14" t="s">
        <v>42</v>
      </c>
      <c r="P14">
        <v>8.6</v>
      </c>
      <c r="Q14" t="s">
        <v>14</v>
      </c>
      <c r="R14" s="6">
        <f>P15</f>
        <v>9.5</v>
      </c>
      <c r="AC14" s="6"/>
    </row>
    <row r="15" spans="1:29" ht="15" thickBot="1" x14ac:dyDescent="0.35">
      <c r="A15" t="s">
        <v>349</v>
      </c>
      <c r="B15" s="18">
        <f>RF!B15</f>
        <v>5.33</v>
      </c>
      <c r="C15" s="18">
        <f>LR!B15</f>
        <v>5.0164779135599096</v>
      </c>
      <c r="D15" s="18">
        <f>Adaboost!B15</f>
        <v>4.8139204545454497</v>
      </c>
      <c r="E15" s="18">
        <f>XGBR!B15</f>
        <v>4.7826300000000002</v>
      </c>
      <c r="F15" s="18">
        <f>Huber!B15</f>
        <v>4.9743385311653396</v>
      </c>
      <c r="G15" s="18">
        <f>BayesRidge!B15</f>
        <v>4.9841395161999102</v>
      </c>
      <c r="H15" s="18">
        <f>Elastic!B15</f>
        <v>4.8118458149163299</v>
      </c>
      <c r="I15" s="18">
        <f>GBR!B15</f>
        <v>5.0195188775449102</v>
      </c>
      <c r="J15" s="19">
        <f t="shared" si="0"/>
        <v>4.9852236980399205</v>
      </c>
      <c r="K15" s="20">
        <f t="shared" si="1"/>
        <v>5.33</v>
      </c>
      <c r="L15" s="20">
        <f t="shared" si="2"/>
        <v>4.7826300000000002</v>
      </c>
      <c r="O15" t="s">
        <v>14</v>
      </c>
      <c r="P15">
        <v>9.5</v>
      </c>
      <c r="Q15" t="s">
        <v>42</v>
      </c>
      <c r="R15" s="6">
        <f>P14</f>
        <v>8.6</v>
      </c>
      <c r="AC15" s="6"/>
    </row>
    <row r="16" spans="1:29" ht="15" thickBot="1" x14ac:dyDescent="0.35">
      <c r="A16" t="s">
        <v>350</v>
      </c>
      <c r="B16" s="5">
        <f>RF!B16</f>
        <v>5.12</v>
      </c>
      <c r="C16" s="5">
        <f>LR!B16</f>
        <v>4.95788854191371</v>
      </c>
      <c r="D16" s="5">
        <f>Adaboost!B16</f>
        <v>4.8139204545454497</v>
      </c>
      <c r="E16" s="5">
        <f>XGBR!B16</f>
        <v>5.5674504999999996</v>
      </c>
      <c r="F16" s="5">
        <f>Huber!B16</f>
        <v>4.8537362960864003</v>
      </c>
      <c r="G16" s="5">
        <f>BayesRidge!B16</f>
        <v>4.99203443546988</v>
      </c>
      <c r="H16" s="5">
        <f>Elastic!B16</f>
        <v>4.8975493163736203</v>
      </c>
      <c r="I16" s="5">
        <f>GBR!B16</f>
        <v>5.7304873381904304</v>
      </c>
      <c r="J16" s="6">
        <f t="shared" si="0"/>
        <v>5.0748544358652907</v>
      </c>
      <c r="K16">
        <f t="shared" si="1"/>
        <v>5.7304873381904304</v>
      </c>
      <c r="L16">
        <f t="shared" si="2"/>
        <v>4.7406230402081304</v>
      </c>
      <c r="O16" t="s">
        <v>48</v>
      </c>
      <c r="P16">
        <v>7.1</v>
      </c>
      <c r="Q16" t="s">
        <v>43</v>
      </c>
      <c r="R16" s="6">
        <f>P17</f>
        <v>7.9</v>
      </c>
      <c r="AC16" s="6"/>
    </row>
    <row r="17" spans="1:29" ht="15" thickBot="1" x14ac:dyDescent="0.35">
      <c r="A17" t="s">
        <v>351</v>
      </c>
      <c r="B17" s="5">
        <f>RF!B17</f>
        <v>5.24</v>
      </c>
      <c r="C17" s="5">
        <f>LR!B17</f>
        <v>5.17296269492864</v>
      </c>
      <c r="D17" s="5">
        <f>Adaboost!B17</f>
        <v>5.3747714808043803</v>
      </c>
      <c r="E17" s="5">
        <f>XGBR!B17</f>
        <v>4.1621094000000003</v>
      </c>
      <c r="F17" s="5">
        <f>Huber!B17</f>
        <v>5.1118876389504999</v>
      </c>
      <c r="G17" s="5">
        <f>BayesRidge!B17</f>
        <v>5.1500554434108397</v>
      </c>
      <c r="H17" s="5">
        <f>Elastic!B17</f>
        <v>5.0282921954736297</v>
      </c>
      <c r="I17" s="5">
        <f>GBR!B17</f>
        <v>4.9013075531940897</v>
      </c>
      <c r="J17" s="6">
        <f t="shared" si="0"/>
        <v>5.0165929580426107</v>
      </c>
      <c r="K17">
        <f t="shared" si="1"/>
        <v>5.3747714808043803</v>
      </c>
      <c r="L17">
        <f t="shared" si="2"/>
        <v>4.1621094000000003</v>
      </c>
      <c r="O17" t="s">
        <v>43</v>
      </c>
      <c r="P17">
        <v>7.9</v>
      </c>
      <c r="Q17" t="s">
        <v>48</v>
      </c>
      <c r="R17" s="6">
        <f>P16</f>
        <v>7.1</v>
      </c>
      <c r="AC17" s="6"/>
    </row>
    <row r="18" spans="1:29" ht="15" thickBot="1" x14ac:dyDescent="0.35">
      <c r="A18" t="s">
        <v>352</v>
      </c>
      <c r="B18" s="5">
        <f>RF!B18</f>
        <v>4.58</v>
      </c>
      <c r="C18" s="5">
        <f>LR!B18</f>
        <v>4.4366632295972304</v>
      </c>
      <c r="D18" s="5">
        <f>Adaboost!B18</f>
        <v>4.72595281306715</v>
      </c>
      <c r="E18" s="5">
        <f>XGBR!B18</f>
        <v>4.7493777000000001</v>
      </c>
      <c r="F18" s="5">
        <f>Huber!B18</f>
        <v>4.3119172677143602</v>
      </c>
      <c r="G18" s="5">
        <f>BayesRidge!B18</f>
        <v>4.45120534816947</v>
      </c>
      <c r="H18" s="5">
        <f>Elastic!B18</f>
        <v>4.83825175860858</v>
      </c>
      <c r="I18" s="5">
        <f>GBR!B18</f>
        <v>4.4116852762584999</v>
      </c>
      <c r="J18" s="6">
        <f t="shared" si="0"/>
        <v>4.5360139936163471</v>
      </c>
      <c r="K18">
        <f t="shared" si="1"/>
        <v>4.83825175860858</v>
      </c>
      <c r="L18">
        <f t="shared" si="2"/>
        <v>4.3119172677143602</v>
      </c>
      <c r="O18" t="s">
        <v>49</v>
      </c>
      <c r="P18">
        <v>8.6</v>
      </c>
      <c r="Q18" t="s">
        <v>45</v>
      </c>
      <c r="R18" s="6">
        <f>P19</f>
        <v>7.3</v>
      </c>
      <c r="AC18" s="6"/>
    </row>
    <row r="19" spans="1:29" ht="15" thickBot="1" x14ac:dyDescent="0.35">
      <c r="A19" t="s">
        <v>353</v>
      </c>
      <c r="B19" s="5">
        <f>RF!B19</f>
        <v>3.96</v>
      </c>
      <c r="C19" s="5">
        <f>LR!B19</f>
        <v>5.36308319819452</v>
      </c>
      <c r="D19" s="5">
        <f>Adaboost!B19</f>
        <v>5.7470119521912304</v>
      </c>
      <c r="E19" s="5">
        <f>XGBR!B19</f>
        <v>2.4206683999999998</v>
      </c>
      <c r="F19" s="5">
        <f>Huber!B19</f>
        <v>5.3284103214506802</v>
      </c>
      <c r="G19" s="5">
        <f>BayesRidge!B19</f>
        <v>5.3351185106130901</v>
      </c>
      <c r="H19" s="5">
        <f>Elastic!B19</f>
        <v>4.9948343720818897</v>
      </c>
      <c r="I19" s="5">
        <f>GBR!B19</f>
        <v>5.1193822813098997</v>
      </c>
      <c r="J19" s="6">
        <f t="shared" si="0"/>
        <v>4.8317129006115183</v>
      </c>
      <c r="K19">
        <f t="shared" si="1"/>
        <v>5.7470119521912304</v>
      </c>
      <c r="L19">
        <f t="shared" si="2"/>
        <v>2.4206683999999998</v>
      </c>
      <c r="O19" t="s">
        <v>45</v>
      </c>
      <c r="P19">
        <v>7.3</v>
      </c>
      <c r="Q19" t="s">
        <v>49</v>
      </c>
      <c r="R19" s="6">
        <f>P18</f>
        <v>8.6</v>
      </c>
      <c r="AC19" s="6"/>
    </row>
    <row r="20" spans="1:29" ht="15" thickBot="1" x14ac:dyDescent="0.35">
      <c r="A20" t="s">
        <v>354</v>
      </c>
      <c r="B20" s="5">
        <f>RF!B20</f>
        <v>5.59</v>
      </c>
      <c r="C20" s="5">
        <f>LR!B20</f>
        <v>4.58786034393599</v>
      </c>
      <c r="D20" s="5">
        <f>Adaboost!B20</f>
        <v>4.72595281306715</v>
      </c>
      <c r="E20" s="5">
        <f>XGBR!B20</f>
        <v>8.4441109999999995</v>
      </c>
      <c r="F20" s="5">
        <f>Huber!B20</f>
        <v>4.5154512491782102</v>
      </c>
      <c r="G20" s="5">
        <f>BayesRidge!B20</f>
        <v>4.6314248583097903</v>
      </c>
      <c r="H20" s="5">
        <f>Elastic!B20</f>
        <v>4.9496663105030496</v>
      </c>
      <c r="I20" s="5">
        <f>GBR!B20</f>
        <v>5.8755164033256904</v>
      </c>
      <c r="J20" s="6">
        <f t="shared" si="0"/>
        <v>5.2086615587039518</v>
      </c>
      <c r="K20">
        <f t="shared" si="1"/>
        <v>8.4441109999999995</v>
      </c>
      <c r="L20">
        <f t="shared" si="2"/>
        <v>3.55797105001569</v>
      </c>
      <c r="O20" t="s">
        <v>39</v>
      </c>
      <c r="P20">
        <v>8</v>
      </c>
      <c r="Q20" t="s">
        <v>57</v>
      </c>
      <c r="R20" s="6">
        <f>P21</f>
        <v>9.6</v>
      </c>
      <c r="AC20" s="6"/>
    </row>
    <row r="21" spans="1:29" ht="15" thickBot="1" x14ac:dyDescent="0.35">
      <c r="A21" t="s">
        <v>355</v>
      </c>
      <c r="B21" s="5">
        <f>RF!B21</f>
        <v>6.59</v>
      </c>
      <c r="C21" s="5">
        <f>LR!B21</f>
        <v>5.0983454866650799</v>
      </c>
      <c r="D21" s="5">
        <f>Adaboost!B21</f>
        <v>5.515625</v>
      </c>
      <c r="E21" s="5">
        <f>XGBR!B21</f>
        <v>6.9121733000000001</v>
      </c>
      <c r="F21" s="5">
        <f>Huber!B21</f>
        <v>5.0571795490427496</v>
      </c>
      <c r="G21" s="5">
        <f>BayesRidge!B21</f>
        <v>5.0478033350521399</v>
      </c>
      <c r="H21" s="5">
        <f>Elastic!B21</f>
        <v>4.8668581976085097</v>
      </c>
      <c r="I21" s="5">
        <f>GBR!B21</f>
        <v>6.2951322514075496</v>
      </c>
      <c r="J21" s="6">
        <f t="shared" si="0"/>
        <v>5.6028262336724071</v>
      </c>
      <c r="K21">
        <f t="shared" si="1"/>
        <v>6.9121733000000001</v>
      </c>
      <c r="L21">
        <f t="shared" si="2"/>
        <v>4.8668581976085097</v>
      </c>
      <c r="O21" t="s">
        <v>57</v>
      </c>
      <c r="P21">
        <v>9.6</v>
      </c>
      <c r="Q21" t="s">
        <v>39</v>
      </c>
      <c r="R21" s="6">
        <f>P20</f>
        <v>8</v>
      </c>
      <c r="AC21" s="6"/>
    </row>
    <row r="22" spans="1:29" ht="15" thickBot="1" x14ac:dyDescent="0.35">
      <c r="A22" t="s">
        <v>356</v>
      </c>
      <c r="B22" s="5">
        <f>RF!B22</f>
        <v>4.7699999999999996</v>
      </c>
      <c r="C22" s="5">
        <f>LR!B22</f>
        <v>5.2215836429198204</v>
      </c>
      <c r="D22" s="5">
        <f>Adaboost!B22</f>
        <v>5.2338983050847396</v>
      </c>
      <c r="E22" s="5">
        <f>XGBR!B22</f>
        <v>4.5926539999999996</v>
      </c>
      <c r="F22" s="5">
        <f>Huber!B22</f>
        <v>5.1423583439635197</v>
      </c>
      <c r="G22" s="5">
        <f>BayesRidge!B22</f>
        <v>5.2335895012269003</v>
      </c>
      <c r="H22" s="5">
        <f>Elastic!B22</f>
        <v>4.99985304559066</v>
      </c>
      <c r="I22" s="5">
        <f>GBR!B22</f>
        <v>5.2544171697734399</v>
      </c>
      <c r="J22" s="6">
        <f t="shared" si="0"/>
        <v>5.0669780691735031</v>
      </c>
      <c r="K22">
        <f t="shared" si="1"/>
        <v>5.2544171697734399</v>
      </c>
      <c r="L22">
        <f t="shared" si="2"/>
        <v>4.5926539999999996</v>
      </c>
      <c r="O22" t="s">
        <v>329</v>
      </c>
      <c r="P22">
        <v>9.6</v>
      </c>
      <c r="Q22" t="s">
        <v>44</v>
      </c>
      <c r="R22" s="6">
        <f>P23</f>
        <v>8.1</v>
      </c>
      <c r="AC22" s="6"/>
    </row>
    <row r="23" spans="1:29" ht="15" thickBot="1" x14ac:dyDescent="0.35">
      <c r="A23" t="s">
        <v>357</v>
      </c>
      <c r="B23" s="5">
        <f>RF!B23</f>
        <v>5.53</v>
      </c>
      <c r="C23" s="5">
        <f>LR!B23</f>
        <v>5.3251928335282397</v>
      </c>
      <c r="D23" s="5">
        <f>Adaboost!B23</f>
        <v>5.2338983050847396</v>
      </c>
      <c r="E23" s="5">
        <f>XGBR!B23</f>
        <v>6.0901899999999998</v>
      </c>
      <c r="F23" s="5">
        <f>Huber!B23</f>
        <v>5.2810805466803901</v>
      </c>
      <c r="G23" s="5">
        <f>BayesRidge!B23</f>
        <v>5.2888515484257397</v>
      </c>
      <c r="H23" s="5">
        <f>Elastic!B23</f>
        <v>4.9647223310293302</v>
      </c>
      <c r="I23" s="5">
        <f>GBR!B23</f>
        <v>5.8082552215400698</v>
      </c>
      <c r="J23" s="6">
        <f t="shared" si="0"/>
        <v>5.4245691674274239</v>
      </c>
      <c r="K23">
        <f t="shared" si="1"/>
        <v>6.0901899999999998</v>
      </c>
      <c r="L23">
        <f t="shared" si="2"/>
        <v>4.9647223310293302</v>
      </c>
      <c r="O23" t="s">
        <v>44</v>
      </c>
      <c r="P23">
        <v>8.1</v>
      </c>
      <c r="Q23" t="s">
        <v>329</v>
      </c>
      <c r="R23" s="6">
        <f>P22</f>
        <v>9.6</v>
      </c>
      <c r="AC23" s="6"/>
    </row>
    <row r="24" spans="1:29" ht="15" thickBot="1" x14ac:dyDescent="0.35">
      <c r="A24" t="s">
        <v>358</v>
      </c>
      <c r="B24" s="5">
        <f>RF!B24</f>
        <v>4.08</v>
      </c>
      <c r="C24" s="5">
        <f>LR!B24</f>
        <v>4.82852630192306</v>
      </c>
      <c r="D24" s="5">
        <f>Adaboost!B24</f>
        <v>5.71026156941649</v>
      </c>
      <c r="E24" s="5">
        <f>XGBR!B24</f>
        <v>4.2003750000000002</v>
      </c>
      <c r="F24" s="5">
        <f>Huber!B24</f>
        <v>4.6994779239664197</v>
      </c>
      <c r="G24" s="5">
        <f>BayesRidge!B24</f>
        <v>4.8810528835609599</v>
      </c>
      <c r="H24" s="5">
        <f>Elastic!B24</f>
        <v>4.8342368198015704</v>
      </c>
      <c r="I24" s="5">
        <f>GBR!B24</f>
        <v>4.1150867865320198</v>
      </c>
      <c r="J24" s="6">
        <f t="shared" si="0"/>
        <v>4.646998311239841</v>
      </c>
      <c r="K24">
        <f t="shared" si="1"/>
        <v>5.71026156941649</v>
      </c>
      <c r="L24">
        <f t="shared" si="2"/>
        <v>4.08</v>
      </c>
      <c r="O24" t="s">
        <v>52</v>
      </c>
      <c r="P24">
        <v>9.3000000000000007</v>
      </c>
      <c r="Q24" t="s">
        <v>54</v>
      </c>
      <c r="R24" s="6">
        <f>P25</f>
        <v>7</v>
      </c>
      <c r="AC24" s="6"/>
    </row>
    <row r="25" spans="1:29" ht="15" thickBot="1" x14ac:dyDescent="0.35">
      <c r="A25" t="s">
        <v>359</v>
      </c>
      <c r="B25" s="5">
        <f>RF!B25</f>
        <v>3.63</v>
      </c>
      <c r="C25" s="5">
        <f>LR!B25</f>
        <v>4.4673557513605804</v>
      </c>
      <c r="D25" s="5">
        <f>Adaboost!B25</f>
        <v>4.7136659436008603</v>
      </c>
      <c r="E25" s="5">
        <f>XGBR!B25</f>
        <v>5.7195663000000003</v>
      </c>
      <c r="F25" s="5">
        <f>Huber!B25</f>
        <v>4.4653903026778599</v>
      </c>
      <c r="G25" s="5">
        <f>BayesRidge!B25</f>
        <v>4.4048613237534404</v>
      </c>
      <c r="H25" s="5">
        <f>Elastic!B25</f>
        <v>4.81621772630458</v>
      </c>
      <c r="I25" s="5">
        <f>GBR!B25</f>
        <v>5.0034648613460302</v>
      </c>
      <c r="J25" s="6">
        <f t="shared" si="0"/>
        <v>4.4979105553635952</v>
      </c>
      <c r="K25">
        <f t="shared" si="1"/>
        <v>5.7195663000000003</v>
      </c>
      <c r="L25">
        <f t="shared" si="2"/>
        <v>3.2606727892289999</v>
      </c>
      <c r="O25" t="s">
        <v>54</v>
      </c>
      <c r="P25">
        <v>7</v>
      </c>
      <c r="Q25" t="s">
        <v>52</v>
      </c>
      <c r="R25" s="6">
        <f>P24</f>
        <v>9.3000000000000007</v>
      </c>
      <c r="AC25" s="6"/>
    </row>
    <row r="26" spans="1:29" ht="15" thickBot="1" x14ac:dyDescent="0.35">
      <c r="A26" t="s">
        <v>360</v>
      </c>
      <c r="B26" s="5">
        <f>RF!B26</f>
        <v>5.21</v>
      </c>
      <c r="C26" s="5">
        <f>LR!B26</f>
        <v>4.4538849017528896</v>
      </c>
      <c r="D26" s="5">
        <f>Adaboost!B26</f>
        <v>4.72595281306715</v>
      </c>
      <c r="E26" s="5">
        <f>XGBR!B26</f>
        <v>6.6625240000000003</v>
      </c>
      <c r="F26" s="5">
        <f>Huber!B26</f>
        <v>4.3766341917437197</v>
      </c>
      <c r="G26" s="5">
        <f>BayesRidge!B26</f>
        <v>4.4679859438821001</v>
      </c>
      <c r="H26" s="5">
        <f>Elastic!B26</f>
        <v>4.8606989164841199</v>
      </c>
      <c r="I26" s="5">
        <f>GBR!B26</f>
        <v>6.44429621906332</v>
      </c>
      <c r="J26" s="6">
        <f t="shared" si="0"/>
        <v>4.93631536825007</v>
      </c>
      <c r="K26">
        <f t="shared" si="1"/>
        <v>6.6625240000000003</v>
      </c>
      <c r="L26">
        <f t="shared" si="2"/>
        <v>3.22486132825733</v>
      </c>
      <c r="O26" t="s">
        <v>55</v>
      </c>
      <c r="P26">
        <v>7.2</v>
      </c>
      <c r="Q26" t="s">
        <v>38</v>
      </c>
      <c r="R26" s="6">
        <f>P27</f>
        <v>9.1</v>
      </c>
      <c r="AC26" s="6"/>
    </row>
    <row r="27" spans="1:29" ht="15" thickBot="1" x14ac:dyDescent="0.35">
      <c r="A27" t="s">
        <v>361</v>
      </c>
      <c r="B27" s="5">
        <f>RF!B27</f>
        <v>5.17</v>
      </c>
      <c r="C27" s="5">
        <f>LR!B27</f>
        <v>4.9483992386598601</v>
      </c>
      <c r="D27" s="5">
        <f>Adaboost!B27</f>
        <v>4.8139204545454497</v>
      </c>
      <c r="E27" s="5">
        <f>XGBR!B27</f>
        <v>4.3782810000000003</v>
      </c>
      <c r="F27" s="5">
        <f>Huber!B27</f>
        <v>4.8873689749728504</v>
      </c>
      <c r="G27" s="5">
        <f>BayesRidge!B27</f>
        <v>4.9016233775009503</v>
      </c>
      <c r="H27" s="5">
        <f>Elastic!B27</f>
        <v>4.8012569653154298</v>
      </c>
      <c r="I27" s="5">
        <f>GBR!B27</f>
        <v>5.0948207034114397</v>
      </c>
      <c r="J27" s="6">
        <f t="shared" si="0"/>
        <v>4.8654970055392095</v>
      </c>
      <c r="K27">
        <f t="shared" si="1"/>
        <v>5.17</v>
      </c>
      <c r="L27">
        <f t="shared" si="2"/>
        <v>4.3782810000000003</v>
      </c>
      <c r="O27" t="s">
        <v>38</v>
      </c>
      <c r="P27">
        <v>9.1</v>
      </c>
      <c r="Q27" t="s">
        <v>55</v>
      </c>
      <c r="R27" s="6">
        <f>P26</f>
        <v>7.2</v>
      </c>
      <c r="AC27" s="6"/>
    </row>
    <row r="28" spans="1:29" ht="15" thickBot="1" x14ac:dyDescent="0.35">
      <c r="A28" t="s">
        <v>362</v>
      </c>
      <c r="B28" s="5">
        <f>RF!B28</f>
        <v>4.32</v>
      </c>
      <c r="C28" s="5">
        <f>LR!B28</f>
        <v>3.81350470955985</v>
      </c>
      <c r="D28" s="5">
        <f>Adaboost!B28</f>
        <v>4.7158273381294897</v>
      </c>
      <c r="E28" s="5">
        <f>XGBR!B28</f>
        <v>5.4630394000000004</v>
      </c>
      <c r="F28" s="5">
        <f>Huber!B28</f>
        <v>3.68451311129696</v>
      </c>
      <c r="G28" s="5">
        <f>BayesRidge!B28</f>
        <v>3.8505270850015898</v>
      </c>
      <c r="H28" s="5">
        <f>Elastic!B28</f>
        <v>4.6334898794511599</v>
      </c>
      <c r="I28" s="5">
        <f>GBR!B28</f>
        <v>4.1339442360278698</v>
      </c>
      <c r="J28" s="6">
        <f t="shared" si="0"/>
        <v>4.2221387394349987</v>
      </c>
      <c r="K28">
        <f t="shared" si="1"/>
        <v>5.4630394000000004</v>
      </c>
      <c r="L28">
        <f t="shared" si="2"/>
        <v>3.3844028954480598</v>
      </c>
      <c r="O28" t="s">
        <v>60</v>
      </c>
      <c r="P28">
        <v>9.6999999999999993</v>
      </c>
      <c r="Q28" t="s">
        <v>59</v>
      </c>
      <c r="R28" s="6">
        <f>P29</f>
        <v>8.6</v>
      </c>
      <c r="AC28" s="6"/>
    </row>
    <row r="29" spans="1:29" ht="15" thickBot="1" x14ac:dyDescent="0.35">
      <c r="A29" t="s">
        <v>363</v>
      </c>
      <c r="B29" s="5">
        <f>RF!B29</f>
        <v>5.87</v>
      </c>
      <c r="C29" s="5">
        <f>LR!B29</f>
        <v>5.5649001989894797</v>
      </c>
      <c r="D29" s="5">
        <f>Adaboost!B29</f>
        <v>5.7478260869565201</v>
      </c>
      <c r="E29" s="5">
        <f>XGBR!B29</f>
        <v>7.3023870000000004</v>
      </c>
      <c r="F29" s="5">
        <f>Huber!B29</f>
        <v>5.4972152752236996</v>
      </c>
      <c r="G29" s="5">
        <f>BayesRidge!B29</f>
        <v>5.5481262875397501</v>
      </c>
      <c r="H29" s="5">
        <f>Elastic!B29</f>
        <v>5.0504258324866198</v>
      </c>
      <c r="I29" s="5">
        <f>GBR!B29</f>
        <v>5.8030669627081402</v>
      </c>
      <c r="J29" s="6">
        <f t="shared" si="0"/>
        <v>5.7449930813564052</v>
      </c>
      <c r="K29">
        <f t="shared" si="1"/>
        <v>7.3023870000000004</v>
      </c>
      <c r="L29">
        <f t="shared" si="2"/>
        <v>5.0504258324866198</v>
      </c>
      <c r="O29" t="s">
        <v>59</v>
      </c>
      <c r="P29">
        <v>8.6</v>
      </c>
      <c r="Q29" t="s">
        <v>60</v>
      </c>
      <c r="R29" s="6">
        <f>P28</f>
        <v>9.6999999999999993</v>
      </c>
      <c r="AC29" s="6"/>
    </row>
    <row r="30" spans="1:29" ht="15" thickBot="1" x14ac:dyDescent="0.35">
      <c r="A30" t="s">
        <v>364</v>
      </c>
      <c r="B30" s="5">
        <f>RF!B30</f>
        <v>4.1500000000000004</v>
      </c>
      <c r="C30" s="5">
        <f>LR!B30</f>
        <v>4.9873406691405799</v>
      </c>
      <c r="D30" s="5">
        <f>Adaboost!B30</f>
        <v>4.72595281306715</v>
      </c>
      <c r="E30" s="5">
        <f>XGBR!B30</f>
        <v>5.2055230000000003</v>
      </c>
      <c r="F30" s="5">
        <f>Huber!B30</f>
        <v>4.8839344552261696</v>
      </c>
      <c r="G30" s="5">
        <f>BayesRidge!B30</f>
        <v>4.9847901953253402</v>
      </c>
      <c r="H30" s="5">
        <f>Elastic!B30</f>
        <v>4.9255766776609997</v>
      </c>
      <c r="I30" s="5">
        <f>GBR!B30</f>
        <v>4.8313398252856601</v>
      </c>
      <c r="J30" s="6">
        <f t="shared" si="0"/>
        <v>4.7870167522407359</v>
      </c>
      <c r="K30">
        <f t="shared" si="1"/>
        <v>5.2055230000000003</v>
      </c>
      <c r="L30">
        <f t="shared" si="2"/>
        <v>4.1500000000000004</v>
      </c>
      <c r="O30" t="s">
        <v>330</v>
      </c>
      <c r="P30">
        <v>7.5</v>
      </c>
      <c r="Q30" t="s">
        <v>47</v>
      </c>
      <c r="R30" s="6">
        <f>P31</f>
        <v>7.4</v>
      </c>
      <c r="AC30" s="6"/>
    </row>
    <row r="31" spans="1:29" ht="15" thickBot="1" x14ac:dyDescent="0.35">
      <c r="A31" t="s">
        <v>365</v>
      </c>
      <c r="B31" s="5">
        <f>RF!B31</f>
        <v>4.3499999999999996</v>
      </c>
      <c r="C31" s="5">
        <f>LR!B31</f>
        <v>4.1644959540889097</v>
      </c>
      <c r="D31" s="5">
        <f>Adaboost!B31</f>
        <v>4.8139204545454497</v>
      </c>
      <c r="E31" s="5">
        <f>XGBR!B31</f>
        <v>4.6161284</v>
      </c>
      <c r="F31" s="5">
        <f>Huber!B31</f>
        <v>4.0798742978048503</v>
      </c>
      <c r="G31" s="5">
        <f>BayesRidge!B31</f>
        <v>4.1933938014623502</v>
      </c>
      <c r="H31" s="5">
        <f>Elastic!B31</f>
        <v>4.6786579410300098</v>
      </c>
      <c r="I31" s="5">
        <f>GBR!B31</f>
        <v>4.5576714752382399</v>
      </c>
      <c r="J31" s="6">
        <f t="shared" si="0"/>
        <v>4.3720315214631009</v>
      </c>
      <c r="K31">
        <f t="shared" si="1"/>
        <v>4.8139204545454497</v>
      </c>
      <c r="L31">
        <f t="shared" si="2"/>
        <v>3.8941413689980999</v>
      </c>
      <c r="O31" t="s">
        <v>47</v>
      </c>
      <c r="P31">
        <v>7.4</v>
      </c>
      <c r="Q31" t="s">
        <v>330</v>
      </c>
      <c r="R31" s="6">
        <f>P30</f>
        <v>7.5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321</v>
      </c>
      <c r="H36" s="7" t="s">
        <v>322</v>
      </c>
      <c r="I36" s="7" t="s">
        <v>29</v>
      </c>
      <c r="J36" s="7" t="s">
        <v>15</v>
      </c>
      <c r="K36" s="7" t="s">
        <v>14</v>
      </c>
      <c r="L36" s="7" t="s">
        <v>323</v>
      </c>
      <c r="M36" s="7" t="s">
        <v>28</v>
      </c>
      <c r="N36" s="7" t="s">
        <v>27</v>
      </c>
      <c r="O36" s="7" t="s">
        <v>17</v>
      </c>
      <c r="P36" s="7" t="s">
        <v>34</v>
      </c>
      <c r="Q36" s="7" t="s">
        <v>36</v>
      </c>
      <c r="R36" s="7" t="s">
        <v>18</v>
      </c>
      <c r="S36" s="7" t="s">
        <v>26</v>
      </c>
      <c r="T36" s="7" t="s">
        <v>25</v>
      </c>
      <c r="U36" s="7" t="s">
        <v>37</v>
      </c>
      <c r="V36" s="7" t="s">
        <v>35</v>
      </c>
      <c r="W36" s="7" t="s">
        <v>320</v>
      </c>
      <c r="X36" s="7" t="s">
        <v>24</v>
      </c>
      <c r="Y36" s="7" t="s">
        <v>6</v>
      </c>
      <c r="Z36" s="6" t="s">
        <v>318</v>
      </c>
      <c r="AB36"/>
      <c r="AC36" s="6"/>
    </row>
    <row r="37" spans="1:29" ht="15" thickBot="1" x14ac:dyDescent="0.35">
      <c r="A37" t="str">
        <f>A2</f>
        <v>Austin Gomber</v>
      </c>
      <c r="B37" s="5">
        <f>Neural!B2</f>
        <v>4.5750359866869399</v>
      </c>
      <c r="D37" s="7">
        <v>1</v>
      </c>
      <c r="E37" s="7" t="s">
        <v>336</v>
      </c>
      <c r="F37" s="7" t="s">
        <v>42</v>
      </c>
      <c r="G37" s="7" t="s">
        <v>14</v>
      </c>
      <c r="H37" s="17">
        <v>3.916666666666667</v>
      </c>
      <c r="I37" s="17">
        <v>4.971141815124156</v>
      </c>
      <c r="J37" s="17">
        <v>5.7702330000000002</v>
      </c>
      <c r="K37" s="17">
        <v>4.5750359866869399</v>
      </c>
      <c r="L37" s="7">
        <v>7.7</v>
      </c>
      <c r="M37" s="22">
        <v>3.5</v>
      </c>
      <c r="N37" s="22">
        <f>IF(ABS(H37 - M37) &gt; MAX(ABS(I37 - M37), ABS(J37 - M37)), H37 - M37, IF(ABS(I37 - M37) &gt; ABS(J37 - M37), I37 - M37, J37 - M37))</f>
        <v>2.2702330000000002</v>
      </c>
      <c r="O37" s="23" t="str">
        <f>IF(N37 &lt; 0, "Under", "Over")</f>
        <v>Over</v>
      </c>
      <c r="P37" s="23">
        <f>H37-M37</f>
        <v>0.41666666666666696</v>
      </c>
      <c r="Q37" s="23">
        <v>0.6</v>
      </c>
      <c r="R37" s="23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1</v>
      </c>
      <c r="S37" s="23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2</v>
      </c>
      <c r="T37" s="23">
        <f>IF(R37=1,3,IF(R37=2/3,2,IF(R37=1/3,1,0)))</f>
        <v>3</v>
      </c>
      <c r="U37" s="23">
        <f>IF(AND(O37="Over", H37&gt;M37), 2, IF(AND(O37="Under", H37&lt;=M37), 2, 0))</f>
        <v>2</v>
      </c>
      <c r="V37" s="23">
        <f>IF(AND(O37="Over", Q37&gt;0.5), 2, IF(AND(O37="Under", Q37&lt;=0.5), 2, 0))</f>
        <v>2</v>
      </c>
      <c r="W37" s="23">
        <f>IF(O37="Over",
    IF(R2&gt;8.6, 1,
        IF(R2&gt;7.5, 0.5, 0)),
    IF(O37="Under",
        IF(R2&gt;8.6, 0,
            IF(R2&gt;7.5, 0.5, 1)),
        "Invalid N37 Value"))</f>
        <v>0.5</v>
      </c>
      <c r="X37" s="23">
        <f>SUM(S37:W37)</f>
        <v>9.5</v>
      </c>
      <c r="Y37" s="23">
        <v>2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-3.5555714214401899</v>
      </c>
      <c r="AB37"/>
      <c r="AC37" s="6"/>
    </row>
    <row r="38" spans="1:29" ht="15" thickBot="1" x14ac:dyDescent="0.35">
      <c r="A38" t="str">
        <f>A3</f>
        <v>Pablo Lopez</v>
      </c>
      <c r="B38" s="5">
        <f>Neural!B3</f>
        <v>3.9444285785598101</v>
      </c>
      <c r="D38" s="7">
        <v>2</v>
      </c>
      <c r="E38" s="7" t="s">
        <v>337</v>
      </c>
      <c r="F38" s="7" t="s">
        <v>14</v>
      </c>
      <c r="G38" s="7" t="s">
        <v>42</v>
      </c>
      <c r="H38" s="17">
        <v>6.0769230769230766</v>
      </c>
      <c r="I38" s="17">
        <v>5.3513768564574082</v>
      </c>
      <c r="J38" s="17">
        <v>7.0100480000000003</v>
      </c>
      <c r="K38" s="17">
        <v>3.9444285785598101</v>
      </c>
      <c r="L38" s="7">
        <v>9.3000000000000007</v>
      </c>
      <c r="M38" s="22">
        <v>7.5</v>
      </c>
      <c r="N38" s="22">
        <f>IF(ABS(H38 - M38) &gt; MAX(ABS(I38 - M38), ABS(J38 - M38)), H38 - M38, IF(ABS(I38 - M38) &gt; ABS(J38 - M38), I38 - M38, J38 - M38))</f>
        <v>-2.1486231435425918</v>
      </c>
      <c r="O38" s="24" t="str">
        <f>IF(N38 &lt; 0, "Under", "Over")</f>
        <v>Under</v>
      </c>
      <c r="P38" s="24">
        <f>H38-M38</f>
        <v>-1.4230769230769234</v>
      </c>
      <c r="Q38" s="24">
        <v>0.3</v>
      </c>
      <c r="R38" s="24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24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4">
        <f>IF(R38=1,3,IF(R38=2/3,2,IF(R38=1/3,1,0)))</f>
        <v>3</v>
      </c>
      <c r="U38" s="24">
        <f>IF(AND(O38="Over", H38&gt;M38), 2, IF(AND(O38="Under", H38&lt;=M38), 2, 0))</f>
        <v>2</v>
      </c>
      <c r="V38" s="24">
        <f>IF(AND(O38="Over", Q38&gt;0.5), 2, IF(AND(O38="Under", Q38&lt;=0.5), 2, 0))</f>
        <v>2</v>
      </c>
      <c r="W38" s="24">
        <f>IF(O38="Over",
    IF(R3&gt;8.6, 1,
        IF(R3&gt;7.5, 0.5, 0)),
    IF(O38="Under",
        IF(R3&gt;8.6, 0,
            IF(R3&gt;7.5, 0.5, 1)),
        "Invalid N37 Value"))</f>
        <v>0</v>
      </c>
      <c r="X38" s="24">
        <f>SUM(S38:W38)</f>
        <v>9</v>
      </c>
      <c r="Y38" s="24">
        <v>5</v>
      </c>
      <c r="Z38" s="6">
        <f t="shared" si="5"/>
        <v>-0.5787992495309604</v>
      </c>
      <c r="AB38"/>
      <c r="AC38" s="6"/>
    </row>
    <row r="39" spans="1:29" ht="15" thickBot="1" x14ac:dyDescent="0.35">
      <c r="A39" t="str">
        <f>A4</f>
        <v>Chris Bassitt</v>
      </c>
      <c r="B39" s="5">
        <f>Neural!B4</f>
        <v>5.0485632898064097</v>
      </c>
      <c r="D39" s="7">
        <v>3</v>
      </c>
      <c r="E39" s="7" t="s">
        <v>338</v>
      </c>
      <c r="F39" s="7" t="s">
        <v>39</v>
      </c>
      <c r="G39" s="7" t="s">
        <v>57</v>
      </c>
      <c r="H39" s="17">
        <v>5.384615384615385</v>
      </c>
      <c r="I39" s="17">
        <v>5.1817441236013178</v>
      </c>
      <c r="J39" s="17">
        <v>5.9</v>
      </c>
      <c r="K39" s="17">
        <v>4.9212007504690396</v>
      </c>
      <c r="L39" s="7">
        <v>8.6999999999999993</v>
      </c>
      <c r="M39" s="9">
        <v>5.5</v>
      </c>
      <c r="N39" s="9">
        <f>IF(ABS(H39 - M39) &gt; MAX(ABS(I39 - M39), ABS(J39 - M39)), H39 - M39, IF(ABS(I39 - M39) &gt; ABS(J39 - M39), I39 - M39, J39 - M39))</f>
        <v>0.40000000000000036</v>
      </c>
      <c r="O39" s="23" t="str">
        <f>IF(N39 &lt; 0, "Under", "Over")</f>
        <v>Over</v>
      </c>
      <c r="P39" s="23">
        <f>H39-M39</f>
        <v>-0.11538461538461497</v>
      </c>
      <c r="Q39" s="23">
        <v>0.4</v>
      </c>
      <c r="R39" s="23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0.33333333333333331</v>
      </c>
      <c r="S39" s="23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0</v>
      </c>
      <c r="T39" s="23">
        <f>IF(R39=1,3,IF(R39=2/3,2,IF(R39=1/3,1,0)))</f>
        <v>1</v>
      </c>
      <c r="U39" s="23">
        <f>IF(AND(O39="Over", H39&gt;M39), 2, IF(AND(O39="Under", H39&lt;=M39), 2, 0))</f>
        <v>0</v>
      </c>
      <c r="V39" s="23">
        <f>IF(AND(O39="Over", Q39&gt;0.5), 2, IF(AND(O39="Under", Q39&lt;=0.5), 2, 0))</f>
        <v>0</v>
      </c>
      <c r="W39" s="23">
        <f>IF(O39="Over",
    IF(R4&gt;8.6, 1,
        IF(R4&gt;7.5, 0.5, 0)),
    IF(O39="Under",
        IF(R4&gt;8.6, 0,
            IF(R4&gt;7.5, 0.5, 1)),
        "Invalid N37 Value"))</f>
        <v>1</v>
      </c>
      <c r="X39" s="23">
        <f>SUM(S39:W39)</f>
        <v>2</v>
      </c>
      <c r="Y39" s="23">
        <v>5</v>
      </c>
      <c r="Z39" s="6">
        <f t="shared" si="5"/>
        <v>1.2651195499296701</v>
      </c>
      <c r="AB39"/>
      <c r="AC39" s="6"/>
    </row>
    <row r="40" spans="1:29" ht="15" thickBot="1" x14ac:dyDescent="0.35">
      <c r="A40" t="str">
        <f>A5</f>
        <v>Tobias Myers</v>
      </c>
      <c r="B40" s="5">
        <f>Neural!B5</f>
        <v>4.3078222621459004</v>
      </c>
      <c r="D40" s="7">
        <v>4</v>
      </c>
      <c r="E40" s="7" t="s">
        <v>339</v>
      </c>
      <c r="F40" s="7" t="s">
        <v>57</v>
      </c>
      <c r="G40" s="7" t="s">
        <v>39</v>
      </c>
      <c r="H40" s="17">
        <v>4.2857142857142856</v>
      </c>
      <c r="I40" s="17">
        <v>4.254767834448117</v>
      </c>
      <c r="J40" s="17">
        <v>4.7651195499296701</v>
      </c>
      <c r="K40" s="17">
        <v>3.3397416999999998</v>
      </c>
      <c r="L40" s="7">
        <v>5.2</v>
      </c>
      <c r="M40" s="9">
        <v>3.5</v>
      </c>
      <c r="N40" s="9">
        <f>IF(ABS(H40 - M40) &gt; MAX(ABS(I40 - M40), ABS(J40 - M40)), H40 - M40, IF(ABS(I40 - M40) &gt; ABS(J40 - M40), I40 - M40, J40 - M40))</f>
        <v>1.2651195499296701</v>
      </c>
      <c r="O40" s="24" t="str">
        <f>IF(N40 &lt; 0, "Under", "Over")</f>
        <v>Over</v>
      </c>
      <c r="P40" s="24">
        <f>H40-M40</f>
        <v>0.78571428571428559</v>
      </c>
      <c r="Q40" s="24">
        <v>0.8571428571428571</v>
      </c>
      <c r="R40" s="24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0.66666666666666663</v>
      </c>
      <c r="S40" s="24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24">
        <f>IF(R40=1,3,IF(R40=2/3,2,IF(R40=1/3,1,0)))</f>
        <v>2</v>
      </c>
      <c r="U40" s="24">
        <f>IF(AND(O40="Over", H40&gt;M40), 2, IF(AND(O40="Under", H40&lt;=M40), 2, 0))</f>
        <v>2</v>
      </c>
      <c r="V40" s="24">
        <f>IF(AND(O40="Over", Q40&gt;0.5), 2, IF(AND(O40="Under", Q40&lt;=0.5), 2, 0))</f>
        <v>2</v>
      </c>
      <c r="W40" s="24">
        <f>IF(O40="Over",
    IF(R5&gt;8.6, 1,
        IF(R5&gt;7.5, 0.5, 0)),
    IF(O40="Under",
        IF(R5&gt;8.6, 0,
            IF(R5&gt;7.5, 0.5, 1)),
        "Invalid N37 Value"))</f>
        <v>0</v>
      </c>
      <c r="X40" s="24">
        <f>SUM(S40:W40)</f>
        <v>7.5</v>
      </c>
      <c r="Y40" s="24">
        <v>4</v>
      </c>
      <c r="Z40" s="6">
        <f t="shared" si="5"/>
        <v>-0.51542416452442996</v>
      </c>
      <c r="AB40"/>
      <c r="AC40" s="6"/>
    </row>
    <row r="41" spans="1:29" ht="15" thickBot="1" x14ac:dyDescent="0.35">
      <c r="A41" t="str">
        <f>A6</f>
        <v>Framber Valdez</v>
      </c>
      <c r="B41" s="5">
        <f>Neural!B6</f>
        <v>5.2202990536763503</v>
      </c>
      <c r="D41" s="7">
        <v>5</v>
      </c>
      <c r="E41" s="7" t="s">
        <v>340</v>
      </c>
      <c r="F41" s="7" t="s">
        <v>60</v>
      </c>
      <c r="G41" s="7" t="s">
        <v>59</v>
      </c>
      <c r="H41" s="17">
        <v>5</v>
      </c>
      <c r="I41" s="17">
        <v>5.2217875758530932</v>
      </c>
      <c r="J41" s="17">
        <v>5.4360366984687802</v>
      </c>
      <c r="K41" s="17">
        <v>4.98457583547557</v>
      </c>
      <c r="L41" s="7">
        <v>8.8000000000000007</v>
      </c>
      <c r="M41" s="9">
        <v>5.5</v>
      </c>
      <c r="N41" s="9">
        <f>IF(ABS(H41 - M41) &gt; MAX(ABS(I41 - M41), ABS(J41 - M41)), H41 - M41, IF(ABS(I41 - M41) &gt; ABS(J41 - M41), I41 - M41, J41 - M41))</f>
        <v>-0.5</v>
      </c>
      <c r="O41" s="24" t="str">
        <f>IF(N41 &lt; 0, "Under", "Over")</f>
        <v>Under</v>
      </c>
      <c r="P41" s="24">
        <f>H41-M41</f>
        <v>-0.5</v>
      </c>
      <c r="Q41" s="24">
        <v>0.3</v>
      </c>
      <c r="R41" s="24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1</v>
      </c>
      <c r="S41" s="24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0.5</v>
      </c>
      <c r="T41" s="24">
        <f>IF(R41=1,3,IF(R41=2/3,2,IF(R41=1/3,1,0)))</f>
        <v>3</v>
      </c>
      <c r="U41" s="24">
        <f>IF(AND(O41="Over", H41&gt;M41), 2, IF(AND(O41="Under", H41&lt;=M41), 2, 0))</f>
        <v>2</v>
      </c>
      <c r="V41" s="24">
        <f>IF(AND(O41="Over", Q41&gt;0.5), 2, IF(AND(O41="Under", Q41&lt;=0.5), 2, 0))</f>
        <v>2</v>
      </c>
      <c r="W41" s="24">
        <f>IF(O41="Over",
    IF(R6&gt;8.6, 1,
        IF(R6&gt;7.5, 0.5, 0)),
    IF(O41="Under",
        IF(R6&gt;8.6, 0,
            IF(R6&gt;7.5, 0.5, 1)),
        "Invalid N37 Value"))</f>
        <v>0</v>
      </c>
      <c r="X41" s="24">
        <f>SUM(S41:W41)</f>
        <v>7.5</v>
      </c>
      <c r="Y41" s="24">
        <v>1</v>
      </c>
      <c r="Z41" s="6">
        <f t="shared" si="5"/>
        <v>0.87477148080438027</v>
      </c>
      <c r="AB41"/>
      <c r="AC41" s="6"/>
    </row>
    <row r="42" spans="1:29" ht="15" thickBot="1" x14ac:dyDescent="0.35">
      <c r="A42" t="str">
        <f>A8</f>
        <v>Hogan Harris</v>
      </c>
      <c r="B42" s="5">
        <f>Neural!B8</f>
        <v>4.32118461725105</v>
      </c>
      <c r="D42" s="7">
        <v>6</v>
      </c>
      <c r="E42" s="7" t="s">
        <v>341</v>
      </c>
      <c r="F42" s="7" t="s">
        <v>59</v>
      </c>
      <c r="G42" s="7" t="s">
        <v>60</v>
      </c>
      <c r="H42" s="17">
        <v>5.2142857142857144</v>
      </c>
      <c r="I42" s="17">
        <v>5.0299461774311442</v>
      </c>
      <c r="J42" s="17">
        <v>5.3747714808043803</v>
      </c>
      <c r="K42" s="17">
        <v>4.32118461725105</v>
      </c>
      <c r="L42" s="7">
        <v>7</v>
      </c>
      <c r="M42" s="9">
        <v>4.5</v>
      </c>
      <c r="N42" s="9">
        <f>IF(ABS(H42 - M42) &gt; MAX(ABS(I42 - M42), ABS(J42 - M42)), H42 - M42, IF(ABS(I42 - M42) &gt; ABS(J42 - M42), I42 - M42, J42 - M42))</f>
        <v>0.87477148080438027</v>
      </c>
      <c r="O42" s="24" t="str">
        <f>IF(N42 &lt; 0, "Under", "Over")</f>
        <v>Over</v>
      </c>
      <c r="P42" s="24">
        <f>H42-M42</f>
        <v>0.71428571428571441</v>
      </c>
      <c r="Q42" s="24">
        <v>0.8</v>
      </c>
      <c r="R42" s="24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0.66666666666666663</v>
      </c>
      <c r="S42" s="24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1</v>
      </c>
      <c r="T42" s="24">
        <f>IF(R42=1,3,IF(R42=2/3,2,IF(R42=1/3,1,0)))</f>
        <v>2</v>
      </c>
      <c r="U42" s="24">
        <f>IF(AND(O42="Over", H42&gt;M42), 2, IF(AND(O42="Under", H42&lt;=M42), 2, 0))</f>
        <v>2</v>
      </c>
      <c r="V42" s="24">
        <f>IF(AND(O42="Over", Q42&gt;0.5), 2, IF(AND(O42="Under", Q42&lt;=0.5), 2, 0))</f>
        <v>2</v>
      </c>
      <c r="W42" s="24">
        <f>IF(O42="Over",
    IF(R7&gt;8.6, 1,
        IF(R7&gt;7.5, 0.5, 0)),
    IF(O42="Under",
        IF(R7&gt;8.6, 0,
            IF(R7&gt;7.5, 0.5, 1)),
        "Invalid N37 Value"))</f>
        <v>0</v>
      </c>
      <c r="X42" s="24">
        <f>SUM(S42:W42)</f>
        <v>7</v>
      </c>
      <c r="Y42" s="24">
        <v>5</v>
      </c>
      <c r="Z42" s="6">
        <f t="shared" si="5"/>
        <v>1.7460920270861697</v>
      </c>
      <c r="AB42"/>
      <c r="AC42" s="6"/>
    </row>
    <row r="43" spans="1:29" ht="15" thickBot="1" x14ac:dyDescent="0.35">
      <c r="A43" t="str">
        <f>A7</f>
        <v>Logan Webb</v>
      </c>
      <c r="B43" s="5">
        <f>Neural!B7</f>
        <v>5.2460920270861697</v>
      </c>
      <c r="D43" s="7">
        <v>7</v>
      </c>
      <c r="E43" s="7" t="s">
        <v>342</v>
      </c>
      <c r="F43" s="7" t="s">
        <v>55</v>
      </c>
      <c r="G43" s="7" t="s">
        <v>38</v>
      </c>
      <c r="H43" s="17">
        <v>5</v>
      </c>
      <c r="I43" s="17">
        <v>4.4100317576159318</v>
      </c>
      <c r="J43" s="17">
        <v>5.2460920270861697</v>
      </c>
      <c r="K43" s="17">
        <v>2.9914858</v>
      </c>
      <c r="L43" s="7">
        <v>5</v>
      </c>
      <c r="M43" s="9">
        <v>3.5</v>
      </c>
      <c r="N43" s="9">
        <f>IF(ABS(H43 - M43) &gt; MAX(ABS(I43 - M43), ABS(J43 - M43)), H43 - M43, IF(ABS(I43 - M43) &gt; ABS(J43 - M43), I43 - M43, J43 - M43))</f>
        <v>1.7460920270861697</v>
      </c>
      <c r="O43" s="24" t="str">
        <f>IF(N43 &lt; 0, "Under", "Over")</f>
        <v>Over</v>
      </c>
      <c r="P43" s="24">
        <f>H43-M43</f>
        <v>1.5</v>
      </c>
      <c r="Q43" s="24">
        <v>0.5</v>
      </c>
      <c r="R43" s="24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0.66666666666666663</v>
      </c>
      <c r="S43" s="24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2</v>
      </c>
      <c r="T43" s="24">
        <f>IF(R43=1,3,IF(R43=2/3,2,IF(R43=1/3,1,0)))</f>
        <v>2</v>
      </c>
      <c r="U43" s="24">
        <f>IF(AND(O43="Over", H43&gt;M43), 2, IF(AND(O43="Under", H43&lt;=M43), 2, 0))</f>
        <v>2</v>
      </c>
      <c r="V43" s="24">
        <f>IF(AND(O43="Over", Q43&gt;0.5), 2, IF(AND(O43="Under", Q43&lt;=0.5), 2, 0))</f>
        <v>0</v>
      </c>
      <c r="W43" s="24">
        <f>IF(O43="Over",
    IF(R8&gt;8.6, 1,
        IF(R8&gt;7.5, 0.5, 0)),
    IF(O43="Under",
        IF(R8&gt;8.6, 0,
            IF(R8&gt;7.5, 0.5, 1)),
        "Invalid N37 Value"))</f>
        <v>0</v>
      </c>
      <c r="X43" s="24">
        <f>SUM(S43:W43)</f>
        <v>6</v>
      </c>
      <c r="Y43" s="24">
        <v>5</v>
      </c>
      <c r="Z43" s="6">
        <f t="shared" si="5"/>
        <v>-1.5051656279181103</v>
      </c>
      <c r="AB43"/>
      <c r="AC43" s="6"/>
    </row>
    <row r="44" spans="1:29" ht="15" thickBot="1" x14ac:dyDescent="0.35">
      <c r="A44" t="str">
        <f t="shared" ref="A44:A70" si="6">A9</f>
        <v>Michael King</v>
      </c>
      <c r="B44" s="5">
        <f>Neural!B9</f>
        <v>5.5884316700358196</v>
      </c>
      <c r="D44" s="7">
        <v>8</v>
      </c>
      <c r="E44" s="7" t="s">
        <v>343</v>
      </c>
      <c r="F44" s="7" t="s">
        <v>38</v>
      </c>
      <c r="G44" s="7" t="s">
        <v>55</v>
      </c>
      <c r="H44" s="17">
        <v>6</v>
      </c>
      <c r="I44" s="17">
        <v>5.7977364349321459</v>
      </c>
      <c r="J44" s="17">
        <v>7.2273445000000001</v>
      </c>
      <c r="K44" s="17">
        <v>4.9948343720818897</v>
      </c>
      <c r="L44" s="7">
        <v>9.3000000000000007</v>
      </c>
      <c r="M44" s="9">
        <v>6.5</v>
      </c>
      <c r="N44" s="9">
        <f>IF(ABS(H44 - M44) &gt; MAX(ABS(I44 - M44), ABS(J44 - M44)), H44 - M44, IF(ABS(I44 - M44) &gt; ABS(J44 - M44), I44 - M44, J44 - M44))</f>
        <v>0.72734450000000006</v>
      </c>
      <c r="O44" s="24" t="str">
        <f>IF(N44 &lt; 0, "Under", "Over")</f>
        <v>Over</v>
      </c>
      <c r="P44" s="24">
        <f>H44-M44</f>
        <v>-0.5</v>
      </c>
      <c r="Q44" s="24">
        <v>0.4</v>
      </c>
      <c r="R44" s="24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0.33333333333333331</v>
      </c>
      <c r="S44" s="24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0.5</v>
      </c>
      <c r="T44" s="24">
        <f>IF(R44=1,3,IF(R44=2/3,2,IF(R44=1/3,1,0)))</f>
        <v>1</v>
      </c>
      <c r="U44" s="24">
        <f>IF(AND(O44="Over", H44&gt;M44), 2, IF(AND(O44="Under", H44&lt;=M44), 2, 0))</f>
        <v>0</v>
      </c>
      <c r="V44" s="24">
        <f>IF(AND(O44="Over", Q44&gt;0.5), 2, IF(AND(O44="Under", Q44&lt;=0.5), 2, 0))</f>
        <v>0</v>
      </c>
      <c r="W44" s="24">
        <f>IF(O44="Over",
    IF(R9&gt;8.6, 1,
        IF(R9&gt;7.5, 0.5, 0)),
    IF(O44="Under",
        IF(R9&gt;8.6, 0,
            IF(R9&gt;7.5, 0.5, 1)),
        "Invalid N37 Value"))</f>
        <v>1</v>
      </c>
      <c r="X44" s="24">
        <f>SUM(S44:W44)</f>
        <v>2.5</v>
      </c>
      <c r="Y44" s="24">
        <v>12</v>
      </c>
      <c r="Z44" s="6">
        <f t="shared" si="5"/>
        <v>1.22595281306715</v>
      </c>
      <c r="AB44"/>
      <c r="AC44" s="6"/>
    </row>
    <row r="45" spans="1:29" ht="15" thickBot="1" x14ac:dyDescent="0.35">
      <c r="A45" t="str">
        <f t="shared" si="6"/>
        <v>Spencer Schwellenbach</v>
      </c>
      <c r="B45" s="5">
        <f>Neural!B10</f>
        <v>4.44028000582309</v>
      </c>
      <c r="D45" s="7">
        <v>9</v>
      </c>
      <c r="E45" s="7" t="s">
        <v>344</v>
      </c>
      <c r="F45" s="7" t="s">
        <v>50</v>
      </c>
      <c r="G45" s="7" t="s">
        <v>40</v>
      </c>
      <c r="H45" s="17">
        <v>4.5</v>
      </c>
      <c r="I45" s="17">
        <v>4.3659810392293803</v>
      </c>
      <c r="J45" s="17">
        <v>4.72595281306715</v>
      </c>
      <c r="K45" s="17">
        <v>3.86</v>
      </c>
      <c r="L45" s="7">
        <v>8.1999999999999993</v>
      </c>
      <c r="M45" s="22">
        <v>3.5</v>
      </c>
      <c r="N45" s="22">
        <f>IF(ABS(H45 - M45) &gt; MAX(ABS(I45 - M45), ABS(J45 - M45)), H45 - M45, IF(ABS(I45 - M45) &gt; ABS(J45 - M45), I45 - M45, J45 - M45))</f>
        <v>1.22595281306715</v>
      </c>
      <c r="O45" s="23" t="str">
        <f>IF(N45 &lt; 0, "Under", "Over")</f>
        <v>Over</v>
      </c>
      <c r="P45" s="23">
        <f>H45-M45</f>
        <v>1</v>
      </c>
      <c r="Q45" s="23">
        <v>1</v>
      </c>
      <c r="R45" s="23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1</v>
      </c>
      <c r="S45" s="23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1.5</v>
      </c>
      <c r="T45" s="23">
        <f>IF(R45=1,3,IF(R45=2/3,2,IF(R45=1/3,1,0)))</f>
        <v>3</v>
      </c>
      <c r="U45" s="23">
        <f>IF(AND(O45="Over", H45&gt;M45), 2, IF(AND(O45="Under", H45&lt;=M45), 2, 0))</f>
        <v>2</v>
      </c>
      <c r="V45" s="23">
        <f>IF(AND(O45="Over", Q45&gt;0.5), 2, IF(AND(O45="Under", Q45&lt;=0.5), 2, 0))</f>
        <v>2</v>
      </c>
      <c r="W45" s="23">
        <f>IF(O45="Over",
    IF(R10&gt;8.6, 1,
        IF(R10&gt;7.5, 0.5, 0)),
    IF(O45="Under",
        IF(R10&gt;8.6, 0,
            IF(R10&gt;7.5, 0.5, 1)),
        "Invalid N37 Value"))</f>
        <v>0.5</v>
      </c>
      <c r="X45" s="23">
        <f>SUM(S45:W45)</f>
        <v>9</v>
      </c>
      <c r="Y45" s="23">
        <v>3</v>
      </c>
      <c r="Z45" s="6">
        <f t="shared" si="5"/>
        <v>-2.5</v>
      </c>
      <c r="AB45"/>
      <c r="AC45" s="6"/>
    </row>
    <row r="46" spans="1:29" ht="15" thickBot="1" x14ac:dyDescent="0.35">
      <c r="A46" t="str">
        <f t="shared" si="6"/>
        <v>Cade Povich</v>
      </c>
      <c r="B46" s="5">
        <f>Neural!B11</f>
        <v>4.9441706598261899</v>
      </c>
      <c r="D46" s="7">
        <v>10</v>
      </c>
      <c r="E46" s="7" t="s">
        <v>345</v>
      </c>
      <c r="F46" s="7" t="s">
        <v>40</v>
      </c>
      <c r="G46" s="7" t="s">
        <v>50</v>
      </c>
      <c r="H46" s="17">
        <v>2</v>
      </c>
      <c r="I46" s="17">
        <v>4.4629240752117836</v>
      </c>
      <c r="J46" s="17">
        <v>4.9441706598261899</v>
      </c>
      <c r="K46" s="17">
        <v>2.1919084</v>
      </c>
      <c r="L46" s="7">
        <v>7.6</v>
      </c>
      <c r="M46" s="9">
        <v>4.5</v>
      </c>
      <c r="N46" s="9">
        <f>IF(ABS(H46 - M46) &gt; MAX(ABS(I46 - M46), ABS(J46 - M46)), H46 - M46, IF(ABS(I46 - M46) &gt; ABS(J46 - M46), I46 - M46, J46 - M46))</f>
        <v>-2.5</v>
      </c>
      <c r="O46" s="23" t="str">
        <f>IF(N46 &lt; 0, "Under", "Over")</f>
        <v>Under</v>
      </c>
      <c r="P46" s="23">
        <f>H46-M46</f>
        <v>-2.5</v>
      </c>
      <c r="Q46" s="23">
        <v>0</v>
      </c>
      <c r="R46" s="23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0.66666666666666663</v>
      </c>
      <c r="S46" s="23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2</v>
      </c>
      <c r="T46" s="23">
        <f>IF(R46=1,3,IF(R46=2/3,2,IF(R46=1/3,1,0)))</f>
        <v>2</v>
      </c>
      <c r="U46" s="23">
        <f>IF(AND(O46="Over", H46&gt;M46), 2, IF(AND(O46="Under", H46&lt;=M46), 2, 0))</f>
        <v>2</v>
      </c>
      <c r="V46" s="23">
        <f>IF(AND(O46="Over", Q46&gt;0.5), 2, IF(AND(O46="Under", Q46&lt;=0.5), 2, 0))</f>
        <v>2</v>
      </c>
      <c r="W46" s="23">
        <f>IF(O46="Over",
    IF(R11&gt;8.6, 1,
        IF(R11&gt;7.5, 0.5, 0)),
    IF(O46="Under",
        IF(R11&gt;8.6, 0,
            IF(R11&gt;7.5, 0.5, 1)),
        "Invalid N37 Value"))</f>
        <v>0.5</v>
      </c>
      <c r="X46" s="23">
        <f>SUM(S46:W46)</f>
        <v>8.5</v>
      </c>
      <c r="Y46" s="23">
        <v>6</v>
      </c>
      <c r="Z46" s="6">
        <f t="shared" si="5"/>
        <v>2.0719633000000002</v>
      </c>
      <c r="AB46"/>
      <c r="AC46" s="6"/>
    </row>
    <row r="47" spans="1:29" ht="15" thickBot="1" x14ac:dyDescent="0.35">
      <c r="A47" t="str">
        <f t="shared" si="6"/>
        <v>Jake Irvin</v>
      </c>
      <c r="B47" s="5">
        <f>Neural!B12</f>
        <v>5.0589825180652204</v>
      </c>
      <c r="D47" s="7">
        <v>11</v>
      </c>
      <c r="E47" s="7" t="s">
        <v>346</v>
      </c>
      <c r="F47" s="7" t="s">
        <v>324</v>
      </c>
      <c r="G47" s="7" t="s">
        <v>325</v>
      </c>
      <c r="H47" s="17">
        <v>4.9230769230769234</v>
      </c>
      <c r="I47" s="17">
        <v>5.6581859535269432</v>
      </c>
      <c r="J47" s="17">
        <v>6.5719633000000002</v>
      </c>
      <c r="K47" s="17">
        <v>5.0295790348348497</v>
      </c>
      <c r="L47" s="7">
        <v>8.5</v>
      </c>
      <c r="M47" s="9">
        <v>4.5</v>
      </c>
      <c r="N47" s="9">
        <f>IF(ABS(H47 - M47) &gt; MAX(ABS(I47 - M47), ABS(J47 - M47)), H47 - M47, IF(ABS(I47 - M47) &gt; ABS(J47 - M47), I47 - M47, J47 - M47))</f>
        <v>2.0719633000000002</v>
      </c>
      <c r="O47" s="24" t="str">
        <f>IF(N47 &lt; 0, "Under", "Over")</f>
        <v>Over</v>
      </c>
      <c r="P47" s="24">
        <f>H47-M47</f>
        <v>0.42307692307692335</v>
      </c>
      <c r="Q47" s="24">
        <v>0.5</v>
      </c>
      <c r="R47" s="24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1</v>
      </c>
      <c r="S47" s="24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2</v>
      </c>
      <c r="T47" s="24">
        <f>IF(R47=1,3,IF(R47=2/3,2,IF(R47=1/3,1,0)))</f>
        <v>3</v>
      </c>
      <c r="U47" s="24">
        <f>IF(AND(O47="Over", H47&gt;M47), 2, IF(AND(O47="Under", H47&lt;=M47), 2, 0))</f>
        <v>2</v>
      </c>
      <c r="V47" s="24">
        <f>IF(AND(O47="Over", Q47&gt;0.5), 2, IF(AND(O47="Under", Q47&lt;=0.5), 2, 0))</f>
        <v>0</v>
      </c>
      <c r="W47" s="24">
        <f>IF(O47="Over",
    IF(R12&gt;8.6, 1,
        IF(R12&gt;7.5, 0.5, 0)),
    IF(O47="Under",
        IF(R12&gt;8.6, 0,
            IF(R12&gt;7.5, 0.5, 1)),
        "Invalid N37 Value"))</f>
        <v>0.5</v>
      </c>
      <c r="X47" s="24">
        <f>SUM(S47:W47)</f>
        <v>7.5</v>
      </c>
      <c r="Y47" s="24">
        <v>5</v>
      </c>
      <c r="Z47" s="6">
        <f t="shared" si="5"/>
        <v>0.90492740169505037</v>
      </c>
      <c r="AB47"/>
      <c r="AC47" s="6"/>
    </row>
    <row r="48" spans="1:29" ht="15" thickBot="1" x14ac:dyDescent="0.35">
      <c r="A48" t="str">
        <f t="shared" si="6"/>
        <v>Reese Olson</v>
      </c>
      <c r="B48" s="5">
        <f>Neural!B13</f>
        <v>5.1765745169009199</v>
      </c>
      <c r="D48" s="7">
        <v>12</v>
      </c>
      <c r="E48" s="7" t="s">
        <v>347</v>
      </c>
      <c r="F48" s="7" t="s">
        <v>325</v>
      </c>
      <c r="G48" s="7" t="s">
        <v>324</v>
      </c>
      <c r="H48" s="17">
        <v>4.833333333333333</v>
      </c>
      <c r="I48" s="17">
        <v>5.0974188464945867</v>
      </c>
      <c r="J48" s="17">
        <v>5.4049274016950504</v>
      </c>
      <c r="K48" s="17">
        <v>4.8099999999999996</v>
      </c>
      <c r="L48" s="7">
        <v>7.6</v>
      </c>
      <c r="M48" s="9">
        <v>4.5</v>
      </c>
      <c r="N48" s="9">
        <f>IF(ABS(H48 - M48) &gt; MAX(ABS(I48 - M48), ABS(J48 - M48)), H48 - M48, IF(ABS(I48 - M48) &gt; ABS(J48 - M48), I48 - M48, J48 - M48))</f>
        <v>0.90492740169505037</v>
      </c>
      <c r="O48" s="23" t="str">
        <f>IF(N48 &lt; 0, "Under", "Over")</f>
        <v>Over</v>
      </c>
      <c r="P48" s="23">
        <f>H48-M48</f>
        <v>0.33333333333333304</v>
      </c>
      <c r="Q48" s="23">
        <v>0.6</v>
      </c>
      <c r="R48" s="23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1</v>
      </c>
      <c r="S48" s="23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1</v>
      </c>
      <c r="T48" s="23">
        <f>IF(R48=1,3,IF(R48=2/3,2,IF(R48=1/3,1,0)))</f>
        <v>3</v>
      </c>
      <c r="U48" s="23">
        <f>IF(AND(O48="Over", H48&gt;M48), 2, IF(AND(O48="Under", H48&lt;=M48), 2, 0))</f>
        <v>2</v>
      </c>
      <c r="V48" s="23">
        <f>IF(AND(O48="Over", Q48&gt;0.5), 2, IF(AND(O48="Under", Q48&lt;=0.5), 2, 0))</f>
        <v>2</v>
      </c>
      <c r="W48" s="23">
        <f>IF(O48="Over",
    IF(R13&gt;8.6, 1,
        IF(R13&gt;7.5, 0.5, 0)),
    IF(O48="Under",
        IF(R13&gt;8.6, 0,
            IF(R13&gt;7.5, 0.5, 1)),
        "Invalid N37 Value"))</f>
        <v>0.5</v>
      </c>
      <c r="X48" s="23">
        <f>SUM(S48:W48)</f>
        <v>8.5</v>
      </c>
      <c r="Y48" s="23">
        <v>3</v>
      </c>
      <c r="Z48" s="6">
        <f t="shared" si="5"/>
        <v>1.29</v>
      </c>
      <c r="AB48"/>
      <c r="AC48" s="6"/>
    </row>
    <row r="49" spans="1:29" ht="15" thickBot="1" x14ac:dyDescent="0.35">
      <c r="A49" t="str">
        <f t="shared" si="6"/>
        <v>Javier Assad</v>
      </c>
      <c r="B49" s="5">
        <f>Neural!B14</f>
        <v>4.5518516019301298</v>
      </c>
      <c r="D49" s="7">
        <v>13</v>
      </c>
      <c r="E49" s="7" t="s">
        <v>348</v>
      </c>
      <c r="F49" s="7" t="s">
        <v>53</v>
      </c>
      <c r="G49" s="7" t="s">
        <v>58</v>
      </c>
      <c r="H49" s="17">
        <v>5.2307692307692308</v>
      </c>
      <c r="I49" s="17">
        <v>4.9110430600397983</v>
      </c>
      <c r="J49" s="17">
        <v>5.79</v>
      </c>
      <c r="K49" s="17">
        <v>4.5518516019301298</v>
      </c>
      <c r="L49" s="7">
        <v>9.5</v>
      </c>
      <c r="M49" s="9">
        <v>4.5</v>
      </c>
      <c r="N49" s="9">
        <f>IF(ABS(H49 - M49) &gt; MAX(ABS(I49 - M49), ABS(J49 - M49)), H49 - M49, IF(ABS(I49 - M49) &gt; ABS(J49 - M49), I49 - M49, J49 - M49))</f>
        <v>1.29</v>
      </c>
      <c r="O49" s="23" t="str">
        <f>IF(N49 &lt; 0, "Under", "Over")</f>
        <v>Over</v>
      </c>
      <c r="P49" s="23">
        <f>H49-M49</f>
        <v>0.73076923076923084</v>
      </c>
      <c r="Q49" s="23">
        <v>0.5</v>
      </c>
      <c r="R49" s="23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1</v>
      </c>
      <c r="S49" s="23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1.5</v>
      </c>
      <c r="T49" s="23">
        <f>IF(R49=1,3,IF(R49=2/3,2,IF(R49=1/3,1,0)))</f>
        <v>3</v>
      </c>
      <c r="U49" s="23">
        <f>IF(AND(O49="Over", H49&gt;M49), 2, IF(AND(O49="Under", H49&lt;=M49), 2, 0))</f>
        <v>2</v>
      </c>
      <c r="V49" s="23">
        <f>IF(AND(O49="Over", Q49&gt;0.5), 2, IF(AND(O49="Under", Q49&lt;=0.5), 2, 0))</f>
        <v>0</v>
      </c>
      <c r="W49" s="23">
        <f>IF(O49="Over",
    IF(R14&gt;8.6, 1,
        IF(R14&gt;7.5, 0.5, 0)),
    IF(O49="Under",
        IF(R14&gt;8.6, 0,
            IF(R14&gt;7.5, 0.5, 1)),
        "Invalid N37 Value"))</f>
        <v>1</v>
      </c>
      <c r="X49" s="23">
        <f>SUM(S49:W49)</f>
        <v>7.5</v>
      </c>
      <c r="Y49" s="23">
        <v>4</v>
      </c>
      <c r="Z49" s="6">
        <f t="shared" si="5"/>
        <v>-0.71736999999999984</v>
      </c>
      <c r="AB49"/>
      <c r="AC49" s="6"/>
    </row>
    <row r="50" spans="1:29" ht="15" thickBot="1" x14ac:dyDescent="0.35">
      <c r="A50" t="str">
        <f t="shared" si="6"/>
        <v>Aaron Civale</v>
      </c>
      <c r="B50" s="5">
        <f>Neural!B15</f>
        <v>5.1341421744274296</v>
      </c>
      <c r="D50" s="7">
        <v>14</v>
      </c>
      <c r="E50" s="7" t="s">
        <v>349</v>
      </c>
      <c r="F50" s="7" t="s">
        <v>58</v>
      </c>
      <c r="G50" s="7" t="s">
        <v>53</v>
      </c>
      <c r="H50" s="17">
        <v>5.2307692307692308</v>
      </c>
      <c r="I50" s="17">
        <v>4.9852236980399205</v>
      </c>
      <c r="J50" s="17">
        <v>5.33</v>
      </c>
      <c r="K50" s="17">
        <v>4.7826300000000002</v>
      </c>
      <c r="L50" s="7">
        <v>8.6</v>
      </c>
      <c r="M50" s="9">
        <v>5.5</v>
      </c>
      <c r="N50" s="9">
        <f>IF(ABS(H50 - M50) &gt; MAX(ABS(I50 - M50), ABS(J50 - M50)), H50 - M50, IF(ABS(I50 - M50) &gt; ABS(J50 - M50), I50 - M50, J50 - M50))</f>
        <v>-0.51477630196007951</v>
      </c>
      <c r="O50" s="23" t="str">
        <f>IF(N50 &lt; 0, "Under", "Over")</f>
        <v>Under</v>
      </c>
      <c r="P50" s="23">
        <f>H50-M50</f>
        <v>-0.26923076923076916</v>
      </c>
      <c r="Q50" s="23">
        <v>0.3</v>
      </c>
      <c r="R50" s="23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3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0.5</v>
      </c>
      <c r="T50" s="23">
        <f>IF(R50=1,3,IF(R50=2/3,2,IF(R50=1/3,1,0)))</f>
        <v>3</v>
      </c>
      <c r="U50" s="23">
        <f>IF(AND(O50="Over", H50&gt;M50), 2, IF(AND(O50="Under", H50&lt;=M50), 2, 0))</f>
        <v>2</v>
      </c>
      <c r="V50" s="23">
        <f>IF(AND(O50="Over", Q50&gt;0.5), 2, IF(AND(O50="Under", Q50&lt;=0.5), 2, 0))</f>
        <v>2</v>
      </c>
      <c r="W50" s="23">
        <f>IF(O50="Over",
    IF(R15&gt;8.6, 1,
        IF(R15&gt;7.5, 0.5, 0)),
    IF(O50="Under",
        IF(R15&gt;8.6, 0,
            IF(R15&gt;7.5, 0.5, 1)),
        "Invalid N37 Value"))</f>
        <v>0.5</v>
      </c>
      <c r="X50" s="23">
        <f>SUM(S50:W50)</f>
        <v>8</v>
      </c>
      <c r="Y50" s="23">
        <v>6</v>
      </c>
      <c r="Z50" s="6">
        <f>IF(ABS(H51 - M51) &gt; MAX(ABS(J51 - M51), ABS(K51 - M51), ABS(R16 - M51)), H51, IF(ABS(J51 - M51) &gt; MAX(ABS(K51 - M51), ABS(R16 - M51)), J51, IF(ABS(K51 - M51) &gt; ABS(R16 - M51), K51, R16)))-M51</f>
        <v>-1.7593769597918696</v>
      </c>
      <c r="AB50"/>
      <c r="AC50" s="6"/>
    </row>
    <row r="51" spans="1:29" ht="15" thickBot="1" x14ac:dyDescent="0.35">
      <c r="A51" t="str">
        <f t="shared" si="6"/>
        <v>Tanner Bibee</v>
      </c>
      <c r="B51" s="5">
        <f>Neural!B16</f>
        <v>4.7406230402081304</v>
      </c>
      <c r="D51" s="7">
        <v>15</v>
      </c>
      <c r="E51" s="7" t="s">
        <v>350</v>
      </c>
      <c r="F51" s="7" t="s">
        <v>46</v>
      </c>
      <c r="G51" s="7" t="s">
        <v>41</v>
      </c>
      <c r="H51" s="7">
        <v>5.8461538461538458</v>
      </c>
      <c r="I51" s="7">
        <v>5.0748544358652907</v>
      </c>
      <c r="J51" s="7">
        <v>5.7304873381904304</v>
      </c>
      <c r="K51" s="7">
        <v>4.7406230402081304</v>
      </c>
      <c r="L51" s="7">
        <v>7.9</v>
      </c>
      <c r="M51" s="22">
        <v>6.5</v>
      </c>
      <c r="N51" s="22">
        <f>IF(ABS(H51 - M51) &gt; MAX(ABS(I51 - M51), ABS(J51 - M51)), H51 - M51, IF(ABS(I51 - M51) &gt; ABS(J51 - M51), I51 - M51, J51 - M51))</f>
        <v>-1.4251455641347093</v>
      </c>
      <c r="O51" s="23" t="str">
        <f>IF(N51 &lt; 0, "Under", "Over")</f>
        <v>Under</v>
      </c>
      <c r="P51" s="23">
        <f>H51-M51</f>
        <v>-0.65384615384615419</v>
      </c>
      <c r="Q51" s="23">
        <v>0.5</v>
      </c>
      <c r="R51" s="23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1</v>
      </c>
      <c r="S51" s="23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1.5</v>
      </c>
      <c r="T51" s="23">
        <f>IF(R51=1,3,IF(R51=2/3,2,IF(R51=1/3,1,0)))</f>
        <v>3</v>
      </c>
      <c r="U51" s="23">
        <f>IF(AND(O51="Over", H51&gt;M51), 2, IF(AND(O51="Under", H51&lt;=M51), 2, 0))</f>
        <v>2</v>
      </c>
      <c r="V51" s="23">
        <f>IF(AND(O51="Over", Q51&gt;0.5), 2, IF(AND(O51="Under", Q51&lt;=0.5), 2, 0))</f>
        <v>2</v>
      </c>
      <c r="W51" s="23">
        <f>IF(O51="Over",
    IF(R16&gt;8.6, 1,
        IF(R16&gt;7.5, 0.5, 0)),
    IF(O51="Under",
        IF(R16&gt;8.6, 0,
            IF(R16&gt;7.5, 0.5, 1)),
        "Invalid N37 Value"))</f>
        <v>0.5</v>
      </c>
      <c r="X51" s="23">
        <f>SUM(S51:W51)</f>
        <v>9</v>
      </c>
      <c r="Y51" s="23">
        <v>11</v>
      </c>
      <c r="Z51" s="6">
        <f t="shared" ref="Z51:Z64" si="7">IF(ABS(H51 - M51) &gt; MAX(ABS(J51 - M51), ABS(K51 - M51)), H51 - M51, IF(ABS(J51 - M51) &gt; ABS(K51 - M51), J51 - M51, K51 - M51))</f>
        <v>-1.7593769597918696</v>
      </c>
      <c r="AB51"/>
      <c r="AC51" s="6"/>
    </row>
    <row r="52" spans="1:29" ht="15" thickBot="1" x14ac:dyDescent="0.35">
      <c r="A52" t="str">
        <f t="shared" si="6"/>
        <v>Nick Lodolo</v>
      </c>
      <c r="B52" s="5">
        <f>Neural!B17</f>
        <v>5.0079502156214204</v>
      </c>
      <c r="D52" s="7">
        <v>16</v>
      </c>
      <c r="E52" s="7" t="s">
        <v>351</v>
      </c>
      <c r="F52" s="7" t="s">
        <v>41</v>
      </c>
      <c r="G52" s="7" t="s">
        <v>46</v>
      </c>
      <c r="H52" s="7">
        <v>6.2222222222222223</v>
      </c>
      <c r="I52" s="7">
        <v>5.0165929580426107</v>
      </c>
      <c r="J52" s="7">
        <v>5.3747714808043803</v>
      </c>
      <c r="K52" s="7">
        <v>4.1621094000000003</v>
      </c>
      <c r="L52" s="7">
        <v>7.1</v>
      </c>
      <c r="M52" s="9">
        <v>5.5</v>
      </c>
      <c r="N52" s="9">
        <f>IF(ABS(H52 - M52) &gt; MAX(ABS(I52 - M52), ABS(J52 - M52)), H52 - M52, IF(ABS(I52 - M52) &gt; ABS(J52 - M52), I52 - M52, J52 - M52))</f>
        <v>0.72222222222222232</v>
      </c>
      <c r="O52" s="24" t="str">
        <f>IF(N52 &lt; 0, "Under", "Over")</f>
        <v>Over</v>
      </c>
      <c r="P52" s="24">
        <f>H52-M52</f>
        <v>0.72222222222222232</v>
      </c>
      <c r="Q52" s="24">
        <v>0.66666666666666663</v>
      </c>
      <c r="R52" s="24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0</v>
      </c>
      <c r="S52" s="24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0.5</v>
      </c>
      <c r="T52" s="24">
        <f>IF(R52=1,3,IF(R52=2/3,2,IF(R52=1/3,1,0)))</f>
        <v>0</v>
      </c>
      <c r="U52" s="24">
        <f>IF(AND(O52="Over", H52&gt;M52), 2, IF(AND(O52="Under", H52&lt;=M52), 2, 0))</f>
        <v>2</v>
      </c>
      <c r="V52" s="24">
        <f>IF(AND(O52="Over", Q52&gt;0.5), 2, IF(AND(O52="Under", Q52&lt;=0.5), 2, 0))</f>
        <v>2</v>
      </c>
      <c r="W52" s="24">
        <f>IF(O52="Over",
    IF(R17&gt;8.6, 1,
        IF(R17&gt;7.5, 0.5, 0)),
    IF(O52="Under",
        IF(R17&gt;8.6, 0,
            IF(R17&gt;7.5, 0.5, 1)),
        "Invalid N37 Value"))</f>
        <v>0</v>
      </c>
      <c r="X52" s="24">
        <f>SUM(S52:W52)</f>
        <v>4.5</v>
      </c>
      <c r="Y52" s="24">
        <v>6</v>
      </c>
      <c r="Z52" s="6">
        <f t="shared" si="7"/>
        <v>-1.3378905999999997</v>
      </c>
      <c r="AB52"/>
      <c r="AC52" s="6"/>
    </row>
    <row r="53" spans="1:29" ht="15" thickBot="1" x14ac:dyDescent="0.35">
      <c r="A53" t="str">
        <f t="shared" si="6"/>
        <v>Braxton Garrett</v>
      </c>
      <c r="B53" s="5">
        <f>Neural!B18</f>
        <v>4.31907254913183</v>
      </c>
      <c r="D53" s="7">
        <v>17</v>
      </c>
      <c r="E53" s="7" t="s">
        <v>352</v>
      </c>
      <c r="F53" s="7" t="s">
        <v>326</v>
      </c>
      <c r="G53" s="7" t="s">
        <v>327</v>
      </c>
      <c r="H53" s="7">
        <v>4.8</v>
      </c>
      <c r="I53" s="7">
        <v>4.5360139936163471</v>
      </c>
      <c r="J53" s="7">
        <v>4.83825175860858</v>
      </c>
      <c r="K53" s="7">
        <v>4.3119172677143602</v>
      </c>
      <c r="L53" s="7">
        <v>7.3</v>
      </c>
      <c r="M53" s="9">
        <v>4.5</v>
      </c>
      <c r="N53" s="9">
        <f>IF(ABS(H53 - M53) &gt; MAX(ABS(I53 - M53), ABS(J53 - M53)), H53 - M53, IF(ABS(I53 - M53) &gt; ABS(J53 - M53), I53 - M53, J53 - M53))</f>
        <v>0.33825175860858003</v>
      </c>
      <c r="O53" s="23" t="str">
        <f>IF(N53 &lt; 0, "Under", "Over")</f>
        <v>Over</v>
      </c>
      <c r="P53" s="23">
        <f>H53-M53</f>
        <v>0.29999999999999982</v>
      </c>
      <c r="Q53" s="23">
        <v>0.6</v>
      </c>
      <c r="R53" s="23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0.66666666666666663</v>
      </c>
      <c r="S53" s="23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0</v>
      </c>
      <c r="T53" s="23">
        <f>IF(R53=1,3,IF(R53=2/3,2,IF(R53=1/3,1,0)))</f>
        <v>2</v>
      </c>
      <c r="U53" s="23">
        <f>IF(AND(O53="Over", H53&gt;M53), 2, IF(AND(O53="Under", H53&lt;=M53), 2, 0))</f>
        <v>2</v>
      </c>
      <c r="V53" s="23">
        <f>IF(AND(O53="Over", Q53&gt;0.5), 2, IF(AND(O53="Under", Q53&lt;=0.5), 2, 0))</f>
        <v>2</v>
      </c>
      <c r="W53" s="23">
        <f>IF(O53="Over",
    IF(R18&gt;8.6, 1,
        IF(R18&gt;7.5, 0.5, 0)),
    IF(O53="Under",
        IF(R18&gt;8.6, 0,
            IF(R18&gt;7.5, 0.5, 1)),
        "Invalid N37 Value"))</f>
        <v>0</v>
      </c>
      <c r="X53" s="23">
        <f>SUM(S53:W53)</f>
        <v>6</v>
      </c>
      <c r="Y53" s="23">
        <v>4</v>
      </c>
      <c r="Z53" s="6">
        <f t="shared" si="7"/>
        <v>0.33825175860858003</v>
      </c>
      <c r="AB53"/>
      <c r="AC53" s="6"/>
    </row>
    <row r="54" spans="1:29" ht="15" thickBot="1" x14ac:dyDescent="0.35">
      <c r="A54" t="str">
        <f t="shared" si="6"/>
        <v>David Peterson</v>
      </c>
      <c r="B54" s="5">
        <f>Neural!B19</f>
        <v>5.2169070696623603</v>
      </c>
      <c r="D54" s="7">
        <v>18</v>
      </c>
      <c r="E54" s="7" t="s">
        <v>353</v>
      </c>
      <c r="F54" s="7" t="s">
        <v>327</v>
      </c>
      <c r="G54" s="7" t="s">
        <v>326</v>
      </c>
      <c r="H54" s="7">
        <v>2.5</v>
      </c>
      <c r="I54" s="7">
        <v>4.8317129006115183</v>
      </c>
      <c r="J54" s="7">
        <v>5.7470119521912304</v>
      </c>
      <c r="K54" s="7">
        <v>2.4206683999999998</v>
      </c>
      <c r="L54" s="7">
        <v>8.6</v>
      </c>
      <c r="M54" s="9">
        <v>4.5</v>
      </c>
      <c r="N54" s="9">
        <f>IF(ABS(H54 - M54) &gt; MAX(ABS(I54 - M54), ABS(J54 - M54)), H54 - M54, IF(ABS(I54 - M54) &gt; ABS(J54 - M54), I54 - M54, J54 - M54))</f>
        <v>-2</v>
      </c>
      <c r="O54" s="24" t="str">
        <f>IF(N54 &lt; 0, "Under", "Over")</f>
        <v>Under</v>
      </c>
      <c r="P54" s="24">
        <f>H54-M54</f>
        <v>-2</v>
      </c>
      <c r="Q54" s="24">
        <v>0</v>
      </c>
      <c r="R54" s="24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0.33333333333333331</v>
      </c>
      <c r="S54" s="24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2</v>
      </c>
      <c r="T54" s="24">
        <f>IF(R54=1,3,IF(R54=2/3,2,IF(R54=1/3,1,0)))</f>
        <v>1</v>
      </c>
      <c r="U54" s="24">
        <f>IF(AND(O54="Over", H54&gt;M54), 2, IF(AND(O54="Under", H54&lt;=M54), 2, 0))</f>
        <v>2</v>
      </c>
      <c r="V54" s="24">
        <f>IF(AND(O54="Over", Q54&gt;0.5), 2, IF(AND(O54="Under", Q54&lt;=0.5), 2, 0))</f>
        <v>2</v>
      </c>
      <c r="W54" s="24">
        <f>IF(O54="Over",
    IF(R19&gt;8.6, 1,
        IF(R19&gt;7.5, 0.5, 0)),
    IF(O54="Under",
        IF(R19&gt;8.6, 0,
            IF(R19&gt;7.5, 0.5, 1)),
        "Invalid N37 Value"))</f>
        <v>0.5</v>
      </c>
      <c r="X54" s="24">
        <f>SUM(S54:W54)</f>
        <v>7.5</v>
      </c>
      <c r="Y54" s="24">
        <v>1</v>
      </c>
      <c r="Z54" s="6">
        <f t="shared" si="7"/>
        <v>-2.0793316000000002</v>
      </c>
      <c r="AB54"/>
      <c r="AC54" s="6"/>
    </row>
    <row r="55" spans="1:29" ht="15" thickBot="1" x14ac:dyDescent="0.35">
      <c r="A55" t="str">
        <f t="shared" si="6"/>
        <v>Cristopher Sanchez</v>
      </c>
      <c r="B55" s="5">
        <f>Neural!B20</f>
        <v>3.55797105001569</v>
      </c>
      <c r="D55" s="7">
        <v>19</v>
      </c>
      <c r="E55" s="7" t="s">
        <v>354</v>
      </c>
      <c r="F55" s="7" t="s">
        <v>328</v>
      </c>
      <c r="G55" s="7" t="s">
        <v>51</v>
      </c>
      <c r="H55" s="7">
        <v>4.916666666666667</v>
      </c>
      <c r="I55" s="7">
        <v>5.2086615587039518</v>
      </c>
      <c r="J55" s="7">
        <v>8.4441109999999995</v>
      </c>
      <c r="K55" s="7">
        <v>3.55797105001569</v>
      </c>
      <c r="L55" s="7">
        <v>9.6</v>
      </c>
      <c r="M55" s="9">
        <v>5.5</v>
      </c>
      <c r="N55" s="9">
        <f>IF(ABS(H55 - M55) &gt; MAX(ABS(I55 - M55), ABS(J55 - M55)), H55 - M55, IF(ABS(I55 - M55) &gt; ABS(J55 - M55), I55 - M55, J55 - M55))</f>
        <v>2.9441109999999995</v>
      </c>
      <c r="O55" s="23" t="str">
        <f>IF(N55 &lt; 0, "Under", "Over")</f>
        <v>Over</v>
      </c>
      <c r="P55" s="23">
        <f>H55-M55</f>
        <v>-0.58333333333333304</v>
      </c>
      <c r="Q55" s="23">
        <v>0.4</v>
      </c>
      <c r="R55" s="23">
        <f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0.33333333333333331</v>
      </c>
      <c r="S55" s="23">
        <f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2</v>
      </c>
      <c r="T55" s="23">
        <f>IF(R55=1,3,IF(R55=2/3,2,IF(R55=1/3,1,0)))</f>
        <v>1</v>
      </c>
      <c r="U55" s="23">
        <f>IF(AND(O55="Over", H55&gt;M55), 2, IF(AND(O55="Under", H55&lt;=M55), 2, 0))</f>
        <v>0</v>
      </c>
      <c r="V55" s="23">
        <f>IF(AND(O55="Over", Q55&gt;0.5), 2, IF(AND(O55="Under", Q55&lt;=0.5), 2, 0))</f>
        <v>0</v>
      </c>
      <c r="W55" s="23">
        <f>IF(O55="Over",
    IF(R20&gt;8.6, 1,
        IF(R20&gt;7.5, 0.5, 0)),
    IF(O55="Under",
        IF(R20&gt;8.6, 0,
            IF(R20&gt;7.5, 0.5, 1)),
        "Invalid N37 Value"))</f>
        <v>1</v>
      </c>
      <c r="X55" s="23">
        <f>SUM(S55:W55)</f>
        <v>4</v>
      </c>
      <c r="Y55" s="23">
        <v>2</v>
      </c>
      <c r="Z55" s="6">
        <f t="shared" si="7"/>
        <v>2.9441109999999995</v>
      </c>
      <c r="AB55"/>
      <c r="AC55" s="6"/>
    </row>
    <row r="56" spans="1:29" ht="15" thickBot="1" x14ac:dyDescent="0.35">
      <c r="A56" t="str">
        <f t="shared" si="6"/>
        <v>Nick Pivetta</v>
      </c>
      <c r="B56" s="5">
        <f>Neural!B21</f>
        <v>5.0423189832756403</v>
      </c>
      <c r="D56" s="7">
        <v>20</v>
      </c>
      <c r="E56" s="7" t="s">
        <v>355</v>
      </c>
      <c r="F56" s="7" t="s">
        <v>51</v>
      </c>
      <c r="G56" s="7" t="s">
        <v>328</v>
      </c>
      <c r="H56" s="7">
        <v>6.375</v>
      </c>
      <c r="I56" s="7">
        <v>5.6028262336724071</v>
      </c>
      <c r="J56" s="7">
        <v>6.9121733000000001</v>
      </c>
      <c r="K56" s="7">
        <v>4.8668581976085097</v>
      </c>
      <c r="L56" s="7">
        <v>8</v>
      </c>
      <c r="M56" s="9">
        <v>6.5</v>
      </c>
      <c r="N56" s="9">
        <f>IF(ABS(H56 - M56) &gt; MAX(ABS(I56 - M56), ABS(J56 - M56)), H56 - M56, IF(ABS(I56 - M56) &gt; ABS(J56 - M56), I56 - M56, J56 - M56))</f>
        <v>-0.89717376632759294</v>
      </c>
      <c r="O56" s="24" t="str">
        <f>IF(N56 &lt; 0, "Under", "Over")</f>
        <v>Under</v>
      </c>
      <c r="P56" s="24">
        <f>H56-M56</f>
        <v>-0.125</v>
      </c>
      <c r="Q56" s="24">
        <v>0.625</v>
      </c>
      <c r="R56" s="24">
        <f>IF(O56="Over", IF(AND(I56&gt;M56, J56&gt;M56, K56&gt;M56), 1, IF(OR(AND(I56&gt;M56, J56&gt;M56), AND(I56&gt;M56, K56&gt;M56), AND(I56&gt;M56, K56&gt;M56)), 2/3, IF(OR(AND(I56&gt;M56, J56&lt;=M56), AND(I56&gt;M56, K56&lt;=M56), AND(J56&gt;M56, K56&lt;=M56), AND(I56&lt;=M56, J56&gt;M56), AND(I56&lt;=M56, K56&gt;M56), AND(J56&lt;=M56, K56&gt;M56)), 1/3, 0))), IF(AND(I56&lt;M56, J56&lt;M56, K56&lt;M56), 1, IF(OR(AND(I56&lt;M56, J56&lt;M56), AND(I56&lt;M56, K56&lt;M56), AND(I56&lt;M56, K56&lt;M56)), 2/3, IF(OR(AND(I56&lt;M56, J56&gt;=M56), AND(I56&lt;M56, K56&gt;=M56), AND(J56&lt;M56, K56&gt;=M56), AND(I56&gt;=M56, J56&lt;M56), AND(I56&gt;=M56, K56&lt;M56), AND(J56&gt;=M56, K56&lt;M56)), 1/3, 0))))</f>
        <v>0.66666666666666663</v>
      </c>
      <c r="S56" s="24">
        <f>IF(OR(N56&gt;1.5,N56&lt;-1.5),2,
IF(OR(AND(N56&lt;=1.5,N56&gt;=1),AND(N56&gt;=-1.5,N56&lt;=-1)),1.5,
IF(OR(AND(N56&lt;=1,N56&gt;=0.75),AND(N56&gt;=-1,N56&lt;=-0.75)),1,
IF(OR(AND(N56&lt;=0.75,N56&gt;=0.5),AND(N56&gt;=-0.75,N56&lt;=-0.5)),0.5,
IF(OR(N56&lt;=0.5,N56&gt;=-0.5),0,"")
)
)
))</f>
        <v>1</v>
      </c>
      <c r="T56" s="24">
        <f>IF(R56=1,3,IF(R56=2/3,2,IF(R56=1/3,1,0)))</f>
        <v>2</v>
      </c>
      <c r="U56" s="24">
        <f>IF(AND(O56="Over", H56&gt;M56), 2, IF(AND(O56="Under", H56&lt;=M56), 2, 0))</f>
        <v>2</v>
      </c>
      <c r="V56" s="24">
        <f>IF(AND(O56="Over", Q56&gt;0.5), 2, IF(AND(O56="Under", Q56&lt;=0.5), 2, 0))</f>
        <v>0</v>
      </c>
      <c r="W56" s="24">
        <f>IF(O56="Over",
    IF(R21&gt;8.6, 1,
        IF(R21&gt;7.5, 0.5, 0)),
    IF(O56="Under",
        IF(R21&gt;8.6, 0,
            IF(R21&gt;7.5, 0.5, 1)),
        "Invalid N37 Value"))</f>
        <v>0.5</v>
      </c>
      <c r="X56" s="24">
        <f>SUM(S56:W56)</f>
        <v>5.5</v>
      </c>
      <c r="Y56" s="24">
        <v>4</v>
      </c>
      <c r="Z56" s="6">
        <f t="shared" si="7"/>
        <v>-1.6331418023914903</v>
      </c>
      <c r="AB56"/>
      <c r="AC56" s="6"/>
    </row>
    <row r="57" spans="1:29" ht="15" thickBot="1" x14ac:dyDescent="0.35">
      <c r="A57" t="str">
        <f t="shared" si="6"/>
        <v>Bailey Falter</v>
      </c>
      <c r="B57" s="5">
        <f>Neural!B22</f>
        <v>5.1544486140024501</v>
      </c>
      <c r="D57" s="7">
        <v>21</v>
      </c>
      <c r="E57" s="7" t="s">
        <v>356</v>
      </c>
      <c r="F57" s="7" t="s">
        <v>48</v>
      </c>
      <c r="G57" s="7" t="s">
        <v>43</v>
      </c>
      <c r="H57" s="7">
        <v>3.666666666666667</v>
      </c>
      <c r="I57" s="7">
        <v>5.0669780691735031</v>
      </c>
      <c r="J57" s="7">
        <v>5.2544171697734399</v>
      </c>
      <c r="K57" s="7">
        <v>4.5926539999999996</v>
      </c>
      <c r="L57" s="7">
        <v>8.1</v>
      </c>
      <c r="M57" s="22">
        <v>3.5</v>
      </c>
      <c r="N57" s="22">
        <f>IF(ABS(H57 - M57) &gt; MAX(ABS(I57 - M57), ABS(J57 - M57)), H57 - M57, IF(ABS(I57 - M57) &gt; ABS(J57 - M57), I57 - M57, J57 - M57))</f>
        <v>1.7544171697734399</v>
      </c>
      <c r="O57" s="24" t="str">
        <f>IF(N57 &lt; 0, "Under", "Over")</f>
        <v>Over</v>
      </c>
      <c r="P57" s="24">
        <f>H57-M57</f>
        <v>0.16666666666666696</v>
      </c>
      <c r="Q57" s="24">
        <v>0.6</v>
      </c>
      <c r="R57" s="24">
        <f>IF(O57="Over", IF(AND(I57&gt;M57, J57&gt;M57, K57&gt;M57), 1, IF(OR(AND(I57&gt;M57, J57&gt;M57), AND(I57&gt;M57, K57&gt;M57), AND(I57&gt;M57, K57&gt;M57)), 2/3, IF(OR(AND(I57&gt;M57, J57&lt;=M57), AND(I57&gt;M57, K57&lt;=M57), AND(J57&gt;M57, K57&lt;=M57), AND(I57&lt;=M57, J57&gt;M57), AND(I57&lt;=M57, K57&gt;M57), AND(J57&lt;=M57, K57&gt;M57)), 1/3, 0))), IF(AND(I57&lt;M57, J57&lt;M57, K57&lt;M57), 1, IF(OR(AND(I57&lt;M57, J57&lt;M57), AND(I57&lt;M57, K57&lt;M57), AND(I57&lt;M57, K57&lt;M57)), 2/3, IF(OR(AND(I57&lt;M57, J57&gt;=M57), AND(I57&lt;M57, K57&gt;=M57), AND(J57&lt;M57, K57&gt;=M57), AND(I57&gt;=M57, J57&lt;M57), AND(I57&gt;=M57, K57&lt;M57), AND(J57&gt;=M57, K57&lt;M57)), 1/3, 0))))</f>
        <v>1</v>
      </c>
      <c r="S57" s="24">
        <f>IF(OR(N57&gt;1.5,N57&lt;-1.5),2,
IF(OR(AND(N57&lt;=1.5,N57&gt;=1),AND(N57&gt;=-1.5,N57&lt;=-1)),1.5,
IF(OR(AND(N57&lt;=1,N57&gt;=0.75),AND(N57&gt;=-1,N57&lt;=-0.75)),1,
IF(OR(AND(N57&lt;=0.75,N57&gt;=0.5),AND(N57&gt;=-0.75,N57&lt;=-0.5)),0.5,
IF(OR(N57&lt;=0.5,N57&gt;=-0.5),0,"")
)
)
))</f>
        <v>2</v>
      </c>
      <c r="T57" s="24">
        <f>IF(R57=1,3,IF(R57=2/3,2,IF(R57=1/3,1,0)))</f>
        <v>3</v>
      </c>
      <c r="U57" s="24">
        <f>IF(AND(O57="Over", H57&gt;M57), 2, IF(AND(O57="Under", H57&lt;=M57), 2, 0))</f>
        <v>2</v>
      </c>
      <c r="V57" s="24">
        <f>IF(AND(O57="Over", Q57&gt;0.5), 2, IF(AND(O57="Under", Q57&lt;=0.5), 2, 0))</f>
        <v>2</v>
      </c>
      <c r="W57" s="24">
        <f>IF(O57="Over",
    IF(R22&gt;8.6, 1,
        IF(R22&gt;7.5, 0.5, 0)),
    IF(O57="Under",
        IF(R22&gt;8.6, 0,
            IF(R22&gt;7.5, 0.5, 1)),
        "Invalid N37 Value"))</f>
        <v>0.5</v>
      </c>
      <c r="X57" s="24">
        <f>SUM(S57:W57)</f>
        <v>9.5</v>
      </c>
      <c r="Y57" s="24">
        <v>5</v>
      </c>
      <c r="Z57" s="6">
        <f t="shared" si="7"/>
        <v>1.7544171697734399</v>
      </c>
      <c r="AB57"/>
      <c r="AC57" s="6"/>
    </row>
    <row r="58" spans="1:29" ht="15" thickBot="1" x14ac:dyDescent="0.35">
      <c r="A58" t="str">
        <f t="shared" si="6"/>
        <v>Sonny Gray</v>
      </c>
      <c r="B58" s="5">
        <f>Neural!B23</f>
        <v>5.2989317205583104</v>
      </c>
      <c r="D58" s="7">
        <v>22</v>
      </c>
      <c r="E58" s="7" t="s">
        <v>357</v>
      </c>
      <c r="F58" s="7" t="s">
        <v>43</v>
      </c>
      <c r="G58" s="7" t="s">
        <v>48</v>
      </c>
      <c r="H58" s="7">
        <v>7.4545454545454541</v>
      </c>
      <c r="I58" s="7">
        <v>5.4245691674274239</v>
      </c>
      <c r="J58" s="7">
        <v>6.0901899999999998</v>
      </c>
      <c r="K58" s="7">
        <v>4.9647223310293302</v>
      </c>
      <c r="L58" s="7">
        <v>9.6</v>
      </c>
      <c r="M58" s="9">
        <v>6.5</v>
      </c>
      <c r="N58" s="9">
        <f>IF(ABS(H58 - M58) &gt; MAX(ABS(I58 - M58), ABS(J58 - M58)), H58 - M58, IF(ABS(I58 - M58) &gt; ABS(J58 - M58), I58 - M58, J58 - M58))</f>
        <v>-1.0754308325725761</v>
      </c>
      <c r="O58" s="23" t="str">
        <f>IF(N58 &lt; 0, "Under", "Over")</f>
        <v>Under</v>
      </c>
      <c r="P58" s="23">
        <f>H58-M58</f>
        <v>0.95454545454545414</v>
      </c>
      <c r="Q58" s="23">
        <v>0.5</v>
      </c>
      <c r="R58" s="23">
        <f>IF(O58="Over", IF(AND(I58&gt;M58, J58&gt;M58, K58&gt;M58), 1, IF(OR(AND(I58&gt;M58, J58&gt;M58), AND(I58&gt;M58, K58&gt;M58), AND(I58&gt;M58, K58&gt;M58)), 2/3, IF(OR(AND(I58&gt;M58, J58&lt;=M58), AND(I58&gt;M58, K58&lt;=M58), AND(J58&gt;M58, K58&lt;=M58), AND(I58&lt;=M58, J58&gt;M58), AND(I58&lt;=M58, K58&gt;M58), AND(J58&lt;=M58, K58&gt;M58)), 1/3, 0))), IF(AND(I58&lt;M58, J58&lt;M58, K58&lt;M58), 1, IF(OR(AND(I58&lt;M58, J58&lt;M58), AND(I58&lt;M58, K58&lt;M58), AND(I58&lt;M58, K58&lt;M58)), 2/3, IF(OR(AND(I58&lt;M58, J58&gt;=M58), AND(I58&lt;M58, K58&gt;=M58), AND(J58&lt;M58, K58&gt;=M58), AND(I58&gt;=M58, J58&lt;M58), AND(I58&gt;=M58, K58&lt;M58), AND(J58&gt;=M58, K58&lt;M58)), 1/3, 0))))</f>
        <v>1</v>
      </c>
      <c r="S58" s="23">
        <f>IF(OR(N58&gt;1.5,N58&lt;-1.5),2,
IF(OR(AND(N58&lt;=1.5,N58&gt;=1),AND(N58&gt;=-1.5,N58&lt;=-1)),1.5,
IF(OR(AND(N58&lt;=1,N58&gt;=0.75),AND(N58&gt;=-1,N58&lt;=-0.75)),1,
IF(OR(AND(N58&lt;=0.75,N58&gt;=0.5),AND(N58&gt;=-0.75,N58&lt;=-0.5)),0.5,
IF(OR(N58&lt;=0.5,N58&gt;=-0.5),0,"")
)
)
))</f>
        <v>1.5</v>
      </c>
      <c r="T58" s="23">
        <f>IF(R58=1,3,IF(R58=2/3,2,IF(R58=1/3,1,0)))</f>
        <v>3</v>
      </c>
      <c r="U58" s="23">
        <f>IF(AND(O58="Over", H58&gt;M58), 2, IF(AND(O58="Under", H58&lt;=M58), 2, 0))</f>
        <v>0</v>
      </c>
      <c r="V58" s="23">
        <f>IF(AND(O58="Over", Q58&gt;0.5), 2, IF(AND(O58="Under", Q58&lt;=0.5), 2, 0))</f>
        <v>2</v>
      </c>
      <c r="W58" s="23">
        <f>IF(O58="Over",
    IF(R23&gt;8.6, 1,
        IF(R23&gt;7.5, 0.5, 0)),
    IF(O58="Under",
        IF(R23&gt;8.6, 0,
            IF(R23&gt;7.5, 0.5, 1)),
        "Invalid N37 Value"))</f>
        <v>0</v>
      </c>
      <c r="X58" s="23">
        <f>SUM(S58:W58)</f>
        <v>6.5</v>
      </c>
      <c r="Y58" s="23">
        <v>9</v>
      </c>
      <c r="Z58" s="6">
        <f t="shared" si="7"/>
        <v>-1.5352776689706698</v>
      </c>
      <c r="AB58"/>
      <c r="AC58" s="6"/>
    </row>
    <row r="59" spans="1:29" ht="15" thickBot="1" x14ac:dyDescent="0.35">
      <c r="A59" t="str">
        <f t="shared" si="6"/>
        <v>Cody Poteet</v>
      </c>
      <c r="B59" s="5">
        <f>Neural!B24</f>
        <v>4.4739675159580496</v>
      </c>
      <c r="D59" s="7">
        <v>23</v>
      </c>
      <c r="E59" s="7" t="s">
        <v>358</v>
      </c>
      <c r="F59" s="7" t="s">
        <v>49</v>
      </c>
      <c r="G59" s="7" t="s">
        <v>45</v>
      </c>
      <c r="H59" s="7">
        <v>3.666666666666667</v>
      </c>
      <c r="I59" s="7">
        <v>4.646998311239841</v>
      </c>
      <c r="J59" s="7">
        <v>5.71026156941649</v>
      </c>
      <c r="K59" s="7">
        <v>4.08</v>
      </c>
      <c r="L59" s="7">
        <v>7</v>
      </c>
      <c r="M59" s="21">
        <v>3.5</v>
      </c>
      <c r="N59" s="22">
        <f>IF(ABS(H59 - M59) &gt; MAX(ABS(I59 - M59), ABS(J59 - M59)), H59 - M59, IF(ABS(I59 - M59) &gt; ABS(J59 - M59), I59 - M59, J59 - M59))</f>
        <v>2.21026156941649</v>
      </c>
      <c r="O59" s="23" t="str">
        <f>IF(N59 &lt; 0, "Under", "Over")</f>
        <v>Over</v>
      </c>
      <c r="P59" s="23">
        <f>H59-M59</f>
        <v>0.16666666666666696</v>
      </c>
      <c r="Q59" s="23">
        <v>0.66666666666666663</v>
      </c>
      <c r="R59" s="23">
        <f>IF(O59="Over", IF(AND(I59&gt;M59, J59&gt;M59, K59&gt;M59), 1, IF(OR(AND(I59&gt;M59, J59&gt;M59), AND(I59&gt;M59, K59&gt;M59), AND(I59&gt;M59, K59&gt;M59)), 2/3, IF(OR(AND(I59&gt;M59, J59&lt;=M59), AND(I59&gt;M59, K59&lt;=M59), AND(J59&gt;M59, K59&lt;=M59), AND(I59&lt;=M59, J59&gt;M59), AND(I59&lt;=M59, K59&gt;M59), AND(J59&lt;=M59, K59&gt;M59)), 1/3, 0))), IF(AND(I59&lt;M59, J59&lt;M59, K59&lt;M59), 1, IF(OR(AND(I59&lt;M59, J59&lt;M59), AND(I59&lt;M59, K59&lt;M59), AND(I59&lt;M59, K59&lt;M59)), 2/3, IF(OR(AND(I59&lt;M59, J59&gt;=M59), AND(I59&lt;M59, K59&gt;=M59), AND(J59&lt;M59, K59&gt;=M59), AND(I59&gt;=M59, J59&lt;M59), AND(I59&gt;=M59, K59&lt;M59), AND(J59&gt;=M59, K59&lt;M59)), 1/3, 0))))</f>
        <v>1</v>
      </c>
      <c r="S59" s="23">
        <f>IF(OR(N59&gt;1.5,N59&lt;-1.5),2,
IF(OR(AND(N59&lt;=1.5,N59&gt;=1),AND(N59&gt;=-1.5,N59&lt;=-1)),1.5,
IF(OR(AND(N59&lt;=1,N59&gt;=0.75),AND(N59&gt;=-1,N59&lt;=-0.75)),1,
IF(OR(AND(N59&lt;=0.75,N59&gt;=0.5),AND(N59&gt;=-0.75,N59&lt;=-0.5)),0.5,
IF(OR(N59&lt;=0.5,N59&gt;=-0.5),0,"")
)
)
))</f>
        <v>2</v>
      </c>
      <c r="T59" s="23">
        <f>IF(R59=1,3,IF(R59=2/3,2,IF(R59=1/3,1,0)))</f>
        <v>3</v>
      </c>
      <c r="U59" s="23">
        <f>IF(AND(O59="Over", H59&gt;M59), 2, IF(AND(O59="Under", H59&lt;=M59), 2, 0))</f>
        <v>2</v>
      </c>
      <c r="V59" s="23">
        <f>IF(AND(O59="Over", Q59&gt;0.5), 2, IF(AND(O59="Under", Q59&lt;=0.5), 2, 0))</f>
        <v>2</v>
      </c>
      <c r="W59" s="23">
        <f>IF(O59="Over",
    IF(R24&gt;8.6, 1,
        IF(R24&gt;7.5, 0.5, 0)),
    IF(O59="Under",
        IF(R24&gt;8.6, 0,
            IF(R24&gt;7.5, 0.5, 1)),
        "Invalid N37 Value"))</f>
        <v>0</v>
      </c>
      <c r="X59" s="23">
        <f>SUM(S59:W59)</f>
        <v>9</v>
      </c>
      <c r="Y59" s="23">
        <v>2</v>
      </c>
      <c r="Z59" s="6">
        <f t="shared" si="7"/>
        <v>2.21026156941649</v>
      </c>
      <c r="AB59"/>
      <c r="AC59" s="6"/>
    </row>
    <row r="60" spans="1:29" ht="15" thickBot="1" x14ac:dyDescent="0.35">
      <c r="A60" t="str">
        <f t="shared" si="6"/>
        <v>Dan Altavilla</v>
      </c>
      <c r="B60" s="5">
        <f>Neural!B25</f>
        <v>3.2606727892289999</v>
      </c>
      <c r="D60" s="7">
        <v>24</v>
      </c>
      <c r="E60" s="7" t="s">
        <v>359</v>
      </c>
      <c r="F60" s="7" t="s">
        <v>45</v>
      </c>
      <c r="G60" s="7" t="s">
        <v>49</v>
      </c>
      <c r="H60" s="7">
        <v>4.924480281623139</v>
      </c>
      <c r="I60" s="7">
        <v>4.4979105553635952</v>
      </c>
      <c r="J60" s="7">
        <v>5.7195663000000003</v>
      </c>
      <c r="K60" s="7">
        <v>3.2606727892289999</v>
      </c>
      <c r="L60" s="7">
        <v>9.3000000000000007</v>
      </c>
      <c r="M60" s="7" t="s">
        <v>335</v>
      </c>
      <c r="N60" s="9" t="e">
        <f>IF(ABS(H60 - M60) &gt; MAX(ABS(I60 - M60), ABS(J60 - M60)), H60 - M60, IF(ABS(I60 - M60) &gt; ABS(J60 - M60), I60 - M60, J60 - M60))</f>
        <v>#VALUE!</v>
      </c>
      <c r="O60" s="9" t="e">
        <f>IF(N60 &lt; 0, "Under", "Over")</f>
        <v>#VALUE!</v>
      </c>
      <c r="P60" s="9" t="e">
        <f>H60-M60</f>
        <v>#VALUE!</v>
      </c>
      <c r="Q60" s="9">
        <v>0</v>
      </c>
      <c r="R60" s="9" t="e">
        <f>IF(O60="Over", IF(AND(I60&gt;M60, J60&gt;M60, K60&gt;M60), 1, IF(OR(AND(I60&gt;M60, J60&gt;M60), AND(I60&gt;M60, K60&gt;M60), AND(I60&gt;M60, K60&gt;M60)), 2/3, IF(OR(AND(I60&gt;M60, J60&lt;=M60), AND(I60&gt;M60, K60&lt;=M60), AND(J60&gt;M60, K60&lt;=M60), AND(I60&lt;=M60, J60&gt;M60), AND(I60&lt;=M60, K60&gt;M60), AND(J60&lt;=M60, K60&gt;M60)), 1/3, 0))), IF(AND(I60&lt;M60, J60&lt;M60, K60&lt;M60), 1, IF(OR(AND(I60&lt;M60, J60&lt;M60), AND(I60&lt;M60, K60&lt;M60), AND(I60&lt;M60, K60&lt;M60)), 2/3, IF(OR(AND(I60&lt;M60, J60&gt;=M60), AND(I60&lt;M60, K60&gt;=M60), AND(J60&lt;M60, K60&gt;=M60), AND(I60&gt;=M60, J60&lt;M60), AND(I60&gt;=M60, K60&lt;M60), AND(J60&gt;=M60, K60&lt;M60)), 1/3, 0))))</f>
        <v>#VALUE!</v>
      </c>
      <c r="S60" s="9" t="e">
        <f>IF(OR(N60&gt;1.5,N60&lt;-1.5),2,
IF(OR(AND(N60&lt;=1.5,N60&gt;=1),AND(N60&gt;=-1.5,N60&lt;=-1)),1.5,
IF(OR(AND(N60&lt;=1,N60&gt;=0.75),AND(N60&gt;=-1,N60&lt;=-0.75)),1,
IF(OR(AND(N60&lt;=0.75,N60&gt;=0.5),AND(N60&gt;=-0.75,N60&lt;=-0.5)),0.5,
IF(OR(N60&lt;=0.5,N60&gt;=-0.5),0,"")
)
)
))</f>
        <v>#VALUE!</v>
      </c>
      <c r="T60" s="9" t="e">
        <f>IF(R60=1,3,IF(R60=2/3,2,IF(R60=1/3,1,0)))</f>
        <v>#VALUE!</v>
      </c>
      <c r="U60" s="9" t="e">
        <f>IF(AND(O60="Over", H60&gt;M60), 2, IF(AND(O60="Under", H60&lt;=M60), 2, 0))</f>
        <v>#VALUE!</v>
      </c>
      <c r="V60" s="9" t="e">
        <f>IF(AND(O60="Over", Q60&gt;0.5), 2, IF(AND(O60="Under", Q60&lt;=0.5), 2, 0))</f>
        <v>#VALUE!</v>
      </c>
      <c r="W60" s="9" t="e">
        <f>IF(O60="Over",
    IF(R25&gt;8.6, 1,
        IF(R25&gt;7.5, 0.5, 0)),
    IF(O60="Under",
        IF(R25&gt;8.6, 0,
            IF(R25&gt;7.5, 0.5, 1)),
        "Invalid N37 Value"))</f>
        <v>#VALUE!</v>
      </c>
      <c r="X60" s="9" t="e">
        <f>SUM(S60:W60)</f>
        <v>#VALUE!</v>
      </c>
      <c r="Y60" s="9">
        <v>1</v>
      </c>
      <c r="Z60" s="6" t="e">
        <f t="shared" si="7"/>
        <v>#VALUE!</v>
      </c>
      <c r="AB60"/>
      <c r="AC60" s="6"/>
    </row>
    <row r="61" spans="1:29" ht="15" thickBot="1" x14ac:dyDescent="0.35">
      <c r="A61" t="str">
        <f t="shared" si="6"/>
        <v>Jose Soriano</v>
      </c>
      <c r="B61" s="5">
        <f>Neural!B26</f>
        <v>3.22486132825733</v>
      </c>
      <c r="D61" s="7">
        <v>25</v>
      </c>
      <c r="E61" s="7" t="s">
        <v>360</v>
      </c>
      <c r="F61" s="7" t="s">
        <v>329</v>
      </c>
      <c r="G61" s="7" t="s">
        <v>44</v>
      </c>
      <c r="H61" s="7">
        <v>4.7272727272727284</v>
      </c>
      <c r="I61" s="7">
        <v>4.93631536825007</v>
      </c>
      <c r="J61" s="7">
        <v>6.6625240000000003</v>
      </c>
      <c r="K61" s="7">
        <v>3.22486132825733</v>
      </c>
      <c r="L61" s="7">
        <v>9.1</v>
      </c>
      <c r="M61" s="22">
        <v>4.5</v>
      </c>
      <c r="N61" s="22">
        <f>IF(ABS(H61 - M61) &gt; MAX(ABS(I61 - M61), ABS(J61 - M61)), H61 - M61, IF(ABS(I61 - M61) &gt; ABS(J61 - M61), I61 - M61, J61 - M61))</f>
        <v>2.1625240000000003</v>
      </c>
      <c r="O61" s="24" t="str">
        <f>IF(N61 &lt; 0, "Under", "Over")</f>
        <v>Over</v>
      </c>
      <c r="P61" s="24">
        <f>H61-M61</f>
        <v>0.2272727272727284</v>
      </c>
      <c r="Q61" s="24">
        <v>0.6</v>
      </c>
      <c r="R61" s="24">
        <f>IF(O61="Over", IF(AND(I61&gt;M61, J61&gt;M61, K61&gt;M61), 1, IF(OR(AND(I61&gt;M61, J61&gt;M61), AND(I61&gt;M61, K61&gt;M61), AND(I61&gt;M61, K61&gt;M61)), 2/3, IF(OR(AND(I61&gt;M61, J61&lt;=M61), AND(I61&gt;M61, K61&lt;=M61), AND(J61&gt;M61, K61&lt;=M61), AND(I61&lt;=M61, J61&gt;M61), AND(I61&lt;=M61, K61&gt;M61), AND(J61&lt;=M61, K61&gt;M61)), 1/3, 0))), IF(AND(I61&lt;M61, J61&lt;M61, K61&lt;M61), 1, IF(OR(AND(I61&lt;M61, J61&lt;M61), AND(I61&lt;M61, K61&lt;M61), AND(I61&lt;M61, K61&lt;M61)), 2/3, IF(OR(AND(I61&lt;M61, J61&gt;=M61), AND(I61&lt;M61, K61&gt;=M61), AND(J61&lt;M61, K61&gt;=M61), AND(I61&gt;=M61, J61&lt;M61), AND(I61&gt;=M61, K61&lt;M61), AND(J61&gt;=M61, K61&lt;M61)), 1/3, 0))))</f>
        <v>0.66666666666666663</v>
      </c>
      <c r="S61" s="24">
        <f>IF(OR(N61&gt;1.5,N61&lt;-1.5),2,
IF(OR(AND(N61&lt;=1.5,N61&gt;=1),AND(N61&gt;=-1.5,N61&lt;=-1)),1.5,
IF(OR(AND(N61&lt;=1,N61&gt;=0.75),AND(N61&gt;=-1,N61&lt;=-0.75)),1,
IF(OR(AND(N61&lt;=0.75,N61&gt;=0.5),AND(N61&gt;=-0.75,N61&lt;=-0.5)),0.5,
IF(OR(N61&lt;=0.5,N61&gt;=-0.5),0,"")
)
)
))</f>
        <v>2</v>
      </c>
      <c r="T61" s="24">
        <f>IF(R61=1,3,IF(R61=2/3,2,IF(R61=1/3,1,0)))</f>
        <v>2</v>
      </c>
      <c r="U61" s="24">
        <f>IF(AND(O61="Over", H61&gt;M61), 2, IF(AND(O61="Under", H61&lt;=M61), 2, 0))</f>
        <v>2</v>
      </c>
      <c r="V61" s="24">
        <f>IF(AND(O61="Over", Q61&gt;0.5), 2, IF(AND(O61="Under", Q61&lt;=0.5), 2, 0))</f>
        <v>2</v>
      </c>
      <c r="W61" s="24">
        <f>IF(O61="Over",
    IF(R26&gt;8.6, 1,
        IF(R26&gt;7.5, 0.5, 0)),
    IF(O61="Under",
        IF(R26&gt;8.6, 0,
            IF(R26&gt;7.5, 0.5, 1)),
        "Invalid N37 Value"))</f>
        <v>1</v>
      </c>
      <c r="X61" s="24">
        <f>SUM(S61:W61)</f>
        <v>9</v>
      </c>
      <c r="Y61" s="24">
        <v>5</v>
      </c>
      <c r="Z61" s="6">
        <f t="shared" si="7"/>
        <v>2.1625240000000003</v>
      </c>
      <c r="AB61"/>
      <c r="AC61" s="6"/>
    </row>
    <row r="62" spans="1:29" ht="15" thickBot="1" x14ac:dyDescent="0.35">
      <c r="A62" t="str">
        <f t="shared" si="6"/>
        <v>Slade Cecconi</v>
      </c>
      <c r="B62" s="5">
        <f>Neural!B27</f>
        <v>4.7938023354469097</v>
      </c>
      <c r="D62" s="7">
        <v>26</v>
      </c>
      <c r="E62" s="7" t="s">
        <v>361</v>
      </c>
      <c r="F62" s="7" t="s">
        <v>44</v>
      </c>
      <c r="G62" s="7" t="s">
        <v>329</v>
      </c>
      <c r="H62" s="7">
        <v>3.8571428571428572</v>
      </c>
      <c r="I62" s="7">
        <v>4.8654970055392095</v>
      </c>
      <c r="J62" s="7">
        <v>5.17</v>
      </c>
      <c r="K62" s="7">
        <v>4.3782810000000003</v>
      </c>
      <c r="L62" s="7">
        <v>7.2</v>
      </c>
      <c r="M62" s="9">
        <v>3.5</v>
      </c>
      <c r="N62" s="9">
        <f>IF(ABS(H62 - M62) &gt; MAX(ABS(I62 - M62), ABS(J62 - M62)), H62 - M62, IF(ABS(I62 - M62) &gt; ABS(J62 - M62), I62 - M62, J62 - M62))</f>
        <v>1.67</v>
      </c>
      <c r="O62" s="24" t="str">
        <f>IF(N62 &lt; 0, "Under", "Over")</f>
        <v>Over</v>
      </c>
      <c r="P62" s="24">
        <f>H62-M62</f>
        <v>0.35714285714285721</v>
      </c>
      <c r="Q62" s="24">
        <v>0.42857142857142849</v>
      </c>
      <c r="R62" s="24">
        <f>IF(O62="Over", IF(AND(I62&gt;M62, J62&gt;M62, K62&gt;M62), 1, IF(OR(AND(I62&gt;M62, J62&gt;M62), AND(I62&gt;M62, K62&gt;M62), AND(I62&gt;M62, K62&gt;M62)), 2/3, IF(OR(AND(I62&gt;M62, J62&lt;=M62), AND(I62&gt;M62, K62&lt;=M62), AND(J62&gt;M62, K62&lt;=M62), AND(I62&lt;=M62, J62&gt;M62), AND(I62&lt;=M62, K62&gt;M62), AND(J62&lt;=M62, K62&gt;M62)), 1/3, 0))), IF(AND(I62&lt;M62, J62&lt;M62, K62&lt;M62), 1, IF(OR(AND(I62&lt;M62, J62&lt;M62), AND(I62&lt;M62, K62&lt;M62), AND(I62&lt;M62, K62&lt;M62)), 2/3, IF(OR(AND(I62&lt;M62, J62&gt;=M62), AND(I62&lt;M62, K62&gt;=M62), AND(J62&lt;M62, K62&gt;=M62), AND(I62&gt;=M62, J62&lt;M62), AND(I62&gt;=M62, K62&lt;M62), AND(J62&gt;=M62, K62&lt;M62)), 1/3, 0))))</f>
        <v>1</v>
      </c>
      <c r="S62" s="24">
        <f>IF(OR(N62&gt;1.5,N62&lt;-1.5),2,
IF(OR(AND(N62&lt;=1.5,N62&gt;=1),AND(N62&gt;=-1.5,N62&lt;=-1)),1.5,
IF(OR(AND(N62&lt;=1,N62&gt;=0.75),AND(N62&gt;=-1,N62&lt;=-0.75)),1,
IF(OR(AND(N62&lt;=0.75,N62&gt;=0.5),AND(N62&gt;=-0.75,N62&lt;=-0.5)),0.5,
IF(OR(N62&lt;=0.5,N62&gt;=-0.5),0,"")
)
)
))</f>
        <v>2</v>
      </c>
      <c r="T62" s="24">
        <f>IF(R62=1,3,IF(R62=2/3,2,IF(R62=1/3,1,0)))</f>
        <v>3</v>
      </c>
      <c r="U62" s="24">
        <f>IF(AND(O62="Over", H62&gt;M62), 2, IF(AND(O62="Under", H62&lt;=M62), 2, 0))</f>
        <v>2</v>
      </c>
      <c r="V62" s="24">
        <f>IF(AND(O62="Over", Q62&gt;0.5), 2, IF(AND(O62="Under", Q62&lt;=0.5), 2, 0))</f>
        <v>0</v>
      </c>
      <c r="W62" s="24">
        <f>IF(O62="Over",
    IF(R27&gt;8.6, 1,
        IF(R27&gt;7.5, 0.5, 0)),
    IF(O62="Under",
        IF(R27&gt;8.6, 0,
            IF(R27&gt;7.5, 0.5, 1)),
        "Invalid N37 Value"))</f>
        <v>0</v>
      </c>
      <c r="X62" s="24">
        <f>SUM(S62:W62)</f>
        <v>7</v>
      </c>
      <c r="Y62" s="24">
        <v>4</v>
      </c>
      <c r="Z62" s="6">
        <f t="shared" si="7"/>
        <v>1.67</v>
      </c>
      <c r="AB62"/>
      <c r="AC62" s="6"/>
    </row>
    <row r="63" spans="1:29" ht="15" thickBot="1" x14ac:dyDescent="0.35">
      <c r="A63" t="str">
        <f t="shared" si="6"/>
        <v>Jonathan Cannon</v>
      </c>
      <c r="B63" s="5">
        <f>Neural!B28</f>
        <v>3.3844028954480598</v>
      </c>
      <c r="D63" s="7">
        <v>27</v>
      </c>
      <c r="E63" s="7" t="s">
        <v>362</v>
      </c>
      <c r="F63" s="7" t="s">
        <v>52</v>
      </c>
      <c r="G63" s="7" t="s">
        <v>54</v>
      </c>
      <c r="H63" s="7">
        <v>4.333333333333333</v>
      </c>
      <c r="I63" s="7">
        <v>4.2221387394349987</v>
      </c>
      <c r="J63" s="7">
        <v>5.4630394000000004</v>
      </c>
      <c r="K63" s="7">
        <v>3.3844028954480598</v>
      </c>
      <c r="L63" s="7">
        <v>8.6</v>
      </c>
      <c r="M63" s="9">
        <v>4.5</v>
      </c>
      <c r="N63" s="9">
        <f>IF(ABS(H63 - M63) &gt; MAX(ABS(I63 - M63), ABS(J63 - M63)), H63 - M63, IF(ABS(I63 - M63) &gt; ABS(J63 - M63), I63 - M63, J63 - M63))</f>
        <v>0.96303940000000043</v>
      </c>
      <c r="O63" s="24" t="str">
        <f>IF(N63 &lt; 0, "Under", "Over")</f>
        <v>Over</v>
      </c>
      <c r="P63" s="24">
        <f>H63-M63</f>
        <v>-0.16666666666666696</v>
      </c>
      <c r="Q63" s="24">
        <v>0.66666666666666663</v>
      </c>
      <c r="R63" s="24">
        <f>IF(O63="Over", IF(AND(I63&gt;M63, J63&gt;M63, K63&gt;M63), 1, IF(OR(AND(I63&gt;M63, J63&gt;M63), AND(I63&gt;M63, K63&gt;M63), AND(I63&gt;M63, K63&gt;M63)), 2/3, IF(OR(AND(I63&gt;M63, J63&lt;=M63), AND(I63&gt;M63, K63&lt;=M63), AND(J63&gt;M63, K63&lt;=M63), AND(I63&lt;=M63, J63&gt;M63), AND(I63&lt;=M63, K63&gt;M63), AND(J63&lt;=M63, K63&gt;M63)), 1/3, 0))), IF(AND(I63&lt;M63, J63&lt;M63, K63&lt;M63), 1, IF(OR(AND(I63&lt;M63, J63&lt;M63), AND(I63&lt;M63, K63&lt;M63), AND(I63&lt;M63, K63&lt;M63)), 2/3, IF(OR(AND(I63&lt;M63, J63&gt;=M63), AND(I63&lt;M63, K63&gt;=M63), AND(J63&lt;M63, K63&gt;=M63), AND(I63&gt;=M63, J63&lt;M63), AND(I63&gt;=M63, K63&lt;M63), AND(J63&gt;=M63, K63&lt;M63)), 1/3, 0))))</f>
        <v>0.33333333333333331</v>
      </c>
      <c r="S63" s="24">
        <f>IF(OR(N63&gt;1.5,N63&lt;-1.5),2,
IF(OR(AND(N63&lt;=1.5,N63&gt;=1),AND(N63&gt;=-1.5,N63&lt;=-1)),1.5,
IF(OR(AND(N63&lt;=1,N63&gt;=0.75),AND(N63&gt;=-1,N63&lt;=-0.75)),1,
IF(OR(AND(N63&lt;=0.75,N63&gt;=0.5),AND(N63&gt;=-0.75,N63&lt;=-0.5)),0.5,
IF(OR(N63&lt;=0.5,N63&gt;=-0.5),0,"")
)
)
))</f>
        <v>1</v>
      </c>
      <c r="T63" s="24">
        <f>IF(R63=1,3,IF(R63=2/3,2,IF(R63=1/3,1,0)))</f>
        <v>1</v>
      </c>
      <c r="U63" s="24">
        <f>IF(AND(O63="Over", H63&gt;M63), 2, IF(AND(O63="Under", H63&lt;=M63), 2, 0))</f>
        <v>0</v>
      </c>
      <c r="V63" s="24">
        <f>IF(AND(O63="Over", Q63&gt;0.5), 2, IF(AND(O63="Under", Q63&lt;=0.5), 2, 0))</f>
        <v>2</v>
      </c>
      <c r="W63" s="24">
        <f>IF(O63="Over",
    IF(R28&gt;8.6, 1,
        IF(R28&gt;7.5, 0.5, 0)),
    IF(O63="Under",
        IF(R28&gt;8.6, 0,
            IF(R28&gt;7.5, 0.5, 1)),
        "Invalid N37 Value"))</f>
        <v>0.5</v>
      </c>
      <c r="X63" s="24">
        <f>SUM(S63:W63)</f>
        <v>4.5</v>
      </c>
      <c r="Y63" s="24">
        <v>7</v>
      </c>
      <c r="Z63" s="6">
        <f t="shared" si="7"/>
        <v>-1.1155971045519402</v>
      </c>
      <c r="AB63"/>
      <c r="AC63" s="6"/>
    </row>
    <row r="64" spans="1:29" ht="15" thickBot="1" x14ac:dyDescent="0.35">
      <c r="A64" t="str">
        <f t="shared" si="6"/>
        <v>Bryce Miller</v>
      </c>
      <c r="B64" s="5">
        <f>Neural!B29</f>
        <v>5.3209900883034402</v>
      </c>
      <c r="D64" s="7">
        <v>28</v>
      </c>
      <c r="E64" s="7" t="s">
        <v>363</v>
      </c>
      <c r="F64" s="7" t="s">
        <v>54</v>
      </c>
      <c r="G64" s="7" t="s">
        <v>52</v>
      </c>
      <c r="H64" s="7">
        <v>5.5384615384615383</v>
      </c>
      <c r="I64" s="7">
        <v>5.7449930813564052</v>
      </c>
      <c r="J64" s="7">
        <v>7.3023870000000004</v>
      </c>
      <c r="K64" s="7">
        <v>5.0504258324866198</v>
      </c>
      <c r="L64" s="7">
        <v>9.6999999999999993</v>
      </c>
      <c r="M64" s="9">
        <v>6.5</v>
      </c>
      <c r="N64" s="9">
        <f>IF(ABS(H64 - M64) &gt; MAX(ABS(I64 - M64), ABS(J64 - M64)), H64 - M64, IF(ABS(I64 - M64) &gt; ABS(J64 - M64), I64 - M64, J64 - M64))</f>
        <v>-0.96153846153846168</v>
      </c>
      <c r="O64" s="23" t="str">
        <f>IF(N64 &lt; 0, "Under", "Over")</f>
        <v>Under</v>
      </c>
      <c r="P64" s="23">
        <f>H64-M64</f>
        <v>-0.96153846153846168</v>
      </c>
      <c r="Q64" s="23">
        <v>0.4</v>
      </c>
      <c r="R64" s="23">
        <f>IF(O64="Over", IF(AND(I64&gt;M64, J64&gt;M64, K64&gt;M64), 1, IF(OR(AND(I64&gt;M64, J64&gt;M64), AND(I64&gt;M64, K64&gt;M64), AND(I64&gt;M64, K64&gt;M64)), 2/3, IF(OR(AND(I64&gt;M64, J64&lt;=M64), AND(I64&gt;M64, K64&lt;=M64), AND(J64&gt;M64, K64&lt;=M64), AND(I64&lt;=M64, J64&gt;M64), AND(I64&lt;=M64, K64&gt;M64), AND(J64&lt;=M64, K64&gt;M64)), 1/3, 0))), IF(AND(I64&lt;M64, J64&lt;M64, K64&lt;M64), 1, IF(OR(AND(I64&lt;M64, J64&lt;M64), AND(I64&lt;M64, K64&lt;M64), AND(I64&lt;M64, K64&lt;M64)), 2/3, IF(OR(AND(I64&lt;M64, J64&gt;=M64), AND(I64&lt;M64, K64&gt;=M64), AND(J64&lt;M64, K64&gt;=M64), AND(I64&gt;=M64, J64&lt;M64), AND(I64&gt;=M64, K64&lt;M64), AND(J64&gt;=M64, K64&lt;M64)), 1/3, 0))))</f>
        <v>0.66666666666666663</v>
      </c>
      <c r="S64" s="23">
        <f>IF(OR(N64&gt;1.5,N64&lt;-1.5),2,
IF(OR(AND(N64&lt;=1.5,N64&gt;=1),AND(N64&gt;=-1.5,N64&lt;=-1)),1.5,
IF(OR(AND(N64&lt;=1,N64&gt;=0.75),AND(N64&gt;=-1,N64&lt;=-0.75)),1,
IF(OR(AND(N64&lt;=0.75,N64&gt;=0.5),AND(N64&gt;=-0.75,N64&lt;=-0.5)),0.5,
IF(OR(N64&lt;=0.5,N64&gt;=-0.5),0,"")
)
)
))</f>
        <v>1</v>
      </c>
      <c r="T64" s="23">
        <f>IF(R64=1,3,IF(R64=2/3,2,IF(R64=1/3,1,0)))</f>
        <v>2</v>
      </c>
      <c r="U64" s="23">
        <f>IF(AND(O64="Over", H64&gt;M64), 2, IF(AND(O64="Under", H64&lt;=M64), 2, 0))</f>
        <v>2</v>
      </c>
      <c r="V64" s="23">
        <f>IF(AND(O64="Over", Q64&gt;0.5), 2, IF(AND(O64="Under", Q64&lt;=0.5), 2, 0))</f>
        <v>2</v>
      </c>
      <c r="W64" s="23">
        <f>IF(O64="Over",
    IF(R29&gt;8.6, 1,
        IF(R29&gt;7.5, 0.5, 0)),
    IF(O64="Under",
        IF(R29&gt;8.6, 0,
            IF(R29&gt;7.5, 0.5, 1)),
        "Invalid N37 Value"))</f>
        <v>0</v>
      </c>
      <c r="X64" s="23">
        <f>SUM(S64:W64)</f>
        <v>7</v>
      </c>
      <c r="Y64" s="23">
        <v>8</v>
      </c>
      <c r="Z64" s="6">
        <f t="shared" si="7"/>
        <v>-1.4495741675133802</v>
      </c>
      <c r="AB64"/>
      <c r="AC64" s="6"/>
    </row>
    <row r="65" spans="1:29" ht="15" thickBot="1" x14ac:dyDescent="0.35">
      <c r="A65" t="str">
        <f t="shared" si="6"/>
        <v>Jon Gray</v>
      </c>
      <c r="B65" s="5">
        <f>Neural!B30</f>
        <v>4.3886931344607296</v>
      </c>
      <c r="D65" s="7">
        <v>29</v>
      </c>
      <c r="E65" s="7" t="s">
        <v>364</v>
      </c>
      <c r="F65" s="7" t="s">
        <v>330</v>
      </c>
      <c r="G65" s="7" t="s">
        <v>47</v>
      </c>
      <c r="H65" s="7">
        <v>5.2</v>
      </c>
      <c r="I65" s="7">
        <v>4.7870167522407359</v>
      </c>
      <c r="J65" s="7">
        <v>5.2055230000000003</v>
      </c>
      <c r="K65" s="7">
        <v>4.1500000000000004</v>
      </c>
      <c r="L65" s="7">
        <v>7.4</v>
      </c>
      <c r="M65" s="22">
        <v>3.5</v>
      </c>
      <c r="N65" s="22">
        <f>IF(ABS(H65 - M65) &gt; MAX(ABS(I65 - M65), ABS(J65 - M65)), H65 - M65, IF(ABS(I65 - M65) &gt; ABS(J65 - M65), I65 - M65, J65 - M65))</f>
        <v>1.7055230000000003</v>
      </c>
      <c r="O65" s="23" t="str">
        <f>IF(N65 &lt; 0, "Under", "Over")</f>
        <v>Over</v>
      </c>
      <c r="P65" s="23">
        <f>H65-M65</f>
        <v>1.7000000000000002</v>
      </c>
      <c r="Q65" s="23">
        <v>0.6</v>
      </c>
      <c r="R65" s="23">
        <f>IF(O65="Over", IF(AND(I65&gt;M65, J65&gt;M65, K65&gt;M65), 1, IF(OR(AND(I65&gt;M65, J65&gt;M65), AND(I65&gt;M65, K65&gt;M65), AND(I65&gt;M65, K65&gt;M65)), 2/3, IF(OR(AND(I65&gt;M65, J65&lt;=M65), AND(I65&gt;M65, K65&lt;=M65), AND(J65&gt;M65, K65&lt;=M65), AND(I65&lt;=M65, J65&gt;M65), AND(I65&lt;=M65, K65&gt;M65), AND(J65&lt;=M65, K65&gt;M65)), 1/3, 0))), IF(AND(I65&lt;M65, J65&lt;M65, K65&lt;M65), 1, IF(OR(AND(I65&lt;M65, J65&lt;M65), AND(I65&lt;M65, K65&lt;M65), AND(I65&lt;M65, K65&lt;M65)), 2/3, IF(OR(AND(I65&lt;M65, J65&gt;=M65), AND(I65&lt;M65, K65&gt;=M65), AND(J65&lt;M65, K65&gt;=M65), AND(I65&gt;=M65, J65&lt;M65), AND(I65&gt;=M65, K65&lt;M65), AND(J65&gt;=M65, K65&lt;M65)), 1/3, 0))))</f>
        <v>1</v>
      </c>
      <c r="S65" s="23">
        <f>IF(OR(N65&gt;1.5,N65&lt;-1.5),2,
IF(OR(AND(N65&lt;=1.5,N65&gt;=1),AND(N65&gt;=-1.5,N65&lt;=-1)),1.5,
IF(OR(AND(N65&lt;=1,N65&gt;=0.75),AND(N65&gt;=-1,N65&lt;=-0.75)),1,
IF(OR(AND(N65&lt;=0.75,N65&gt;=0.5),AND(N65&gt;=-0.75,N65&lt;=-0.5)),0.5,
IF(OR(N65&lt;=0.5,N65&gt;=-0.5),0,"")
)
)
))</f>
        <v>2</v>
      </c>
      <c r="T65" s="23">
        <f>IF(R65=1,3,IF(R65=2/3,2,IF(R65=1/3,1,0)))</f>
        <v>3</v>
      </c>
      <c r="U65" s="23">
        <f>IF(AND(O65="Over", H65&gt;M65), 2, IF(AND(O65="Under", H65&lt;=M65), 2, 0))</f>
        <v>2</v>
      </c>
      <c r="V65" s="23">
        <f>IF(AND(O65="Over", Q65&gt;0.5), 2, IF(AND(O65="Under", Q65&lt;=0.5), 2, 0))</f>
        <v>2</v>
      </c>
      <c r="W65" s="23">
        <f>IF(O65="Over",
    IF(R30&gt;8.6, 1,
        IF(R30&gt;7.5, 0.5, 0)),
    IF(O65="Under",
        IF(R30&gt;8.6, 0,
            IF(R30&gt;7.5, 0.5, 1)),
        "Invalid N37 Value"))</f>
        <v>0</v>
      </c>
      <c r="X65" s="23">
        <f>SUM(S65:W65)</f>
        <v>9</v>
      </c>
      <c r="Y65" s="23">
        <v>3</v>
      </c>
      <c r="AB65"/>
      <c r="AC65" s="6"/>
    </row>
    <row r="66" spans="1:29" ht="15" thickBot="1" x14ac:dyDescent="0.35">
      <c r="A66" t="str">
        <f t="shared" si="6"/>
        <v>Walker Buehler</v>
      </c>
      <c r="B66" s="5">
        <f>Neural!B31</f>
        <v>3.8941413689980999</v>
      </c>
      <c r="D66" s="7">
        <v>30</v>
      </c>
      <c r="E66" s="7" t="s">
        <v>365</v>
      </c>
      <c r="F66" s="7" t="s">
        <v>47</v>
      </c>
      <c r="G66" s="7" t="s">
        <v>330</v>
      </c>
      <c r="H66" s="7">
        <v>4.5</v>
      </c>
      <c r="I66" s="7">
        <v>4.3720315214631009</v>
      </c>
      <c r="J66" s="7">
        <v>4.8139204545454497</v>
      </c>
      <c r="K66" s="7">
        <v>3.8941413689980999</v>
      </c>
      <c r="L66" s="7">
        <v>7.5</v>
      </c>
      <c r="M66" s="9">
        <v>4.5</v>
      </c>
      <c r="N66" s="9">
        <f>IF(ABS(H66 - M66) &gt; MAX(ABS(I66 - M66), ABS(J66 - M66)), H66 - M66, IF(ABS(I66 - M66) &gt; ABS(J66 - M66), I66 - M66, J66 - M66))</f>
        <v>0.3139204545454497</v>
      </c>
      <c r="O66" s="23" t="str">
        <f>IF(N66 &lt; 0, "Under", "Over")</f>
        <v>Over</v>
      </c>
      <c r="P66" s="23">
        <f>H66-M66</f>
        <v>0</v>
      </c>
      <c r="Q66" s="23">
        <v>0.33333333333333331</v>
      </c>
      <c r="R66" s="23">
        <f>IF(O66="Over", IF(AND(I66&gt;M66, J66&gt;M66, K66&gt;M66), 1, IF(OR(AND(I66&gt;M66, J66&gt;M66), AND(I66&gt;M66, K66&gt;M66), AND(I66&gt;M66, K66&gt;M66)), 2/3, IF(OR(AND(I66&gt;M66, J66&lt;=M66), AND(I66&gt;M66, K66&lt;=M66), AND(J66&gt;M66, K66&lt;=M66), AND(I66&lt;=M66, J66&gt;M66), AND(I66&lt;=M66, K66&gt;M66), AND(J66&lt;=M66, K66&gt;M66)), 1/3, 0))), IF(AND(I66&lt;M66, J66&lt;M66, K66&lt;M66), 1, IF(OR(AND(I66&lt;M66, J66&lt;M66), AND(I66&lt;M66, K66&lt;M66), AND(I66&lt;M66, K66&lt;M66)), 2/3, IF(OR(AND(I66&lt;M66, J66&gt;=M66), AND(I66&lt;M66, K66&gt;=M66), AND(J66&lt;M66, K66&gt;=M66), AND(I66&gt;=M66, J66&lt;M66), AND(I66&gt;=M66, K66&lt;M66), AND(J66&gt;=M66, K66&lt;M66)), 1/3, 0))))</f>
        <v>0.33333333333333331</v>
      </c>
      <c r="S66" s="23">
        <f>IF(OR(N66&gt;1.5,N66&lt;-1.5),2,
IF(OR(AND(N66&lt;=1.5,N66&gt;=1),AND(N66&gt;=-1.5,N66&lt;=-1)),1.5,
IF(OR(AND(N66&lt;=1,N66&gt;=0.75),AND(N66&gt;=-1,N66&lt;=-0.75)),1,
IF(OR(AND(N66&lt;=0.75,N66&gt;=0.5),AND(N66&gt;=-0.75,N66&lt;=-0.5)),0.5,
IF(OR(N66&lt;=0.5,N66&gt;=-0.5),0,"")
)
)
))</f>
        <v>0</v>
      </c>
      <c r="T66" s="23">
        <f>IF(R66=1,3,IF(R66=2/3,2,IF(R66=1/3,1,0)))</f>
        <v>1</v>
      </c>
      <c r="U66" s="23">
        <f>IF(AND(O66="Over", H66&gt;M66), 2, IF(AND(O66="Under", H66&lt;=M66), 2, 0))</f>
        <v>0</v>
      </c>
      <c r="V66" s="23">
        <f>IF(AND(O66="Over", Q66&gt;0.5), 2, IF(AND(O66="Under", Q66&lt;=0.5), 2, 0))</f>
        <v>0</v>
      </c>
      <c r="W66" s="23">
        <f>IF(O66="Over",
    IF(R31&gt;8.6, 1,
        IF(R31&gt;7.5, 0.5, 0)),
    IF(O66="Under",
        IF(R31&gt;8.6, 0,
            IF(R31&gt;7.5, 0.5, 1)),
        "Invalid N37 Value"))</f>
        <v>0</v>
      </c>
      <c r="X66" s="23">
        <f>SUM(S66:W66)</f>
        <v>1</v>
      </c>
      <c r="Y66" s="23">
        <v>2</v>
      </c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5.7702330000000002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7.0100480000000003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106</v>
      </c>
      <c r="B4" s="1">
        <v>5.0902000000000003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122</v>
      </c>
      <c r="B5" s="1">
        <v>3.3397416999999998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129</v>
      </c>
      <c r="B6" s="1">
        <v>5.1304699999999999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131</v>
      </c>
      <c r="B7" s="1">
        <v>4.7602320000000002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112</v>
      </c>
      <c r="B8" s="1">
        <v>2.9914858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116</v>
      </c>
      <c r="B9" s="1">
        <v>7.2273445000000001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158</v>
      </c>
      <c r="B10" s="1">
        <v>3.8856788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135</v>
      </c>
      <c r="B11" s="1">
        <v>2.1919084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114</v>
      </c>
      <c r="B12" s="1">
        <v>6.5719633000000002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123</v>
      </c>
      <c r="B13" s="1">
        <v>5.2624709999999997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138</v>
      </c>
      <c r="B14" s="1">
        <v>5.3362480000000003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108</v>
      </c>
      <c r="B15" s="1">
        <v>4.7826300000000002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143</v>
      </c>
      <c r="B16" s="1">
        <v>5.5674504999999996</v>
      </c>
    </row>
    <row r="17" spans="1:2" ht="15" thickBot="1" x14ac:dyDescent="0.35">
      <c r="A17" s="1">
        <v>117</v>
      </c>
      <c r="B17" s="1">
        <v>4.1621094000000003</v>
      </c>
    </row>
    <row r="18" spans="1:2" ht="15" thickBot="1" x14ac:dyDescent="0.35">
      <c r="A18" s="1">
        <v>148</v>
      </c>
      <c r="B18" s="1">
        <v>4.7493777000000001</v>
      </c>
    </row>
    <row r="19" spans="1:2" ht="15" thickBot="1" x14ac:dyDescent="0.35">
      <c r="A19" s="1">
        <v>161</v>
      </c>
      <c r="B19" s="1">
        <v>2.4206683999999998</v>
      </c>
    </row>
    <row r="20" spans="1:2" ht="15" thickBot="1" x14ac:dyDescent="0.35">
      <c r="A20" s="1">
        <v>518</v>
      </c>
      <c r="B20" s="1">
        <v>8.4441109999999995</v>
      </c>
    </row>
    <row r="21" spans="1:2" ht="15" thickBot="1" x14ac:dyDescent="0.35">
      <c r="A21" s="1">
        <v>156</v>
      </c>
      <c r="B21" s="1">
        <v>6.9121733000000001</v>
      </c>
    </row>
    <row r="22" spans="1:2" ht="15" thickBot="1" x14ac:dyDescent="0.35">
      <c r="A22" s="1">
        <v>133</v>
      </c>
      <c r="B22" s="1">
        <v>4.5926539999999996</v>
      </c>
    </row>
    <row r="23" spans="1:2" ht="15" thickBot="1" x14ac:dyDescent="0.35">
      <c r="A23" s="1">
        <v>142</v>
      </c>
      <c r="B23" s="1">
        <v>6.0901899999999998</v>
      </c>
    </row>
    <row r="24" spans="1:2" ht="15" thickBot="1" x14ac:dyDescent="0.35">
      <c r="A24" s="1">
        <v>125</v>
      </c>
      <c r="B24" s="1">
        <v>4.2003750000000002</v>
      </c>
    </row>
    <row r="25" spans="1:2" ht="15" thickBot="1" x14ac:dyDescent="0.35">
      <c r="A25" s="1">
        <v>523</v>
      </c>
      <c r="B25" s="1">
        <v>5.7195663000000003</v>
      </c>
    </row>
    <row r="26" spans="1:2" ht="15" thickBot="1" x14ac:dyDescent="0.35">
      <c r="A26" s="1">
        <v>524</v>
      </c>
      <c r="B26" s="1">
        <v>6.6625240000000003</v>
      </c>
    </row>
    <row r="27" spans="1:2" ht="15" thickBot="1" x14ac:dyDescent="0.35">
      <c r="A27" s="1">
        <v>141</v>
      </c>
      <c r="B27" s="1">
        <v>4.3782810000000003</v>
      </c>
    </row>
    <row r="28" spans="1:2" ht="15" thickBot="1" x14ac:dyDescent="0.35">
      <c r="A28" s="1">
        <v>228</v>
      </c>
      <c r="B28" s="1">
        <v>5.4630394000000004</v>
      </c>
    </row>
    <row r="29" spans="1:2" ht="15" thickBot="1" x14ac:dyDescent="0.35">
      <c r="A29" s="1">
        <v>121</v>
      </c>
      <c r="B29" s="1">
        <v>7.3023870000000004</v>
      </c>
    </row>
    <row r="30" spans="1:2" ht="15" thickBot="1" x14ac:dyDescent="0.35">
      <c r="A30" s="1">
        <v>193</v>
      </c>
      <c r="B30" s="1">
        <v>5.2055230000000003</v>
      </c>
    </row>
    <row r="31" spans="1:2" ht="15" thickBot="1" x14ac:dyDescent="0.35">
      <c r="A31" s="1">
        <v>145</v>
      </c>
      <c r="B31" s="1">
        <v>4.6161284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4.7338300515095897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5.0489024523922499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106</v>
      </c>
      <c r="B4" s="1">
        <v>5.0069246594812196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122</v>
      </c>
      <c r="B5" s="1">
        <v>4.2596103434931898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129</v>
      </c>
      <c r="B6" s="1">
        <v>5.2129821470501803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131</v>
      </c>
      <c r="B7" s="1">
        <v>5.2767319208155898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112</v>
      </c>
      <c r="B8" s="1">
        <v>4.3260353212779297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116</v>
      </c>
      <c r="B9" s="1">
        <v>5.56294473030123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158</v>
      </c>
      <c r="B10" s="1">
        <v>4.5336639229208098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135</v>
      </c>
      <c r="B11" s="1">
        <v>4.7909711315348904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114</v>
      </c>
      <c r="B12" s="1">
        <v>5.0624319733026404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123</v>
      </c>
      <c r="B13" s="1">
        <v>5.1508565462943201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138</v>
      </c>
      <c r="B14" s="1">
        <v>4.6346791219897598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108</v>
      </c>
      <c r="B15" s="1">
        <v>4.9743385311653396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143</v>
      </c>
      <c r="B16" s="1">
        <v>4.8537362960864003</v>
      </c>
    </row>
    <row r="17" spans="1:2" ht="15" thickBot="1" x14ac:dyDescent="0.35">
      <c r="A17" s="1">
        <v>117</v>
      </c>
      <c r="B17" s="1">
        <v>5.1118876389504999</v>
      </c>
    </row>
    <row r="18" spans="1:2" ht="15" thickBot="1" x14ac:dyDescent="0.35">
      <c r="A18" s="1">
        <v>148</v>
      </c>
      <c r="B18" s="1">
        <v>4.3119172677143602</v>
      </c>
    </row>
    <row r="19" spans="1:2" ht="15" thickBot="1" x14ac:dyDescent="0.35">
      <c r="A19" s="1">
        <v>161</v>
      </c>
      <c r="B19" s="1">
        <v>5.3284103214506802</v>
      </c>
    </row>
    <row r="20" spans="1:2" ht="15" thickBot="1" x14ac:dyDescent="0.35">
      <c r="A20" s="1">
        <v>518</v>
      </c>
      <c r="B20" s="1">
        <v>4.5154512491782102</v>
      </c>
    </row>
    <row r="21" spans="1:2" ht="15" thickBot="1" x14ac:dyDescent="0.35">
      <c r="A21" s="1">
        <v>156</v>
      </c>
      <c r="B21" s="1">
        <v>5.0571795490427496</v>
      </c>
    </row>
    <row r="22" spans="1:2" ht="15" thickBot="1" x14ac:dyDescent="0.35">
      <c r="A22" s="1">
        <v>133</v>
      </c>
      <c r="B22" s="1">
        <v>5.1423583439635197</v>
      </c>
    </row>
    <row r="23" spans="1:2" ht="15" thickBot="1" x14ac:dyDescent="0.35">
      <c r="A23" s="1">
        <v>142</v>
      </c>
      <c r="B23" s="1">
        <v>5.2810805466803901</v>
      </c>
    </row>
    <row r="24" spans="1:2" ht="15" thickBot="1" x14ac:dyDescent="0.35">
      <c r="A24" s="1">
        <v>125</v>
      </c>
      <c r="B24" s="1">
        <v>4.6994779239664197</v>
      </c>
    </row>
    <row r="25" spans="1:2" ht="15" thickBot="1" x14ac:dyDescent="0.35">
      <c r="A25" s="1">
        <v>523</v>
      </c>
      <c r="B25" s="1">
        <v>4.4653903026778599</v>
      </c>
    </row>
    <row r="26" spans="1:2" ht="15" thickBot="1" x14ac:dyDescent="0.35">
      <c r="A26" s="1">
        <v>524</v>
      </c>
      <c r="B26" s="1">
        <v>4.3766341917437197</v>
      </c>
    </row>
    <row r="27" spans="1:2" ht="15" thickBot="1" x14ac:dyDescent="0.35">
      <c r="A27" s="1">
        <v>141</v>
      </c>
      <c r="B27" s="1">
        <v>4.8873689749728504</v>
      </c>
    </row>
    <row r="28" spans="1:2" ht="15" thickBot="1" x14ac:dyDescent="0.35">
      <c r="A28" s="1">
        <v>228</v>
      </c>
      <c r="B28" s="1">
        <v>3.68451311129696</v>
      </c>
    </row>
    <row r="29" spans="1:2" ht="15" thickBot="1" x14ac:dyDescent="0.35">
      <c r="A29" s="1">
        <v>121</v>
      </c>
      <c r="B29" s="1">
        <v>5.4972152752236996</v>
      </c>
    </row>
    <row r="30" spans="1:2" ht="15" thickBot="1" x14ac:dyDescent="0.35">
      <c r="A30" s="1">
        <v>193</v>
      </c>
      <c r="B30" s="1">
        <v>4.8839344552261696</v>
      </c>
    </row>
    <row r="31" spans="1:2" ht="15" thickBot="1" x14ac:dyDescent="0.35">
      <c r="A31" s="1">
        <v>145</v>
      </c>
      <c r="B31" s="1">
        <v>4.0798742978048503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111</v>
      </c>
      <c r="B2" s="1">
        <v>4.8519522052783</v>
      </c>
    </row>
    <row r="3" spans="1:5" ht="15" thickBot="1" x14ac:dyDescent="0.35">
      <c r="A3" s="1">
        <v>501</v>
      </c>
      <c r="B3" s="1">
        <v>5.0220840022014404</v>
      </c>
    </row>
    <row r="4" spans="1:5" ht="15" thickBot="1" x14ac:dyDescent="0.35">
      <c r="A4" s="1">
        <v>106</v>
      </c>
      <c r="B4" s="1">
        <v>5.1051174303815801</v>
      </c>
    </row>
    <row r="5" spans="1:5" ht="15" thickBot="1" x14ac:dyDescent="0.35">
      <c r="A5" s="1">
        <v>122</v>
      </c>
      <c r="B5" s="1">
        <v>4.3165406476128396</v>
      </c>
    </row>
    <row r="6" spans="1:5" ht="15" thickBot="1" x14ac:dyDescent="0.35">
      <c r="A6" s="1">
        <v>129</v>
      </c>
      <c r="B6" s="1">
        <v>5.4032276227730103</v>
      </c>
    </row>
    <row r="7" spans="1:5" ht="15" thickBot="1" x14ac:dyDescent="0.35">
      <c r="A7" s="1">
        <v>131</v>
      </c>
      <c r="B7" s="1">
        <v>5.3597682653624297</v>
      </c>
    </row>
    <row r="8" spans="1:5" ht="15" thickBot="1" x14ac:dyDescent="0.35">
      <c r="A8" s="1">
        <v>112</v>
      </c>
      <c r="B8" s="1">
        <v>4.5875879254430902</v>
      </c>
    </row>
    <row r="9" spans="1:5" ht="15" thickBot="1" x14ac:dyDescent="0.35">
      <c r="A9" s="1">
        <v>116</v>
      </c>
      <c r="B9" s="1">
        <v>5.5053993049914602</v>
      </c>
    </row>
    <row r="10" spans="1:5" ht="15" thickBot="1" x14ac:dyDescent="0.35">
      <c r="A10" s="1">
        <v>158</v>
      </c>
      <c r="B10" s="1">
        <v>4.5795060226874096</v>
      </c>
    </row>
    <row r="11" spans="1:5" ht="15" thickBot="1" x14ac:dyDescent="0.35">
      <c r="A11" s="1">
        <v>135</v>
      </c>
      <c r="B11" s="1">
        <v>4.6891089429602202</v>
      </c>
    </row>
    <row r="12" spans="1:5" ht="15" thickBot="1" x14ac:dyDescent="0.35">
      <c r="A12" s="1">
        <v>114</v>
      </c>
      <c r="B12" s="1">
        <v>5.2345461104481004</v>
      </c>
    </row>
    <row r="13" spans="1:5" ht="15" thickBot="1" x14ac:dyDescent="0.35">
      <c r="A13" s="1">
        <v>123</v>
      </c>
      <c r="B13" s="1">
        <v>5.1472534329246802</v>
      </c>
    </row>
    <row r="14" spans="1:5" ht="15" thickBot="1" x14ac:dyDescent="0.35">
      <c r="A14" s="1">
        <v>138</v>
      </c>
      <c r="B14" s="1">
        <v>4.6658976644615997</v>
      </c>
    </row>
    <row r="15" spans="1:5" ht="15" thickBot="1" x14ac:dyDescent="0.35">
      <c r="A15" s="1">
        <v>108</v>
      </c>
      <c r="B15" s="1">
        <v>4.9841395161999102</v>
      </c>
    </row>
    <row r="16" spans="1:5" ht="15" thickBot="1" x14ac:dyDescent="0.35">
      <c r="A16" s="1">
        <v>143</v>
      </c>
      <c r="B16" s="1">
        <v>4.99203443546988</v>
      </c>
    </row>
    <row r="17" spans="1:2" ht="15" thickBot="1" x14ac:dyDescent="0.35">
      <c r="A17" s="1">
        <v>117</v>
      </c>
      <c r="B17" s="1">
        <v>5.1500554434108397</v>
      </c>
    </row>
    <row r="18" spans="1:2" ht="15" thickBot="1" x14ac:dyDescent="0.35">
      <c r="A18" s="1">
        <v>148</v>
      </c>
      <c r="B18" s="1">
        <v>4.45120534816947</v>
      </c>
    </row>
    <row r="19" spans="1:2" ht="15" thickBot="1" x14ac:dyDescent="0.35">
      <c r="A19" s="1">
        <v>161</v>
      </c>
      <c r="B19" s="1">
        <v>5.3351185106130901</v>
      </c>
    </row>
    <row r="20" spans="1:2" ht="15" thickBot="1" x14ac:dyDescent="0.35">
      <c r="A20" s="1">
        <v>518</v>
      </c>
      <c r="B20" s="1">
        <v>4.6314248583097903</v>
      </c>
    </row>
    <row r="21" spans="1:2" ht="15" thickBot="1" x14ac:dyDescent="0.35">
      <c r="A21" s="1">
        <v>156</v>
      </c>
      <c r="B21" s="1">
        <v>5.0478033350521399</v>
      </c>
    </row>
    <row r="22" spans="1:2" ht="15" thickBot="1" x14ac:dyDescent="0.35">
      <c r="A22" s="1">
        <v>133</v>
      </c>
      <c r="B22" s="1">
        <v>5.2335895012269003</v>
      </c>
    </row>
    <row r="23" spans="1:2" ht="15" thickBot="1" x14ac:dyDescent="0.35">
      <c r="A23" s="1">
        <v>142</v>
      </c>
      <c r="B23" s="1">
        <v>5.2888515484257397</v>
      </c>
    </row>
    <row r="24" spans="1:2" ht="15" thickBot="1" x14ac:dyDescent="0.35">
      <c r="A24" s="1">
        <v>125</v>
      </c>
      <c r="B24" s="1">
        <v>4.8810528835609599</v>
      </c>
    </row>
    <row r="25" spans="1:2" ht="15" thickBot="1" x14ac:dyDescent="0.35">
      <c r="A25" s="1">
        <v>523</v>
      </c>
      <c r="B25" s="1">
        <v>4.4048613237534404</v>
      </c>
    </row>
    <row r="26" spans="1:2" ht="15" thickBot="1" x14ac:dyDescent="0.35">
      <c r="A26" s="1">
        <v>524</v>
      </c>
      <c r="B26" s="1">
        <v>4.4679859438821001</v>
      </c>
    </row>
    <row r="27" spans="1:2" ht="15" thickBot="1" x14ac:dyDescent="0.35">
      <c r="A27" s="1">
        <v>141</v>
      </c>
      <c r="B27" s="1">
        <v>4.9016233775009503</v>
      </c>
    </row>
    <row r="28" spans="1:2" ht="15" thickBot="1" x14ac:dyDescent="0.35">
      <c r="A28" s="1">
        <v>228</v>
      </c>
      <c r="B28" s="1">
        <v>3.8505270850015898</v>
      </c>
    </row>
    <row r="29" spans="1:2" ht="15" thickBot="1" x14ac:dyDescent="0.35">
      <c r="A29" s="1">
        <v>121</v>
      </c>
      <c r="B29" s="1">
        <v>5.5481262875397501</v>
      </c>
    </row>
    <row r="30" spans="1:2" ht="15" thickBot="1" x14ac:dyDescent="0.35">
      <c r="A30" s="1">
        <v>193</v>
      </c>
      <c r="B30" s="1">
        <v>4.9847901953253402</v>
      </c>
    </row>
    <row r="31" spans="1:2" ht="15" thickBot="1" x14ac:dyDescent="0.35">
      <c r="A31" s="1">
        <v>145</v>
      </c>
      <c r="B31" s="1">
        <v>4.1933938014623502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4.9521756472574303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4.9207124248755898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106</v>
      </c>
      <c r="B4" s="1">
        <v>4.9531407767783504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122</v>
      </c>
      <c r="B5" s="1">
        <v>4.7367311630599396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129</v>
      </c>
      <c r="B6" s="1">
        <v>5.1905626389235398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131</v>
      </c>
      <c r="B7" s="1">
        <v>5.1453945773446996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112</v>
      </c>
      <c r="B8" s="1">
        <v>4.9948343720818897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116</v>
      </c>
      <c r="B9" s="1">
        <v>4.9948343720818897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158</v>
      </c>
      <c r="B10" s="1">
        <v>4.6937139615562904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135</v>
      </c>
      <c r="B11" s="1">
        <v>4.8442741668190896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114</v>
      </c>
      <c r="B12" s="1">
        <v>5.0295790348348497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123</v>
      </c>
      <c r="B13" s="1">
        <v>4.90951692243297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138</v>
      </c>
      <c r="B14" s="1">
        <v>4.8419578559688903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108</v>
      </c>
      <c r="B15" s="1">
        <v>4.8118458149163299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143</v>
      </c>
      <c r="B16" s="1">
        <v>4.8975493163736203</v>
      </c>
    </row>
    <row r="17" spans="1:2" ht="15" thickBot="1" x14ac:dyDescent="0.35">
      <c r="A17" s="1">
        <v>117</v>
      </c>
      <c r="B17" s="1">
        <v>5.0282921954736297</v>
      </c>
    </row>
    <row r="18" spans="1:2" ht="15" thickBot="1" x14ac:dyDescent="0.35">
      <c r="A18" s="1">
        <v>148</v>
      </c>
      <c r="B18" s="1">
        <v>4.83825175860858</v>
      </c>
    </row>
    <row r="19" spans="1:2" ht="15" thickBot="1" x14ac:dyDescent="0.35">
      <c r="A19" s="1">
        <v>161</v>
      </c>
      <c r="B19" s="1">
        <v>4.9948343720818897</v>
      </c>
    </row>
    <row r="20" spans="1:2" ht="15" thickBot="1" x14ac:dyDescent="0.35">
      <c r="A20" s="1">
        <v>518</v>
      </c>
      <c r="B20" s="1">
        <v>4.9496663105030496</v>
      </c>
    </row>
    <row r="21" spans="1:2" ht="15" thickBot="1" x14ac:dyDescent="0.35">
      <c r="A21" s="1">
        <v>156</v>
      </c>
      <c r="B21" s="1">
        <v>4.8668581976085097</v>
      </c>
    </row>
    <row r="22" spans="1:2" ht="15" thickBot="1" x14ac:dyDescent="0.35">
      <c r="A22" s="1">
        <v>133</v>
      </c>
      <c r="B22" s="1">
        <v>4.99985304559066</v>
      </c>
    </row>
    <row r="23" spans="1:2" ht="15" thickBot="1" x14ac:dyDescent="0.35">
      <c r="A23" s="1">
        <v>142</v>
      </c>
      <c r="B23" s="1">
        <v>4.9647223310293302</v>
      </c>
    </row>
    <row r="24" spans="1:2" ht="15" thickBot="1" x14ac:dyDescent="0.35">
      <c r="A24" s="1">
        <v>125</v>
      </c>
      <c r="B24" s="1">
        <v>4.8342368198015704</v>
      </c>
    </row>
    <row r="25" spans="1:2" ht="15" thickBot="1" x14ac:dyDescent="0.35">
      <c r="A25" s="1">
        <v>523</v>
      </c>
      <c r="B25" s="1">
        <v>4.81621772630458</v>
      </c>
    </row>
    <row r="26" spans="1:2" ht="15" thickBot="1" x14ac:dyDescent="0.35">
      <c r="A26" s="1">
        <v>524</v>
      </c>
      <c r="B26" s="1">
        <v>4.8606989164841199</v>
      </c>
    </row>
    <row r="27" spans="1:2" ht="15" thickBot="1" x14ac:dyDescent="0.35">
      <c r="A27" s="1">
        <v>141</v>
      </c>
      <c r="B27" s="1">
        <v>4.8012569653154298</v>
      </c>
    </row>
    <row r="28" spans="1:2" ht="15" thickBot="1" x14ac:dyDescent="0.35">
      <c r="A28" s="1">
        <v>228</v>
      </c>
      <c r="B28" s="1">
        <v>4.6334898794511599</v>
      </c>
    </row>
    <row r="29" spans="1:2" ht="15" thickBot="1" x14ac:dyDescent="0.35">
      <c r="A29" s="1">
        <v>121</v>
      </c>
      <c r="B29" s="1">
        <v>5.0504258324866198</v>
      </c>
    </row>
    <row r="30" spans="1:2" ht="15" thickBot="1" x14ac:dyDescent="0.35">
      <c r="A30" s="1">
        <v>193</v>
      </c>
      <c r="B30" s="1">
        <v>4.9255766776609997</v>
      </c>
    </row>
    <row r="31" spans="1:2" ht="15" thickBot="1" x14ac:dyDescent="0.35">
      <c r="A31" s="1">
        <v>145</v>
      </c>
      <c r="B31" s="1">
        <v>4.6786579410300098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111</v>
      </c>
      <c r="B2" s="1">
        <v>4.9673472001438803</v>
      </c>
    </row>
    <row r="3" spans="1:2" ht="15" thickBot="1" x14ac:dyDescent="0.35">
      <c r="A3" s="1">
        <v>501</v>
      </c>
      <c r="B3" s="1">
        <v>6.5156872314525902</v>
      </c>
    </row>
    <row r="4" spans="1:2" ht="15" thickBot="1" x14ac:dyDescent="0.35">
      <c r="A4" s="1">
        <v>106</v>
      </c>
      <c r="B4" s="1">
        <v>5.5293027139075903</v>
      </c>
    </row>
    <row r="5" spans="1:2" ht="15" thickBot="1" x14ac:dyDescent="0.35">
      <c r="A5" s="1">
        <v>122</v>
      </c>
      <c r="B5" s="1">
        <v>4.2293829168311801</v>
      </c>
    </row>
    <row r="6" spans="1:2" ht="15" thickBot="1" x14ac:dyDescent="0.35">
      <c r="A6" s="1">
        <v>129</v>
      </c>
      <c r="B6" s="1">
        <v>5.4360366984687802</v>
      </c>
    </row>
    <row r="7" spans="1:2" ht="15" thickBot="1" x14ac:dyDescent="0.35">
      <c r="A7" s="1">
        <v>131</v>
      </c>
      <c r="B7" s="1">
        <v>4.9516226077541203</v>
      </c>
    </row>
    <row r="8" spans="1:2" ht="15" thickBot="1" x14ac:dyDescent="0.35">
      <c r="A8" s="1">
        <v>112</v>
      </c>
      <c r="B8" s="1">
        <v>4.5114998609695798</v>
      </c>
    </row>
    <row r="9" spans="1:2" ht="15" thickBot="1" x14ac:dyDescent="0.35">
      <c r="A9" s="1">
        <v>116</v>
      </c>
      <c r="B9" s="1">
        <v>5.6214918117616204</v>
      </c>
    </row>
    <row r="10" spans="1:2" ht="15" thickBot="1" x14ac:dyDescent="0.35">
      <c r="A10" s="1">
        <v>158</v>
      </c>
      <c r="B10" s="1">
        <v>3.9588529221086901</v>
      </c>
    </row>
    <row r="11" spans="1:2" ht="15" thickBot="1" x14ac:dyDescent="0.35">
      <c r="A11" s="1">
        <v>135</v>
      </c>
      <c r="B11" s="1">
        <v>4.8313747156175504</v>
      </c>
    </row>
    <row r="12" spans="1:2" ht="15" thickBot="1" x14ac:dyDescent="0.35">
      <c r="A12" s="1">
        <v>114</v>
      </c>
      <c r="B12" s="1">
        <v>5.8132912520291598</v>
      </c>
    </row>
    <row r="13" spans="1:2" ht="15" thickBot="1" x14ac:dyDescent="0.35">
      <c r="A13" s="1">
        <v>123</v>
      </c>
      <c r="B13" s="1">
        <v>5.4049274016950504</v>
      </c>
    </row>
    <row r="14" spans="1:2" ht="15" thickBot="1" x14ac:dyDescent="0.35">
      <c r="A14" s="1">
        <v>138</v>
      </c>
      <c r="B14" s="1">
        <v>4.96295618140923</v>
      </c>
    </row>
    <row r="15" spans="1:2" ht="15" thickBot="1" x14ac:dyDescent="0.35">
      <c r="A15" s="1">
        <v>108</v>
      </c>
      <c r="B15" s="1">
        <v>5.0195188775449102</v>
      </c>
    </row>
    <row r="16" spans="1:2" ht="15" thickBot="1" x14ac:dyDescent="0.35">
      <c r="A16" s="1">
        <v>143</v>
      </c>
      <c r="B16" s="1">
        <v>5.7304873381904304</v>
      </c>
    </row>
    <row r="17" spans="1:2" ht="15" thickBot="1" x14ac:dyDescent="0.35">
      <c r="A17" s="1">
        <v>117</v>
      </c>
      <c r="B17" s="1">
        <v>4.9013075531940897</v>
      </c>
    </row>
    <row r="18" spans="1:2" ht="15" thickBot="1" x14ac:dyDescent="0.35">
      <c r="A18" s="1">
        <v>148</v>
      </c>
      <c r="B18" s="1">
        <v>4.4116852762584999</v>
      </c>
    </row>
    <row r="19" spans="1:2" ht="15" thickBot="1" x14ac:dyDescent="0.35">
      <c r="A19" s="1">
        <v>161</v>
      </c>
      <c r="B19" s="1">
        <v>5.1193822813098997</v>
      </c>
    </row>
    <row r="20" spans="1:2" ht="15" thickBot="1" x14ac:dyDescent="0.35">
      <c r="A20" s="1">
        <v>518</v>
      </c>
      <c r="B20" s="1">
        <v>5.8755164033256904</v>
      </c>
    </row>
    <row r="21" spans="1:2" ht="15" thickBot="1" x14ac:dyDescent="0.35">
      <c r="A21" s="1">
        <v>156</v>
      </c>
      <c r="B21" s="1">
        <v>6.2951322514075496</v>
      </c>
    </row>
    <row r="22" spans="1:2" ht="15" thickBot="1" x14ac:dyDescent="0.35">
      <c r="A22" s="1">
        <v>133</v>
      </c>
      <c r="B22" s="1">
        <v>5.2544171697734399</v>
      </c>
    </row>
    <row r="23" spans="1:2" ht="15" thickBot="1" x14ac:dyDescent="0.35">
      <c r="A23" s="1">
        <v>142</v>
      </c>
      <c r="B23" s="1">
        <v>5.8082552215400698</v>
      </c>
    </row>
    <row r="24" spans="1:2" ht="15" thickBot="1" x14ac:dyDescent="0.35">
      <c r="A24" s="1">
        <v>125</v>
      </c>
      <c r="B24" s="1">
        <v>4.1150867865320198</v>
      </c>
    </row>
    <row r="25" spans="1:2" ht="15" thickBot="1" x14ac:dyDescent="0.35">
      <c r="A25" s="1">
        <v>523</v>
      </c>
      <c r="B25" s="1">
        <v>5.0034648613460302</v>
      </c>
    </row>
    <row r="26" spans="1:2" ht="15" thickBot="1" x14ac:dyDescent="0.35">
      <c r="A26" s="1">
        <v>524</v>
      </c>
      <c r="B26" s="1">
        <v>6.44429621906332</v>
      </c>
    </row>
    <row r="27" spans="1:2" ht="15" thickBot="1" x14ac:dyDescent="0.35">
      <c r="A27" s="1">
        <v>141</v>
      </c>
      <c r="B27" s="1">
        <v>5.0948207034114397</v>
      </c>
    </row>
    <row r="28" spans="1:2" ht="15" thickBot="1" x14ac:dyDescent="0.35">
      <c r="A28" s="1">
        <v>228</v>
      </c>
      <c r="B28" s="1">
        <v>4.1339442360278698</v>
      </c>
    </row>
    <row r="29" spans="1:2" ht="15" thickBot="1" x14ac:dyDescent="0.35">
      <c r="A29" s="1">
        <v>121</v>
      </c>
      <c r="B29" s="1">
        <v>5.8030669627081402</v>
      </c>
    </row>
    <row r="30" spans="1:2" ht="15" thickBot="1" x14ac:dyDescent="0.35">
      <c r="A30" s="1">
        <v>193</v>
      </c>
      <c r="B30" s="1">
        <v>4.8313398252856601</v>
      </c>
    </row>
    <row r="31" spans="1:2" ht="15" thickBot="1" x14ac:dyDescent="0.35">
      <c r="A31" s="1">
        <v>145</v>
      </c>
      <c r="B31" s="1">
        <v>4.5576714752382399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3" sqref="R13:R30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361</v>
      </c>
      <c r="B2" t="s">
        <v>44</v>
      </c>
      <c r="C2">
        <v>3.5</v>
      </c>
      <c r="D2">
        <v>125</v>
      </c>
      <c r="E2">
        <v>-160</v>
      </c>
      <c r="F2">
        <v>4.5</v>
      </c>
      <c r="G2">
        <v>-154</v>
      </c>
      <c r="H2">
        <v>122</v>
      </c>
      <c r="I2">
        <v>3.5</v>
      </c>
      <c r="J2">
        <v>135</v>
      </c>
      <c r="K2">
        <v>-175</v>
      </c>
      <c r="L2">
        <v>4.5</v>
      </c>
      <c r="M2">
        <v>138</v>
      </c>
      <c r="N2">
        <v>120</v>
      </c>
      <c r="R2" s="7">
        <f>MIN(C2,F2,I2,L2,O2)</f>
        <v>3.5</v>
      </c>
    </row>
    <row r="3" spans="1:18" x14ac:dyDescent="0.3">
      <c r="A3" t="s">
        <v>344</v>
      </c>
      <c r="B3" t="s">
        <v>50</v>
      </c>
      <c r="C3">
        <v>3.5</v>
      </c>
      <c r="D3">
        <v>100</v>
      </c>
      <c r="E3">
        <v>-130</v>
      </c>
      <c r="F3">
        <v>3.5</v>
      </c>
      <c r="G3">
        <v>106</v>
      </c>
      <c r="H3">
        <v>-136</v>
      </c>
      <c r="I3">
        <v>3.5</v>
      </c>
      <c r="J3">
        <v>100</v>
      </c>
      <c r="K3">
        <v>-130</v>
      </c>
      <c r="L3">
        <v>3.5</v>
      </c>
      <c r="M3">
        <v>102</v>
      </c>
      <c r="N3">
        <v>-136</v>
      </c>
      <c r="R3" s="7">
        <f t="shared" ref="R3:R28" si="0">MIN(C3,F3,I3,L3,O3)</f>
        <v>3.5</v>
      </c>
    </row>
    <row r="4" spans="1:18" x14ac:dyDescent="0.3">
      <c r="A4" t="s">
        <v>345</v>
      </c>
      <c r="B4" t="s">
        <v>40</v>
      </c>
      <c r="C4">
        <v>4.5</v>
      </c>
      <c r="D4">
        <v>-130</v>
      </c>
      <c r="E4">
        <v>105</v>
      </c>
      <c r="F4">
        <v>4.5</v>
      </c>
      <c r="G4">
        <v>-128</v>
      </c>
      <c r="H4">
        <v>100</v>
      </c>
      <c r="I4">
        <v>4.5</v>
      </c>
      <c r="J4">
        <v>-135</v>
      </c>
      <c r="K4">
        <v>100</v>
      </c>
      <c r="L4" t="s">
        <v>331</v>
      </c>
      <c r="M4" t="s">
        <v>331</v>
      </c>
      <c r="N4" t="s">
        <v>331</v>
      </c>
      <c r="R4" s="7">
        <f t="shared" si="0"/>
        <v>4.5</v>
      </c>
    </row>
    <row r="5" spans="1:18" x14ac:dyDescent="0.3">
      <c r="A5" t="s">
        <v>355</v>
      </c>
      <c r="B5" t="s">
        <v>51</v>
      </c>
      <c r="C5">
        <v>6.5</v>
      </c>
      <c r="D5">
        <v>-150</v>
      </c>
      <c r="E5">
        <v>115</v>
      </c>
      <c r="F5">
        <v>6.5</v>
      </c>
      <c r="G5">
        <v>-144</v>
      </c>
      <c r="H5">
        <v>112</v>
      </c>
      <c r="I5">
        <v>6.5</v>
      </c>
      <c r="J5">
        <v>-145</v>
      </c>
      <c r="K5">
        <v>110</v>
      </c>
      <c r="L5">
        <v>6.5</v>
      </c>
      <c r="M5">
        <v>123</v>
      </c>
      <c r="N5">
        <v>125</v>
      </c>
      <c r="R5" s="7">
        <f t="shared" si="0"/>
        <v>6.5</v>
      </c>
    </row>
    <row r="6" spans="1:18" x14ac:dyDescent="0.3">
      <c r="A6" t="s">
        <v>348</v>
      </c>
      <c r="B6" t="s">
        <v>53</v>
      </c>
      <c r="C6">
        <v>4.5</v>
      </c>
      <c r="D6">
        <v>125</v>
      </c>
      <c r="E6">
        <v>-160</v>
      </c>
      <c r="F6">
        <v>4.5</v>
      </c>
      <c r="G6">
        <v>112</v>
      </c>
      <c r="H6">
        <v>-142</v>
      </c>
      <c r="I6">
        <v>4.5</v>
      </c>
      <c r="J6">
        <v>110</v>
      </c>
      <c r="K6">
        <v>-145</v>
      </c>
      <c r="L6">
        <v>4.5</v>
      </c>
      <c r="M6">
        <v>104</v>
      </c>
      <c r="N6">
        <v>-137</v>
      </c>
      <c r="R6" s="7">
        <f t="shared" si="0"/>
        <v>4.5</v>
      </c>
    </row>
    <row r="7" spans="1:18" x14ac:dyDescent="0.3">
      <c r="A7" t="s">
        <v>362</v>
      </c>
      <c r="B7" t="s">
        <v>52</v>
      </c>
      <c r="C7">
        <v>4.5</v>
      </c>
      <c r="D7">
        <v>-145</v>
      </c>
      <c r="E7">
        <v>115</v>
      </c>
      <c r="F7">
        <v>4.5</v>
      </c>
      <c r="G7">
        <v>-156</v>
      </c>
      <c r="H7">
        <v>122</v>
      </c>
      <c r="I7">
        <v>4.5</v>
      </c>
      <c r="J7">
        <v>-145</v>
      </c>
      <c r="K7">
        <v>110</v>
      </c>
      <c r="L7">
        <v>4.5</v>
      </c>
      <c r="M7">
        <v>145</v>
      </c>
      <c r="N7">
        <v>114</v>
      </c>
      <c r="R7" s="7">
        <f t="shared" si="0"/>
        <v>4.5</v>
      </c>
    </row>
    <row r="8" spans="1:18" x14ac:dyDescent="0.3">
      <c r="A8" t="s">
        <v>351</v>
      </c>
      <c r="B8" t="s">
        <v>41</v>
      </c>
      <c r="C8">
        <v>6.5</v>
      </c>
      <c r="D8">
        <v>-190</v>
      </c>
      <c r="E8">
        <v>145</v>
      </c>
      <c r="F8">
        <v>5.5</v>
      </c>
      <c r="G8">
        <v>120</v>
      </c>
      <c r="H8">
        <v>-152</v>
      </c>
      <c r="I8">
        <v>6.5</v>
      </c>
      <c r="J8">
        <v>-175</v>
      </c>
      <c r="K8">
        <v>135</v>
      </c>
      <c r="L8">
        <v>6.5</v>
      </c>
      <c r="M8">
        <v>110</v>
      </c>
      <c r="N8">
        <v>143</v>
      </c>
      <c r="R8" s="7">
        <f t="shared" si="0"/>
        <v>5.5</v>
      </c>
    </row>
    <row r="9" spans="1:18" x14ac:dyDescent="0.3">
      <c r="A9" t="s">
        <v>350</v>
      </c>
      <c r="B9" t="s">
        <v>46</v>
      </c>
      <c r="C9">
        <v>6.5</v>
      </c>
      <c r="D9">
        <v>-145</v>
      </c>
      <c r="E9">
        <v>115</v>
      </c>
      <c r="F9">
        <v>6.5</v>
      </c>
      <c r="G9">
        <v>-146</v>
      </c>
      <c r="H9">
        <v>114</v>
      </c>
      <c r="I9">
        <v>6.5</v>
      </c>
      <c r="J9" t="s">
        <v>331</v>
      </c>
      <c r="K9">
        <v>105</v>
      </c>
      <c r="L9">
        <v>6.5</v>
      </c>
      <c r="M9">
        <v>118</v>
      </c>
      <c r="N9">
        <v>130</v>
      </c>
      <c r="R9" s="7">
        <f t="shared" si="0"/>
        <v>6.5</v>
      </c>
    </row>
    <row r="10" spans="1:18" x14ac:dyDescent="0.3">
      <c r="A10" t="s">
        <v>336</v>
      </c>
      <c r="B10" t="s">
        <v>42</v>
      </c>
      <c r="C10">
        <v>3.5</v>
      </c>
      <c r="D10" t="s">
        <v>331</v>
      </c>
      <c r="E10" t="s">
        <v>331</v>
      </c>
      <c r="F10">
        <v>3.5</v>
      </c>
      <c r="G10" t="s">
        <v>331</v>
      </c>
      <c r="H10" t="s">
        <v>331</v>
      </c>
      <c r="I10">
        <v>3.5</v>
      </c>
      <c r="J10" t="s">
        <v>331</v>
      </c>
      <c r="K10" t="s">
        <v>331</v>
      </c>
      <c r="L10">
        <v>3.5</v>
      </c>
      <c r="M10" t="s">
        <v>331</v>
      </c>
      <c r="N10" t="s">
        <v>331</v>
      </c>
      <c r="R10" s="7">
        <f t="shared" si="0"/>
        <v>3.5</v>
      </c>
    </row>
    <row r="11" spans="1:18" x14ac:dyDescent="0.3">
      <c r="A11" t="s">
        <v>347</v>
      </c>
      <c r="B11" t="s">
        <v>325</v>
      </c>
      <c r="C11">
        <v>4.5</v>
      </c>
      <c r="D11">
        <v>100</v>
      </c>
      <c r="E11">
        <v>-125</v>
      </c>
      <c r="F11">
        <v>4.5</v>
      </c>
      <c r="G11">
        <v>-104</v>
      </c>
      <c r="H11">
        <v>-122</v>
      </c>
      <c r="I11">
        <v>4.5</v>
      </c>
      <c r="J11">
        <v>-105</v>
      </c>
      <c r="K11">
        <v>-125</v>
      </c>
      <c r="L11">
        <v>4.5</v>
      </c>
      <c r="M11">
        <v>-117</v>
      </c>
      <c r="N11">
        <v>-114</v>
      </c>
      <c r="R11" s="7">
        <f t="shared" si="0"/>
        <v>4.5</v>
      </c>
    </row>
    <row r="12" spans="1:18" x14ac:dyDescent="0.3">
      <c r="A12" t="s">
        <v>340</v>
      </c>
      <c r="B12" t="s">
        <v>60</v>
      </c>
      <c r="C12">
        <v>5.5</v>
      </c>
      <c r="D12">
        <v>-125</v>
      </c>
      <c r="E12">
        <v>100</v>
      </c>
      <c r="F12">
        <v>5.5</v>
      </c>
      <c r="G12">
        <v>-146</v>
      </c>
      <c r="H12">
        <v>114</v>
      </c>
      <c r="I12">
        <v>5.5</v>
      </c>
      <c r="J12">
        <v>-115</v>
      </c>
      <c r="K12">
        <v>-115</v>
      </c>
      <c r="L12">
        <v>5.5</v>
      </c>
      <c r="M12">
        <v>140</v>
      </c>
      <c r="N12">
        <v>118</v>
      </c>
      <c r="R12" s="7">
        <f t="shared" si="0"/>
        <v>5.5</v>
      </c>
    </row>
    <row r="13" spans="1:18" x14ac:dyDescent="0.3">
      <c r="A13" t="s">
        <v>360</v>
      </c>
      <c r="B13" t="s">
        <v>329</v>
      </c>
      <c r="C13">
        <v>4.5</v>
      </c>
      <c r="D13">
        <v>-160</v>
      </c>
      <c r="E13">
        <v>125</v>
      </c>
      <c r="F13">
        <v>4.5</v>
      </c>
      <c r="G13">
        <v>-150</v>
      </c>
      <c r="H13">
        <v>118</v>
      </c>
      <c r="I13">
        <v>4.5</v>
      </c>
      <c r="J13">
        <v>-160</v>
      </c>
      <c r="K13">
        <v>120</v>
      </c>
      <c r="L13">
        <v>4.5</v>
      </c>
      <c r="M13">
        <v>133</v>
      </c>
      <c r="N13">
        <v>128</v>
      </c>
      <c r="R13" s="7">
        <f t="shared" si="0"/>
        <v>4.5</v>
      </c>
    </row>
    <row r="14" spans="1:18" x14ac:dyDescent="0.3">
      <c r="A14" t="s">
        <v>365</v>
      </c>
      <c r="B14" t="s">
        <v>47</v>
      </c>
      <c r="C14">
        <v>4.5</v>
      </c>
      <c r="D14">
        <v>-105</v>
      </c>
      <c r="E14">
        <v>-120</v>
      </c>
      <c r="F14">
        <v>4.5</v>
      </c>
      <c r="G14">
        <v>-104</v>
      </c>
      <c r="H14">
        <v>-122</v>
      </c>
      <c r="I14">
        <v>4.5</v>
      </c>
      <c r="J14">
        <v>-105</v>
      </c>
      <c r="K14">
        <v>-120</v>
      </c>
      <c r="L14">
        <v>4.5</v>
      </c>
      <c r="M14">
        <v>-108</v>
      </c>
      <c r="N14">
        <v>-122</v>
      </c>
      <c r="R14" s="7">
        <f t="shared" si="0"/>
        <v>4.5</v>
      </c>
    </row>
    <row r="15" spans="1:18" x14ac:dyDescent="0.3">
      <c r="A15" t="s">
        <v>352</v>
      </c>
      <c r="B15" t="s">
        <v>326</v>
      </c>
      <c r="C15">
        <v>4.5</v>
      </c>
      <c r="D15">
        <v>-140</v>
      </c>
      <c r="E15">
        <v>110</v>
      </c>
      <c r="F15">
        <v>4.5</v>
      </c>
      <c r="G15">
        <v>-160</v>
      </c>
      <c r="H15">
        <v>124</v>
      </c>
      <c r="I15">
        <v>4.5</v>
      </c>
      <c r="J15">
        <v>-140</v>
      </c>
      <c r="K15">
        <v>105</v>
      </c>
      <c r="L15">
        <v>4.5</v>
      </c>
      <c r="M15">
        <v>-143</v>
      </c>
      <c r="N15">
        <v>108</v>
      </c>
      <c r="R15" s="7">
        <f t="shared" si="0"/>
        <v>4.5</v>
      </c>
    </row>
    <row r="16" spans="1:18" x14ac:dyDescent="0.3">
      <c r="A16" t="s">
        <v>339</v>
      </c>
      <c r="B16" t="s">
        <v>57</v>
      </c>
      <c r="C16">
        <v>3.5</v>
      </c>
      <c r="D16">
        <v>-110</v>
      </c>
      <c r="E16">
        <v>-115</v>
      </c>
      <c r="F16">
        <v>3.5</v>
      </c>
      <c r="G16">
        <v>-120</v>
      </c>
      <c r="H16">
        <v>-106</v>
      </c>
      <c r="I16">
        <v>3.5</v>
      </c>
      <c r="J16">
        <v>-120</v>
      </c>
      <c r="K16">
        <v>-110</v>
      </c>
      <c r="L16">
        <v>3.5</v>
      </c>
      <c r="M16">
        <v>104</v>
      </c>
      <c r="N16">
        <v>-137</v>
      </c>
      <c r="R16" s="7">
        <f t="shared" si="0"/>
        <v>3.5</v>
      </c>
    </row>
    <row r="17" spans="1:18" x14ac:dyDescent="0.3">
      <c r="A17" t="s">
        <v>337</v>
      </c>
      <c r="B17" t="s">
        <v>14</v>
      </c>
      <c r="C17">
        <v>7.5</v>
      </c>
      <c r="D17" t="s">
        <v>331</v>
      </c>
      <c r="E17" t="s">
        <v>331</v>
      </c>
      <c r="F17">
        <v>7.5</v>
      </c>
      <c r="G17" t="s">
        <v>331</v>
      </c>
      <c r="H17" t="s">
        <v>331</v>
      </c>
      <c r="I17">
        <v>7.5</v>
      </c>
      <c r="J17" t="s">
        <v>331</v>
      </c>
      <c r="K17" t="s">
        <v>331</v>
      </c>
      <c r="L17">
        <v>8.5</v>
      </c>
      <c r="M17" t="s">
        <v>331</v>
      </c>
      <c r="N17" t="s">
        <v>331</v>
      </c>
      <c r="R17" s="7">
        <f t="shared" si="0"/>
        <v>7.5</v>
      </c>
    </row>
    <row r="18" spans="1:18" x14ac:dyDescent="0.3">
      <c r="A18" t="s">
        <v>353</v>
      </c>
      <c r="B18" t="s">
        <v>327</v>
      </c>
      <c r="C18">
        <v>4.5</v>
      </c>
      <c r="D18">
        <v>115</v>
      </c>
      <c r="E18">
        <v>-145</v>
      </c>
      <c r="F18">
        <v>4.5</v>
      </c>
      <c r="G18">
        <v>116</v>
      </c>
      <c r="H18">
        <v>-148</v>
      </c>
      <c r="I18">
        <v>4.5</v>
      </c>
      <c r="J18">
        <v>115</v>
      </c>
      <c r="K18">
        <v>-155</v>
      </c>
      <c r="L18">
        <v>5.5</v>
      </c>
      <c r="M18">
        <v>120</v>
      </c>
      <c r="N18">
        <v>135</v>
      </c>
      <c r="R18" s="7">
        <f t="shared" si="0"/>
        <v>4.5</v>
      </c>
    </row>
    <row r="19" spans="1:18" x14ac:dyDescent="0.3">
      <c r="A19" t="s">
        <v>358</v>
      </c>
      <c r="B19" t="s">
        <v>49</v>
      </c>
      <c r="C19">
        <v>3.5</v>
      </c>
      <c r="D19">
        <v>105</v>
      </c>
      <c r="E19">
        <v>-135</v>
      </c>
      <c r="F19">
        <v>3.5</v>
      </c>
      <c r="G19">
        <v>102</v>
      </c>
      <c r="H19">
        <v>-130</v>
      </c>
      <c r="I19">
        <v>3.5</v>
      </c>
      <c r="J19">
        <v>100</v>
      </c>
      <c r="K19">
        <v>-130</v>
      </c>
      <c r="L19">
        <v>3.5</v>
      </c>
      <c r="M19">
        <v>100</v>
      </c>
      <c r="N19">
        <v>-134</v>
      </c>
      <c r="R19" s="7">
        <f t="shared" si="0"/>
        <v>3.5</v>
      </c>
    </row>
    <row r="20" spans="1:18" x14ac:dyDescent="0.3">
      <c r="A20" t="s">
        <v>342</v>
      </c>
      <c r="B20" t="s">
        <v>55</v>
      </c>
      <c r="C20">
        <v>3.5</v>
      </c>
      <c r="D20">
        <v>100</v>
      </c>
      <c r="E20">
        <v>-130</v>
      </c>
      <c r="F20">
        <v>3.5</v>
      </c>
      <c r="G20">
        <v>-108</v>
      </c>
      <c r="H20">
        <v>-118</v>
      </c>
      <c r="I20">
        <v>3.5</v>
      </c>
      <c r="J20" t="s">
        <v>331</v>
      </c>
      <c r="K20" t="s">
        <v>331</v>
      </c>
      <c r="L20">
        <v>3.5</v>
      </c>
      <c r="M20">
        <v>-103</v>
      </c>
      <c r="N20">
        <v>-130</v>
      </c>
      <c r="R20" s="7">
        <f t="shared" si="0"/>
        <v>3.5</v>
      </c>
    </row>
    <row r="21" spans="1:18" x14ac:dyDescent="0.3">
      <c r="A21" t="s">
        <v>354</v>
      </c>
      <c r="B21" t="s">
        <v>328</v>
      </c>
      <c r="C21">
        <v>5.5</v>
      </c>
      <c r="D21">
        <v>105</v>
      </c>
      <c r="E21">
        <v>-135</v>
      </c>
      <c r="F21">
        <v>5.5</v>
      </c>
      <c r="G21">
        <v>-104</v>
      </c>
      <c r="H21">
        <v>-122</v>
      </c>
      <c r="I21">
        <v>5.5</v>
      </c>
      <c r="J21">
        <v>105</v>
      </c>
      <c r="K21">
        <v>-135</v>
      </c>
      <c r="L21">
        <v>5.5</v>
      </c>
      <c r="M21">
        <v>-105</v>
      </c>
      <c r="N21">
        <v>-127</v>
      </c>
      <c r="R21" s="7">
        <f t="shared" si="0"/>
        <v>5.5</v>
      </c>
    </row>
    <row r="22" spans="1:18" x14ac:dyDescent="0.3">
      <c r="A22" t="s">
        <v>356</v>
      </c>
      <c r="B22" t="s">
        <v>48</v>
      </c>
      <c r="C22">
        <v>3.5</v>
      </c>
      <c r="D22">
        <v>-115</v>
      </c>
      <c r="E22">
        <v>-110</v>
      </c>
      <c r="F22">
        <v>3.5</v>
      </c>
      <c r="G22">
        <v>-130</v>
      </c>
      <c r="H22">
        <v>102</v>
      </c>
      <c r="I22">
        <v>3.5</v>
      </c>
      <c r="J22">
        <v>-130</v>
      </c>
      <c r="K22">
        <v>100</v>
      </c>
      <c r="L22">
        <v>3.5</v>
      </c>
      <c r="M22">
        <v>-118</v>
      </c>
      <c r="N22">
        <v>-112</v>
      </c>
      <c r="R22" s="7">
        <f t="shared" si="0"/>
        <v>3.5</v>
      </c>
    </row>
    <row r="23" spans="1:18" x14ac:dyDescent="0.3">
      <c r="A23" t="s">
        <v>343</v>
      </c>
      <c r="B23" t="s">
        <v>332</v>
      </c>
      <c r="C23">
        <v>6.5</v>
      </c>
      <c r="D23">
        <v>-105</v>
      </c>
      <c r="E23">
        <v>-120</v>
      </c>
      <c r="F23">
        <v>6.5</v>
      </c>
      <c r="G23">
        <v>-104</v>
      </c>
      <c r="H23">
        <v>-122</v>
      </c>
      <c r="I23">
        <v>6.5</v>
      </c>
      <c r="J23">
        <v>-110</v>
      </c>
      <c r="K23">
        <v>-120</v>
      </c>
      <c r="L23">
        <v>7.5</v>
      </c>
      <c r="M23">
        <v>108</v>
      </c>
      <c r="N23">
        <v>140</v>
      </c>
      <c r="R23" s="7">
        <f t="shared" si="0"/>
        <v>6.5</v>
      </c>
    </row>
    <row r="24" spans="1:18" x14ac:dyDescent="0.3">
      <c r="A24" t="s">
        <v>363</v>
      </c>
      <c r="B24" t="s">
        <v>54</v>
      </c>
      <c r="C24">
        <v>6.5</v>
      </c>
      <c r="D24">
        <v>-155</v>
      </c>
      <c r="E24">
        <v>120</v>
      </c>
      <c r="F24">
        <v>6.5</v>
      </c>
      <c r="G24">
        <v>-142</v>
      </c>
      <c r="H24">
        <v>112</v>
      </c>
      <c r="I24">
        <v>6.5</v>
      </c>
      <c r="J24">
        <v>-155</v>
      </c>
      <c r="K24">
        <v>115</v>
      </c>
      <c r="L24">
        <v>6.5</v>
      </c>
      <c r="M24">
        <v>125</v>
      </c>
      <c r="N24">
        <v>125</v>
      </c>
      <c r="R24" s="7">
        <f t="shared" si="0"/>
        <v>6.5</v>
      </c>
    </row>
    <row r="25" spans="1:18" x14ac:dyDescent="0.3">
      <c r="A25" t="s">
        <v>341</v>
      </c>
      <c r="B25" t="s">
        <v>333</v>
      </c>
      <c r="C25">
        <v>4.5</v>
      </c>
      <c r="D25">
        <v>-105</v>
      </c>
      <c r="E25">
        <v>-120</v>
      </c>
      <c r="F25">
        <v>4.5</v>
      </c>
      <c r="G25">
        <v>102</v>
      </c>
      <c r="H25">
        <v>-128</v>
      </c>
      <c r="I25">
        <v>4.5</v>
      </c>
      <c r="J25">
        <v>-105</v>
      </c>
      <c r="K25">
        <v>-120</v>
      </c>
      <c r="L25">
        <v>4.5</v>
      </c>
      <c r="M25">
        <v>-117</v>
      </c>
      <c r="N25">
        <v>-114</v>
      </c>
      <c r="R25" s="7">
        <f t="shared" si="0"/>
        <v>4.5</v>
      </c>
    </row>
    <row r="26" spans="1:18" x14ac:dyDescent="0.3">
      <c r="A26" t="s">
        <v>357</v>
      </c>
      <c r="B26" t="s">
        <v>43</v>
      </c>
      <c r="C26">
        <v>6.5</v>
      </c>
      <c r="D26">
        <v>100</v>
      </c>
      <c r="E26">
        <v>-125</v>
      </c>
      <c r="F26">
        <v>6.5</v>
      </c>
      <c r="G26">
        <v>-110</v>
      </c>
      <c r="H26">
        <v>-116</v>
      </c>
      <c r="I26">
        <v>6.5</v>
      </c>
      <c r="J26">
        <v>100</v>
      </c>
      <c r="K26">
        <v>-135</v>
      </c>
      <c r="L26">
        <v>6.5</v>
      </c>
      <c r="M26">
        <v>-103</v>
      </c>
      <c r="N26">
        <v>-130</v>
      </c>
      <c r="R26" s="7">
        <f t="shared" si="0"/>
        <v>6.5</v>
      </c>
    </row>
    <row r="27" spans="1:18" x14ac:dyDescent="0.3">
      <c r="A27" t="s">
        <v>349</v>
      </c>
      <c r="B27" t="s">
        <v>61</v>
      </c>
      <c r="C27">
        <v>5.5</v>
      </c>
      <c r="D27">
        <v>-125</v>
      </c>
      <c r="E27">
        <v>100</v>
      </c>
      <c r="F27">
        <v>5.5</v>
      </c>
      <c r="G27">
        <v>-146</v>
      </c>
      <c r="H27">
        <v>116</v>
      </c>
      <c r="I27">
        <v>5.5</v>
      </c>
      <c r="J27">
        <v>-135</v>
      </c>
      <c r="K27">
        <v>100</v>
      </c>
      <c r="L27">
        <v>5.5</v>
      </c>
      <c r="M27">
        <v>130</v>
      </c>
      <c r="N27">
        <v>120</v>
      </c>
      <c r="R27" s="7">
        <f t="shared" si="0"/>
        <v>5.5</v>
      </c>
    </row>
    <row r="28" spans="1:18" x14ac:dyDescent="0.3">
      <c r="A28" t="s">
        <v>364</v>
      </c>
      <c r="B28" t="s">
        <v>330</v>
      </c>
      <c r="C28">
        <v>3.5</v>
      </c>
      <c r="D28">
        <v>110</v>
      </c>
      <c r="E28">
        <v>-135</v>
      </c>
      <c r="F28" t="s">
        <v>331</v>
      </c>
      <c r="G28" t="s">
        <v>331</v>
      </c>
      <c r="H28" t="s">
        <v>331</v>
      </c>
      <c r="I28">
        <v>3.5</v>
      </c>
      <c r="J28">
        <v>110</v>
      </c>
      <c r="K28">
        <v>-140</v>
      </c>
      <c r="L28">
        <v>3.5</v>
      </c>
      <c r="M28">
        <v>108</v>
      </c>
      <c r="N28">
        <v>-143</v>
      </c>
      <c r="R28" s="7">
        <f t="shared" si="0"/>
        <v>3.5</v>
      </c>
    </row>
    <row r="29" spans="1:18" x14ac:dyDescent="0.3">
      <c r="A29" t="s">
        <v>338</v>
      </c>
      <c r="B29" t="s">
        <v>39</v>
      </c>
      <c r="C29">
        <v>5.5</v>
      </c>
      <c r="D29">
        <v>115</v>
      </c>
      <c r="E29">
        <v>-150</v>
      </c>
      <c r="F29">
        <v>5.5</v>
      </c>
      <c r="G29">
        <v>116</v>
      </c>
      <c r="H29">
        <v>-148</v>
      </c>
      <c r="I29">
        <v>5.5</v>
      </c>
      <c r="J29">
        <v>110</v>
      </c>
      <c r="K29">
        <v>-145</v>
      </c>
      <c r="L29">
        <v>5.5</v>
      </c>
      <c r="M29">
        <v>-109</v>
      </c>
      <c r="N29">
        <v>-122</v>
      </c>
      <c r="R29" s="7">
        <f>MIN(C29,F29,I29,L29,O29)</f>
        <v>5.5</v>
      </c>
    </row>
    <row r="30" spans="1:18" x14ac:dyDescent="0.3">
      <c r="A30" t="s">
        <v>346</v>
      </c>
      <c r="B30" t="s">
        <v>334</v>
      </c>
      <c r="C30">
        <v>4.5</v>
      </c>
      <c r="D30">
        <v>-105</v>
      </c>
      <c r="E30">
        <v>-125</v>
      </c>
      <c r="F30">
        <v>4.5</v>
      </c>
      <c r="G30">
        <v>-111</v>
      </c>
      <c r="H30">
        <v>-115</v>
      </c>
      <c r="I30">
        <v>4.5</v>
      </c>
      <c r="J30">
        <v>-105</v>
      </c>
      <c r="K30">
        <v>-120</v>
      </c>
      <c r="L30">
        <v>4.5</v>
      </c>
      <c r="M30">
        <v>-125</v>
      </c>
      <c r="N30">
        <v>-106</v>
      </c>
      <c r="R30" s="7">
        <f t="shared" ref="R30:R33" si="1">MIN(C30,F30,I30,L30,O30)</f>
        <v>4.5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R15"/>
  <sheetViews>
    <sheetView workbookViewId="0">
      <selection activeCell="S34" sqref="S34"/>
    </sheetView>
  </sheetViews>
  <sheetFormatPr defaultRowHeight="14.4" x14ac:dyDescent="0.3"/>
  <sheetData>
    <row r="1" spans="1:18" x14ac:dyDescent="0.3">
      <c r="A1" s="7" t="s">
        <v>30</v>
      </c>
      <c r="B1" s="7" t="s">
        <v>20</v>
      </c>
      <c r="C1" s="7" t="s">
        <v>19</v>
      </c>
      <c r="D1" s="7" t="s">
        <v>33</v>
      </c>
      <c r="E1" s="7" t="s">
        <v>29</v>
      </c>
      <c r="F1" s="7" t="s">
        <v>15</v>
      </c>
      <c r="G1" s="7" t="s">
        <v>14</v>
      </c>
      <c r="H1" s="7" t="s">
        <v>28</v>
      </c>
      <c r="I1" s="7" t="s">
        <v>27</v>
      </c>
      <c r="J1" s="7" t="s">
        <v>17</v>
      </c>
      <c r="K1" s="7" t="s">
        <v>34</v>
      </c>
      <c r="L1" s="7" t="s">
        <v>36</v>
      </c>
      <c r="M1" s="7" t="s">
        <v>18</v>
      </c>
      <c r="N1" s="7" t="s">
        <v>26</v>
      </c>
      <c r="O1" s="7" t="s">
        <v>25</v>
      </c>
      <c r="P1" s="7" t="s">
        <v>37</v>
      </c>
      <c r="Q1" s="7" t="s">
        <v>35</v>
      </c>
      <c r="R1" s="7" t="s">
        <v>24</v>
      </c>
    </row>
    <row r="2" spans="1:18" x14ac:dyDescent="0.3">
      <c r="A2" s="7">
        <v>1</v>
      </c>
      <c r="B2" s="7" t="s">
        <v>304</v>
      </c>
      <c r="C2" s="7" t="s">
        <v>40</v>
      </c>
      <c r="D2" s="7">
        <v>5.8461538461538458</v>
      </c>
      <c r="E2" s="7">
        <v>5.5633589467242723</v>
      </c>
      <c r="F2" s="7">
        <v>6.207058</v>
      </c>
      <c r="G2" s="7">
        <v>5.1418428058102101</v>
      </c>
      <c r="H2" s="9">
        <v>6.5</v>
      </c>
      <c r="I2" s="9">
        <f t="shared" ref="I2:I15" si="0">IF(ABS(D2 - H2) &gt; MAX(ABS(E2 - H2), ABS(F2 - H2), ABS(G2 - H2)), D2, IF(ABS(E2 - H2) &gt; MAX(ABS(F2 - H2), ABS(G2 - H2)), E2, IF(ABS(F2 - H2) &gt; ABS(G2 - H2), F2, G2)))-H2</f>
        <v>-1.3581571941897899</v>
      </c>
      <c r="J2" s="9" t="str">
        <f t="shared" ref="J2:J15" si="1">IF(I2 &lt; 0, "Under", "Over")</f>
        <v>Under</v>
      </c>
      <c r="K2" s="9">
        <f t="shared" ref="K2:K15" si="2">D2-H2</f>
        <v>-0.65384615384615419</v>
      </c>
      <c r="L2" s="9">
        <v>0.83333333333333337</v>
      </c>
      <c r="M2" s="9">
        <f t="shared" ref="M2:M15" si="3">IF(J2="Over", IF(AND(E2&gt;H2, F2&gt;H2, G2&gt;H2), 1, IF(OR(AND(E2&gt;H2, F2&gt;H2), AND(E2&gt;H2, G2&gt;H2), AND(E2&gt;H2, G2&gt;H2)), 2/3, IF(OR(AND(E2&gt;H2, F2&lt;=H2), AND(E2&gt;H2, G2&lt;=H2), AND(F2&gt;H2, G2&lt;=H2), AND(E2&lt;=H2, F2&gt;H2), AND(E2&lt;=H2, G2&gt;H2), AND(F2&lt;=H2, G2&gt;H2)), 1/3, 0))), IF(AND(E2&lt;H2, F2&lt;H2, G2&lt;H2), 1, IF(OR(AND(E2&lt;H2, F2&lt;H2), AND(E2&lt;H2, G2&lt;H2), AND(E2&lt;H2, G2&lt;H2)), 2/3, IF(OR(AND(E2&lt;H2, F2&gt;=H2), AND(E2&lt;H2, G2&gt;=H2), AND(F2&lt;H2, G2&gt;=H2), AND(E2&gt;=H2, F2&lt;H2), AND(E2&gt;=H2, G2&lt;H2), AND(F2&gt;=H2, G2&lt;H2)), 1/3, 0))))</f>
        <v>1</v>
      </c>
      <c r="N2" s="9">
        <f t="shared" ref="N2:N15" si="4">IF(OR(I2&gt;1.5,I2&lt;-1.5),3,
IF(OR(AND(I2&lt;=1.5,I2&gt;=1),AND(I2&gt;=-1.5,I2&lt;=-1)),2.5,
IF(OR(AND(I2&lt;=1,I2&gt;=0.75),AND(I2&gt;=-1,I2&lt;=-0.75)),2,
IF(OR(AND(I2&lt;=0.75,I2&gt;=0.5),AND(I2&gt;=-0.75,I2&lt;=-0.5)),1.5,
IF(OR(I2&lt;=0.5,I2&gt;=-0.5),1,"")
)
)
))</f>
        <v>2.5</v>
      </c>
      <c r="O2" s="9">
        <f t="shared" ref="O2:O15" si="5">IF(M2=1,3,IF(M2=2/3,2,IF(M2=1/3,1,0)))</f>
        <v>3</v>
      </c>
      <c r="P2" s="9">
        <f t="shared" ref="P2:P15" si="6">IF(AND(J2="Over", D2&gt;H2), 2, IF(AND(J2="Under", D2&lt;=H2), 2, 0))</f>
        <v>2</v>
      </c>
      <c r="Q2" s="9">
        <f t="shared" ref="Q2:Q15" si="7">IF(AND(J2="Over", L2&gt;0.5), 2, IF(AND(J2="Under", L2&lt;=0.5), 2, 0))</f>
        <v>0</v>
      </c>
      <c r="R2" s="9">
        <f t="shared" ref="R2:R15" si="8">SUM(N2:Q2)</f>
        <v>7.5</v>
      </c>
    </row>
    <row r="3" spans="1:18" x14ac:dyDescent="0.3">
      <c r="A3" s="7">
        <v>2</v>
      </c>
      <c r="B3" s="7" t="s">
        <v>305</v>
      </c>
      <c r="C3" s="7" t="s">
        <v>58</v>
      </c>
      <c r="D3" s="7">
        <v>5.9</v>
      </c>
      <c r="E3" s="7">
        <v>5.1612250299857303</v>
      </c>
      <c r="F3" s="7">
        <v>6.07</v>
      </c>
      <c r="G3" s="7">
        <v>4.8680118575234799</v>
      </c>
      <c r="H3" s="9">
        <v>5.5</v>
      </c>
      <c r="I3" s="9">
        <f t="shared" si="0"/>
        <v>-0.63198814247652013</v>
      </c>
      <c r="J3" s="9" t="str">
        <f t="shared" si="1"/>
        <v>Under</v>
      </c>
      <c r="K3" s="9">
        <f t="shared" si="2"/>
        <v>0.40000000000000036</v>
      </c>
      <c r="L3" s="9">
        <v>0.5</v>
      </c>
      <c r="M3" s="9">
        <f t="shared" si="3"/>
        <v>0.66666666666666663</v>
      </c>
      <c r="N3" s="9">
        <f t="shared" si="4"/>
        <v>1.5</v>
      </c>
      <c r="O3" s="9">
        <f t="shared" si="5"/>
        <v>2</v>
      </c>
      <c r="P3" s="9">
        <f t="shared" si="6"/>
        <v>0</v>
      </c>
      <c r="Q3" s="9">
        <f t="shared" si="7"/>
        <v>2</v>
      </c>
      <c r="R3" s="9">
        <f t="shared" si="8"/>
        <v>5.5</v>
      </c>
    </row>
    <row r="4" spans="1:18" x14ac:dyDescent="0.3">
      <c r="A4" s="7">
        <v>3</v>
      </c>
      <c r="B4" s="7" t="s">
        <v>306</v>
      </c>
      <c r="C4" s="7" t="s">
        <v>42</v>
      </c>
      <c r="D4" s="7">
        <v>2.916666666666667</v>
      </c>
      <c r="E4" s="7">
        <v>4.2721316362850921</v>
      </c>
      <c r="F4" s="7">
        <v>5.0432005000000002</v>
      </c>
      <c r="G4" s="7">
        <v>3.06165820013622</v>
      </c>
      <c r="H4" s="9">
        <v>3.5</v>
      </c>
      <c r="I4" s="9">
        <f t="shared" si="0"/>
        <v>1.5432005000000002</v>
      </c>
      <c r="J4" s="9" t="str">
        <f t="shared" si="1"/>
        <v>Over</v>
      </c>
      <c r="K4" s="9">
        <f t="shared" si="2"/>
        <v>-0.58333333333333304</v>
      </c>
      <c r="L4" s="9">
        <v>0.6</v>
      </c>
      <c r="M4" s="9">
        <f t="shared" si="3"/>
        <v>0.66666666666666663</v>
      </c>
      <c r="N4" s="9">
        <f t="shared" si="4"/>
        <v>3</v>
      </c>
      <c r="O4" s="9">
        <f t="shared" si="5"/>
        <v>2</v>
      </c>
      <c r="P4" s="9">
        <f t="shared" si="6"/>
        <v>0</v>
      </c>
      <c r="Q4" s="9">
        <f t="shared" si="7"/>
        <v>2</v>
      </c>
      <c r="R4" s="9">
        <f t="shared" si="8"/>
        <v>7</v>
      </c>
    </row>
    <row r="5" spans="1:18" x14ac:dyDescent="0.3">
      <c r="A5" s="7">
        <v>4</v>
      </c>
      <c r="B5" s="7" t="s">
        <v>307</v>
      </c>
      <c r="C5" s="7" t="s">
        <v>14</v>
      </c>
      <c r="D5" s="7">
        <v>5.083333333333333</v>
      </c>
      <c r="E5" s="7">
        <v>5.347185345584597</v>
      </c>
      <c r="F5" s="7">
        <v>6.0519724000000004</v>
      </c>
      <c r="G5" s="7">
        <v>4.9167762729718003</v>
      </c>
      <c r="H5" s="9">
        <v>6.5</v>
      </c>
      <c r="I5" s="9">
        <f t="shared" si="0"/>
        <v>-1.5832237270281997</v>
      </c>
      <c r="J5" s="9" t="str">
        <f t="shared" si="1"/>
        <v>Under</v>
      </c>
      <c r="K5" s="9">
        <f t="shared" si="2"/>
        <v>-1.416666666666667</v>
      </c>
      <c r="L5" s="9">
        <v>0.5</v>
      </c>
      <c r="M5" s="9">
        <f t="shared" si="3"/>
        <v>1</v>
      </c>
      <c r="N5" s="9">
        <f t="shared" si="4"/>
        <v>3</v>
      </c>
      <c r="O5" s="9">
        <f t="shared" si="5"/>
        <v>3</v>
      </c>
      <c r="P5" s="9">
        <f t="shared" si="6"/>
        <v>2</v>
      </c>
      <c r="Q5" s="9">
        <f t="shared" si="7"/>
        <v>2</v>
      </c>
      <c r="R5" s="9">
        <f t="shared" si="8"/>
        <v>10</v>
      </c>
    </row>
    <row r="6" spans="1:18" x14ac:dyDescent="0.3">
      <c r="A6" s="7">
        <v>5</v>
      </c>
      <c r="B6" s="7" t="s">
        <v>308</v>
      </c>
      <c r="C6" s="7" t="s">
        <v>49</v>
      </c>
      <c r="D6" s="7">
        <v>5.5</v>
      </c>
      <c r="E6" s="7">
        <v>4.9645660392215483</v>
      </c>
      <c r="F6" s="7">
        <v>7.5962953999999998</v>
      </c>
      <c r="G6" s="7">
        <v>3.9263439042592001</v>
      </c>
      <c r="H6" s="9">
        <v>5.5</v>
      </c>
      <c r="I6" s="9">
        <f t="shared" si="0"/>
        <v>2.0962953999999998</v>
      </c>
      <c r="J6" s="9" t="str">
        <f t="shared" si="1"/>
        <v>Over</v>
      </c>
      <c r="K6" s="9">
        <f t="shared" si="2"/>
        <v>0</v>
      </c>
      <c r="L6" s="9">
        <v>0.7</v>
      </c>
      <c r="M6" s="9">
        <f t="shared" si="3"/>
        <v>0.33333333333333331</v>
      </c>
      <c r="N6" s="9">
        <f t="shared" si="4"/>
        <v>3</v>
      </c>
      <c r="O6" s="9">
        <f t="shared" si="5"/>
        <v>1</v>
      </c>
      <c r="P6" s="9">
        <f t="shared" si="6"/>
        <v>0</v>
      </c>
      <c r="Q6" s="9">
        <f t="shared" si="7"/>
        <v>2</v>
      </c>
      <c r="R6" s="9">
        <f t="shared" si="8"/>
        <v>6</v>
      </c>
    </row>
    <row r="7" spans="1:18" x14ac:dyDescent="0.3">
      <c r="A7" s="7">
        <v>6</v>
      </c>
      <c r="B7" s="7" t="s">
        <v>309</v>
      </c>
      <c r="C7" s="7" t="s">
        <v>45</v>
      </c>
      <c r="D7" s="7">
        <v>5.4615384615384617</v>
      </c>
      <c r="E7" s="7">
        <v>5.5936136934624834</v>
      </c>
      <c r="F7" s="7">
        <v>6.7100712105798497</v>
      </c>
      <c r="G7" s="7">
        <v>3.94179580228097</v>
      </c>
      <c r="H7" s="9">
        <v>4.5</v>
      </c>
      <c r="I7" s="9">
        <f t="shared" si="0"/>
        <v>2.2100712105798497</v>
      </c>
      <c r="J7" s="9" t="str">
        <f t="shared" si="1"/>
        <v>Over</v>
      </c>
      <c r="K7" s="9">
        <f t="shared" si="2"/>
        <v>0.96153846153846168</v>
      </c>
      <c r="L7" s="9">
        <v>0.5</v>
      </c>
      <c r="M7" s="9">
        <f t="shared" si="3"/>
        <v>0.66666666666666663</v>
      </c>
      <c r="N7" s="9">
        <f t="shared" si="4"/>
        <v>3</v>
      </c>
      <c r="O7" s="9">
        <f t="shared" si="5"/>
        <v>2</v>
      </c>
      <c r="P7" s="9">
        <f t="shared" si="6"/>
        <v>2</v>
      </c>
      <c r="Q7" s="9">
        <f t="shared" si="7"/>
        <v>0</v>
      </c>
      <c r="R7" s="9">
        <f t="shared" si="8"/>
        <v>7</v>
      </c>
    </row>
    <row r="8" spans="1:18" x14ac:dyDescent="0.3">
      <c r="A8" s="7">
        <v>7</v>
      </c>
      <c r="B8" s="7" t="s">
        <v>310</v>
      </c>
      <c r="C8" s="7" t="s">
        <v>39</v>
      </c>
      <c r="D8" s="7">
        <v>4.615384615384615</v>
      </c>
      <c r="E8" s="7">
        <v>5.6715436819468437</v>
      </c>
      <c r="F8" s="7">
        <v>9.6724969999999999</v>
      </c>
      <c r="G8" s="7">
        <v>3.9066905322108201</v>
      </c>
      <c r="H8" s="9">
        <v>4.5</v>
      </c>
      <c r="I8" s="9">
        <f t="shared" si="0"/>
        <v>5.1724969999999999</v>
      </c>
      <c r="J8" s="9" t="str">
        <f t="shared" si="1"/>
        <v>Over</v>
      </c>
      <c r="K8" s="9">
        <f t="shared" si="2"/>
        <v>0.11538461538461497</v>
      </c>
      <c r="L8" s="9">
        <v>0.33333333333333331</v>
      </c>
      <c r="M8" s="9">
        <f t="shared" si="3"/>
        <v>0.66666666666666663</v>
      </c>
      <c r="N8" s="9">
        <f t="shared" si="4"/>
        <v>3</v>
      </c>
      <c r="O8" s="9">
        <f t="shared" si="5"/>
        <v>2</v>
      </c>
      <c r="P8" s="9">
        <f t="shared" si="6"/>
        <v>2</v>
      </c>
      <c r="Q8" s="9">
        <f t="shared" si="7"/>
        <v>0</v>
      </c>
      <c r="R8" s="9">
        <f t="shared" si="8"/>
        <v>7</v>
      </c>
    </row>
    <row r="9" spans="1:18" x14ac:dyDescent="0.3">
      <c r="A9" s="7">
        <v>8</v>
      </c>
      <c r="B9" s="7" t="s">
        <v>311</v>
      </c>
      <c r="C9" s="7" t="s">
        <v>57</v>
      </c>
      <c r="D9" s="7">
        <v>4</v>
      </c>
      <c r="E9" s="7">
        <v>4.8039613846109281</v>
      </c>
      <c r="F9" s="7">
        <v>5.1167242733565397</v>
      </c>
      <c r="G9" s="7">
        <v>3.2907932</v>
      </c>
      <c r="H9" s="9">
        <v>3.5</v>
      </c>
      <c r="I9" s="9">
        <f t="shared" si="0"/>
        <v>1.6167242733565397</v>
      </c>
      <c r="J9" s="9" t="str">
        <f t="shared" si="1"/>
        <v>Over</v>
      </c>
      <c r="K9" s="9">
        <f t="shared" si="2"/>
        <v>0.5</v>
      </c>
      <c r="L9" s="9">
        <v>0.5</v>
      </c>
      <c r="M9" s="9">
        <f t="shared" si="3"/>
        <v>0.66666666666666663</v>
      </c>
      <c r="N9" s="9">
        <f t="shared" si="4"/>
        <v>3</v>
      </c>
      <c r="O9" s="9">
        <f t="shared" si="5"/>
        <v>2</v>
      </c>
      <c r="P9" s="9">
        <f t="shared" si="6"/>
        <v>2</v>
      </c>
      <c r="Q9" s="9">
        <f t="shared" si="7"/>
        <v>0</v>
      </c>
      <c r="R9" s="9">
        <f t="shared" si="8"/>
        <v>7</v>
      </c>
    </row>
    <row r="10" spans="1:18" x14ac:dyDescent="0.3">
      <c r="A10" s="7">
        <v>9</v>
      </c>
      <c r="B10" s="7" t="s">
        <v>312</v>
      </c>
      <c r="C10" s="7" t="s">
        <v>52</v>
      </c>
      <c r="D10" s="7">
        <v>5.615384615384615</v>
      </c>
      <c r="E10" s="7">
        <v>5.4416610710605671</v>
      </c>
      <c r="F10" s="7">
        <v>7.3064739999999997</v>
      </c>
      <c r="G10" s="7">
        <v>4.9000000000000004</v>
      </c>
      <c r="H10" s="9">
        <v>5.5</v>
      </c>
      <c r="I10" s="9">
        <f t="shared" si="0"/>
        <v>1.8064739999999997</v>
      </c>
      <c r="J10" s="9" t="str">
        <f t="shared" si="1"/>
        <v>Over</v>
      </c>
      <c r="K10" s="9">
        <f t="shared" si="2"/>
        <v>0.11538461538461497</v>
      </c>
      <c r="L10" s="9">
        <v>0.8</v>
      </c>
      <c r="M10" s="9">
        <f t="shared" si="3"/>
        <v>0.33333333333333331</v>
      </c>
      <c r="N10" s="9">
        <f t="shared" si="4"/>
        <v>3</v>
      </c>
      <c r="O10" s="9">
        <f t="shared" si="5"/>
        <v>1</v>
      </c>
      <c r="P10" s="9">
        <f t="shared" si="6"/>
        <v>2</v>
      </c>
      <c r="Q10" s="9">
        <f t="shared" si="7"/>
        <v>2</v>
      </c>
      <c r="R10" s="9">
        <f t="shared" si="8"/>
        <v>8</v>
      </c>
    </row>
    <row r="11" spans="1:18" x14ac:dyDescent="0.3">
      <c r="A11" s="7">
        <v>10</v>
      </c>
      <c r="B11" s="7" t="s">
        <v>313</v>
      </c>
      <c r="C11" s="7" t="s">
        <v>54</v>
      </c>
      <c r="D11" s="7">
        <v>5.8461538461538458</v>
      </c>
      <c r="E11" s="7">
        <v>5.6257332694897908</v>
      </c>
      <c r="F11" s="7">
        <v>5.8154620776455896</v>
      </c>
      <c r="G11" s="7">
        <v>5.2027983251206198</v>
      </c>
      <c r="H11" s="9">
        <v>6.5</v>
      </c>
      <c r="I11" s="9">
        <f t="shared" si="0"/>
        <v>-1.2972016748793802</v>
      </c>
      <c r="J11" s="9" t="str">
        <f t="shared" si="1"/>
        <v>Under</v>
      </c>
      <c r="K11" s="9">
        <f t="shared" si="2"/>
        <v>-0.65384615384615419</v>
      </c>
      <c r="L11" s="9">
        <v>1</v>
      </c>
      <c r="M11" s="9">
        <f t="shared" si="3"/>
        <v>1</v>
      </c>
      <c r="N11" s="9">
        <f t="shared" si="4"/>
        <v>2.5</v>
      </c>
      <c r="O11" s="9">
        <f t="shared" si="5"/>
        <v>3</v>
      </c>
      <c r="P11" s="9">
        <f t="shared" si="6"/>
        <v>2</v>
      </c>
      <c r="Q11" s="9">
        <f t="shared" si="7"/>
        <v>0</v>
      </c>
      <c r="R11" s="9">
        <f t="shared" si="8"/>
        <v>7.5</v>
      </c>
    </row>
    <row r="12" spans="1:18" x14ac:dyDescent="0.3">
      <c r="A12" s="7">
        <v>11</v>
      </c>
      <c r="B12" s="7" t="s">
        <v>314</v>
      </c>
      <c r="C12" s="7" t="s">
        <v>55</v>
      </c>
      <c r="D12" s="7">
        <v>5</v>
      </c>
      <c r="E12" s="7">
        <v>4.9204924027724628</v>
      </c>
      <c r="F12" s="7">
        <v>5.44427710843373</v>
      </c>
      <c r="G12" s="7">
        <v>3.2372326999999999</v>
      </c>
      <c r="H12" s="9">
        <v>3.5</v>
      </c>
      <c r="I12" s="9">
        <f t="shared" si="0"/>
        <v>1.94427710843373</v>
      </c>
      <c r="J12" s="9" t="str">
        <f t="shared" si="1"/>
        <v>Over</v>
      </c>
      <c r="K12" s="9">
        <f t="shared" si="2"/>
        <v>1.5</v>
      </c>
      <c r="L12" s="9">
        <v>0.42857142857142849</v>
      </c>
      <c r="M12" s="9">
        <f t="shared" si="3"/>
        <v>0.66666666666666663</v>
      </c>
      <c r="N12" s="9">
        <f t="shared" si="4"/>
        <v>3</v>
      </c>
      <c r="O12" s="9">
        <f t="shared" si="5"/>
        <v>2</v>
      </c>
      <c r="P12" s="9">
        <f t="shared" si="6"/>
        <v>2</v>
      </c>
      <c r="Q12" s="9">
        <f t="shared" si="7"/>
        <v>0</v>
      </c>
      <c r="R12" s="9">
        <f t="shared" si="8"/>
        <v>7</v>
      </c>
    </row>
    <row r="13" spans="1:18" x14ac:dyDescent="0.3">
      <c r="A13" s="7">
        <v>12</v>
      </c>
      <c r="B13" s="7" t="s">
        <v>315</v>
      </c>
      <c r="C13" s="7" t="s">
        <v>38</v>
      </c>
      <c r="D13" s="7">
        <v>7.1538461538461542</v>
      </c>
      <c r="E13" s="7">
        <v>5.9713696332895232</v>
      </c>
      <c r="F13" s="7">
        <v>8.4779215000000008</v>
      </c>
      <c r="G13" s="7">
        <v>5.0574428559958102</v>
      </c>
      <c r="H13" s="9">
        <v>8.5</v>
      </c>
      <c r="I13" s="9">
        <f t="shared" si="0"/>
        <v>-3.4425571440041898</v>
      </c>
      <c r="J13" s="9" t="str">
        <f t="shared" si="1"/>
        <v>Under</v>
      </c>
      <c r="K13" s="9">
        <f t="shared" si="2"/>
        <v>-1.3461538461538458</v>
      </c>
      <c r="L13" s="9">
        <v>0.25</v>
      </c>
      <c r="M13" s="9">
        <f t="shared" si="3"/>
        <v>1</v>
      </c>
      <c r="N13" s="9">
        <f t="shared" si="4"/>
        <v>3</v>
      </c>
      <c r="O13" s="9">
        <f t="shared" si="5"/>
        <v>3</v>
      </c>
      <c r="P13" s="9">
        <f t="shared" si="6"/>
        <v>2</v>
      </c>
      <c r="Q13" s="9">
        <f t="shared" si="7"/>
        <v>2</v>
      </c>
      <c r="R13" s="9">
        <f t="shared" si="8"/>
        <v>10</v>
      </c>
    </row>
    <row r="14" spans="1:18" x14ac:dyDescent="0.3">
      <c r="A14" s="7">
        <v>13</v>
      </c>
      <c r="B14" s="7" t="s">
        <v>316</v>
      </c>
      <c r="C14" s="7" t="s">
        <v>60</v>
      </c>
      <c r="D14" s="7">
        <v>5.5</v>
      </c>
      <c r="E14" s="7">
        <v>4.4440510469986831</v>
      </c>
      <c r="F14" s="7">
        <v>5.8129233999999999</v>
      </c>
      <c r="G14" s="7">
        <v>4.0419681208730296</v>
      </c>
      <c r="H14" s="9">
        <v>5.5</v>
      </c>
      <c r="I14" s="9">
        <f t="shared" si="0"/>
        <v>-1.4580318791269704</v>
      </c>
      <c r="J14" s="9" t="str">
        <f t="shared" si="1"/>
        <v>Under</v>
      </c>
      <c r="K14" s="9">
        <f t="shared" si="2"/>
        <v>0</v>
      </c>
      <c r="L14" s="9">
        <v>0.4</v>
      </c>
      <c r="M14" s="9">
        <f t="shared" si="3"/>
        <v>0.66666666666666663</v>
      </c>
      <c r="N14" s="9">
        <f t="shared" si="4"/>
        <v>2.5</v>
      </c>
      <c r="O14" s="9">
        <f t="shared" si="5"/>
        <v>2</v>
      </c>
      <c r="P14" s="9">
        <f t="shared" si="6"/>
        <v>2</v>
      </c>
      <c r="Q14" s="9">
        <f t="shared" si="7"/>
        <v>2</v>
      </c>
      <c r="R14" s="9">
        <f t="shared" si="8"/>
        <v>8.5</v>
      </c>
    </row>
    <row r="15" spans="1:18" x14ac:dyDescent="0.3">
      <c r="A15" s="7">
        <v>14</v>
      </c>
      <c r="B15" s="7" t="s">
        <v>317</v>
      </c>
      <c r="C15" s="7" t="s">
        <v>59</v>
      </c>
      <c r="D15" s="7">
        <v>5</v>
      </c>
      <c r="E15" s="7">
        <v>5.1023804779351858</v>
      </c>
      <c r="F15" s="7">
        <v>5.9369592999999998</v>
      </c>
      <c r="G15" s="7">
        <v>4.7080327236611401</v>
      </c>
      <c r="H15" s="9">
        <v>3.5</v>
      </c>
      <c r="I15" s="9">
        <f t="shared" si="0"/>
        <v>2.4369592999999998</v>
      </c>
      <c r="J15" s="9" t="str">
        <f t="shared" si="1"/>
        <v>Over</v>
      </c>
      <c r="K15" s="9">
        <f t="shared" si="2"/>
        <v>1.5</v>
      </c>
      <c r="L15" s="9">
        <v>0.5</v>
      </c>
      <c r="M15" s="9">
        <f t="shared" si="3"/>
        <v>1</v>
      </c>
      <c r="N15" s="9">
        <f t="shared" si="4"/>
        <v>3</v>
      </c>
      <c r="O15" s="9">
        <f t="shared" si="5"/>
        <v>3</v>
      </c>
      <c r="P15" s="9">
        <f t="shared" si="6"/>
        <v>2</v>
      </c>
      <c r="Q15" s="9">
        <f t="shared" si="7"/>
        <v>0</v>
      </c>
      <c r="R15" s="9">
        <f t="shared" si="8"/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62</v>
      </c>
      <c r="B1" s="10" t="s">
        <v>19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1" t="s">
        <v>71</v>
      </c>
      <c r="L1" s="12" t="s">
        <v>72</v>
      </c>
      <c r="M1" s="12" t="s">
        <v>73</v>
      </c>
      <c r="N1" s="13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3" t="s">
        <v>85</v>
      </c>
      <c r="Z1" s="10" t="s">
        <v>86</v>
      </c>
      <c r="AA1" s="10" t="s">
        <v>87</v>
      </c>
      <c r="AB1" s="3" t="s">
        <v>88</v>
      </c>
      <c r="AC1" s="11" t="s">
        <v>89</v>
      </c>
      <c r="AD1" s="12" t="s">
        <v>72</v>
      </c>
      <c r="AE1" s="12" t="s">
        <v>90</v>
      </c>
      <c r="AF1" s="13" t="s">
        <v>91</v>
      </c>
      <c r="AG1" s="12" t="s">
        <v>92</v>
      </c>
      <c r="AH1" s="12" t="s">
        <v>76</v>
      </c>
      <c r="AI1" s="12" t="s">
        <v>93</v>
      </c>
      <c r="AJ1" s="12" t="s">
        <v>94</v>
      </c>
      <c r="AK1" s="12" t="s">
        <v>95</v>
      </c>
      <c r="AL1" s="12" t="s">
        <v>96</v>
      </c>
      <c r="AM1" s="13" t="s">
        <v>97</v>
      </c>
      <c r="AN1" s="10" t="s">
        <v>98</v>
      </c>
      <c r="AO1" s="10" t="s">
        <v>99</v>
      </c>
      <c r="AP1" s="10" t="s">
        <v>100</v>
      </c>
      <c r="AQ1" s="3" t="s">
        <v>101</v>
      </c>
      <c r="AR1" s="3" t="s">
        <v>102</v>
      </c>
      <c r="AS1" s="10" t="s">
        <v>103</v>
      </c>
      <c r="AT1" s="3" t="s">
        <v>101</v>
      </c>
      <c r="AU1" s="11" t="s">
        <v>104</v>
      </c>
      <c r="AV1" s="12" t="s">
        <v>72</v>
      </c>
      <c r="AW1" s="12" t="s">
        <v>105</v>
      </c>
      <c r="AX1" s="13" t="s">
        <v>106</v>
      </c>
      <c r="AY1" s="13" t="s">
        <v>107</v>
      </c>
      <c r="AZ1" s="12" t="s">
        <v>76</v>
      </c>
      <c r="BA1" s="12" t="s">
        <v>93</v>
      </c>
      <c r="BB1" s="12" t="s">
        <v>94</v>
      </c>
      <c r="BC1" s="12" t="s">
        <v>95</v>
      </c>
      <c r="BD1" s="12" t="s">
        <v>108</v>
      </c>
      <c r="BE1" s="13" t="s">
        <v>109</v>
      </c>
      <c r="BF1" s="10" t="s">
        <v>110</v>
      </c>
      <c r="BG1" s="10" t="s">
        <v>111</v>
      </c>
      <c r="BH1" s="10" t="s">
        <v>112</v>
      </c>
      <c r="BI1" s="3" t="s">
        <v>113</v>
      </c>
      <c r="BJ1" s="3" t="s">
        <v>114</v>
      </c>
      <c r="BK1" s="10" t="s">
        <v>115</v>
      </c>
      <c r="BL1" s="3" t="s">
        <v>113</v>
      </c>
      <c r="BM1" s="11" t="s">
        <v>116</v>
      </c>
      <c r="BN1" s="12" t="s">
        <v>72</v>
      </c>
      <c r="BO1" s="12" t="s">
        <v>117</v>
      </c>
      <c r="BP1" s="13" t="s">
        <v>118</v>
      </c>
      <c r="BQ1" s="13" t="s">
        <v>119</v>
      </c>
      <c r="BR1" s="12" t="s">
        <v>76</v>
      </c>
      <c r="BS1" s="12" t="s">
        <v>93</v>
      </c>
      <c r="BT1" s="12" t="s">
        <v>94</v>
      </c>
      <c r="BU1" s="12" t="s">
        <v>95</v>
      </c>
      <c r="BV1" s="12" t="s">
        <v>120</v>
      </c>
      <c r="BW1" s="13" t="s">
        <v>121</v>
      </c>
      <c r="BX1" s="10" t="s">
        <v>122</v>
      </c>
      <c r="BY1" s="10" t="s">
        <v>123</v>
      </c>
      <c r="BZ1" s="10" t="s">
        <v>124</v>
      </c>
      <c r="CA1" s="3" t="s">
        <v>125</v>
      </c>
      <c r="CB1" s="3" t="s">
        <v>126</v>
      </c>
      <c r="CC1" s="10" t="s">
        <v>127</v>
      </c>
      <c r="CD1" s="3" t="s">
        <v>125</v>
      </c>
      <c r="CE1" s="11" t="s">
        <v>128</v>
      </c>
      <c r="CF1" s="11" t="s">
        <v>129</v>
      </c>
      <c r="CG1" s="12" t="s">
        <v>130</v>
      </c>
      <c r="CH1" s="13" t="s">
        <v>131</v>
      </c>
      <c r="CI1" s="13" t="s">
        <v>132</v>
      </c>
      <c r="CJ1" s="12" t="s">
        <v>76</v>
      </c>
      <c r="CK1" s="12" t="s">
        <v>93</v>
      </c>
      <c r="CL1" s="12" t="s">
        <v>94</v>
      </c>
      <c r="CM1" s="12" t="s">
        <v>95</v>
      </c>
      <c r="CN1" s="12" t="s">
        <v>133</v>
      </c>
      <c r="CO1" s="13" t="s">
        <v>134</v>
      </c>
      <c r="CP1" s="10" t="s">
        <v>135</v>
      </c>
      <c r="CQ1" s="10" t="s">
        <v>136</v>
      </c>
      <c r="CR1" s="10" t="s">
        <v>137</v>
      </c>
      <c r="CS1" s="10" t="s">
        <v>138</v>
      </c>
      <c r="CT1" s="3" t="s">
        <v>139</v>
      </c>
      <c r="CU1" s="3" t="s">
        <v>140</v>
      </c>
      <c r="CV1" s="3" t="s">
        <v>141</v>
      </c>
      <c r="CW1" s="11" t="s">
        <v>142</v>
      </c>
      <c r="CX1" s="11" t="s">
        <v>129</v>
      </c>
      <c r="CY1" s="12" t="s">
        <v>143</v>
      </c>
      <c r="CZ1" s="13" t="s">
        <v>144</v>
      </c>
      <c r="DA1" s="13" t="s">
        <v>145</v>
      </c>
      <c r="DB1" s="12" t="s">
        <v>76</v>
      </c>
      <c r="DC1" s="12" t="s">
        <v>93</v>
      </c>
      <c r="DD1" s="12" t="s">
        <v>94</v>
      </c>
      <c r="DE1" s="12" t="s">
        <v>95</v>
      </c>
      <c r="DF1" s="12" t="s">
        <v>146</v>
      </c>
      <c r="DG1" s="13" t="s">
        <v>61</v>
      </c>
    </row>
    <row r="2" spans="1:111" x14ac:dyDescent="0.3">
      <c r="A2" t="s">
        <v>147</v>
      </c>
      <c r="B2" t="s">
        <v>44</v>
      </c>
      <c r="C2" t="s">
        <v>148</v>
      </c>
      <c r="D2">
        <v>0.38402424908150778</v>
      </c>
      <c r="E2">
        <v>0.537407660809742</v>
      </c>
      <c r="F2">
        <v>0.21677731</v>
      </c>
      <c r="G2">
        <v>0.5</v>
      </c>
      <c r="H2" t="s">
        <v>149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149</v>
      </c>
      <c r="AR2">
        <v>0.5</v>
      </c>
      <c r="AS2">
        <v>420</v>
      </c>
      <c r="AT2" t="s">
        <v>149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149</v>
      </c>
      <c r="BJ2">
        <v>0.5</v>
      </c>
      <c r="BK2">
        <v>140</v>
      </c>
      <c r="BL2" t="s">
        <v>149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149</v>
      </c>
      <c r="CB2">
        <v>0.5</v>
      </c>
      <c r="CC2">
        <v>1000</v>
      </c>
      <c r="CD2" t="s">
        <v>149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149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150</v>
      </c>
      <c r="B3" t="s">
        <v>44</v>
      </c>
      <c r="C3" t="s">
        <v>148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149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149</v>
      </c>
      <c r="AR3">
        <v>0.5</v>
      </c>
      <c r="AS3">
        <v>470</v>
      </c>
      <c r="AT3" t="s">
        <v>149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149</v>
      </c>
      <c r="BJ3">
        <v>0.5</v>
      </c>
      <c r="BK3">
        <v>165</v>
      </c>
      <c r="BL3" t="s">
        <v>149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149</v>
      </c>
      <c r="CB3">
        <v>0.5</v>
      </c>
      <c r="CC3">
        <v>265</v>
      </c>
      <c r="CD3" t="s">
        <v>149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149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151</v>
      </c>
      <c r="B4" t="s">
        <v>44</v>
      </c>
      <c r="C4" t="s">
        <v>148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149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149</v>
      </c>
      <c r="AR4">
        <v>0.5</v>
      </c>
      <c r="AS4">
        <v>440</v>
      </c>
      <c r="AT4" t="s">
        <v>149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149</v>
      </c>
      <c r="BJ4">
        <v>0.5</v>
      </c>
      <c r="BK4">
        <v>175</v>
      </c>
      <c r="BL4" t="s">
        <v>149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149</v>
      </c>
      <c r="CB4">
        <v>0.5</v>
      </c>
      <c r="CC4" t="s">
        <v>149</v>
      </c>
      <c r="CD4" t="s">
        <v>149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149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152</v>
      </c>
      <c r="B5" t="s">
        <v>44</v>
      </c>
      <c r="C5" t="s">
        <v>148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149</v>
      </c>
      <c r="I5">
        <v>0.5</v>
      </c>
      <c r="J5" t="s">
        <v>149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149</v>
      </c>
      <c r="AR5">
        <v>0.5</v>
      </c>
      <c r="AS5">
        <v>900</v>
      </c>
      <c r="AT5" t="s">
        <v>149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149</v>
      </c>
      <c r="BJ5">
        <v>0.5</v>
      </c>
      <c r="BK5">
        <v>200</v>
      </c>
      <c r="BL5" t="s">
        <v>149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149</v>
      </c>
      <c r="CB5">
        <v>0.5</v>
      </c>
      <c r="CC5">
        <v>920</v>
      </c>
      <c r="CD5" t="s">
        <v>149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149</v>
      </c>
      <c r="CU5" s="15">
        <v>0.5</v>
      </c>
      <c r="CV5" s="15" t="s">
        <v>149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153</v>
      </c>
      <c r="B6" t="s">
        <v>44</v>
      </c>
      <c r="C6" t="s">
        <v>148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149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149</v>
      </c>
      <c r="AR6">
        <v>0.5</v>
      </c>
      <c r="AS6">
        <v>1100</v>
      </c>
      <c r="AT6" t="s">
        <v>149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149</v>
      </c>
      <c r="BJ6">
        <v>0.5</v>
      </c>
      <c r="BK6">
        <v>250</v>
      </c>
      <c r="BL6" t="s">
        <v>149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149</v>
      </c>
      <c r="CB6">
        <v>0.5</v>
      </c>
      <c r="CC6">
        <v>360</v>
      </c>
      <c r="CD6" t="s">
        <v>149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149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154</v>
      </c>
      <c r="B7" t="s">
        <v>44</v>
      </c>
      <c r="C7" t="s">
        <v>148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149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149</v>
      </c>
      <c r="AR7">
        <v>0.5</v>
      </c>
      <c r="AS7">
        <v>390</v>
      </c>
      <c r="AT7" t="s">
        <v>149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149</v>
      </c>
      <c r="BJ7">
        <v>0.5</v>
      </c>
      <c r="BK7">
        <v>135</v>
      </c>
      <c r="BL7" t="s">
        <v>149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149</v>
      </c>
      <c r="CB7">
        <v>0.5</v>
      </c>
      <c r="CC7" t="s">
        <v>149</v>
      </c>
      <c r="CD7" t="s">
        <v>149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149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155</v>
      </c>
      <c r="B8" t="s">
        <v>44</v>
      </c>
      <c r="C8" t="s">
        <v>148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149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149</v>
      </c>
      <c r="AR8">
        <v>0.5</v>
      </c>
      <c r="AS8">
        <v>630</v>
      </c>
      <c r="AT8" t="s">
        <v>149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149</v>
      </c>
      <c r="BJ8">
        <v>0.5</v>
      </c>
      <c r="BK8">
        <v>165</v>
      </c>
      <c r="BL8" t="s">
        <v>149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149</v>
      </c>
      <c r="CB8">
        <v>0.5</v>
      </c>
      <c r="CC8" t="s">
        <v>149</v>
      </c>
      <c r="CD8" t="s">
        <v>149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149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156</v>
      </c>
      <c r="B9" t="s">
        <v>44</v>
      </c>
      <c r="C9" t="s">
        <v>148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149</v>
      </c>
      <c r="I9" t="s">
        <v>149</v>
      </c>
      <c r="J9" t="s">
        <v>149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149</v>
      </c>
      <c r="AR9">
        <v>0.5</v>
      </c>
      <c r="AS9">
        <v>1500</v>
      </c>
      <c r="AT9" t="s">
        <v>149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149</v>
      </c>
      <c r="BJ9">
        <v>0.5</v>
      </c>
      <c r="BK9">
        <v>240</v>
      </c>
      <c r="BL9" t="s">
        <v>149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149</v>
      </c>
      <c r="CB9">
        <v>0.5</v>
      </c>
      <c r="CC9">
        <v>750</v>
      </c>
      <c r="CD9" t="s">
        <v>149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149</v>
      </c>
      <c r="CU9" t="s">
        <v>149</v>
      </c>
      <c r="CV9" t="s">
        <v>149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157</v>
      </c>
      <c r="B10" t="s">
        <v>44</v>
      </c>
      <c r="C10" t="s">
        <v>148</v>
      </c>
      <c r="D10">
        <v>0.35988360808032432</v>
      </c>
      <c r="E10">
        <v>0.47394075740532399</v>
      </c>
      <c r="F10">
        <v>0.18</v>
      </c>
      <c r="G10">
        <v>0.5</v>
      </c>
      <c r="H10" t="s">
        <v>149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149</v>
      </c>
      <c r="AR10">
        <v>0.5</v>
      </c>
      <c r="AS10">
        <v>520</v>
      </c>
      <c r="AT10" t="s">
        <v>149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149</v>
      </c>
      <c r="BJ10">
        <v>0.5</v>
      </c>
      <c r="BK10">
        <v>155</v>
      </c>
      <c r="BL10" t="s">
        <v>149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149</v>
      </c>
      <c r="CB10">
        <v>0.5</v>
      </c>
      <c r="CC10">
        <v>800</v>
      </c>
      <c r="CD10" t="s">
        <v>149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149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158</v>
      </c>
      <c r="B11" t="s">
        <v>50</v>
      </c>
      <c r="C11" t="s">
        <v>159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149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149</v>
      </c>
      <c r="AR11">
        <v>0.5</v>
      </c>
      <c r="AS11">
        <v>300</v>
      </c>
      <c r="AT11" t="s">
        <v>149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149</v>
      </c>
      <c r="BJ11">
        <v>0.5</v>
      </c>
      <c r="BK11">
        <v>135</v>
      </c>
      <c r="BL11" t="s">
        <v>149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149</v>
      </c>
      <c r="CB11">
        <v>0.5</v>
      </c>
      <c r="CC11" t="s">
        <v>149</v>
      </c>
      <c r="CD11" t="s">
        <v>149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149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160</v>
      </c>
      <c r="B12" t="s">
        <v>50</v>
      </c>
      <c r="C12" t="s">
        <v>159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149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149</v>
      </c>
      <c r="AR12">
        <v>0.5</v>
      </c>
      <c r="AS12">
        <v>300</v>
      </c>
      <c r="AT12" t="s">
        <v>149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149</v>
      </c>
      <c r="BJ12">
        <v>0.5</v>
      </c>
      <c r="BK12">
        <v>125</v>
      </c>
      <c r="BL12" t="s">
        <v>149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149</v>
      </c>
      <c r="CB12">
        <v>0.5</v>
      </c>
      <c r="CC12" t="s">
        <v>149</v>
      </c>
      <c r="CD12" t="s">
        <v>149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149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161</v>
      </c>
      <c r="B13" t="s">
        <v>50</v>
      </c>
      <c r="C13" t="s">
        <v>159</v>
      </c>
      <c r="D13" s="15">
        <v>7.1704946910153222E-2</v>
      </c>
      <c r="E13" s="15">
        <v>0.25</v>
      </c>
      <c r="F13" s="15">
        <v>-5.9100970093315698E-2</v>
      </c>
      <c r="G13" s="15" t="s">
        <v>149</v>
      </c>
      <c r="H13" s="15" t="s">
        <v>149</v>
      </c>
      <c r="I13" s="15">
        <v>0.5</v>
      </c>
      <c r="J13" s="15" t="s">
        <v>149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149</v>
      </c>
      <c r="AA13" t="s">
        <v>149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149</v>
      </c>
      <c r="AR13">
        <v>0.5</v>
      </c>
      <c r="AS13" t="s">
        <v>149</v>
      </c>
      <c r="AT13" t="s">
        <v>149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149</v>
      </c>
      <c r="BJ13">
        <v>0.5</v>
      </c>
      <c r="BK13" t="s">
        <v>149</v>
      </c>
      <c r="BL13" t="s">
        <v>149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149</v>
      </c>
      <c r="CB13">
        <v>0.5</v>
      </c>
      <c r="CC13" t="s">
        <v>149</v>
      </c>
      <c r="CD13" t="s">
        <v>149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149</v>
      </c>
      <c r="CT13" t="s">
        <v>149</v>
      </c>
      <c r="CU13">
        <v>0.5</v>
      </c>
      <c r="CV13" t="s">
        <v>149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162</v>
      </c>
      <c r="B14" t="s">
        <v>50</v>
      </c>
      <c r="C14" t="s">
        <v>159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149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149</v>
      </c>
      <c r="AR14">
        <v>0.5</v>
      </c>
      <c r="AS14">
        <v>290</v>
      </c>
      <c r="AT14" t="s">
        <v>149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149</v>
      </c>
      <c r="BJ14">
        <v>0.5</v>
      </c>
      <c r="BK14">
        <v>115</v>
      </c>
      <c r="BL14" t="s">
        <v>149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149</v>
      </c>
      <c r="CB14">
        <v>0.5</v>
      </c>
      <c r="CC14" t="s">
        <v>149</v>
      </c>
      <c r="CD14" t="s">
        <v>149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149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163</v>
      </c>
      <c r="B15" t="s">
        <v>50</v>
      </c>
      <c r="C15" t="s">
        <v>159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149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149</v>
      </c>
      <c r="AR15">
        <v>0.5</v>
      </c>
      <c r="AS15">
        <v>285</v>
      </c>
      <c r="AT15" t="s">
        <v>149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149</v>
      </c>
      <c r="BJ15">
        <v>0.5</v>
      </c>
      <c r="BK15">
        <v>115</v>
      </c>
      <c r="BL15" t="s">
        <v>149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149</v>
      </c>
      <c r="CB15">
        <v>0.5</v>
      </c>
      <c r="CC15" t="s">
        <v>149</v>
      </c>
      <c r="CD15" t="s">
        <v>149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149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164</v>
      </c>
      <c r="B16" t="s">
        <v>50</v>
      </c>
      <c r="C16" t="s">
        <v>159</v>
      </c>
      <c r="D16">
        <v>0.28040678771705041</v>
      </c>
      <c r="E16">
        <v>0.4</v>
      </c>
      <c r="F16">
        <v>0.18117393837267301</v>
      </c>
      <c r="G16">
        <v>0.5</v>
      </c>
      <c r="H16" t="s">
        <v>149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149</v>
      </c>
      <c r="AR16">
        <v>0.5</v>
      </c>
      <c r="AS16">
        <v>800</v>
      </c>
      <c r="AT16" t="s">
        <v>149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149</v>
      </c>
      <c r="BJ16">
        <v>0.5</v>
      </c>
      <c r="BK16">
        <v>200</v>
      </c>
      <c r="BL16" t="s">
        <v>149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149</v>
      </c>
      <c r="CB16">
        <v>0.5</v>
      </c>
      <c r="CC16">
        <v>450</v>
      </c>
      <c r="CD16" t="s">
        <v>149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149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165</v>
      </c>
      <c r="B17" t="s">
        <v>50</v>
      </c>
      <c r="C17" t="s">
        <v>159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149</v>
      </c>
      <c r="I17" s="15">
        <v>0.5</v>
      </c>
      <c r="J17" s="15" t="s">
        <v>149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149</v>
      </c>
      <c r="AR17">
        <v>0.5</v>
      </c>
      <c r="AS17">
        <v>630</v>
      </c>
      <c r="AT17" t="s">
        <v>149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149</v>
      </c>
      <c r="BJ17">
        <v>0.5</v>
      </c>
      <c r="BK17">
        <v>185</v>
      </c>
      <c r="BL17" t="s">
        <v>149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149</v>
      </c>
      <c r="CB17">
        <v>0.5</v>
      </c>
      <c r="CC17" t="s">
        <v>149</v>
      </c>
      <c r="CD17" t="s">
        <v>149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149</v>
      </c>
      <c r="CU17">
        <v>1.5</v>
      </c>
      <c r="CV17" t="s">
        <v>149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166</v>
      </c>
      <c r="B18" t="s">
        <v>50</v>
      </c>
      <c r="C18" t="s">
        <v>159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149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149</v>
      </c>
      <c r="AR18">
        <v>0.5</v>
      </c>
      <c r="AS18">
        <v>400</v>
      </c>
      <c r="AT18" t="s">
        <v>149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149</v>
      </c>
      <c r="BJ18">
        <v>0.5</v>
      </c>
      <c r="BK18">
        <v>145</v>
      </c>
      <c r="BL18" t="s">
        <v>149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149</v>
      </c>
      <c r="CB18">
        <v>0.5</v>
      </c>
      <c r="CC18">
        <v>580</v>
      </c>
      <c r="CD18" t="s">
        <v>149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149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167</v>
      </c>
      <c r="B19" t="s">
        <v>50</v>
      </c>
      <c r="C19" t="s">
        <v>159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149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149</v>
      </c>
      <c r="AR19">
        <v>0.5</v>
      </c>
      <c r="AS19">
        <v>360</v>
      </c>
      <c r="AT19" t="s">
        <v>149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149</v>
      </c>
      <c r="BJ19">
        <v>0.5</v>
      </c>
      <c r="BK19">
        <v>130</v>
      </c>
      <c r="BL19" t="s">
        <v>149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149</v>
      </c>
      <c r="CB19">
        <v>0.5</v>
      </c>
      <c r="CC19" t="s">
        <v>149</v>
      </c>
      <c r="CD19" t="s">
        <v>149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149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168</v>
      </c>
      <c r="B20" t="s">
        <v>40</v>
      </c>
      <c r="C20" t="s">
        <v>169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149</v>
      </c>
      <c r="AA20" s="15" t="s">
        <v>149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149</v>
      </c>
      <c r="AR20">
        <v>0.5</v>
      </c>
      <c r="AS20" t="s">
        <v>149</v>
      </c>
      <c r="AT20" t="s">
        <v>149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149</v>
      </c>
      <c r="BJ20">
        <v>0.5</v>
      </c>
      <c r="BK20" t="s">
        <v>149</v>
      </c>
      <c r="BL20" t="s">
        <v>149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149</v>
      </c>
      <c r="CB20">
        <v>0.5</v>
      </c>
      <c r="CC20" t="s">
        <v>149</v>
      </c>
      <c r="CD20" t="s">
        <v>149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149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170</v>
      </c>
      <c r="B21" t="s">
        <v>40</v>
      </c>
      <c r="C21" t="s">
        <v>169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149</v>
      </c>
      <c r="AA21" s="15" t="s">
        <v>149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149</v>
      </c>
      <c r="AR21">
        <v>0.5</v>
      </c>
      <c r="AS21" t="s">
        <v>149</v>
      </c>
      <c r="AT21" t="s">
        <v>149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149</v>
      </c>
      <c r="BJ21" s="15">
        <v>0.5</v>
      </c>
      <c r="BK21" s="15" t="s">
        <v>149</v>
      </c>
      <c r="BL21" s="15" t="s">
        <v>149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149</v>
      </c>
      <c r="CB21">
        <v>0.5</v>
      </c>
      <c r="CC21" t="s">
        <v>149</v>
      </c>
      <c r="CD21" t="s">
        <v>149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149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171</v>
      </c>
      <c r="B22" t="s">
        <v>40</v>
      </c>
      <c r="C22" t="s">
        <v>169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149</v>
      </c>
      <c r="AA22" s="15" t="s">
        <v>149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149</v>
      </c>
      <c r="AR22">
        <v>0.5</v>
      </c>
      <c r="AS22" t="s">
        <v>149</v>
      </c>
      <c r="AT22" t="s">
        <v>149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149</v>
      </c>
      <c r="BJ22">
        <v>0.5</v>
      </c>
      <c r="BK22" t="s">
        <v>149</v>
      </c>
      <c r="BL22" t="s">
        <v>149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149</v>
      </c>
      <c r="CB22">
        <v>0.5</v>
      </c>
      <c r="CC22" t="s">
        <v>149</v>
      </c>
      <c r="CD22" t="s">
        <v>149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149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172</v>
      </c>
      <c r="B23" t="s">
        <v>40</v>
      </c>
      <c r="C23" t="s">
        <v>169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149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149</v>
      </c>
      <c r="AA23" t="s">
        <v>149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149</v>
      </c>
      <c r="AR23">
        <v>0.5</v>
      </c>
      <c r="AS23" t="s">
        <v>149</v>
      </c>
      <c r="AT23" t="s">
        <v>149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149</v>
      </c>
      <c r="BJ23">
        <v>0.5</v>
      </c>
      <c r="BK23" t="s">
        <v>149</v>
      </c>
      <c r="BL23" t="s">
        <v>149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149</v>
      </c>
      <c r="CB23">
        <v>0.5</v>
      </c>
      <c r="CC23" t="s">
        <v>149</v>
      </c>
      <c r="CD23" t="s">
        <v>149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149</v>
      </c>
      <c r="CU23">
        <v>0.5</v>
      </c>
      <c r="CV23" t="s">
        <v>149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173</v>
      </c>
      <c r="B24" t="s">
        <v>40</v>
      </c>
      <c r="C24" t="s">
        <v>169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149</v>
      </c>
      <c r="AA24" t="s">
        <v>149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149</v>
      </c>
      <c r="AR24">
        <v>0.5</v>
      </c>
      <c r="AS24" t="s">
        <v>149</v>
      </c>
      <c r="AT24" t="s">
        <v>149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149</v>
      </c>
      <c r="BJ24">
        <v>0.5</v>
      </c>
      <c r="BK24" t="s">
        <v>149</v>
      </c>
      <c r="BL24" t="s">
        <v>149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149</v>
      </c>
      <c r="CB24">
        <v>0.5</v>
      </c>
      <c r="CC24" t="s">
        <v>149</v>
      </c>
      <c r="CD24" t="s">
        <v>149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149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174</v>
      </c>
      <c r="B25" t="s">
        <v>40</v>
      </c>
      <c r="C25" t="s">
        <v>169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149</v>
      </c>
      <c r="AA25" s="15" t="s">
        <v>149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149</v>
      </c>
      <c r="AR25">
        <v>0.5</v>
      </c>
      <c r="AS25" t="s">
        <v>149</v>
      </c>
      <c r="AT25" t="s">
        <v>149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149</v>
      </c>
      <c r="BJ25">
        <v>0.5</v>
      </c>
      <c r="BK25" t="s">
        <v>149</v>
      </c>
      <c r="BL25" t="s">
        <v>149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149</v>
      </c>
      <c r="CB25">
        <v>0.5</v>
      </c>
      <c r="CC25" t="s">
        <v>149</v>
      </c>
      <c r="CD25" t="s">
        <v>149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149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175</v>
      </c>
      <c r="B26" t="s">
        <v>40</v>
      </c>
      <c r="C26" t="s">
        <v>169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149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149</v>
      </c>
      <c r="AA26" t="s">
        <v>149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149</v>
      </c>
      <c r="AR26">
        <v>0.5</v>
      </c>
      <c r="AS26" t="s">
        <v>149</v>
      </c>
      <c r="AT26" t="s">
        <v>149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149</v>
      </c>
      <c r="BJ26">
        <v>0.5</v>
      </c>
      <c r="BK26" t="s">
        <v>149</v>
      </c>
      <c r="BL26" t="s">
        <v>149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149</v>
      </c>
      <c r="CB26">
        <v>0.5</v>
      </c>
      <c r="CC26" t="s">
        <v>149</v>
      </c>
      <c r="CD26" t="s">
        <v>149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149</v>
      </c>
      <c r="CU26">
        <v>1.5</v>
      </c>
      <c r="CV26" t="s">
        <v>149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176</v>
      </c>
      <c r="B27" t="s">
        <v>40</v>
      </c>
      <c r="C27" t="s">
        <v>169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149</v>
      </c>
      <c r="AA27" s="15" t="s">
        <v>149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149</v>
      </c>
      <c r="AR27">
        <v>0.5</v>
      </c>
      <c r="AS27" t="s">
        <v>149</v>
      </c>
      <c r="AT27" t="s">
        <v>149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149</v>
      </c>
      <c r="BJ27">
        <v>0.5</v>
      </c>
      <c r="BK27" t="s">
        <v>149</v>
      </c>
      <c r="BL27" t="s">
        <v>149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149</v>
      </c>
      <c r="CB27">
        <v>0.5</v>
      </c>
      <c r="CC27" t="s">
        <v>149</v>
      </c>
      <c r="CD27" t="s">
        <v>149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149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177</v>
      </c>
      <c r="B28" t="s">
        <v>40</v>
      </c>
      <c r="C28" t="s">
        <v>169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149</v>
      </c>
      <c r="AA28" s="15" t="s">
        <v>149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149</v>
      </c>
      <c r="AR28">
        <v>0.5</v>
      </c>
      <c r="AS28" t="s">
        <v>149</v>
      </c>
      <c r="AT28" t="s">
        <v>149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149</v>
      </c>
      <c r="BJ28">
        <v>0.5</v>
      </c>
      <c r="BK28" t="s">
        <v>149</v>
      </c>
      <c r="BL28" t="s">
        <v>149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149</v>
      </c>
      <c r="CB28">
        <v>0.5</v>
      </c>
      <c r="CC28" t="s">
        <v>149</v>
      </c>
      <c r="CD28" t="s">
        <v>149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149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178</v>
      </c>
      <c r="B29" t="s">
        <v>51</v>
      </c>
      <c r="C29" t="s">
        <v>179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149</v>
      </c>
      <c r="I29" s="15">
        <v>0.5</v>
      </c>
      <c r="J29" s="15" t="s">
        <v>149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149</v>
      </c>
      <c r="AR29">
        <v>0.5</v>
      </c>
      <c r="AS29">
        <v>560</v>
      </c>
      <c r="AT29" t="s">
        <v>149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149</v>
      </c>
      <c r="BJ29">
        <v>0.5</v>
      </c>
      <c r="BK29">
        <v>160</v>
      </c>
      <c r="BL29" t="s">
        <v>149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149</v>
      </c>
      <c r="CB29">
        <v>0.5</v>
      </c>
      <c r="CC29">
        <v>280</v>
      </c>
      <c r="CD29" t="s">
        <v>149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149</v>
      </c>
      <c r="CU29">
        <v>1.5</v>
      </c>
      <c r="CV29" t="s">
        <v>149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180</v>
      </c>
      <c r="B30" t="s">
        <v>51</v>
      </c>
      <c r="C30" t="s">
        <v>179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149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149</v>
      </c>
      <c r="AR30">
        <v>0.5</v>
      </c>
      <c r="AS30">
        <v>800</v>
      </c>
      <c r="AT30" t="s">
        <v>149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149</v>
      </c>
      <c r="BJ30">
        <v>0.5</v>
      </c>
      <c r="BK30">
        <v>175</v>
      </c>
      <c r="BL30" t="s">
        <v>149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149</v>
      </c>
      <c r="CB30">
        <v>0.5</v>
      </c>
      <c r="CC30">
        <v>182</v>
      </c>
      <c r="CD30" t="s">
        <v>149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149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181</v>
      </c>
      <c r="B31" t="s">
        <v>51</v>
      </c>
      <c r="C31" t="s">
        <v>179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149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149</v>
      </c>
      <c r="AR31">
        <v>0.5</v>
      </c>
      <c r="AS31">
        <v>520</v>
      </c>
      <c r="AT31" t="s">
        <v>149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149</v>
      </c>
      <c r="BJ31">
        <v>0.5</v>
      </c>
      <c r="BK31">
        <v>155</v>
      </c>
      <c r="BL31" t="s">
        <v>149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149</v>
      </c>
      <c r="CB31">
        <v>0.5</v>
      </c>
      <c r="CC31" t="s">
        <v>149</v>
      </c>
      <c r="CD31" t="s">
        <v>149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149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182</v>
      </c>
      <c r="B32" t="s">
        <v>51</v>
      </c>
      <c r="C32" t="s">
        <v>179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149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149</v>
      </c>
      <c r="AR32">
        <v>0.5</v>
      </c>
      <c r="AS32" t="s">
        <v>149</v>
      </c>
      <c r="AT32" t="s">
        <v>149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149</v>
      </c>
      <c r="BJ32">
        <v>0.5</v>
      </c>
      <c r="BK32">
        <v>100</v>
      </c>
      <c r="BL32" t="s">
        <v>149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149</v>
      </c>
      <c r="CB32">
        <v>0.5</v>
      </c>
      <c r="CC32">
        <v>390</v>
      </c>
      <c r="CD32" t="s">
        <v>149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149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183</v>
      </c>
      <c r="B33" t="s">
        <v>51</v>
      </c>
      <c r="C33" t="s">
        <v>179</v>
      </c>
      <c r="D33">
        <v>0.40932001395621892</v>
      </c>
      <c r="E33">
        <v>0.71</v>
      </c>
      <c r="F33">
        <v>0.183924362997722</v>
      </c>
      <c r="G33">
        <v>0.5</v>
      </c>
      <c r="H33" t="s">
        <v>149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149</v>
      </c>
      <c r="AR33">
        <v>0.5</v>
      </c>
      <c r="AS33">
        <v>500</v>
      </c>
      <c r="AT33" t="s">
        <v>149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149</v>
      </c>
      <c r="BJ33">
        <v>0.5</v>
      </c>
      <c r="BK33">
        <v>135</v>
      </c>
      <c r="BL33" t="s">
        <v>149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149</v>
      </c>
      <c r="CB33">
        <v>0.5</v>
      </c>
      <c r="CC33">
        <v>265</v>
      </c>
      <c r="CD33" t="s">
        <v>149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149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184</v>
      </c>
      <c r="B34" t="s">
        <v>51</v>
      </c>
      <c r="C34" t="s">
        <v>179</v>
      </c>
      <c r="D34">
        <v>0.61593477235972216</v>
      </c>
      <c r="E34">
        <v>0.79713201180936299</v>
      </c>
      <c r="F34">
        <v>0.36</v>
      </c>
      <c r="G34">
        <v>0.5</v>
      </c>
      <c r="H34" t="s">
        <v>149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149</v>
      </c>
      <c r="AR34">
        <v>0.5</v>
      </c>
      <c r="AS34">
        <v>240</v>
      </c>
      <c r="AT34" t="s">
        <v>149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149</v>
      </c>
      <c r="BJ34">
        <v>0.5</v>
      </c>
      <c r="BK34">
        <v>-125</v>
      </c>
      <c r="BL34" t="s">
        <v>149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149</v>
      </c>
      <c r="CB34">
        <v>0.5</v>
      </c>
      <c r="CC34" t="s">
        <v>149</v>
      </c>
      <c r="CD34" t="s">
        <v>149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149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185</v>
      </c>
      <c r="B35" t="s">
        <v>51</v>
      </c>
      <c r="C35" t="s">
        <v>179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149</v>
      </c>
      <c r="I35" s="15">
        <v>0.5</v>
      </c>
      <c r="J35" s="15" t="s">
        <v>149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149</v>
      </c>
      <c r="AR35">
        <v>0.5</v>
      </c>
      <c r="AS35">
        <v>800</v>
      </c>
      <c r="AT35" t="s">
        <v>149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149</v>
      </c>
      <c r="BJ35">
        <v>0.5</v>
      </c>
      <c r="BK35">
        <v>165</v>
      </c>
      <c r="BL35" t="s">
        <v>149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149</v>
      </c>
      <c r="CB35">
        <v>0.5</v>
      </c>
      <c r="CC35">
        <v>750</v>
      </c>
      <c r="CD35" t="s">
        <v>149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149</v>
      </c>
      <c r="CU35">
        <v>0.5</v>
      </c>
      <c r="CV35" t="s">
        <v>149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186</v>
      </c>
      <c r="B36" t="s">
        <v>51</v>
      </c>
      <c r="C36" t="s">
        <v>179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149</v>
      </c>
      <c r="I36" s="15">
        <v>0.5</v>
      </c>
      <c r="J36" s="15" t="s">
        <v>149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149</v>
      </c>
      <c r="AR36">
        <v>0.5</v>
      </c>
      <c r="AS36">
        <v>750</v>
      </c>
      <c r="AT36" t="s">
        <v>149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149</v>
      </c>
      <c r="BJ36">
        <v>0.5</v>
      </c>
      <c r="BK36">
        <v>145</v>
      </c>
      <c r="BL36" t="s">
        <v>149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149</v>
      </c>
      <c r="CB36">
        <v>0.5</v>
      </c>
      <c r="CC36">
        <v>800</v>
      </c>
      <c r="CD36" t="s">
        <v>149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149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187</v>
      </c>
      <c r="B37" t="s">
        <v>51</v>
      </c>
      <c r="C37" t="s">
        <v>179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149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149</v>
      </c>
      <c r="AR37">
        <v>0.5</v>
      </c>
      <c r="AS37">
        <v>290</v>
      </c>
      <c r="AT37" t="s">
        <v>149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149</v>
      </c>
      <c r="BJ37">
        <v>0.5</v>
      </c>
      <c r="BK37">
        <v>110</v>
      </c>
      <c r="BL37" t="s">
        <v>149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149</v>
      </c>
      <c r="CB37">
        <v>0.5</v>
      </c>
      <c r="CC37">
        <v>880</v>
      </c>
      <c r="CD37" t="s">
        <v>149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149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188</v>
      </c>
      <c r="B38" t="s">
        <v>53</v>
      </c>
      <c r="C38" t="s">
        <v>189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149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149</v>
      </c>
      <c r="AR38">
        <v>0.5</v>
      </c>
      <c r="AS38">
        <v>285</v>
      </c>
      <c r="AT38" t="s">
        <v>149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149</v>
      </c>
      <c r="BJ38">
        <v>0.5</v>
      </c>
      <c r="BK38">
        <v>115</v>
      </c>
      <c r="BL38" t="s">
        <v>149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149</v>
      </c>
      <c r="CB38">
        <v>0.5</v>
      </c>
      <c r="CC38">
        <v>430</v>
      </c>
      <c r="CD38" t="s">
        <v>149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149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190</v>
      </c>
      <c r="B39" t="s">
        <v>53</v>
      </c>
      <c r="C39" t="s">
        <v>189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149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149</v>
      </c>
      <c r="AR39">
        <v>0.5</v>
      </c>
      <c r="AS39">
        <v>320</v>
      </c>
      <c r="AT39" t="s">
        <v>149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149</v>
      </c>
      <c r="BJ39">
        <v>0.5</v>
      </c>
      <c r="BK39">
        <v>115</v>
      </c>
      <c r="BL39" t="s">
        <v>149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149</v>
      </c>
      <c r="CB39">
        <v>0.5</v>
      </c>
      <c r="CC39">
        <v>490</v>
      </c>
      <c r="CD39" t="s">
        <v>149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149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191</v>
      </c>
      <c r="B40" t="s">
        <v>53</v>
      </c>
      <c r="C40" t="s">
        <v>189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149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149</v>
      </c>
      <c r="AR40">
        <v>0.5</v>
      </c>
      <c r="AS40">
        <v>440</v>
      </c>
      <c r="AT40" t="s">
        <v>149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149</v>
      </c>
      <c r="BJ40">
        <v>0.5</v>
      </c>
      <c r="BK40">
        <v>155</v>
      </c>
      <c r="BL40" t="s">
        <v>149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149</v>
      </c>
      <c r="CB40">
        <v>0.5</v>
      </c>
      <c r="CC40">
        <v>640</v>
      </c>
      <c r="CD40" t="s">
        <v>149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149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192</v>
      </c>
      <c r="B41" t="s">
        <v>53</v>
      </c>
      <c r="C41" t="s">
        <v>189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149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149</v>
      </c>
      <c r="AR41">
        <v>0.5</v>
      </c>
      <c r="AS41">
        <v>420</v>
      </c>
      <c r="AT41" t="s">
        <v>149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149</v>
      </c>
      <c r="BJ41" s="15">
        <v>0.5</v>
      </c>
      <c r="BK41" s="15">
        <v>160</v>
      </c>
      <c r="BL41" s="15" t="s">
        <v>149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149</v>
      </c>
      <c r="CB41">
        <v>0.5</v>
      </c>
      <c r="CC41">
        <v>680</v>
      </c>
      <c r="CD41" t="s">
        <v>149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149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193</v>
      </c>
      <c r="B42" t="s">
        <v>53</v>
      </c>
      <c r="C42" t="s">
        <v>189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149</v>
      </c>
      <c r="I42">
        <v>0.5</v>
      </c>
      <c r="J42" t="s">
        <v>149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149</v>
      </c>
      <c r="AR42">
        <v>0.5</v>
      </c>
      <c r="AS42">
        <v>470</v>
      </c>
      <c r="AT42" t="s">
        <v>149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149</v>
      </c>
      <c r="BJ42">
        <v>0.5</v>
      </c>
      <c r="BK42">
        <v>180</v>
      </c>
      <c r="BL42" t="s">
        <v>149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149</v>
      </c>
      <c r="CB42">
        <v>0.5</v>
      </c>
      <c r="CC42" t="s">
        <v>149</v>
      </c>
      <c r="CD42" t="s">
        <v>149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149</v>
      </c>
      <c r="CU42">
        <v>0.5</v>
      </c>
      <c r="CV42" t="s">
        <v>149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194</v>
      </c>
      <c r="B43" t="s">
        <v>53</v>
      </c>
      <c r="C43" t="s">
        <v>189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149</v>
      </c>
      <c r="I43" s="15">
        <v>0.5</v>
      </c>
      <c r="J43" s="15" t="s">
        <v>149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149</v>
      </c>
      <c r="AR43">
        <v>0.5</v>
      </c>
      <c r="AS43">
        <v>680</v>
      </c>
      <c r="AT43" t="s">
        <v>149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149</v>
      </c>
      <c r="BJ43">
        <v>0.5</v>
      </c>
      <c r="BK43">
        <v>220</v>
      </c>
      <c r="BL43" t="s">
        <v>149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149</v>
      </c>
      <c r="CB43">
        <v>0.5</v>
      </c>
      <c r="CC43" t="s">
        <v>149</v>
      </c>
      <c r="CD43" t="s">
        <v>149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149</v>
      </c>
      <c r="CU43">
        <v>0.5</v>
      </c>
      <c r="CV43" t="s">
        <v>149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195</v>
      </c>
      <c r="B44" t="s">
        <v>53</v>
      </c>
      <c r="C44" t="s">
        <v>189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149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149</v>
      </c>
      <c r="AR44">
        <v>0.5</v>
      </c>
      <c r="AS44">
        <v>560</v>
      </c>
      <c r="AT44" t="s">
        <v>149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149</v>
      </c>
      <c r="BJ44">
        <v>0.5</v>
      </c>
      <c r="BK44">
        <v>200</v>
      </c>
      <c r="BL44" t="s">
        <v>149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149</v>
      </c>
      <c r="CB44">
        <v>0.5</v>
      </c>
      <c r="CC44">
        <v>550</v>
      </c>
      <c r="CD44" t="s">
        <v>149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149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196</v>
      </c>
      <c r="B45" t="s">
        <v>53</v>
      </c>
      <c r="C45" t="s">
        <v>189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149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149</v>
      </c>
      <c r="AR45">
        <v>0.5</v>
      </c>
      <c r="AS45">
        <v>390</v>
      </c>
      <c r="AT45" t="s">
        <v>149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149</v>
      </c>
      <c r="BJ45">
        <v>0.5</v>
      </c>
      <c r="BK45">
        <v>145</v>
      </c>
      <c r="BL45" t="s">
        <v>149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149</v>
      </c>
      <c r="CB45">
        <v>0.5</v>
      </c>
      <c r="CC45">
        <v>470</v>
      </c>
      <c r="CD45" t="s">
        <v>149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149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197</v>
      </c>
      <c r="B46" t="s">
        <v>41</v>
      </c>
      <c r="C46" t="s">
        <v>53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149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149</v>
      </c>
      <c r="AR46">
        <v>0.5</v>
      </c>
      <c r="AS46">
        <v>440</v>
      </c>
      <c r="AT46" t="s">
        <v>149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149</v>
      </c>
      <c r="BJ46">
        <v>0.5</v>
      </c>
      <c r="BK46">
        <v>130</v>
      </c>
      <c r="BL46" t="s">
        <v>149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149</v>
      </c>
      <c r="CB46">
        <v>0.5</v>
      </c>
      <c r="CC46">
        <v>110</v>
      </c>
      <c r="CD46" t="s">
        <v>149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149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198</v>
      </c>
      <c r="B47" t="s">
        <v>41</v>
      </c>
      <c r="C47" t="s">
        <v>53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149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149</v>
      </c>
      <c r="AR47">
        <v>0.5</v>
      </c>
      <c r="AS47">
        <v>480</v>
      </c>
      <c r="AT47" t="s">
        <v>149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149</v>
      </c>
      <c r="BJ47">
        <v>0.5</v>
      </c>
      <c r="BK47">
        <v>120</v>
      </c>
      <c r="BL47" t="s">
        <v>149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149</v>
      </c>
      <c r="CB47">
        <v>0.5</v>
      </c>
      <c r="CC47">
        <v>800</v>
      </c>
      <c r="CD47" t="s">
        <v>149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149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199</v>
      </c>
      <c r="B48" t="s">
        <v>41</v>
      </c>
      <c r="C48" t="s">
        <v>53</v>
      </c>
      <c r="D48">
        <v>0.57803938983620473</v>
      </c>
      <c r="E48">
        <v>0.72132657761400198</v>
      </c>
      <c r="F48">
        <v>0.43</v>
      </c>
      <c r="G48">
        <v>0.5</v>
      </c>
      <c r="H48" t="s">
        <v>149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149</v>
      </c>
      <c r="AR48">
        <v>0.5</v>
      </c>
      <c r="AS48">
        <v>700</v>
      </c>
      <c r="AT48" t="s">
        <v>149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149</v>
      </c>
      <c r="BJ48">
        <v>0.5</v>
      </c>
      <c r="BK48">
        <v>170</v>
      </c>
      <c r="BL48" t="s">
        <v>149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149</v>
      </c>
      <c r="CB48">
        <v>0.5</v>
      </c>
      <c r="CC48">
        <v>580</v>
      </c>
      <c r="CD48" t="s">
        <v>149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149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200</v>
      </c>
      <c r="B49" t="s">
        <v>41</v>
      </c>
      <c r="C49" t="s">
        <v>53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149</v>
      </c>
      <c r="I49">
        <v>0.5</v>
      </c>
      <c r="J49" t="s">
        <v>149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149</v>
      </c>
      <c r="AA49" s="15" t="s">
        <v>149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149</v>
      </c>
      <c r="AR49">
        <v>0.5</v>
      </c>
      <c r="AS49" t="s">
        <v>149</v>
      </c>
      <c r="AT49" t="s">
        <v>149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149</v>
      </c>
      <c r="BJ49">
        <v>0.5</v>
      </c>
      <c r="BK49" t="s">
        <v>149</v>
      </c>
      <c r="BL49" t="s">
        <v>149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149</v>
      </c>
      <c r="CB49">
        <v>0.5</v>
      </c>
      <c r="CC49" t="s">
        <v>149</v>
      </c>
      <c r="CD49" t="s">
        <v>149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149</v>
      </c>
      <c r="CU49">
        <v>0.5</v>
      </c>
      <c r="CV49" t="s">
        <v>149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201</v>
      </c>
      <c r="B50" t="s">
        <v>41</v>
      </c>
      <c r="C50" t="s">
        <v>53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149</v>
      </c>
      <c r="I50">
        <v>0.5</v>
      </c>
      <c r="J50" t="s">
        <v>149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149</v>
      </c>
      <c r="AA50" t="s">
        <v>149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149</v>
      </c>
      <c r="AR50">
        <v>0.5</v>
      </c>
      <c r="AS50" t="s">
        <v>149</v>
      </c>
      <c r="AT50" t="s">
        <v>149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149</v>
      </c>
      <c r="BJ50">
        <v>0.5</v>
      </c>
      <c r="BK50" t="s">
        <v>149</v>
      </c>
      <c r="BL50" t="s">
        <v>149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149</v>
      </c>
      <c r="CB50">
        <v>0.5</v>
      </c>
      <c r="CC50" t="s">
        <v>149</v>
      </c>
      <c r="CD50" t="s">
        <v>149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149</v>
      </c>
      <c r="CU50">
        <v>0.5</v>
      </c>
      <c r="CV50" t="s">
        <v>149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202</v>
      </c>
      <c r="B51" t="s">
        <v>41</v>
      </c>
      <c r="C51" t="s">
        <v>53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149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149</v>
      </c>
      <c r="AR51">
        <v>0.5</v>
      </c>
      <c r="AS51">
        <v>500</v>
      </c>
      <c r="AT51" t="s">
        <v>149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149</v>
      </c>
      <c r="BJ51">
        <v>0.5</v>
      </c>
      <c r="BK51">
        <v>115</v>
      </c>
      <c r="BL51" t="s">
        <v>149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149</v>
      </c>
      <c r="CB51">
        <v>0.5</v>
      </c>
      <c r="CC51">
        <v>410</v>
      </c>
      <c r="CD51" t="s">
        <v>149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149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203</v>
      </c>
      <c r="B52" t="s">
        <v>41</v>
      </c>
      <c r="C52" t="s">
        <v>53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149</v>
      </c>
      <c r="I52" s="15">
        <v>0.5</v>
      </c>
      <c r="J52" s="15" t="s">
        <v>149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149</v>
      </c>
      <c r="AA52" t="s">
        <v>149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149</v>
      </c>
      <c r="AR52">
        <v>0.5</v>
      </c>
      <c r="AS52" t="s">
        <v>149</v>
      </c>
      <c r="AT52" t="s">
        <v>149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149</v>
      </c>
      <c r="BJ52">
        <v>0.5</v>
      </c>
      <c r="BK52" t="s">
        <v>149</v>
      </c>
      <c r="BL52" t="s">
        <v>149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149</v>
      </c>
      <c r="CB52">
        <v>0.5</v>
      </c>
      <c r="CC52" t="s">
        <v>149</v>
      </c>
      <c r="CD52" t="s">
        <v>149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149</v>
      </c>
      <c r="CU52">
        <v>0.5</v>
      </c>
      <c r="CV52" t="s">
        <v>149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204</v>
      </c>
      <c r="B53" t="s">
        <v>41</v>
      </c>
      <c r="C53" t="s">
        <v>53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149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149</v>
      </c>
      <c r="AR53">
        <v>0.5</v>
      </c>
      <c r="AS53">
        <v>700</v>
      </c>
      <c r="AT53" t="s">
        <v>149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149</v>
      </c>
      <c r="BJ53">
        <v>0.5</v>
      </c>
      <c r="BK53">
        <v>175</v>
      </c>
      <c r="BL53" t="s">
        <v>149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149</v>
      </c>
      <c r="CB53">
        <v>0.5</v>
      </c>
      <c r="CC53">
        <v>270</v>
      </c>
      <c r="CD53" t="s">
        <v>149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149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205</v>
      </c>
      <c r="B54" t="s">
        <v>41</v>
      </c>
      <c r="C54" t="s">
        <v>53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149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149</v>
      </c>
      <c r="AR54">
        <v>0.5</v>
      </c>
      <c r="AS54">
        <v>540</v>
      </c>
      <c r="AT54" t="s">
        <v>149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149</v>
      </c>
      <c r="BJ54">
        <v>0.5</v>
      </c>
      <c r="BK54">
        <v>135</v>
      </c>
      <c r="BL54" t="s">
        <v>149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149</v>
      </c>
      <c r="CB54">
        <v>0.5</v>
      </c>
      <c r="CC54" t="s">
        <v>149</v>
      </c>
      <c r="CD54" t="s">
        <v>149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149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206</v>
      </c>
      <c r="B55" t="s">
        <v>46</v>
      </c>
      <c r="C55" t="s">
        <v>56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149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149</v>
      </c>
      <c r="AA55" s="15" t="s">
        <v>149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149</v>
      </c>
      <c r="AR55">
        <v>0.5</v>
      </c>
      <c r="AS55" t="s">
        <v>149</v>
      </c>
      <c r="AT55" t="s">
        <v>149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149</v>
      </c>
      <c r="BJ55">
        <v>0.5</v>
      </c>
      <c r="BK55" t="s">
        <v>149</v>
      </c>
      <c r="BL55" t="s">
        <v>149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149</v>
      </c>
      <c r="CB55">
        <v>0.5</v>
      </c>
      <c r="CC55" t="s">
        <v>149</v>
      </c>
      <c r="CD55" t="s">
        <v>149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149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207</v>
      </c>
      <c r="B56" t="s">
        <v>46</v>
      </c>
      <c r="C56" t="s">
        <v>56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149</v>
      </c>
      <c r="I56" s="15">
        <v>0.5</v>
      </c>
      <c r="J56" s="15" t="s">
        <v>149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149</v>
      </c>
      <c r="AA56" t="s">
        <v>149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149</v>
      </c>
      <c r="AR56" s="15">
        <v>0.5</v>
      </c>
      <c r="AS56" t="s">
        <v>149</v>
      </c>
      <c r="AT56" s="15" t="s">
        <v>149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149</v>
      </c>
      <c r="BJ56">
        <v>0.5</v>
      </c>
      <c r="BK56" t="s">
        <v>149</v>
      </c>
      <c r="BL56" t="s">
        <v>149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149</v>
      </c>
      <c r="CB56">
        <v>0.5</v>
      </c>
      <c r="CC56" t="s">
        <v>149</v>
      </c>
      <c r="CD56" t="s">
        <v>149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149</v>
      </c>
      <c r="CU56">
        <v>0.5</v>
      </c>
      <c r="CV56" t="s">
        <v>149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208</v>
      </c>
      <c r="B57" t="s">
        <v>46</v>
      </c>
      <c r="C57" t="s">
        <v>56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149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149</v>
      </c>
      <c r="AA57" t="s">
        <v>149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149</v>
      </c>
      <c r="AR57">
        <v>0.5</v>
      </c>
      <c r="AS57" t="s">
        <v>149</v>
      </c>
      <c r="AT57" t="s">
        <v>149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149</v>
      </c>
      <c r="BJ57">
        <v>0.5</v>
      </c>
      <c r="BK57" t="s">
        <v>149</v>
      </c>
      <c r="BL57" t="s">
        <v>149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149</v>
      </c>
      <c r="CB57">
        <v>0.5</v>
      </c>
      <c r="CC57" t="s">
        <v>149</v>
      </c>
      <c r="CD57" t="s">
        <v>149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149</v>
      </c>
      <c r="CU57">
        <v>0.5</v>
      </c>
      <c r="CV57" t="s">
        <v>149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209</v>
      </c>
      <c r="B58" t="s">
        <v>46</v>
      </c>
      <c r="C58" t="s">
        <v>56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149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149</v>
      </c>
      <c r="AA58" t="s">
        <v>149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149</v>
      </c>
      <c r="AR58">
        <v>0.5</v>
      </c>
      <c r="AS58" t="s">
        <v>149</v>
      </c>
      <c r="AT58" t="s">
        <v>149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149</v>
      </c>
      <c r="BJ58">
        <v>0.5</v>
      </c>
      <c r="BK58" t="s">
        <v>149</v>
      </c>
      <c r="BL58" t="s">
        <v>149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149</v>
      </c>
      <c r="CB58">
        <v>0.5</v>
      </c>
      <c r="CC58" t="s">
        <v>149</v>
      </c>
      <c r="CD58" t="s">
        <v>149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149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210</v>
      </c>
      <c r="B59" t="s">
        <v>46</v>
      </c>
      <c r="C59" t="s">
        <v>56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149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149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149</v>
      </c>
      <c r="AR59">
        <v>0.5</v>
      </c>
      <c r="AS59">
        <v>1600</v>
      </c>
      <c r="AT59" t="s">
        <v>149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149</v>
      </c>
      <c r="BJ59">
        <v>0.5</v>
      </c>
      <c r="BK59" t="s">
        <v>149</v>
      </c>
      <c r="BL59" t="s">
        <v>149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149</v>
      </c>
      <c r="CB59">
        <v>0.5</v>
      </c>
      <c r="CC59" t="s">
        <v>149</v>
      </c>
      <c r="CD59" t="s">
        <v>149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149</v>
      </c>
      <c r="CU59">
        <v>0.5</v>
      </c>
      <c r="CV59" t="s">
        <v>149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211</v>
      </c>
      <c r="B60" t="s">
        <v>46</v>
      </c>
      <c r="C60" t="s">
        <v>56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149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149</v>
      </c>
      <c r="AA60" s="15" t="s">
        <v>149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149</v>
      </c>
      <c r="AR60" s="15">
        <v>0.5</v>
      </c>
      <c r="AS60" s="15" t="s">
        <v>149</v>
      </c>
      <c r="AT60" s="15" t="s">
        <v>149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149</v>
      </c>
      <c r="BJ60" s="15">
        <v>0.5</v>
      </c>
      <c r="BK60" s="15" t="s">
        <v>149</v>
      </c>
      <c r="BL60" s="15" t="s">
        <v>149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149</v>
      </c>
      <c r="CB60">
        <v>0.5</v>
      </c>
      <c r="CC60" t="s">
        <v>149</v>
      </c>
      <c r="CD60" t="s">
        <v>149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149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212</v>
      </c>
      <c r="B61" t="s">
        <v>46</v>
      </c>
      <c r="C61" t="s">
        <v>56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149</v>
      </c>
      <c r="I61" s="15">
        <v>0.5</v>
      </c>
      <c r="J61" s="15" t="s">
        <v>149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149</v>
      </c>
      <c r="AA61" t="s">
        <v>149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149</v>
      </c>
      <c r="AR61">
        <v>0.5</v>
      </c>
      <c r="AS61" t="s">
        <v>149</v>
      </c>
      <c r="AT61" t="s">
        <v>149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149</v>
      </c>
      <c r="BJ61">
        <v>0.5</v>
      </c>
      <c r="BK61" t="s">
        <v>149</v>
      </c>
      <c r="BL61" t="s">
        <v>149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149</v>
      </c>
      <c r="CB61">
        <v>0.5</v>
      </c>
      <c r="CC61" t="s">
        <v>149</v>
      </c>
      <c r="CD61" t="s">
        <v>149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149</v>
      </c>
      <c r="CU61">
        <v>1.5</v>
      </c>
      <c r="CV61" t="s">
        <v>149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213</v>
      </c>
      <c r="B62" t="s">
        <v>46</v>
      </c>
      <c r="C62" t="s">
        <v>56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149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149</v>
      </c>
      <c r="AA62" s="15" t="s">
        <v>149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149</v>
      </c>
      <c r="AR62">
        <v>0.5</v>
      </c>
      <c r="AS62" t="s">
        <v>149</v>
      </c>
      <c r="AT62" t="s">
        <v>149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149</v>
      </c>
      <c r="BJ62" s="15">
        <v>0.5</v>
      </c>
      <c r="BK62" s="15" t="s">
        <v>149</v>
      </c>
      <c r="BL62" s="15" t="s">
        <v>149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149</v>
      </c>
      <c r="CB62">
        <v>0.5</v>
      </c>
      <c r="CC62" t="s">
        <v>149</v>
      </c>
      <c r="CD62" t="s">
        <v>149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149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214</v>
      </c>
      <c r="B63" t="s">
        <v>46</v>
      </c>
      <c r="C63" t="s">
        <v>56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149</v>
      </c>
      <c r="AA63" t="s">
        <v>149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149</v>
      </c>
      <c r="AR63">
        <v>0.5</v>
      </c>
      <c r="AS63" t="s">
        <v>149</v>
      </c>
      <c r="AT63" t="s">
        <v>149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149</v>
      </c>
      <c r="BJ63">
        <v>0.5</v>
      </c>
      <c r="BK63" t="s">
        <v>149</v>
      </c>
      <c r="BL63" t="s">
        <v>149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149</v>
      </c>
      <c r="CB63">
        <v>0.5</v>
      </c>
      <c r="CC63" t="s">
        <v>149</v>
      </c>
      <c r="CD63" t="s">
        <v>149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149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215</v>
      </c>
      <c r="B64" t="s">
        <v>46</v>
      </c>
      <c r="C64" t="s">
        <v>56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149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149</v>
      </c>
      <c r="AR64">
        <v>0.5</v>
      </c>
      <c r="AS64">
        <v>1100</v>
      </c>
      <c r="AT64" t="s">
        <v>149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149</v>
      </c>
      <c r="BJ64">
        <v>0.5</v>
      </c>
      <c r="BK64" t="s">
        <v>149</v>
      </c>
      <c r="BL64" t="s">
        <v>149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149</v>
      </c>
      <c r="CB64">
        <v>0.5</v>
      </c>
      <c r="CC64" t="s">
        <v>149</v>
      </c>
      <c r="CD64" t="s">
        <v>149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149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216</v>
      </c>
      <c r="B65" t="s">
        <v>46</v>
      </c>
      <c r="C65" t="s">
        <v>56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149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149</v>
      </c>
      <c r="AA65" s="15" t="s">
        <v>149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149</v>
      </c>
      <c r="AR65">
        <v>0.5</v>
      </c>
      <c r="AS65" t="s">
        <v>149</v>
      </c>
      <c r="AT65" t="s">
        <v>149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149</v>
      </c>
      <c r="BJ65">
        <v>0.5</v>
      </c>
      <c r="BK65" t="s">
        <v>149</v>
      </c>
      <c r="BL65" t="s">
        <v>149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149</v>
      </c>
      <c r="CB65">
        <v>0.5</v>
      </c>
      <c r="CC65" t="s">
        <v>149</v>
      </c>
      <c r="CD65" t="s">
        <v>149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149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217</v>
      </c>
      <c r="B66" t="s">
        <v>46</v>
      </c>
      <c r="C66" t="s">
        <v>56</v>
      </c>
      <c r="D66">
        <v>0.55145420078788021</v>
      </c>
      <c r="E66">
        <v>1.0891297</v>
      </c>
      <c r="F66">
        <v>0.42</v>
      </c>
      <c r="G66">
        <v>0.5</v>
      </c>
      <c r="H66" t="s">
        <v>149</v>
      </c>
      <c r="I66">
        <v>0.5</v>
      </c>
      <c r="J66" t="s">
        <v>149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149</v>
      </c>
      <c r="AA66" s="15" t="s">
        <v>149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149</v>
      </c>
      <c r="AR66">
        <v>0.5</v>
      </c>
      <c r="AS66" t="s">
        <v>149</v>
      </c>
      <c r="AT66" t="s">
        <v>149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149</v>
      </c>
      <c r="BJ66">
        <v>0.5</v>
      </c>
      <c r="BK66" t="s">
        <v>149</v>
      </c>
      <c r="BL66" t="s">
        <v>149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149</v>
      </c>
      <c r="CB66">
        <v>0.5</v>
      </c>
      <c r="CC66" t="s">
        <v>149</v>
      </c>
      <c r="CD66" t="s">
        <v>149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149</v>
      </c>
      <c r="CU66">
        <v>1.5</v>
      </c>
      <c r="CV66" t="s">
        <v>149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218</v>
      </c>
      <c r="B67" t="s">
        <v>46</v>
      </c>
      <c r="C67" t="s">
        <v>56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149</v>
      </c>
      <c r="AR67">
        <v>0.5</v>
      </c>
      <c r="AS67">
        <v>1700</v>
      </c>
      <c r="AT67" t="s">
        <v>149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149</v>
      </c>
      <c r="BJ67">
        <v>0.5</v>
      </c>
      <c r="BK67" t="s">
        <v>149</v>
      </c>
      <c r="BL67" t="s">
        <v>149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149</v>
      </c>
      <c r="CB67">
        <v>0.5</v>
      </c>
      <c r="CC67" t="s">
        <v>149</v>
      </c>
      <c r="CD67" t="s">
        <v>149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149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219</v>
      </c>
      <c r="B68" t="s">
        <v>42</v>
      </c>
      <c r="C68" t="s">
        <v>220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149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149</v>
      </c>
      <c r="AR68">
        <v>0.5</v>
      </c>
      <c r="AS68">
        <v>1060</v>
      </c>
      <c r="AT68" t="s">
        <v>149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149</v>
      </c>
      <c r="BJ68" s="15">
        <v>0.5</v>
      </c>
      <c r="BK68" s="15">
        <v>230</v>
      </c>
      <c r="BL68" s="15" t="s">
        <v>149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149</v>
      </c>
      <c r="CB68">
        <v>0.5</v>
      </c>
      <c r="CC68" t="s">
        <v>149</v>
      </c>
      <c r="CD68" t="s">
        <v>149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149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221</v>
      </c>
      <c r="B69" t="s">
        <v>42</v>
      </c>
      <c r="C69" t="s">
        <v>220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149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149</v>
      </c>
      <c r="AR69">
        <v>0.5</v>
      </c>
      <c r="AS69">
        <v>900</v>
      </c>
      <c r="AT69" t="s">
        <v>149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149</v>
      </c>
      <c r="BJ69">
        <v>0.5</v>
      </c>
      <c r="BK69">
        <v>240</v>
      </c>
      <c r="BL69" t="s">
        <v>149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149</v>
      </c>
      <c r="CB69">
        <v>0.5</v>
      </c>
      <c r="CC69">
        <v>520</v>
      </c>
      <c r="CD69" t="s">
        <v>149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149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222</v>
      </c>
      <c r="B70" t="s">
        <v>42</v>
      </c>
      <c r="C70" t="s">
        <v>220</v>
      </c>
      <c r="D70">
        <v>0.37098960979825307</v>
      </c>
      <c r="E70">
        <v>0.52</v>
      </c>
      <c r="F70">
        <v>3.61877824350249E-2</v>
      </c>
      <c r="G70">
        <v>0.5</v>
      </c>
      <c r="H70" t="s">
        <v>149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149</v>
      </c>
      <c r="AR70">
        <v>0.5</v>
      </c>
      <c r="AS70">
        <v>1060</v>
      </c>
      <c r="AT70" t="s">
        <v>149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149</v>
      </c>
      <c r="BJ70">
        <v>0.5</v>
      </c>
      <c r="BK70">
        <v>260</v>
      </c>
      <c r="BL70" t="s">
        <v>149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149</v>
      </c>
      <c r="CB70">
        <v>0.5</v>
      </c>
      <c r="CC70">
        <v>880</v>
      </c>
      <c r="CD70" t="s">
        <v>149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149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223</v>
      </c>
      <c r="B71" t="s">
        <v>42</v>
      </c>
      <c r="C71" t="s">
        <v>220</v>
      </c>
      <c r="D71">
        <v>0.40152254811824878</v>
      </c>
      <c r="E71">
        <v>0.48</v>
      </c>
      <c r="F71">
        <v>0.31679949526888901</v>
      </c>
      <c r="G71">
        <v>0.5</v>
      </c>
      <c r="H71" t="s">
        <v>149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149</v>
      </c>
      <c r="AR71">
        <v>0.5</v>
      </c>
      <c r="AS71">
        <v>750</v>
      </c>
      <c r="AT71" t="s">
        <v>149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149</v>
      </c>
      <c r="BJ71">
        <v>0.5</v>
      </c>
      <c r="BK71">
        <v>230</v>
      </c>
      <c r="BL71" t="s">
        <v>149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149</v>
      </c>
      <c r="CB71">
        <v>0.5</v>
      </c>
      <c r="CC71" t="s">
        <v>149</v>
      </c>
      <c r="CD71" t="s">
        <v>149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149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224</v>
      </c>
      <c r="B72" t="s">
        <v>42</v>
      </c>
      <c r="C72" t="s">
        <v>220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149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149</v>
      </c>
      <c r="AR72">
        <v>0.5</v>
      </c>
      <c r="AS72">
        <v>900</v>
      </c>
      <c r="AT72" t="s">
        <v>149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149</v>
      </c>
      <c r="BJ72">
        <v>0.5</v>
      </c>
      <c r="BK72">
        <v>200</v>
      </c>
      <c r="BL72" t="s">
        <v>149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149</v>
      </c>
      <c r="CB72">
        <v>0.5</v>
      </c>
      <c r="CC72" t="s">
        <v>149</v>
      </c>
      <c r="CD72" t="s">
        <v>149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149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225</v>
      </c>
      <c r="B73" t="s">
        <v>42</v>
      </c>
      <c r="C73" t="s">
        <v>220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149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149</v>
      </c>
      <c r="AR73">
        <v>0.5</v>
      </c>
      <c r="AS73">
        <v>830</v>
      </c>
      <c r="AT73" t="s">
        <v>149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149</v>
      </c>
      <c r="BJ73">
        <v>0.5</v>
      </c>
      <c r="BK73">
        <v>230</v>
      </c>
      <c r="BL73" t="s">
        <v>149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149</v>
      </c>
      <c r="CB73">
        <v>0.5</v>
      </c>
      <c r="CC73">
        <v>880</v>
      </c>
      <c r="CD73" t="s">
        <v>149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149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226</v>
      </c>
      <c r="B74" t="s">
        <v>42</v>
      </c>
      <c r="C74" t="s">
        <v>220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149</v>
      </c>
      <c r="I74" s="15">
        <v>0.5</v>
      </c>
      <c r="J74" s="15" t="s">
        <v>149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149</v>
      </c>
      <c r="AR74">
        <v>0.5</v>
      </c>
      <c r="AS74">
        <v>1060</v>
      </c>
      <c r="AT74" t="s">
        <v>149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149</v>
      </c>
      <c r="BJ74">
        <v>0.5</v>
      </c>
      <c r="BK74">
        <v>260</v>
      </c>
      <c r="BL74" t="s">
        <v>149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149</v>
      </c>
      <c r="CB74">
        <v>0.5</v>
      </c>
      <c r="CC74">
        <v>880</v>
      </c>
      <c r="CD74" t="s">
        <v>149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149</v>
      </c>
      <c r="CU74">
        <v>0.5</v>
      </c>
      <c r="CV74" t="s">
        <v>149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227</v>
      </c>
      <c r="B75" t="s">
        <v>42</v>
      </c>
      <c r="C75" t="s">
        <v>220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149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149</v>
      </c>
      <c r="AR75">
        <v>0.5</v>
      </c>
      <c r="AS75">
        <v>870</v>
      </c>
      <c r="AT75" t="s">
        <v>149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149</v>
      </c>
      <c r="BJ75">
        <v>0.5</v>
      </c>
      <c r="BK75">
        <v>260</v>
      </c>
      <c r="BL75" t="s">
        <v>149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149</v>
      </c>
      <c r="CB75">
        <v>0.5</v>
      </c>
      <c r="CC75">
        <v>920</v>
      </c>
      <c r="CD75" t="s">
        <v>149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149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228</v>
      </c>
      <c r="B76" t="s">
        <v>42</v>
      </c>
      <c r="C76" t="s">
        <v>220</v>
      </c>
      <c r="D76">
        <v>0.33055889500346802</v>
      </c>
      <c r="E76">
        <v>0.51</v>
      </c>
      <c r="F76">
        <v>0.25292447000000001</v>
      </c>
      <c r="G76">
        <v>0.5</v>
      </c>
      <c r="H76" t="s">
        <v>149</v>
      </c>
      <c r="I76">
        <v>0.5</v>
      </c>
      <c r="J76" t="s">
        <v>149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149</v>
      </c>
      <c r="AR76">
        <v>0.5</v>
      </c>
      <c r="AS76">
        <v>830</v>
      </c>
      <c r="AT76" t="s">
        <v>149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149</v>
      </c>
      <c r="BJ76">
        <v>0.5</v>
      </c>
      <c r="BK76">
        <v>270</v>
      </c>
      <c r="BL76" t="s">
        <v>149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149</v>
      </c>
      <c r="CB76">
        <v>0.5</v>
      </c>
      <c r="CC76">
        <v>920</v>
      </c>
      <c r="CD76" t="s">
        <v>149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149</v>
      </c>
      <c r="CU76">
        <v>0.5</v>
      </c>
      <c r="CV76" t="s">
        <v>149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229</v>
      </c>
      <c r="B77" t="s">
        <v>47</v>
      </c>
      <c r="C77" t="s">
        <v>230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149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149</v>
      </c>
      <c r="AR77">
        <v>0.5</v>
      </c>
      <c r="AS77">
        <v>480</v>
      </c>
      <c r="AT77" t="s">
        <v>149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149</v>
      </c>
      <c r="BJ77">
        <v>0.5</v>
      </c>
      <c r="BK77">
        <v>145</v>
      </c>
      <c r="BL77" t="s">
        <v>149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149</v>
      </c>
      <c r="CB77">
        <v>0.5</v>
      </c>
      <c r="CC77">
        <v>1000</v>
      </c>
      <c r="CD77" t="s">
        <v>149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149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231</v>
      </c>
      <c r="B78" t="s">
        <v>47</v>
      </c>
      <c r="C78" t="s">
        <v>230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149</v>
      </c>
      <c r="I78" s="15">
        <v>0.5</v>
      </c>
      <c r="J78" s="15" t="s">
        <v>149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149</v>
      </c>
      <c r="AA78" t="s">
        <v>149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149</v>
      </c>
      <c r="AR78">
        <v>0.5</v>
      </c>
      <c r="AS78" t="s">
        <v>149</v>
      </c>
      <c r="AT78" t="s">
        <v>149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149</v>
      </c>
      <c r="BJ78">
        <v>0.5</v>
      </c>
      <c r="BK78" t="s">
        <v>149</v>
      </c>
      <c r="BL78" t="s">
        <v>149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149</v>
      </c>
      <c r="CB78">
        <v>0.5</v>
      </c>
      <c r="CC78" t="s">
        <v>149</v>
      </c>
      <c r="CD78" t="s">
        <v>149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149</v>
      </c>
      <c r="CU78">
        <v>0.5</v>
      </c>
      <c r="CV78" t="s">
        <v>149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232</v>
      </c>
      <c r="B79" t="s">
        <v>47</v>
      </c>
      <c r="C79" t="s">
        <v>230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149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149</v>
      </c>
      <c r="AR79">
        <v>0.5</v>
      </c>
      <c r="AS79">
        <v>430</v>
      </c>
      <c r="AT79" t="s">
        <v>149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149</v>
      </c>
      <c r="BJ79" s="15">
        <v>0.5</v>
      </c>
      <c r="BK79" s="15">
        <v>-105</v>
      </c>
      <c r="BL79" s="15" t="s">
        <v>149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149</v>
      </c>
      <c r="CB79">
        <v>0.5</v>
      </c>
      <c r="CC79">
        <v>750</v>
      </c>
      <c r="CD79" t="s">
        <v>149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149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233</v>
      </c>
      <c r="B80" t="s">
        <v>47</v>
      </c>
      <c r="C80" t="s">
        <v>230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149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149</v>
      </c>
      <c r="AR80">
        <v>0.5</v>
      </c>
      <c r="AS80">
        <v>1060</v>
      </c>
      <c r="AT80" t="s">
        <v>149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149</v>
      </c>
      <c r="BJ80">
        <v>0.5</v>
      </c>
      <c r="BK80">
        <v>185</v>
      </c>
      <c r="BL80" t="s">
        <v>149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149</v>
      </c>
      <c r="CB80">
        <v>0.5</v>
      </c>
      <c r="CC80">
        <v>850</v>
      </c>
      <c r="CD80" t="s">
        <v>149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149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234</v>
      </c>
      <c r="B81" t="s">
        <v>47</v>
      </c>
      <c r="C81" t="s">
        <v>230</v>
      </c>
      <c r="D81">
        <v>0.40664972155473478</v>
      </c>
      <c r="E81">
        <v>0.53</v>
      </c>
      <c r="F81">
        <v>0.20927851</v>
      </c>
      <c r="G81">
        <v>0.5</v>
      </c>
      <c r="H81" t="s">
        <v>149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149</v>
      </c>
      <c r="AR81">
        <v>0.5</v>
      </c>
      <c r="AS81">
        <v>340</v>
      </c>
      <c r="AT81" t="s">
        <v>149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149</v>
      </c>
      <c r="BJ81">
        <v>0.5</v>
      </c>
      <c r="BK81">
        <v>115</v>
      </c>
      <c r="BL81" t="s">
        <v>149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149</v>
      </c>
      <c r="CB81">
        <v>0.5</v>
      </c>
      <c r="CC81">
        <v>490</v>
      </c>
      <c r="CD81" t="s">
        <v>149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149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235</v>
      </c>
      <c r="B82" t="s">
        <v>47</v>
      </c>
      <c r="C82" t="s">
        <v>230</v>
      </c>
      <c r="D82">
        <v>0.36854702945186513</v>
      </c>
      <c r="E82">
        <v>0.52</v>
      </c>
      <c r="F82">
        <v>0.16467504118748399</v>
      </c>
      <c r="G82">
        <v>0.5</v>
      </c>
      <c r="H82" t="s">
        <v>149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149</v>
      </c>
      <c r="AR82">
        <v>0.5</v>
      </c>
      <c r="AS82">
        <v>310</v>
      </c>
      <c r="AT82" t="s">
        <v>149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149</v>
      </c>
      <c r="BJ82">
        <v>0.5</v>
      </c>
      <c r="BK82">
        <v>100</v>
      </c>
      <c r="BL82" t="s">
        <v>149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149</v>
      </c>
      <c r="CB82">
        <v>0.5</v>
      </c>
      <c r="CC82">
        <v>430</v>
      </c>
      <c r="CD82" t="s">
        <v>149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149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236</v>
      </c>
      <c r="B83" t="s">
        <v>47</v>
      </c>
      <c r="C83" t="s">
        <v>230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149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149</v>
      </c>
      <c r="AR83">
        <v>0.5</v>
      </c>
      <c r="AS83">
        <v>420</v>
      </c>
      <c r="AT83" t="s">
        <v>149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149</v>
      </c>
      <c r="BJ83">
        <v>0.5</v>
      </c>
      <c r="BK83">
        <v>115</v>
      </c>
      <c r="BL83" t="s">
        <v>149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149</v>
      </c>
      <c r="CB83">
        <v>0.5</v>
      </c>
      <c r="CC83">
        <v>850</v>
      </c>
      <c r="CD83" t="s">
        <v>149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149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237</v>
      </c>
      <c r="B84" t="s">
        <v>47</v>
      </c>
      <c r="C84" t="s">
        <v>230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149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149</v>
      </c>
      <c r="AR84">
        <v>0.5</v>
      </c>
      <c r="AS84">
        <v>420</v>
      </c>
      <c r="AT84" t="s">
        <v>149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149</v>
      </c>
      <c r="BJ84">
        <v>0.5</v>
      </c>
      <c r="BK84">
        <v>-110</v>
      </c>
      <c r="BL84" t="s">
        <v>149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149</v>
      </c>
      <c r="CB84">
        <v>0.5</v>
      </c>
      <c r="CC84" t="s">
        <v>149</v>
      </c>
      <c r="CD84" t="s">
        <v>149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149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238</v>
      </c>
      <c r="B85" t="s">
        <v>14</v>
      </c>
      <c r="C85" t="s">
        <v>239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149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149</v>
      </c>
      <c r="AR85">
        <v>0.5</v>
      </c>
      <c r="AS85">
        <v>560</v>
      </c>
      <c r="AT85" t="s">
        <v>149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149</v>
      </c>
      <c r="BJ85">
        <v>0.5</v>
      </c>
      <c r="BK85">
        <v>195</v>
      </c>
      <c r="BL85" t="s">
        <v>149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149</v>
      </c>
      <c r="CB85">
        <v>0.5</v>
      </c>
      <c r="CC85" t="s">
        <v>149</v>
      </c>
      <c r="CD85" t="s">
        <v>149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149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240</v>
      </c>
      <c r="B86" t="s">
        <v>14</v>
      </c>
      <c r="C86" t="s">
        <v>239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149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149</v>
      </c>
      <c r="AA86" t="s">
        <v>149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149</v>
      </c>
      <c r="AR86">
        <v>0.5</v>
      </c>
      <c r="AS86" t="s">
        <v>149</v>
      </c>
      <c r="AT86" t="s">
        <v>149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149</v>
      </c>
      <c r="BJ86">
        <v>0.5</v>
      </c>
      <c r="BK86" t="s">
        <v>149</v>
      </c>
      <c r="BL86" t="s">
        <v>149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149</v>
      </c>
      <c r="CB86">
        <v>0.5</v>
      </c>
      <c r="CC86" t="s">
        <v>149</v>
      </c>
      <c r="CD86" t="s">
        <v>149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149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241</v>
      </c>
      <c r="B87" t="s">
        <v>14</v>
      </c>
      <c r="C87" t="s">
        <v>239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149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149</v>
      </c>
      <c r="AR87">
        <v>0.5</v>
      </c>
      <c r="AS87">
        <v>480</v>
      </c>
      <c r="AT87" t="s">
        <v>149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149</v>
      </c>
      <c r="BJ87">
        <v>0.5</v>
      </c>
      <c r="BK87">
        <v>165</v>
      </c>
      <c r="BL87" t="s">
        <v>149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149</v>
      </c>
      <c r="CB87">
        <v>0.5</v>
      </c>
      <c r="CC87" t="s">
        <v>149</v>
      </c>
      <c r="CD87" t="s">
        <v>149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149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242</v>
      </c>
      <c r="B88" t="s">
        <v>14</v>
      </c>
      <c r="C88" t="s">
        <v>239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149</v>
      </c>
      <c r="I88">
        <v>0.5</v>
      </c>
      <c r="J88" t="s">
        <v>149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149</v>
      </c>
      <c r="AR88">
        <v>0.5</v>
      </c>
      <c r="AS88">
        <v>560</v>
      </c>
      <c r="AT88" t="s">
        <v>149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149</v>
      </c>
      <c r="BJ88">
        <v>0.5</v>
      </c>
      <c r="BK88">
        <v>180</v>
      </c>
      <c r="BL88" t="s">
        <v>149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149</v>
      </c>
      <c r="CB88">
        <v>0.5</v>
      </c>
      <c r="CC88" t="s">
        <v>149</v>
      </c>
      <c r="CD88" t="s">
        <v>149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149</v>
      </c>
      <c r="CU88">
        <v>0.5</v>
      </c>
      <c r="CV88" t="s">
        <v>149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243</v>
      </c>
      <c r="B89" t="s">
        <v>14</v>
      </c>
      <c r="C89" t="s">
        <v>239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149</v>
      </c>
      <c r="I89" s="15">
        <v>0.5</v>
      </c>
      <c r="J89" s="15" t="s">
        <v>149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149</v>
      </c>
      <c r="AR89">
        <v>0.5</v>
      </c>
      <c r="AS89">
        <v>1060</v>
      </c>
      <c r="AT89" t="s">
        <v>149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149</v>
      </c>
      <c r="BJ89">
        <v>0.5</v>
      </c>
      <c r="BK89">
        <v>260</v>
      </c>
      <c r="BL89" t="s">
        <v>149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149</v>
      </c>
      <c r="CB89">
        <v>0.5</v>
      </c>
      <c r="CC89">
        <v>640</v>
      </c>
      <c r="CD89" t="s">
        <v>149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149</v>
      </c>
      <c r="CU89">
        <v>0.5</v>
      </c>
      <c r="CV89" t="s">
        <v>149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244</v>
      </c>
      <c r="B90" t="s">
        <v>14</v>
      </c>
      <c r="C90" t="s">
        <v>239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149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149</v>
      </c>
      <c r="AR90">
        <v>0.5</v>
      </c>
      <c r="AS90">
        <v>630</v>
      </c>
      <c r="AT90" t="s">
        <v>149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149</v>
      </c>
      <c r="BJ90">
        <v>0.5</v>
      </c>
      <c r="BK90">
        <v>175</v>
      </c>
      <c r="BL90" t="s">
        <v>149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149</v>
      </c>
      <c r="CB90">
        <v>0.5</v>
      </c>
      <c r="CC90" t="s">
        <v>149</v>
      </c>
      <c r="CD90" t="s">
        <v>149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149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245</v>
      </c>
      <c r="B91" t="s">
        <v>14</v>
      </c>
      <c r="C91" t="s">
        <v>239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149</v>
      </c>
      <c r="I91" s="15">
        <v>0.5</v>
      </c>
      <c r="J91" s="15" t="s">
        <v>149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149</v>
      </c>
      <c r="AR91">
        <v>0.5</v>
      </c>
      <c r="AS91">
        <v>830</v>
      </c>
      <c r="AT91" t="s">
        <v>149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149</v>
      </c>
      <c r="BJ91">
        <v>0.5</v>
      </c>
      <c r="BK91">
        <v>210</v>
      </c>
      <c r="BL91" t="s">
        <v>149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149</v>
      </c>
      <c r="CB91">
        <v>0.5</v>
      </c>
      <c r="CC91">
        <v>630</v>
      </c>
      <c r="CD91" t="s">
        <v>149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149</v>
      </c>
      <c r="CU91">
        <v>0.5</v>
      </c>
      <c r="CV91" t="s">
        <v>149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246</v>
      </c>
      <c r="B92" t="s">
        <v>14</v>
      </c>
      <c r="C92" t="s">
        <v>239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149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149</v>
      </c>
      <c r="AR92">
        <v>0.5</v>
      </c>
      <c r="AS92">
        <v>460</v>
      </c>
      <c r="AT92" t="s">
        <v>149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149</v>
      </c>
      <c r="BJ92">
        <v>0.5</v>
      </c>
      <c r="BK92">
        <v>140</v>
      </c>
      <c r="BL92" t="s">
        <v>149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149</v>
      </c>
      <c r="CB92">
        <v>0.5</v>
      </c>
      <c r="CC92" t="s">
        <v>149</v>
      </c>
      <c r="CD92" t="s">
        <v>149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149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247</v>
      </c>
      <c r="B93" t="s">
        <v>14</v>
      </c>
      <c r="C93" t="s">
        <v>239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149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149</v>
      </c>
      <c r="AA93" s="15" t="s">
        <v>149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149</v>
      </c>
      <c r="AR93" s="15">
        <v>0.5</v>
      </c>
      <c r="AS93" s="15" t="s">
        <v>149</v>
      </c>
      <c r="AT93" s="15" t="s">
        <v>149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149</v>
      </c>
      <c r="BJ93" s="15">
        <v>0.5</v>
      </c>
      <c r="BK93" s="15" t="s">
        <v>149</v>
      </c>
      <c r="BL93" s="15" t="s">
        <v>149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149</v>
      </c>
      <c r="CB93">
        <v>0.5</v>
      </c>
      <c r="CC93" t="s">
        <v>149</v>
      </c>
      <c r="CD93" t="s">
        <v>149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149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248</v>
      </c>
      <c r="B94" t="s">
        <v>14</v>
      </c>
      <c r="C94" t="s">
        <v>239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149</v>
      </c>
      <c r="I94">
        <v>0.5</v>
      </c>
      <c r="J94" t="s">
        <v>149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149</v>
      </c>
      <c r="AA94" t="s">
        <v>149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149</v>
      </c>
      <c r="AR94">
        <v>0.5</v>
      </c>
      <c r="AS94" t="s">
        <v>149</v>
      </c>
      <c r="AT94" t="s">
        <v>149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149</v>
      </c>
      <c r="BJ94">
        <v>0.5</v>
      </c>
      <c r="BK94" t="s">
        <v>149</v>
      </c>
      <c r="BL94" t="s">
        <v>149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149</v>
      </c>
      <c r="CB94">
        <v>0.5</v>
      </c>
      <c r="CC94" t="s">
        <v>149</v>
      </c>
      <c r="CD94" t="s">
        <v>149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149</v>
      </c>
      <c r="CU94">
        <v>0.5</v>
      </c>
      <c r="CV94" t="s">
        <v>149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249</v>
      </c>
      <c r="B95" t="s">
        <v>14</v>
      </c>
      <c r="C95" t="s">
        <v>239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149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149</v>
      </c>
      <c r="AR95">
        <v>0.5</v>
      </c>
      <c r="AS95">
        <v>500</v>
      </c>
      <c r="AT95" t="s">
        <v>149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149</v>
      </c>
      <c r="BJ95">
        <v>0.5</v>
      </c>
      <c r="BK95">
        <v>200</v>
      </c>
      <c r="BL95" t="s">
        <v>149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149</v>
      </c>
      <c r="CB95">
        <v>0.5</v>
      </c>
      <c r="CC95" t="s">
        <v>149</v>
      </c>
      <c r="CD95" t="s">
        <v>149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149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250</v>
      </c>
      <c r="B96" t="s">
        <v>14</v>
      </c>
      <c r="C96" t="s">
        <v>239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149</v>
      </c>
      <c r="I96">
        <v>0.5</v>
      </c>
      <c r="J96" t="s">
        <v>149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149</v>
      </c>
      <c r="AR96">
        <v>0.5</v>
      </c>
      <c r="AS96">
        <v>750</v>
      </c>
      <c r="AT96" t="s">
        <v>149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149</v>
      </c>
      <c r="BJ96">
        <v>0.5</v>
      </c>
      <c r="BK96">
        <v>180</v>
      </c>
      <c r="BL96" t="s">
        <v>149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149</v>
      </c>
      <c r="CB96">
        <v>0.5</v>
      </c>
      <c r="CC96">
        <v>350</v>
      </c>
      <c r="CD96" t="s">
        <v>149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149</v>
      </c>
      <c r="CU96">
        <v>0.5</v>
      </c>
      <c r="CV96" t="s">
        <v>149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251</v>
      </c>
      <c r="B97" t="s">
        <v>49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149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149</v>
      </c>
      <c r="AR97">
        <v>0.5</v>
      </c>
      <c r="AS97">
        <v>210</v>
      </c>
      <c r="AT97" t="s">
        <v>149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149</v>
      </c>
      <c r="BJ97" s="15">
        <v>0.5</v>
      </c>
      <c r="BK97" s="15">
        <v>-105</v>
      </c>
      <c r="BL97" s="15" t="s">
        <v>149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149</v>
      </c>
      <c r="CB97">
        <v>0.5</v>
      </c>
      <c r="CC97">
        <v>1000</v>
      </c>
      <c r="CD97" t="s">
        <v>149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149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252</v>
      </c>
      <c r="B98" t="s">
        <v>49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149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149</v>
      </c>
      <c r="AR98">
        <v>0.5</v>
      </c>
      <c r="AS98">
        <v>600</v>
      </c>
      <c r="AT98" t="s">
        <v>149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149</v>
      </c>
      <c r="BJ98">
        <v>0.5</v>
      </c>
      <c r="BK98">
        <v>155</v>
      </c>
      <c r="BL98" t="s">
        <v>149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149</v>
      </c>
      <c r="CB98">
        <v>0.5</v>
      </c>
      <c r="CC98">
        <v>1000</v>
      </c>
      <c r="CD98" t="s">
        <v>149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149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253</v>
      </c>
      <c r="B99" t="s">
        <v>49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149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149</v>
      </c>
      <c r="AR99">
        <v>0.5</v>
      </c>
      <c r="AS99">
        <v>500</v>
      </c>
      <c r="AT99" t="s">
        <v>149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149</v>
      </c>
      <c r="BJ99">
        <v>0.5</v>
      </c>
      <c r="BK99">
        <v>190</v>
      </c>
      <c r="BL99" t="s">
        <v>149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149</v>
      </c>
      <c r="CB99">
        <v>0.5</v>
      </c>
      <c r="CC99" t="s">
        <v>149</v>
      </c>
      <c r="CD99" t="s">
        <v>149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149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254</v>
      </c>
      <c r="B100" t="s">
        <v>49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149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149</v>
      </c>
      <c r="AR100">
        <v>0.5</v>
      </c>
      <c r="AS100">
        <v>600</v>
      </c>
      <c r="AT100" t="s">
        <v>149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149</v>
      </c>
      <c r="BJ100">
        <v>0.5</v>
      </c>
      <c r="BK100">
        <v>220</v>
      </c>
      <c r="BL100" t="s">
        <v>149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149</v>
      </c>
      <c r="CB100">
        <v>0.5</v>
      </c>
      <c r="CC100">
        <v>310</v>
      </c>
      <c r="CD100" t="s">
        <v>149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149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255</v>
      </c>
      <c r="B101" t="s">
        <v>49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149</v>
      </c>
      <c r="I101" s="15">
        <v>0.5</v>
      </c>
      <c r="J101" s="15" t="s">
        <v>149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149</v>
      </c>
      <c r="AR101">
        <v>0.5</v>
      </c>
      <c r="AS101">
        <v>560</v>
      </c>
      <c r="AT101" t="s">
        <v>149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149</v>
      </c>
      <c r="BJ101">
        <v>0.5</v>
      </c>
      <c r="BK101">
        <v>210</v>
      </c>
      <c r="BL101" t="s">
        <v>149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149</v>
      </c>
      <c r="CB101">
        <v>0.5</v>
      </c>
      <c r="CC101" t="s">
        <v>149</v>
      </c>
      <c r="CD101" t="s">
        <v>149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149</v>
      </c>
      <c r="CU101">
        <v>0.5</v>
      </c>
      <c r="CV101" t="s">
        <v>149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256</v>
      </c>
      <c r="B102" t="s">
        <v>49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149</v>
      </c>
      <c r="I102">
        <v>0.5</v>
      </c>
      <c r="J102" t="s">
        <v>149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149</v>
      </c>
      <c r="AR102">
        <v>0.5</v>
      </c>
      <c r="AS102">
        <v>870</v>
      </c>
      <c r="AT102" t="s">
        <v>149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149</v>
      </c>
      <c r="BJ102">
        <v>0.5</v>
      </c>
      <c r="BK102">
        <v>240</v>
      </c>
      <c r="BL102" t="s">
        <v>149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149</v>
      </c>
      <c r="CB102">
        <v>0.5</v>
      </c>
      <c r="CC102" t="s">
        <v>149</v>
      </c>
      <c r="CD102" t="s">
        <v>149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149</v>
      </c>
      <c r="CU102">
        <v>0.5</v>
      </c>
      <c r="CV102" t="s">
        <v>149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257</v>
      </c>
      <c r="B103" t="s">
        <v>49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149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149</v>
      </c>
      <c r="AR103">
        <v>0.5</v>
      </c>
      <c r="AS103">
        <v>300</v>
      </c>
      <c r="AT103" t="s">
        <v>149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149</v>
      </c>
      <c r="BJ103">
        <v>0.5</v>
      </c>
      <c r="BK103">
        <v>135</v>
      </c>
      <c r="BL103" t="s">
        <v>149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149</v>
      </c>
      <c r="CB103">
        <v>0.5</v>
      </c>
      <c r="CC103" t="s">
        <v>149</v>
      </c>
      <c r="CD103" t="s">
        <v>149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149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258</v>
      </c>
      <c r="B104" t="s">
        <v>49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149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149</v>
      </c>
      <c r="AR104">
        <v>0.5</v>
      </c>
      <c r="AS104">
        <v>560</v>
      </c>
      <c r="AT104" t="s">
        <v>149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149</v>
      </c>
      <c r="BJ104">
        <v>0.5</v>
      </c>
      <c r="BK104">
        <v>200</v>
      </c>
      <c r="BL104" t="s">
        <v>149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149</v>
      </c>
      <c r="CB104">
        <v>0.5</v>
      </c>
      <c r="CC104">
        <v>580</v>
      </c>
      <c r="CD104" t="s">
        <v>149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149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259</v>
      </c>
      <c r="B105" t="s">
        <v>49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149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149</v>
      </c>
      <c r="AR105">
        <v>0.5</v>
      </c>
      <c r="AS105">
        <v>285</v>
      </c>
      <c r="AT105" t="s">
        <v>149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149</v>
      </c>
      <c r="BJ105">
        <v>0.5</v>
      </c>
      <c r="BK105">
        <v>125</v>
      </c>
      <c r="BL105" t="s">
        <v>149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149</v>
      </c>
      <c r="CB105">
        <v>0.5</v>
      </c>
      <c r="CC105">
        <v>640</v>
      </c>
      <c r="CD105" t="s">
        <v>149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149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260</v>
      </c>
      <c r="B106" t="s">
        <v>55</v>
      </c>
      <c r="C106" t="s">
        <v>54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149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149</v>
      </c>
      <c r="AR106">
        <v>0.5</v>
      </c>
      <c r="AS106">
        <v>600</v>
      </c>
      <c r="AT106" t="s">
        <v>149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149</v>
      </c>
      <c r="BJ106">
        <v>0.5</v>
      </c>
      <c r="BK106">
        <v>210</v>
      </c>
      <c r="BL106" t="s">
        <v>149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149</v>
      </c>
      <c r="CB106">
        <v>0.5</v>
      </c>
      <c r="CC106">
        <v>900</v>
      </c>
      <c r="CD106" t="s">
        <v>149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149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261</v>
      </c>
      <c r="B107" t="s">
        <v>55</v>
      </c>
      <c r="C107" t="s">
        <v>54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149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149</v>
      </c>
      <c r="AR107">
        <v>0.5</v>
      </c>
      <c r="AS107">
        <v>480</v>
      </c>
      <c r="AT107" t="s">
        <v>149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149</v>
      </c>
      <c r="BJ107">
        <v>0.5</v>
      </c>
      <c r="BK107">
        <v>190</v>
      </c>
      <c r="BL107" t="s">
        <v>149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149</v>
      </c>
      <c r="CB107">
        <v>0.5</v>
      </c>
      <c r="CC107" t="s">
        <v>149</v>
      </c>
      <c r="CD107" t="s">
        <v>149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149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262</v>
      </c>
      <c r="B108" t="s">
        <v>55</v>
      </c>
      <c r="C108" t="s">
        <v>54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149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149</v>
      </c>
      <c r="AR108">
        <v>0.5</v>
      </c>
      <c r="AS108">
        <v>560</v>
      </c>
      <c r="AT108" t="s">
        <v>149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149</v>
      </c>
      <c r="BJ108">
        <v>0.5</v>
      </c>
      <c r="BK108">
        <v>190</v>
      </c>
      <c r="BL108" t="s">
        <v>149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149</v>
      </c>
      <c r="CB108">
        <v>0.5</v>
      </c>
      <c r="CC108" t="s">
        <v>149</v>
      </c>
      <c r="CD108" t="s">
        <v>149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149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263</v>
      </c>
      <c r="B109" t="s">
        <v>55</v>
      </c>
      <c r="C109" t="s">
        <v>54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149</v>
      </c>
      <c r="I109">
        <v>0.5</v>
      </c>
      <c r="J109" t="s">
        <v>149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149</v>
      </c>
      <c r="AR109">
        <v>0.5</v>
      </c>
      <c r="AS109">
        <v>630</v>
      </c>
      <c r="AT109" t="s">
        <v>149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149</v>
      </c>
      <c r="BJ109">
        <v>0.5</v>
      </c>
      <c r="BK109">
        <v>190</v>
      </c>
      <c r="BL109" t="s">
        <v>149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149</v>
      </c>
      <c r="CB109">
        <v>0.5</v>
      </c>
      <c r="CC109" t="s">
        <v>149</v>
      </c>
      <c r="CD109" t="s">
        <v>149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149</v>
      </c>
      <c r="CU109">
        <v>0.5</v>
      </c>
      <c r="CV109" t="s">
        <v>149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264</v>
      </c>
      <c r="B110" t="s">
        <v>55</v>
      </c>
      <c r="C110" t="s">
        <v>54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149</v>
      </c>
      <c r="I110">
        <v>0.5</v>
      </c>
      <c r="J110" t="s">
        <v>149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149</v>
      </c>
      <c r="AR110">
        <v>0.5</v>
      </c>
      <c r="AS110" t="s">
        <v>149</v>
      </c>
      <c r="AT110" t="s">
        <v>149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149</v>
      </c>
      <c r="BJ110">
        <v>0.5</v>
      </c>
      <c r="BK110">
        <v>320</v>
      </c>
      <c r="BL110" t="s">
        <v>149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149</v>
      </c>
      <c r="CB110">
        <v>0.5</v>
      </c>
      <c r="CC110">
        <v>670</v>
      </c>
      <c r="CD110" t="s">
        <v>149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149</v>
      </c>
      <c r="CU110">
        <v>0.5</v>
      </c>
      <c r="CV110" t="s">
        <v>149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265</v>
      </c>
      <c r="B111" t="s">
        <v>55</v>
      </c>
      <c r="C111" t="s">
        <v>54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149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149</v>
      </c>
      <c r="AR111">
        <v>0.5</v>
      </c>
      <c r="AS111">
        <v>830</v>
      </c>
      <c r="AT111" t="s">
        <v>149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149</v>
      </c>
      <c r="BJ111">
        <v>0.5</v>
      </c>
      <c r="BK111">
        <v>220</v>
      </c>
      <c r="BL111" t="s">
        <v>149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149</v>
      </c>
      <c r="CB111">
        <v>0.5</v>
      </c>
      <c r="CC111">
        <v>900</v>
      </c>
      <c r="CD111" t="s">
        <v>149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149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266</v>
      </c>
      <c r="B112" t="s">
        <v>55</v>
      </c>
      <c r="C112" t="s">
        <v>54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149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149</v>
      </c>
      <c r="AR112">
        <v>0.5</v>
      </c>
      <c r="AS112">
        <v>480</v>
      </c>
      <c r="AT112" t="s">
        <v>149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149</v>
      </c>
      <c r="BJ112">
        <v>0.5</v>
      </c>
      <c r="BK112">
        <v>185</v>
      </c>
      <c r="BL112" t="s">
        <v>149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149</v>
      </c>
      <c r="CB112">
        <v>0.5</v>
      </c>
      <c r="CC112">
        <v>900</v>
      </c>
      <c r="CD112" t="s">
        <v>149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149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267</v>
      </c>
      <c r="B113" t="s">
        <v>55</v>
      </c>
      <c r="C113" t="s">
        <v>54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149</v>
      </c>
      <c r="I113" s="15">
        <v>0.5</v>
      </c>
      <c r="J113" s="15" t="s">
        <v>149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149</v>
      </c>
      <c r="AA113" t="s">
        <v>149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149</v>
      </c>
      <c r="AR113">
        <v>0.5</v>
      </c>
      <c r="AS113" t="s">
        <v>149</v>
      </c>
      <c r="AT113" t="s">
        <v>149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149</v>
      </c>
      <c r="BJ113">
        <v>0.5</v>
      </c>
      <c r="BK113" t="s">
        <v>149</v>
      </c>
      <c r="BL113" t="s">
        <v>149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149</v>
      </c>
      <c r="CB113">
        <v>0.5</v>
      </c>
      <c r="CC113" t="s">
        <v>149</v>
      </c>
      <c r="CD113" t="s">
        <v>149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149</v>
      </c>
      <c r="CU113">
        <v>0.5</v>
      </c>
      <c r="CV113" t="s">
        <v>149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268</v>
      </c>
      <c r="B114" t="s">
        <v>55</v>
      </c>
      <c r="C114" t="s">
        <v>54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149</v>
      </c>
      <c r="I114" s="15" t="s">
        <v>149</v>
      </c>
      <c r="J114" s="15" t="s">
        <v>149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149</v>
      </c>
      <c r="AR114">
        <v>0.5</v>
      </c>
      <c r="AS114">
        <v>630</v>
      </c>
      <c r="AT114" t="s">
        <v>149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149</v>
      </c>
      <c r="BJ114">
        <v>0.5</v>
      </c>
      <c r="BK114">
        <v>220</v>
      </c>
      <c r="BL114" t="s">
        <v>149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149</v>
      </c>
      <c r="CB114">
        <v>0.5</v>
      </c>
      <c r="CC114" t="s">
        <v>149</v>
      </c>
      <c r="CD114" t="s">
        <v>149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149</v>
      </c>
      <c r="CU114" t="s">
        <v>149</v>
      </c>
      <c r="CV114" t="s">
        <v>149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269</v>
      </c>
      <c r="B115" t="s">
        <v>55</v>
      </c>
      <c r="C115" t="s">
        <v>54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149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149</v>
      </c>
      <c r="AR115">
        <v>0.5</v>
      </c>
      <c r="AS115">
        <v>830</v>
      </c>
      <c r="AT115" t="s">
        <v>149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149</v>
      </c>
      <c r="BJ115">
        <v>0.5</v>
      </c>
      <c r="BK115">
        <v>250</v>
      </c>
      <c r="BL115" t="s">
        <v>149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149</v>
      </c>
      <c r="CB115">
        <v>0.5</v>
      </c>
      <c r="CC115">
        <v>490</v>
      </c>
      <c r="CD115" t="s">
        <v>149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149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270</v>
      </c>
      <c r="B116" t="s">
        <v>48</v>
      </c>
      <c r="C116" t="s">
        <v>47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149</v>
      </c>
      <c r="I116">
        <v>0.5</v>
      </c>
      <c r="J116" t="s">
        <v>149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149</v>
      </c>
      <c r="AR116">
        <v>0.5</v>
      </c>
      <c r="AS116">
        <v>520</v>
      </c>
      <c r="AT116" t="s">
        <v>149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149</v>
      </c>
      <c r="BJ116">
        <v>0.5</v>
      </c>
      <c r="BK116">
        <v>200</v>
      </c>
      <c r="BL116" t="s">
        <v>149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149</v>
      </c>
      <c r="CB116">
        <v>0.5</v>
      </c>
      <c r="CC116" t="s">
        <v>149</v>
      </c>
      <c r="CD116" t="s">
        <v>149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149</v>
      </c>
      <c r="CU116">
        <v>1.5</v>
      </c>
      <c r="CV116" t="s">
        <v>149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271</v>
      </c>
      <c r="B117" t="s">
        <v>48</v>
      </c>
      <c r="C117" t="s">
        <v>47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149</v>
      </c>
      <c r="I117">
        <v>0.5</v>
      </c>
      <c r="J117" t="s">
        <v>149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149</v>
      </c>
      <c r="AR117">
        <v>0.5</v>
      </c>
      <c r="AS117">
        <v>600</v>
      </c>
      <c r="AT117" t="s">
        <v>149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149</v>
      </c>
      <c r="BJ117">
        <v>0.5</v>
      </c>
      <c r="BK117">
        <v>185</v>
      </c>
      <c r="BL117" t="s">
        <v>149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149</v>
      </c>
      <c r="CB117">
        <v>0.5</v>
      </c>
      <c r="CC117">
        <v>880</v>
      </c>
      <c r="CD117" t="s">
        <v>149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149</v>
      </c>
      <c r="CU117">
        <v>1.5</v>
      </c>
      <c r="CV117" t="s">
        <v>149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272</v>
      </c>
      <c r="B118" t="s">
        <v>48</v>
      </c>
      <c r="C118" t="s">
        <v>47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149</v>
      </c>
      <c r="I118">
        <v>0.5</v>
      </c>
      <c r="J118" t="s">
        <v>149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149</v>
      </c>
      <c r="AA118" s="15" t="s">
        <v>149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149</v>
      </c>
      <c r="AR118">
        <v>0.5</v>
      </c>
      <c r="AS118" t="s">
        <v>149</v>
      </c>
      <c r="AT118" t="s">
        <v>149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149</v>
      </c>
      <c r="BJ118">
        <v>0.5</v>
      </c>
      <c r="BK118" t="s">
        <v>149</v>
      </c>
      <c r="BL118" t="s">
        <v>149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149</v>
      </c>
      <c r="CB118">
        <v>0.5</v>
      </c>
      <c r="CC118" t="s">
        <v>149</v>
      </c>
      <c r="CD118" t="s">
        <v>149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149</v>
      </c>
      <c r="CU118">
        <v>1.5</v>
      </c>
      <c r="CV118" t="s">
        <v>149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273</v>
      </c>
      <c r="B119" t="s">
        <v>48</v>
      </c>
      <c r="C119" t="s">
        <v>47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149</v>
      </c>
      <c r="I119">
        <v>0.5</v>
      </c>
      <c r="J119" t="s">
        <v>149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149</v>
      </c>
      <c r="AR119">
        <v>0.5</v>
      </c>
      <c r="AS119">
        <v>630</v>
      </c>
      <c r="AT119" t="s">
        <v>149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149</v>
      </c>
      <c r="BJ119">
        <v>0.5</v>
      </c>
      <c r="BK119">
        <v>170</v>
      </c>
      <c r="BL119" t="s">
        <v>149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149</v>
      </c>
      <c r="CB119">
        <v>0.5</v>
      </c>
      <c r="CC119">
        <v>680</v>
      </c>
      <c r="CD119" t="s">
        <v>149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149</v>
      </c>
      <c r="CU119">
        <v>1.5</v>
      </c>
      <c r="CV119" t="s">
        <v>149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274</v>
      </c>
      <c r="B120" t="s">
        <v>48</v>
      </c>
      <c r="C120" t="s">
        <v>47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149</v>
      </c>
      <c r="I120" s="15">
        <v>0.5</v>
      </c>
      <c r="J120" s="15" t="s">
        <v>149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149</v>
      </c>
      <c r="AR120">
        <v>0.5</v>
      </c>
      <c r="AS120">
        <v>900</v>
      </c>
      <c r="AT120" t="s">
        <v>149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149</v>
      </c>
      <c r="BJ120">
        <v>0.5</v>
      </c>
      <c r="BK120">
        <v>250</v>
      </c>
      <c r="BL120" t="s">
        <v>149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149</v>
      </c>
      <c r="CB120">
        <v>0.5</v>
      </c>
      <c r="CC120">
        <v>850</v>
      </c>
      <c r="CD120" t="s">
        <v>149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149</v>
      </c>
      <c r="CU120">
        <v>0.5</v>
      </c>
      <c r="CV120" t="s">
        <v>149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275</v>
      </c>
      <c r="B121" t="s">
        <v>48</v>
      </c>
      <c r="C121" t="s">
        <v>47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149</v>
      </c>
      <c r="I121" s="15">
        <v>0.5</v>
      </c>
      <c r="J121" s="15" t="s">
        <v>149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149</v>
      </c>
      <c r="AR121">
        <v>0.5</v>
      </c>
      <c r="AS121">
        <v>600</v>
      </c>
      <c r="AT121" t="s">
        <v>149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149</v>
      </c>
      <c r="BJ121">
        <v>0.5</v>
      </c>
      <c r="BK121">
        <v>220</v>
      </c>
      <c r="BL121" t="s">
        <v>149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149</v>
      </c>
      <c r="CB121">
        <v>0.5</v>
      </c>
      <c r="CC121">
        <v>630</v>
      </c>
      <c r="CD121" t="s">
        <v>149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149</v>
      </c>
      <c r="CU121">
        <v>0.5</v>
      </c>
      <c r="CV121" t="s">
        <v>149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276</v>
      </c>
      <c r="B122" t="s">
        <v>48</v>
      </c>
      <c r="C122" t="s">
        <v>47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149</v>
      </c>
      <c r="I122">
        <v>0.5</v>
      </c>
      <c r="J122" t="s">
        <v>149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149</v>
      </c>
      <c r="AR122">
        <v>0.5</v>
      </c>
      <c r="AS122">
        <v>700</v>
      </c>
      <c r="AT122" t="s">
        <v>149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149</v>
      </c>
      <c r="BJ122">
        <v>0.5</v>
      </c>
      <c r="BK122">
        <v>165</v>
      </c>
      <c r="BL122" t="s">
        <v>149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149</v>
      </c>
      <c r="CB122">
        <v>0.5</v>
      </c>
      <c r="CC122">
        <v>750</v>
      </c>
      <c r="CD122" t="s">
        <v>149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149</v>
      </c>
      <c r="CU122">
        <v>1.5</v>
      </c>
      <c r="CV122" t="s">
        <v>149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277</v>
      </c>
      <c r="B123" t="s">
        <v>48</v>
      </c>
      <c r="C123" t="s">
        <v>47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149</v>
      </c>
      <c r="I123">
        <v>0.5</v>
      </c>
      <c r="J123" t="s">
        <v>149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149</v>
      </c>
      <c r="AR123">
        <v>0.5</v>
      </c>
      <c r="AS123">
        <v>900</v>
      </c>
      <c r="AT123" t="s">
        <v>149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149</v>
      </c>
      <c r="BJ123">
        <v>0.5</v>
      </c>
      <c r="BK123">
        <v>220</v>
      </c>
      <c r="BL123" t="s">
        <v>149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149</v>
      </c>
      <c r="CB123">
        <v>0.5</v>
      </c>
      <c r="CC123">
        <v>800</v>
      </c>
      <c r="CD123" t="s">
        <v>149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149</v>
      </c>
      <c r="CU123">
        <v>1.5</v>
      </c>
      <c r="CV123" t="s">
        <v>149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278</v>
      </c>
      <c r="B124" t="s">
        <v>48</v>
      </c>
      <c r="C124" t="s">
        <v>47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149</v>
      </c>
      <c r="I124">
        <v>0.5</v>
      </c>
      <c r="J124" t="s">
        <v>149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149</v>
      </c>
      <c r="AR124">
        <v>0.5</v>
      </c>
      <c r="AS124">
        <v>520</v>
      </c>
      <c r="AT124" t="s">
        <v>149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149</v>
      </c>
      <c r="BJ124">
        <v>0.5</v>
      </c>
      <c r="BK124">
        <v>155</v>
      </c>
      <c r="BL124" t="s">
        <v>149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149</v>
      </c>
      <c r="CB124">
        <v>0.5</v>
      </c>
      <c r="CC124">
        <v>750</v>
      </c>
      <c r="CD124" t="s">
        <v>149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149</v>
      </c>
      <c r="CU124">
        <v>1.5</v>
      </c>
      <c r="CV124" t="s">
        <v>149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279</v>
      </c>
      <c r="B125" t="s">
        <v>48</v>
      </c>
      <c r="C125" t="s">
        <v>47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149</v>
      </c>
      <c r="I125" s="15">
        <v>0.5</v>
      </c>
      <c r="J125" s="15" t="s">
        <v>149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149</v>
      </c>
      <c r="AR125">
        <v>0.5</v>
      </c>
      <c r="AS125">
        <v>680</v>
      </c>
      <c r="AT125" t="s">
        <v>149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149</v>
      </c>
      <c r="BJ125">
        <v>0.5</v>
      </c>
      <c r="BK125">
        <v>210</v>
      </c>
      <c r="BL125" t="s">
        <v>149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149</v>
      </c>
      <c r="CB125">
        <v>0.5</v>
      </c>
      <c r="CC125" t="s">
        <v>149</v>
      </c>
      <c r="CD125" t="s">
        <v>149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149</v>
      </c>
      <c r="CU125">
        <v>0.5</v>
      </c>
      <c r="CV125" t="s">
        <v>149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280</v>
      </c>
      <c r="B126" t="s">
        <v>54</v>
      </c>
      <c r="C126" t="s">
        <v>281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149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149</v>
      </c>
      <c r="AR126">
        <v>0.5</v>
      </c>
      <c r="AS126">
        <v>320</v>
      </c>
      <c r="AT126" t="s">
        <v>149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149</v>
      </c>
      <c r="BJ126">
        <v>0.5</v>
      </c>
      <c r="BK126">
        <v>135</v>
      </c>
      <c r="BL126" t="s">
        <v>149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149</v>
      </c>
      <c r="CB126">
        <v>0.5</v>
      </c>
      <c r="CC126" t="s">
        <v>149</v>
      </c>
      <c r="CD126" t="s">
        <v>149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149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282</v>
      </c>
      <c r="B127" t="s">
        <v>54</v>
      </c>
      <c r="C127" t="s">
        <v>281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149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149</v>
      </c>
      <c r="AR127">
        <v>0.5</v>
      </c>
      <c r="AS127">
        <v>400</v>
      </c>
      <c r="AT127" t="s">
        <v>149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149</v>
      </c>
      <c r="BJ127">
        <v>0.5</v>
      </c>
      <c r="BK127">
        <v>165</v>
      </c>
      <c r="BL127" t="s">
        <v>149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149</v>
      </c>
      <c r="CB127">
        <v>0.5</v>
      </c>
      <c r="CC127">
        <v>255</v>
      </c>
      <c r="CD127" t="s">
        <v>149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149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283</v>
      </c>
      <c r="B128" t="s">
        <v>54</v>
      </c>
      <c r="C128" t="s">
        <v>281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149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149</v>
      </c>
      <c r="AR128">
        <v>0.5</v>
      </c>
      <c r="AS128">
        <v>750</v>
      </c>
      <c r="AT128" t="s">
        <v>149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149</v>
      </c>
      <c r="BJ128">
        <v>0.5</v>
      </c>
      <c r="BK128">
        <v>185</v>
      </c>
      <c r="BL128" t="s">
        <v>149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149</v>
      </c>
      <c r="CB128">
        <v>0.5</v>
      </c>
      <c r="CC128" t="s">
        <v>149</v>
      </c>
      <c r="CD128" t="s">
        <v>149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149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284</v>
      </c>
      <c r="B129" t="s">
        <v>54</v>
      </c>
      <c r="C129" t="s">
        <v>281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149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149</v>
      </c>
      <c r="AR129">
        <v>0.5</v>
      </c>
      <c r="AS129">
        <v>500</v>
      </c>
      <c r="AT129" t="s">
        <v>149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149</v>
      </c>
      <c r="BJ129">
        <v>0.5</v>
      </c>
      <c r="BK129">
        <v>125</v>
      </c>
      <c r="BL129" t="s">
        <v>149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149</v>
      </c>
      <c r="CB129">
        <v>0.5</v>
      </c>
      <c r="CC129">
        <v>320</v>
      </c>
      <c r="CD129" t="s">
        <v>149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149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285</v>
      </c>
      <c r="B130" t="s">
        <v>54</v>
      </c>
      <c r="C130" t="s">
        <v>281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149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149</v>
      </c>
      <c r="AR130">
        <v>0.5</v>
      </c>
      <c r="AS130">
        <v>400</v>
      </c>
      <c r="AT130" t="s">
        <v>149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149</v>
      </c>
      <c r="BJ130">
        <v>0.5</v>
      </c>
      <c r="BK130">
        <v>175</v>
      </c>
      <c r="BL130" t="s">
        <v>149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149</v>
      </c>
      <c r="CB130">
        <v>0.5</v>
      </c>
      <c r="CC130" t="s">
        <v>149</v>
      </c>
      <c r="CD130" t="s">
        <v>149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149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286</v>
      </c>
      <c r="B131" t="s">
        <v>54</v>
      </c>
      <c r="C131" t="s">
        <v>281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149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149</v>
      </c>
      <c r="AR131">
        <v>0.5</v>
      </c>
      <c r="AS131">
        <v>470</v>
      </c>
      <c r="AT131" t="s">
        <v>149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149</v>
      </c>
      <c r="BJ131">
        <v>0.5</v>
      </c>
      <c r="BK131">
        <v>180</v>
      </c>
      <c r="BL131" t="s">
        <v>149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149</v>
      </c>
      <c r="CB131">
        <v>0.5</v>
      </c>
      <c r="CC131" t="s">
        <v>149</v>
      </c>
      <c r="CD131" t="s">
        <v>149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149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287</v>
      </c>
      <c r="B132" t="s">
        <v>54</v>
      </c>
      <c r="C132" t="s">
        <v>281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149</v>
      </c>
      <c r="I132" s="15">
        <v>0.5</v>
      </c>
      <c r="J132" s="15" t="s">
        <v>149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149</v>
      </c>
      <c r="AR132">
        <v>0.5</v>
      </c>
      <c r="AS132" t="s">
        <v>149</v>
      </c>
      <c r="AT132" t="s">
        <v>149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149</v>
      </c>
      <c r="BJ132">
        <v>0.5</v>
      </c>
      <c r="BK132">
        <v>260</v>
      </c>
      <c r="BL132" t="s">
        <v>149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149</v>
      </c>
      <c r="CB132">
        <v>0.5</v>
      </c>
      <c r="CC132">
        <v>290</v>
      </c>
      <c r="CD132" t="s">
        <v>149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149</v>
      </c>
      <c r="CU132">
        <v>0.5</v>
      </c>
      <c r="CV132" t="s">
        <v>149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288</v>
      </c>
      <c r="B133" t="s">
        <v>54</v>
      </c>
      <c r="C133" t="s">
        <v>281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149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149</v>
      </c>
      <c r="AR133">
        <v>0.5</v>
      </c>
      <c r="AS133">
        <v>600</v>
      </c>
      <c r="AT133" t="s">
        <v>149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149</v>
      </c>
      <c r="BJ133">
        <v>0.5</v>
      </c>
      <c r="BK133">
        <v>135</v>
      </c>
      <c r="BL133" t="s">
        <v>149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149</v>
      </c>
      <c r="CB133">
        <v>0.5</v>
      </c>
      <c r="CC133" t="s">
        <v>149</v>
      </c>
      <c r="CD133" t="s">
        <v>149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149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289</v>
      </c>
      <c r="B134" t="s">
        <v>54</v>
      </c>
      <c r="C134" t="s">
        <v>281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149</v>
      </c>
      <c r="I134" s="15">
        <v>0.5</v>
      </c>
      <c r="J134" s="15" t="s">
        <v>149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149</v>
      </c>
      <c r="AR134">
        <v>0.5</v>
      </c>
      <c r="AS134">
        <v>800</v>
      </c>
      <c r="AT134" t="s">
        <v>149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149</v>
      </c>
      <c r="BJ134">
        <v>0.5</v>
      </c>
      <c r="BK134">
        <v>210</v>
      </c>
      <c r="BL134" t="s">
        <v>149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149</v>
      </c>
      <c r="CB134">
        <v>0.5</v>
      </c>
      <c r="CC134">
        <v>280</v>
      </c>
      <c r="CD134" t="s">
        <v>149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149</v>
      </c>
      <c r="CU134">
        <v>0.5</v>
      </c>
      <c r="CV134" t="s">
        <v>149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290</v>
      </c>
      <c r="B135" t="s">
        <v>43</v>
      </c>
      <c r="C135" t="s">
        <v>42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149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149</v>
      </c>
      <c r="AR135">
        <v>0.5</v>
      </c>
      <c r="AS135">
        <v>750</v>
      </c>
      <c r="AT135" t="s">
        <v>149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149</v>
      </c>
      <c r="BJ135">
        <v>0.5</v>
      </c>
      <c r="BK135">
        <v>165</v>
      </c>
      <c r="BL135" t="s">
        <v>149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149</v>
      </c>
      <c r="CB135">
        <v>0.5</v>
      </c>
      <c r="CC135">
        <v>850</v>
      </c>
      <c r="CD135" t="s">
        <v>149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149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291</v>
      </c>
      <c r="B136" t="s">
        <v>43</v>
      </c>
      <c r="C136" t="s">
        <v>42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149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149</v>
      </c>
      <c r="AR136">
        <v>0.5</v>
      </c>
      <c r="AS136">
        <v>830</v>
      </c>
      <c r="AT136" t="s">
        <v>149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149</v>
      </c>
      <c r="BJ136">
        <v>0.5</v>
      </c>
      <c r="BK136">
        <v>150</v>
      </c>
      <c r="BL136" t="s">
        <v>149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149</v>
      </c>
      <c r="CB136">
        <v>0.5</v>
      </c>
      <c r="CC136">
        <v>880</v>
      </c>
      <c r="CD136" t="s">
        <v>149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149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292</v>
      </c>
      <c r="B137" t="s">
        <v>43</v>
      </c>
      <c r="C137" t="s">
        <v>42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149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149</v>
      </c>
      <c r="AR137">
        <v>0.5</v>
      </c>
      <c r="AS137">
        <v>750</v>
      </c>
      <c r="AT137" t="s">
        <v>149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149</v>
      </c>
      <c r="BJ137">
        <v>0.5</v>
      </c>
      <c r="BK137">
        <v>195</v>
      </c>
      <c r="BL137" t="s">
        <v>149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149</v>
      </c>
      <c r="CB137">
        <v>0.5</v>
      </c>
      <c r="CC137" t="s">
        <v>149</v>
      </c>
      <c r="CD137" t="s">
        <v>149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149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293</v>
      </c>
      <c r="B138" t="s">
        <v>43</v>
      </c>
      <c r="C138" t="s">
        <v>42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149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149</v>
      </c>
      <c r="AR138">
        <v>0.5</v>
      </c>
      <c r="AS138">
        <v>600</v>
      </c>
      <c r="AT138" t="s">
        <v>149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149</v>
      </c>
      <c r="BJ138">
        <v>0.5</v>
      </c>
      <c r="BK138">
        <v>145</v>
      </c>
      <c r="BL138" t="s">
        <v>149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149</v>
      </c>
      <c r="CB138">
        <v>0.5</v>
      </c>
      <c r="CC138" t="s">
        <v>149</v>
      </c>
      <c r="CD138" t="s">
        <v>149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149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294</v>
      </c>
      <c r="B139" t="s">
        <v>43</v>
      </c>
      <c r="C139" t="s">
        <v>42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149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149</v>
      </c>
      <c r="AR139" s="15">
        <v>0.5</v>
      </c>
      <c r="AS139" s="15">
        <v>440</v>
      </c>
      <c r="AT139" s="15" t="s">
        <v>149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149</v>
      </c>
      <c r="BJ139" s="15">
        <v>0.5</v>
      </c>
      <c r="BK139" s="15">
        <v>145</v>
      </c>
      <c r="BL139" s="15" t="s">
        <v>149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149</v>
      </c>
      <c r="CB139">
        <v>0.5</v>
      </c>
      <c r="CC139">
        <v>850</v>
      </c>
      <c r="CD139" t="s">
        <v>149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149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295</v>
      </c>
      <c r="B140" t="s">
        <v>43</v>
      </c>
      <c r="C140" t="s">
        <v>42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149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149</v>
      </c>
      <c r="AR140">
        <v>0.5</v>
      </c>
      <c r="AS140">
        <v>560</v>
      </c>
      <c r="AT140" t="s">
        <v>149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149</v>
      </c>
      <c r="BJ140">
        <v>0.5</v>
      </c>
      <c r="BK140">
        <v>145</v>
      </c>
      <c r="BL140" t="s">
        <v>149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149</v>
      </c>
      <c r="CB140">
        <v>0.5</v>
      </c>
      <c r="CC140">
        <v>880</v>
      </c>
      <c r="CD140" t="s">
        <v>149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149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296</v>
      </c>
      <c r="B141" t="s">
        <v>39</v>
      </c>
      <c r="C141" t="s">
        <v>40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149</v>
      </c>
      <c r="AA141" s="15" t="s">
        <v>149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149</v>
      </c>
      <c r="AR141">
        <v>0.5</v>
      </c>
      <c r="AS141" t="s">
        <v>149</v>
      </c>
      <c r="AT141" t="s">
        <v>149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149</v>
      </c>
      <c r="BJ141">
        <v>0.5</v>
      </c>
      <c r="BK141" t="s">
        <v>149</v>
      </c>
      <c r="BL141" t="s">
        <v>149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149</v>
      </c>
      <c r="CB141">
        <v>0.5</v>
      </c>
      <c r="CC141" t="s">
        <v>149</v>
      </c>
      <c r="CD141" t="s">
        <v>149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149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297</v>
      </c>
      <c r="B142" t="s">
        <v>39</v>
      </c>
      <c r="C142" t="s">
        <v>40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149</v>
      </c>
      <c r="AA142" t="s">
        <v>149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149</v>
      </c>
      <c r="AR142">
        <v>0.5</v>
      </c>
      <c r="AS142" t="s">
        <v>149</v>
      </c>
      <c r="AT142" t="s">
        <v>149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149</v>
      </c>
      <c r="BJ142">
        <v>0.5</v>
      </c>
      <c r="BK142" t="s">
        <v>149</v>
      </c>
      <c r="BL142" t="s">
        <v>149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149</v>
      </c>
      <c r="CB142">
        <v>0.5</v>
      </c>
      <c r="CC142" t="s">
        <v>149</v>
      </c>
      <c r="CD142" t="s">
        <v>149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149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298</v>
      </c>
      <c r="B143" t="s">
        <v>39</v>
      </c>
      <c r="C143" t="s">
        <v>40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149</v>
      </c>
      <c r="AA143" s="15" t="s">
        <v>149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149</v>
      </c>
      <c r="AR143">
        <v>0.5</v>
      </c>
      <c r="AS143" t="s">
        <v>149</v>
      </c>
      <c r="AT143" t="s">
        <v>149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149</v>
      </c>
      <c r="BJ143">
        <v>0.5</v>
      </c>
      <c r="BK143" t="s">
        <v>149</v>
      </c>
      <c r="BL143" t="s">
        <v>149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149</v>
      </c>
      <c r="CB143">
        <v>0.5</v>
      </c>
      <c r="CC143" t="s">
        <v>149</v>
      </c>
      <c r="CD143" t="s">
        <v>149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149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299</v>
      </c>
      <c r="B144" t="s">
        <v>39</v>
      </c>
      <c r="C144" t="s">
        <v>40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149</v>
      </c>
      <c r="AA144" s="15" t="s">
        <v>149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149</v>
      </c>
      <c r="AR144">
        <v>0.5</v>
      </c>
      <c r="AS144" t="s">
        <v>149</v>
      </c>
      <c r="AT144" t="s">
        <v>149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149</v>
      </c>
      <c r="BJ144">
        <v>0.5</v>
      </c>
      <c r="BK144" t="s">
        <v>149</v>
      </c>
      <c r="BL144" t="s">
        <v>149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149</v>
      </c>
      <c r="CB144">
        <v>0.5</v>
      </c>
      <c r="CC144" t="s">
        <v>149</v>
      </c>
      <c r="CD144" t="s">
        <v>149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149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300</v>
      </c>
      <c r="B145" t="s">
        <v>39</v>
      </c>
      <c r="C145" t="s">
        <v>40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149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149</v>
      </c>
      <c r="AA145" t="s">
        <v>149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149</v>
      </c>
      <c r="AR145">
        <v>0.5</v>
      </c>
      <c r="AS145" t="s">
        <v>149</v>
      </c>
      <c r="AT145" t="s">
        <v>149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149</v>
      </c>
      <c r="BJ145">
        <v>0.5</v>
      </c>
      <c r="BK145" t="s">
        <v>149</v>
      </c>
      <c r="BL145" t="s">
        <v>149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149</v>
      </c>
      <c r="CB145">
        <v>0.5</v>
      </c>
      <c r="CC145" t="s">
        <v>149</v>
      </c>
      <c r="CD145" t="s">
        <v>149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149</v>
      </c>
      <c r="CU145">
        <v>0.5</v>
      </c>
      <c r="CV145" t="s">
        <v>149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301</v>
      </c>
      <c r="B146" t="s">
        <v>39</v>
      </c>
      <c r="C146" t="s">
        <v>40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149</v>
      </c>
      <c r="AA146" s="15" t="s">
        <v>149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149</v>
      </c>
      <c r="AR146">
        <v>0.5</v>
      </c>
      <c r="AS146" t="s">
        <v>149</v>
      </c>
      <c r="AT146" t="s">
        <v>149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149</v>
      </c>
      <c r="BJ146">
        <v>0.5</v>
      </c>
      <c r="BK146" t="s">
        <v>149</v>
      </c>
      <c r="BL146" t="s">
        <v>149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149</v>
      </c>
      <c r="CB146">
        <v>0.5</v>
      </c>
      <c r="CC146" t="s">
        <v>149</v>
      </c>
      <c r="CD146" t="s">
        <v>149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149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302</v>
      </c>
      <c r="B147" t="s">
        <v>39</v>
      </c>
      <c r="C147" t="s">
        <v>40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149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149</v>
      </c>
      <c r="AA147" s="15" t="s">
        <v>149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149</v>
      </c>
      <c r="AR147">
        <v>0.5</v>
      </c>
      <c r="AS147" t="s">
        <v>149</v>
      </c>
      <c r="AT147" t="s">
        <v>149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149</v>
      </c>
      <c r="BJ147">
        <v>0.5</v>
      </c>
      <c r="BK147" t="s">
        <v>149</v>
      </c>
      <c r="BL147" t="s">
        <v>149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149</v>
      </c>
      <c r="CB147">
        <v>0.5</v>
      </c>
      <c r="CC147" t="s">
        <v>149</v>
      </c>
      <c r="CD147" t="s">
        <v>149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149</v>
      </c>
      <c r="CU147" s="15">
        <v>0.5</v>
      </c>
      <c r="CV147" s="15" t="s">
        <v>149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303</v>
      </c>
      <c r="B148" t="s">
        <v>39</v>
      </c>
      <c r="C148" t="s">
        <v>40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149</v>
      </c>
      <c r="AA148" t="s">
        <v>149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149</v>
      </c>
      <c r="AR148">
        <v>0.5</v>
      </c>
      <c r="AS148" t="s">
        <v>149</v>
      </c>
      <c r="AT148" t="s">
        <v>149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149</v>
      </c>
      <c r="BJ148">
        <v>0.5</v>
      </c>
      <c r="BK148" t="s">
        <v>149</v>
      </c>
      <c r="BL148" t="s">
        <v>149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149</v>
      </c>
      <c r="CB148">
        <v>0.5</v>
      </c>
      <c r="CC148" t="s">
        <v>149</v>
      </c>
      <c r="CD148" t="s">
        <v>149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149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62</v>
      </c>
      <c r="B1" s="10" t="s">
        <v>19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1" t="s">
        <v>71</v>
      </c>
      <c r="L1" s="12" t="s">
        <v>72</v>
      </c>
      <c r="M1" s="12" t="s">
        <v>73</v>
      </c>
      <c r="N1" s="13" t="s">
        <v>74</v>
      </c>
      <c r="O1" s="12" t="s">
        <v>75</v>
      </c>
      <c r="P1" s="12" t="s">
        <v>76</v>
      </c>
      <c r="Q1" s="12" t="s">
        <v>77</v>
      </c>
      <c r="R1" s="12" t="s">
        <v>78</v>
      </c>
      <c r="S1" s="12" t="s">
        <v>79</v>
      </c>
      <c r="T1" s="1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3" t="s">
        <v>85</v>
      </c>
      <c r="Z1" s="10" t="s">
        <v>86</v>
      </c>
      <c r="AA1" s="10" t="s">
        <v>87</v>
      </c>
      <c r="AB1" s="3" t="s">
        <v>88</v>
      </c>
      <c r="AC1" s="11" t="s">
        <v>89</v>
      </c>
      <c r="AD1" s="12" t="s">
        <v>72</v>
      </c>
      <c r="AE1" s="12" t="s">
        <v>90</v>
      </c>
      <c r="AF1" s="13" t="s">
        <v>91</v>
      </c>
      <c r="AG1" s="12" t="s">
        <v>92</v>
      </c>
      <c r="AH1" s="12" t="s">
        <v>76</v>
      </c>
      <c r="AI1" s="12" t="s">
        <v>93</v>
      </c>
      <c r="AJ1" s="12" t="s">
        <v>94</v>
      </c>
      <c r="AK1" s="12" t="s">
        <v>95</v>
      </c>
      <c r="AL1" s="12" t="s">
        <v>96</v>
      </c>
      <c r="AM1" s="13" t="s">
        <v>97</v>
      </c>
      <c r="AN1" s="10" t="s">
        <v>98</v>
      </c>
      <c r="AO1" s="10" t="s">
        <v>99</v>
      </c>
      <c r="AP1" s="10" t="s">
        <v>100</v>
      </c>
      <c r="AQ1" s="3" t="s">
        <v>101</v>
      </c>
      <c r="AR1" s="3" t="s">
        <v>102</v>
      </c>
      <c r="AS1" s="10" t="s">
        <v>103</v>
      </c>
      <c r="AT1" s="3" t="s">
        <v>101</v>
      </c>
      <c r="AU1" s="11" t="s">
        <v>104</v>
      </c>
      <c r="AV1" s="12" t="s">
        <v>72</v>
      </c>
      <c r="AW1" s="12" t="s">
        <v>105</v>
      </c>
      <c r="AX1" s="13" t="s">
        <v>106</v>
      </c>
      <c r="AY1" s="13" t="s">
        <v>107</v>
      </c>
      <c r="AZ1" s="12" t="s">
        <v>76</v>
      </c>
      <c r="BA1" s="12" t="s">
        <v>93</v>
      </c>
      <c r="BB1" s="12" t="s">
        <v>94</v>
      </c>
      <c r="BC1" s="12" t="s">
        <v>95</v>
      </c>
      <c r="BD1" s="12" t="s">
        <v>108</v>
      </c>
      <c r="BE1" s="13" t="s">
        <v>109</v>
      </c>
      <c r="BF1" s="10" t="s">
        <v>110</v>
      </c>
      <c r="BG1" s="10" t="s">
        <v>111</v>
      </c>
      <c r="BH1" s="10" t="s">
        <v>112</v>
      </c>
      <c r="BI1" s="3" t="s">
        <v>113</v>
      </c>
      <c r="BJ1" s="3" t="s">
        <v>114</v>
      </c>
      <c r="BK1" s="10" t="s">
        <v>115</v>
      </c>
      <c r="BL1" s="3" t="s">
        <v>113</v>
      </c>
      <c r="BM1" s="11" t="s">
        <v>116</v>
      </c>
      <c r="BN1" s="12" t="s">
        <v>72</v>
      </c>
      <c r="BO1" s="12" t="s">
        <v>117</v>
      </c>
      <c r="BP1" s="13" t="s">
        <v>118</v>
      </c>
      <c r="BQ1" s="13" t="s">
        <v>119</v>
      </c>
      <c r="BR1" s="12" t="s">
        <v>76</v>
      </c>
      <c r="BS1" s="12" t="s">
        <v>93</v>
      </c>
      <c r="BT1" s="12" t="s">
        <v>94</v>
      </c>
      <c r="BU1" s="12" t="s">
        <v>95</v>
      </c>
      <c r="BV1" s="12" t="s">
        <v>120</v>
      </c>
      <c r="BW1" s="13" t="s">
        <v>121</v>
      </c>
      <c r="BX1" s="10" t="s">
        <v>122</v>
      </c>
      <c r="BY1" s="10" t="s">
        <v>123</v>
      </c>
      <c r="BZ1" s="10" t="s">
        <v>124</v>
      </c>
      <c r="CA1" s="3" t="s">
        <v>125</v>
      </c>
      <c r="CB1" s="3" t="s">
        <v>126</v>
      </c>
      <c r="CC1" s="10" t="s">
        <v>127</v>
      </c>
      <c r="CD1" s="3" t="s">
        <v>125</v>
      </c>
      <c r="CE1" s="11" t="s">
        <v>128</v>
      </c>
      <c r="CF1" s="11" t="s">
        <v>129</v>
      </c>
      <c r="CG1" s="12" t="s">
        <v>130</v>
      </c>
      <c r="CH1" s="13" t="s">
        <v>131</v>
      </c>
      <c r="CI1" s="13" t="s">
        <v>132</v>
      </c>
      <c r="CJ1" s="12" t="s">
        <v>76</v>
      </c>
      <c r="CK1" s="12" t="s">
        <v>93</v>
      </c>
      <c r="CL1" s="12" t="s">
        <v>94</v>
      </c>
      <c r="CM1" s="12" t="s">
        <v>95</v>
      </c>
      <c r="CN1" s="12" t="s">
        <v>133</v>
      </c>
      <c r="CO1" s="13" t="s">
        <v>134</v>
      </c>
      <c r="CP1" s="10" t="s">
        <v>135</v>
      </c>
      <c r="CQ1" s="10" t="s">
        <v>136</v>
      </c>
      <c r="CR1" s="10" t="s">
        <v>137</v>
      </c>
      <c r="CS1" s="10" t="s">
        <v>138</v>
      </c>
      <c r="CT1" s="3" t="s">
        <v>139</v>
      </c>
      <c r="CU1" s="3" t="s">
        <v>140</v>
      </c>
      <c r="CV1" s="3" t="s">
        <v>141</v>
      </c>
      <c r="CW1" s="11" t="s">
        <v>142</v>
      </c>
      <c r="CX1" s="11" t="s">
        <v>129</v>
      </c>
      <c r="CY1" s="12" t="s">
        <v>143</v>
      </c>
      <c r="CZ1" s="13" t="s">
        <v>144</v>
      </c>
      <c r="DA1" s="13" t="s">
        <v>145</v>
      </c>
      <c r="DB1" s="12" t="s">
        <v>76</v>
      </c>
      <c r="DC1" s="12" t="s">
        <v>93</v>
      </c>
      <c r="DD1" s="12" t="s">
        <v>94</v>
      </c>
      <c r="DE1" s="12" t="s">
        <v>95</v>
      </c>
      <c r="DF1" s="12" t="s">
        <v>146</v>
      </c>
      <c r="DG1" s="13" t="s">
        <v>61</v>
      </c>
    </row>
    <row r="2" spans="1:111" x14ac:dyDescent="0.3">
      <c r="A2" t="s">
        <v>147</v>
      </c>
      <c r="B2" t="s">
        <v>44</v>
      </c>
      <c r="C2" t="s">
        <v>148</v>
      </c>
      <c r="D2">
        <v>0.38402424908150778</v>
      </c>
      <c r="E2">
        <v>0.537407660809742</v>
      </c>
      <c r="F2">
        <v>0.21677731</v>
      </c>
      <c r="G2">
        <v>0.5</v>
      </c>
      <c r="H2" t="s">
        <v>149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149</v>
      </c>
      <c r="AR2">
        <v>0.5</v>
      </c>
      <c r="AS2">
        <v>420</v>
      </c>
      <c r="AT2" t="s">
        <v>149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149</v>
      </c>
      <c r="BJ2">
        <v>0.5</v>
      </c>
      <c r="BK2">
        <v>140</v>
      </c>
      <c r="BL2" t="s">
        <v>149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149</v>
      </c>
      <c r="CB2">
        <v>0.5</v>
      </c>
      <c r="CC2">
        <v>1000</v>
      </c>
      <c r="CD2" t="s">
        <v>149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149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150</v>
      </c>
      <c r="B3" t="s">
        <v>44</v>
      </c>
      <c r="C3" t="s">
        <v>148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149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149</v>
      </c>
      <c r="AR3">
        <v>0.5</v>
      </c>
      <c r="AS3">
        <v>470</v>
      </c>
      <c r="AT3" t="s">
        <v>149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149</v>
      </c>
      <c r="BJ3">
        <v>0.5</v>
      </c>
      <c r="BK3">
        <v>165</v>
      </c>
      <c r="BL3" t="s">
        <v>149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149</v>
      </c>
      <c r="CB3">
        <v>0.5</v>
      </c>
      <c r="CC3">
        <v>265</v>
      </c>
      <c r="CD3" t="s">
        <v>149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149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151</v>
      </c>
      <c r="B4" t="s">
        <v>44</v>
      </c>
      <c r="C4" t="s">
        <v>148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149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149</v>
      </c>
      <c r="AR4">
        <v>0.5</v>
      </c>
      <c r="AS4">
        <v>440</v>
      </c>
      <c r="AT4" t="s">
        <v>149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149</v>
      </c>
      <c r="BJ4">
        <v>0.5</v>
      </c>
      <c r="BK4">
        <v>175</v>
      </c>
      <c r="BL4" t="s">
        <v>149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149</v>
      </c>
      <c r="CB4">
        <v>0.5</v>
      </c>
      <c r="CC4" t="s">
        <v>149</v>
      </c>
      <c r="CD4" t="s">
        <v>149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149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152</v>
      </c>
      <c r="B5" t="s">
        <v>44</v>
      </c>
      <c r="C5" t="s">
        <v>148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149</v>
      </c>
      <c r="I5">
        <v>0.5</v>
      </c>
      <c r="J5" t="s">
        <v>149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149</v>
      </c>
      <c r="AR5">
        <v>0.5</v>
      </c>
      <c r="AS5">
        <v>900</v>
      </c>
      <c r="AT5" t="s">
        <v>149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149</v>
      </c>
      <c r="BJ5">
        <v>0.5</v>
      </c>
      <c r="BK5">
        <v>200</v>
      </c>
      <c r="BL5" t="s">
        <v>149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149</v>
      </c>
      <c r="CB5">
        <v>0.5</v>
      </c>
      <c r="CC5">
        <v>920</v>
      </c>
      <c r="CD5" t="s">
        <v>149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149</v>
      </c>
      <c r="CU5" s="15">
        <v>0.5</v>
      </c>
      <c r="CV5" s="15" t="s">
        <v>149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153</v>
      </c>
      <c r="B6" t="s">
        <v>44</v>
      </c>
      <c r="C6" t="s">
        <v>148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149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149</v>
      </c>
      <c r="AR6">
        <v>0.5</v>
      </c>
      <c r="AS6">
        <v>1100</v>
      </c>
      <c r="AT6" t="s">
        <v>149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149</v>
      </c>
      <c r="BJ6">
        <v>0.5</v>
      </c>
      <c r="BK6">
        <v>250</v>
      </c>
      <c r="BL6" t="s">
        <v>149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149</v>
      </c>
      <c r="CB6">
        <v>0.5</v>
      </c>
      <c r="CC6">
        <v>360</v>
      </c>
      <c r="CD6" t="s">
        <v>149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149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154</v>
      </c>
      <c r="B7" t="s">
        <v>44</v>
      </c>
      <c r="C7" t="s">
        <v>148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149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149</v>
      </c>
      <c r="AR7">
        <v>0.5</v>
      </c>
      <c r="AS7">
        <v>390</v>
      </c>
      <c r="AT7" t="s">
        <v>149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149</v>
      </c>
      <c r="BJ7">
        <v>0.5</v>
      </c>
      <c r="BK7">
        <v>135</v>
      </c>
      <c r="BL7" t="s">
        <v>149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149</v>
      </c>
      <c r="CB7">
        <v>0.5</v>
      </c>
      <c r="CC7" t="s">
        <v>149</v>
      </c>
      <c r="CD7" t="s">
        <v>149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149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155</v>
      </c>
      <c r="B8" t="s">
        <v>44</v>
      </c>
      <c r="C8" t="s">
        <v>148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149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149</v>
      </c>
      <c r="AR8">
        <v>0.5</v>
      </c>
      <c r="AS8">
        <v>630</v>
      </c>
      <c r="AT8" t="s">
        <v>149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149</v>
      </c>
      <c r="BJ8">
        <v>0.5</v>
      </c>
      <c r="BK8">
        <v>165</v>
      </c>
      <c r="BL8" t="s">
        <v>149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149</v>
      </c>
      <c r="CB8">
        <v>0.5</v>
      </c>
      <c r="CC8" t="s">
        <v>149</v>
      </c>
      <c r="CD8" t="s">
        <v>149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149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156</v>
      </c>
      <c r="B9" t="s">
        <v>44</v>
      </c>
      <c r="C9" t="s">
        <v>148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149</v>
      </c>
      <c r="I9" t="s">
        <v>149</v>
      </c>
      <c r="J9" t="s">
        <v>149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149</v>
      </c>
      <c r="AR9">
        <v>0.5</v>
      </c>
      <c r="AS9">
        <v>1500</v>
      </c>
      <c r="AT9" t="s">
        <v>149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149</v>
      </c>
      <c r="BJ9">
        <v>0.5</v>
      </c>
      <c r="BK9">
        <v>240</v>
      </c>
      <c r="BL9" t="s">
        <v>149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149</v>
      </c>
      <c r="CB9">
        <v>0.5</v>
      </c>
      <c r="CC9">
        <v>750</v>
      </c>
      <c r="CD9" t="s">
        <v>149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149</v>
      </c>
      <c r="CU9" t="s">
        <v>149</v>
      </c>
      <c r="CV9" t="s">
        <v>149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157</v>
      </c>
      <c r="B10" t="s">
        <v>44</v>
      </c>
      <c r="C10" t="s">
        <v>148</v>
      </c>
      <c r="D10">
        <v>0.35988360808032432</v>
      </c>
      <c r="E10">
        <v>0.47394075740532399</v>
      </c>
      <c r="F10">
        <v>0.18</v>
      </c>
      <c r="G10">
        <v>0.5</v>
      </c>
      <c r="H10" t="s">
        <v>149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149</v>
      </c>
      <c r="AR10">
        <v>0.5</v>
      </c>
      <c r="AS10">
        <v>520</v>
      </c>
      <c r="AT10" t="s">
        <v>149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149</v>
      </c>
      <c r="BJ10">
        <v>0.5</v>
      </c>
      <c r="BK10">
        <v>155</v>
      </c>
      <c r="BL10" t="s">
        <v>149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149</v>
      </c>
      <c r="CB10">
        <v>0.5</v>
      </c>
      <c r="CC10">
        <v>800</v>
      </c>
      <c r="CD10" t="s">
        <v>149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149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158</v>
      </c>
      <c r="B11" t="s">
        <v>50</v>
      </c>
      <c r="C11" t="s">
        <v>159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149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149</v>
      </c>
      <c r="AR11">
        <v>0.5</v>
      </c>
      <c r="AS11">
        <v>300</v>
      </c>
      <c r="AT11" t="s">
        <v>149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149</v>
      </c>
      <c r="BJ11">
        <v>0.5</v>
      </c>
      <c r="BK11">
        <v>135</v>
      </c>
      <c r="BL11" t="s">
        <v>149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149</v>
      </c>
      <c r="CB11">
        <v>0.5</v>
      </c>
      <c r="CC11" t="s">
        <v>149</v>
      </c>
      <c r="CD11" t="s">
        <v>149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149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160</v>
      </c>
      <c r="B12" t="s">
        <v>50</v>
      </c>
      <c r="C12" t="s">
        <v>159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149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149</v>
      </c>
      <c r="AR12">
        <v>0.5</v>
      </c>
      <c r="AS12">
        <v>300</v>
      </c>
      <c r="AT12" t="s">
        <v>149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149</v>
      </c>
      <c r="BJ12">
        <v>0.5</v>
      </c>
      <c r="BK12">
        <v>125</v>
      </c>
      <c r="BL12" t="s">
        <v>149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149</v>
      </c>
      <c r="CB12">
        <v>0.5</v>
      </c>
      <c r="CC12" t="s">
        <v>149</v>
      </c>
      <c r="CD12" t="s">
        <v>149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149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161</v>
      </c>
      <c r="B13" t="s">
        <v>50</v>
      </c>
      <c r="C13" t="s">
        <v>159</v>
      </c>
      <c r="D13" s="15">
        <v>7.1704946910153222E-2</v>
      </c>
      <c r="E13" s="15">
        <v>0.25</v>
      </c>
      <c r="F13" s="15">
        <v>-5.9100970093315698E-2</v>
      </c>
      <c r="G13" s="15" t="s">
        <v>149</v>
      </c>
      <c r="H13" s="15" t="s">
        <v>149</v>
      </c>
      <c r="I13" s="15">
        <v>0.5</v>
      </c>
      <c r="J13" s="15" t="s">
        <v>149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149</v>
      </c>
      <c r="AA13" t="s">
        <v>149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149</v>
      </c>
      <c r="AR13">
        <v>0.5</v>
      </c>
      <c r="AS13" t="s">
        <v>149</v>
      </c>
      <c r="AT13" t="s">
        <v>149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149</v>
      </c>
      <c r="BJ13">
        <v>0.5</v>
      </c>
      <c r="BK13" t="s">
        <v>149</v>
      </c>
      <c r="BL13" t="s">
        <v>149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149</v>
      </c>
      <c r="CB13">
        <v>0.5</v>
      </c>
      <c r="CC13" t="s">
        <v>149</v>
      </c>
      <c r="CD13" t="s">
        <v>149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149</v>
      </c>
      <c r="CT13" t="s">
        <v>149</v>
      </c>
      <c r="CU13">
        <v>0.5</v>
      </c>
      <c r="CV13" t="s">
        <v>149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162</v>
      </c>
      <c r="B14" t="s">
        <v>50</v>
      </c>
      <c r="C14" t="s">
        <v>159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149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149</v>
      </c>
      <c r="AR14">
        <v>0.5</v>
      </c>
      <c r="AS14">
        <v>290</v>
      </c>
      <c r="AT14" t="s">
        <v>149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149</v>
      </c>
      <c r="BJ14">
        <v>0.5</v>
      </c>
      <c r="BK14">
        <v>115</v>
      </c>
      <c r="BL14" t="s">
        <v>149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149</v>
      </c>
      <c r="CB14">
        <v>0.5</v>
      </c>
      <c r="CC14" t="s">
        <v>149</v>
      </c>
      <c r="CD14" t="s">
        <v>149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149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163</v>
      </c>
      <c r="B15" t="s">
        <v>50</v>
      </c>
      <c r="C15" t="s">
        <v>159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149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149</v>
      </c>
      <c r="AR15">
        <v>0.5</v>
      </c>
      <c r="AS15">
        <v>285</v>
      </c>
      <c r="AT15" t="s">
        <v>149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149</v>
      </c>
      <c r="BJ15">
        <v>0.5</v>
      </c>
      <c r="BK15">
        <v>115</v>
      </c>
      <c r="BL15" t="s">
        <v>149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149</v>
      </c>
      <c r="CB15">
        <v>0.5</v>
      </c>
      <c r="CC15" t="s">
        <v>149</v>
      </c>
      <c r="CD15" t="s">
        <v>149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149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164</v>
      </c>
      <c r="B16" t="s">
        <v>50</v>
      </c>
      <c r="C16" t="s">
        <v>159</v>
      </c>
      <c r="D16">
        <v>0.28040678771705041</v>
      </c>
      <c r="E16">
        <v>0.4</v>
      </c>
      <c r="F16">
        <v>0.18117393837267301</v>
      </c>
      <c r="G16">
        <v>0.5</v>
      </c>
      <c r="H16" t="s">
        <v>149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149</v>
      </c>
      <c r="AR16">
        <v>0.5</v>
      </c>
      <c r="AS16">
        <v>800</v>
      </c>
      <c r="AT16" t="s">
        <v>149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149</v>
      </c>
      <c r="BJ16">
        <v>0.5</v>
      </c>
      <c r="BK16">
        <v>200</v>
      </c>
      <c r="BL16" t="s">
        <v>149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149</v>
      </c>
      <c r="CB16">
        <v>0.5</v>
      </c>
      <c r="CC16">
        <v>450</v>
      </c>
      <c r="CD16" t="s">
        <v>149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149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165</v>
      </c>
      <c r="B17" t="s">
        <v>50</v>
      </c>
      <c r="C17" t="s">
        <v>159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149</v>
      </c>
      <c r="I17" s="15">
        <v>0.5</v>
      </c>
      <c r="J17" s="15" t="s">
        <v>149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149</v>
      </c>
      <c r="AR17">
        <v>0.5</v>
      </c>
      <c r="AS17">
        <v>630</v>
      </c>
      <c r="AT17" t="s">
        <v>149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149</v>
      </c>
      <c r="BJ17">
        <v>0.5</v>
      </c>
      <c r="BK17">
        <v>185</v>
      </c>
      <c r="BL17" t="s">
        <v>149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149</v>
      </c>
      <c r="CB17">
        <v>0.5</v>
      </c>
      <c r="CC17" t="s">
        <v>149</v>
      </c>
      <c r="CD17" t="s">
        <v>149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149</v>
      </c>
      <c r="CU17">
        <v>1.5</v>
      </c>
      <c r="CV17" t="s">
        <v>149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166</v>
      </c>
      <c r="B18" t="s">
        <v>50</v>
      </c>
      <c r="C18" t="s">
        <v>159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149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149</v>
      </c>
      <c r="AR18">
        <v>0.5</v>
      </c>
      <c r="AS18">
        <v>400</v>
      </c>
      <c r="AT18" t="s">
        <v>149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149</v>
      </c>
      <c r="BJ18">
        <v>0.5</v>
      </c>
      <c r="BK18">
        <v>145</v>
      </c>
      <c r="BL18" t="s">
        <v>149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149</v>
      </c>
      <c r="CB18">
        <v>0.5</v>
      </c>
      <c r="CC18">
        <v>580</v>
      </c>
      <c r="CD18" t="s">
        <v>149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149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167</v>
      </c>
      <c r="B19" t="s">
        <v>50</v>
      </c>
      <c r="C19" t="s">
        <v>159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149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149</v>
      </c>
      <c r="AR19">
        <v>0.5</v>
      </c>
      <c r="AS19">
        <v>360</v>
      </c>
      <c r="AT19" t="s">
        <v>149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149</v>
      </c>
      <c r="BJ19">
        <v>0.5</v>
      </c>
      <c r="BK19">
        <v>130</v>
      </c>
      <c r="BL19" t="s">
        <v>149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149</v>
      </c>
      <c r="CB19">
        <v>0.5</v>
      </c>
      <c r="CC19" t="s">
        <v>149</v>
      </c>
      <c r="CD19" t="s">
        <v>149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149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168</v>
      </c>
      <c r="B20" t="s">
        <v>40</v>
      </c>
      <c r="C20" t="s">
        <v>169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149</v>
      </c>
      <c r="AA20" s="15" t="s">
        <v>149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149</v>
      </c>
      <c r="AR20">
        <v>0.5</v>
      </c>
      <c r="AS20" t="s">
        <v>149</v>
      </c>
      <c r="AT20" t="s">
        <v>149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149</v>
      </c>
      <c r="BJ20">
        <v>0.5</v>
      </c>
      <c r="BK20" t="s">
        <v>149</v>
      </c>
      <c r="BL20" t="s">
        <v>149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149</v>
      </c>
      <c r="CB20">
        <v>0.5</v>
      </c>
      <c r="CC20" t="s">
        <v>149</v>
      </c>
      <c r="CD20" t="s">
        <v>149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149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170</v>
      </c>
      <c r="B21" t="s">
        <v>40</v>
      </c>
      <c r="C21" t="s">
        <v>169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149</v>
      </c>
      <c r="AA21" s="15" t="s">
        <v>149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149</v>
      </c>
      <c r="AR21">
        <v>0.5</v>
      </c>
      <c r="AS21" t="s">
        <v>149</v>
      </c>
      <c r="AT21" t="s">
        <v>149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149</v>
      </c>
      <c r="BJ21" s="15">
        <v>0.5</v>
      </c>
      <c r="BK21" s="15" t="s">
        <v>149</v>
      </c>
      <c r="BL21" s="15" t="s">
        <v>149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149</v>
      </c>
      <c r="CB21">
        <v>0.5</v>
      </c>
      <c r="CC21" t="s">
        <v>149</v>
      </c>
      <c r="CD21" t="s">
        <v>149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149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171</v>
      </c>
      <c r="B22" t="s">
        <v>40</v>
      </c>
      <c r="C22" t="s">
        <v>169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149</v>
      </c>
      <c r="AA22" s="15" t="s">
        <v>149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149</v>
      </c>
      <c r="AR22">
        <v>0.5</v>
      </c>
      <c r="AS22" t="s">
        <v>149</v>
      </c>
      <c r="AT22" t="s">
        <v>149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149</v>
      </c>
      <c r="BJ22">
        <v>0.5</v>
      </c>
      <c r="BK22" t="s">
        <v>149</v>
      </c>
      <c r="BL22" t="s">
        <v>149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149</v>
      </c>
      <c r="CB22">
        <v>0.5</v>
      </c>
      <c r="CC22" t="s">
        <v>149</v>
      </c>
      <c r="CD22" t="s">
        <v>149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149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172</v>
      </c>
      <c r="B23" t="s">
        <v>40</v>
      </c>
      <c r="C23" t="s">
        <v>169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149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149</v>
      </c>
      <c r="AA23" t="s">
        <v>149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149</v>
      </c>
      <c r="AR23">
        <v>0.5</v>
      </c>
      <c r="AS23" t="s">
        <v>149</v>
      </c>
      <c r="AT23" t="s">
        <v>149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149</v>
      </c>
      <c r="BJ23">
        <v>0.5</v>
      </c>
      <c r="BK23" t="s">
        <v>149</v>
      </c>
      <c r="BL23" t="s">
        <v>149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149</v>
      </c>
      <c r="CB23">
        <v>0.5</v>
      </c>
      <c r="CC23" t="s">
        <v>149</v>
      </c>
      <c r="CD23" t="s">
        <v>149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149</v>
      </c>
      <c r="CU23">
        <v>0.5</v>
      </c>
      <c r="CV23" t="s">
        <v>149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173</v>
      </c>
      <c r="B24" t="s">
        <v>40</v>
      </c>
      <c r="C24" t="s">
        <v>169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149</v>
      </c>
      <c r="AA24" t="s">
        <v>149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149</v>
      </c>
      <c r="AR24">
        <v>0.5</v>
      </c>
      <c r="AS24" t="s">
        <v>149</v>
      </c>
      <c r="AT24" t="s">
        <v>149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149</v>
      </c>
      <c r="BJ24">
        <v>0.5</v>
      </c>
      <c r="BK24" t="s">
        <v>149</v>
      </c>
      <c r="BL24" t="s">
        <v>149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149</v>
      </c>
      <c r="CB24">
        <v>0.5</v>
      </c>
      <c r="CC24" t="s">
        <v>149</v>
      </c>
      <c r="CD24" t="s">
        <v>149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149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174</v>
      </c>
      <c r="B25" t="s">
        <v>40</v>
      </c>
      <c r="C25" t="s">
        <v>169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149</v>
      </c>
      <c r="AA25" s="15" t="s">
        <v>149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149</v>
      </c>
      <c r="AR25">
        <v>0.5</v>
      </c>
      <c r="AS25" t="s">
        <v>149</v>
      </c>
      <c r="AT25" t="s">
        <v>149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149</v>
      </c>
      <c r="BJ25">
        <v>0.5</v>
      </c>
      <c r="BK25" t="s">
        <v>149</v>
      </c>
      <c r="BL25" t="s">
        <v>149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149</v>
      </c>
      <c r="CB25">
        <v>0.5</v>
      </c>
      <c r="CC25" t="s">
        <v>149</v>
      </c>
      <c r="CD25" t="s">
        <v>149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149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175</v>
      </c>
      <c r="B26" t="s">
        <v>40</v>
      </c>
      <c r="C26" t="s">
        <v>169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149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149</v>
      </c>
      <c r="AA26" t="s">
        <v>149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149</v>
      </c>
      <c r="AR26">
        <v>0.5</v>
      </c>
      <c r="AS26" t="s">
        <v>149</v>
      </c>
      <c r="AT26" t="s">
        <v>149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149</v>
      </c>
      <c r="BJ26">
        <v>0.5</v>
      </c>
      <c r="BK26" t="s">
        <v>149</v>
      </c>
      <c r="BL26" t="s">
        <v>149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149</v>
      </c>
      <c r="CB26">
        <v>0.5</v>
      </c>
      <c r="CC26" t="s">
        <v>149</v>
      </c>
      <c r="CD26" t="s">
        <v>149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149</v>
      </c>
      <c r="CU26">
        <v>1.5</v>
      </c>
      <c r="CV26" t="s">
        <v>149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176</v>
      </c>
      <c r="B27" t="s">
        <v>40</v>
      </c>
      <c r="C27" t="s">
        <v>169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149</v>
      </c>
      <c r="AA27" s="15" t="s">
        <v>149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149</v>
      </c>
      <c r="AR27">
        <v>0.5</v>
      </c>
      <c r="AS27" t="s">
        <v>149</v>
      </c>
      <c r="AT27" t="s">
        <v>149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149</v>
      </c>
      <c r="BJ27">
        <v>0.5</v>
      </c>
      <c r="BK27" t="s">
        <v>149</v>
      </c>
      <c r="BL27" t="s">
        <v>149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149</v>
      </c>
      <c r="CB27">
        <v>0.5</v>
      </c>
      <c r="CC27" t="s">
        <v>149</v>
      </c>
      <c r="CD27" t="s">
        <v>149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149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177</v>
      </c>
      <c r="B28" t="s">
        <v>40</v>
      </c>
      <c r="C28" t="s">
        <v>169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149</v>
      </c>
      <c r="AA28" s="15" t="s">
        <v>149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149</v>
      </c>
      <c r="AR28">
        <v>0.5</v>
      </c>
      <c r="AS28" t="s">
        <v>149</v>
      </c>
      <c r="AT28" t="s">
        <v>149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149</v>
      </c>
      <c r="BJ28">
        <v>0.5</v>
      </c>
      <c r="BK28" t="s">
        <v>149</v>
      </c>
      <c r="BL28" t="s">
        <v>149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149</v>
      </c>
      <c r="CB28">
        <v>0.5</v>
      </c>
      <c r="CC28" t="s">
        <v>149</v>
      </c>
      <c r="CD28" t="s">
        <v>149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149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178</v>
      </c>
      <c r="B29" t="s">
        <v>51</v>
      </c>
      <c r="C29" t="s">
        <v>179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149</v>
      </c>
      <c r="I29" s="15">
        <v>0.5</v>
      </c>
      <c r="J29" s="15" t="s">
        <v>149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149</v>
      </c>
      <c r="AR29">
        <v>0.5</v>
      </c>
      <c r="AS29">
        <v>560</v>
      </c>
      <c r="AT29" t="s">
        <v>149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149</v>
      </c>
      <c r="BJ29">
        <v>0.5</v>
      </c>
      <c r="BK29">
        <v>160</v>
      </c>
      <c r="BL29" t="s">
        <v>149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149</v>
      </c>
      <c r="CB29">
        <v>0.5</v>
      </c>
      <c r="CC29">
        <v>280</v>
      </c>
      <c r="CD29" t="s">
        <v>149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149</v>
      </c>
      <c r="CU29">
        <v>1.5</v>
      </c>
      <c r="CV29" t="s">
        <v>149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180</v>
      </c>
      <c r="B30" t="s">
        <v>51</v>
      </c>
      <c r="C30" t="s">
        <v>179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149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149</v>
      </c>
      <c r="AR30">
        <v>0.5</v>
      </c>
      <c r="AS30">
        <v>800</v>
      </c>
      <c r="AT30" t="s">
        <v>149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149</v>
      </c>
      <c r="BJ30">
        <v>0.5</v>
      </c>
      <c r="BK30">
        <v>175</v>
      </c>
      <c r="BL30" t="s">
        <v>149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149</v>
      </c>
      <c r="CB30">
        <v>0.5</v>
      </c>
      <c r="CC30">
        <v>182</v>
      </c>
      <c r="CD30" t="s">
        <v>149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149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181</v>
      </c>
      <c r="B31" t="s">
        <v>51</v>
      </c>
      <c r="C31" t="s">
        <v>179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149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149</v>
      </c>
      <c r="AR31">
        <v>0.5</v>
      </c>
      <c r="AS31">
        <v>520</v>
      </c>
      <c r="AT31" t="s">
        <v>149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149</v>
      </c>
      <c r="BJ31">
        <v>0.5</v>
      </c>
      <c r="BK31">
        <v>155</v>
      </c>
      <c r="BL31" t="s">
        <v>149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149</v>
      </c>
      <c r="CB31">
        <v>0.5</v>
      </c>
      <c r="CC31" t="s">
        <v>149</v>
      </c>
      <c r="CD31" t="s">
        <v>149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149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182</v>
      </c>
      <c r="B32" t="s">
        <v>51</v>
      </c>
      <c r="C32" t="s">
        <v>179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149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149</v>
      </c>
      <c r="AR32">
        <v>0.5</v>
      </c>
      <c r="AS32" t="s">
        <v>149</v>
      </c>
      <c r="AT32" t="s">
        <v>149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149</v>
      </c>
      <c r="BJ32">
        <v>0.5</v>
      </c>
      <c r="BK32">
        <v>100</v>
      </c>
      <c r="BL32" t="s">
        <v>149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149</v>
      </c>
      <c r="CB32">
        <v>0.5</v>
      </c>
      <c r="CC32">
        <v>390</v>
      </c>
      <c r="CD32" t="s">
        <v>149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149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183</v>
      </c>
      <c r="B33" t="s">
        <v>51</v>
      </c>
      <c r="C33" t="s">
        <v>179</v>
      </c>
      <c r="D33">
        <v>0.40932001395621892</v>
      </c>
      <c r="E33">
        <v>0.71</v>
      </c>
      <c r="F33">
        <v>0.183924362997722</v>
      </c>
      <c r="G33">
        <v>0.5</v>
      </c>
      <c r="H33" t="s">
        <v>149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149</v>
      </c>
      <c r="AR33">
        <v>0.5</v>
      </c>
      <c r="AS33">
        <v>500</v>
      </c>
      <c r="AT33" t="s">
        <v>149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149</v>
      </c>
      <c r="BJ33">
        <v>0.5</v>
      </c>
      <c r="BK33">
        <v>135</v>
      </c>
      <c r="BL33" t="s">
        <v>149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149</v>
      </c>
      <c r="CB33">
        <v>0.5</v>
      </c>
      <c r="CC33">
        <v>265</v>
      </c>
      <c r="CD33" t="s">
        <v>149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149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184</v>
      </c>
      <c r="B34" t="s">
        <v>51</v>
      </c>
      <c r="C34" t="s">
        <v>179</v>
      </c>
      <c r="D34">
        <v>0.61593477235972216</v>
      </c>
      <c r="E34">
        <v>0.79713201180936299</v>
      </c>
      <c r="F34">
        <v>0.36</v>
      </c>
      <c r="G34">
        <v>0.5</v>
      </c>
      <c r="H34" t="s">
        <v>149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149</v>
      </c>
      <c r="AR34">
        <v>0.5</v>
      </c>
      <c r="AS34">
        <v>240</v>
      </c>
      <c r="AT34" t="s">
        <v>149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149</v>
      </c>
      <c r="BJ34">
        <v>0.5</v>
      </c>
      <c r="BK34">
        <v>-125</v>
      </c>
      <c r="BL34" t="s">
        <v>149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149</v>
      </c>
      <c r="CB34">
        <v>0.5</v>
      </c>
      <c r="CC34" t="s">
        <v>149</v>
      </c>
      <c r="CD34" t="s">
        <v>149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149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185</v>
      </c>
      <c r="B35" t="s">
        <v>51</v>
      </c>
      <c r="C35" t="s">
        <v>179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149</v>
      </c>
      <c r="I35" s="15">
        <v>0.5</v>
      </c>
      <c r="J35" s="15" t="s">
        <v>149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149</v>
      </c>
      <c r="AR35">
        <v>0.5</v>
      </c>
      <c r="AS35">
        <v>800</v>
      </c>
      <c r="AT35" t="s">
        <v>149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149</v>
      </c>
      <c r="BJ35">
        <v>0.5</v>
      </c>
      <c r="BK35">
        <v>165</v>
      </c>
      <c r="BL35" t="s">
        <v>149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149</v>
      </c>
      <c r="CB35">
        <v>0.5</v>
      </c>
      <c r="CC35">
        <v>750</v>
      </c>
      <c r="CD35" t="s">
        <v>149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149</v>
      </c>
      <c r="CU35">
        <v>0.5</v>
      </c>
      <c r="CV35" t="s">
        <v>149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186</v>
      </c>
      <c r="B36" t="s">
        <v>51</v>
      </c>
      <c r="C36" t="s">
        <v>179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149</v>
      </c>
      <c r="I36" s="15">
        <v>0.5</v>
      </c>
      <c r="J36" s="15" t="s">
        <v>149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149</v>
      </c>
      <c r="AR36">
        <v>0.5</v>
      </c>
      <c r="AS36">
        <v>750</v>
      </c>
      <c r="AT36" t="s">
        <v>149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149</v>
      </c>
      <c r="BJ36">
        <v>0.5</v>
      </c>
      <c r="BK36">
        <v>145</v>
      </c>
      <c r="BL36" t="s">
        <v>149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149</v>
      </c>
      <c r="CB36">
        <v>0.5</v>
      </c>
      <c r="CC36">
        <v>800</v>
      </c>
      <c r="CD36" t="s">
        <v>149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149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187</v>
      </c>
      <c r="B37" t="s">
        <v>51</v>
      </c>
      <c r="C37" t="s">
        <v>179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149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149</v>
      </c>
      <c r="AR37">
        <v>0.5</v>
      </c>
      <c r="AS37">
        <v>290</v>
      </c>
      <c r="AT37" t="s">
        <v>149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149</v>
      </c>
      <c r="BJ37">
        <v>0.5</v>
      </c>
      <c r="BK37">
        <v>110</v>
      </c>
      <c r="BL37" t="s">
        <v>149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149</v>
      </c>
      <c r="CB37">
        <v>0.5</v>
      </c>
      <c r="CC37">
        <v>880</v>
      </c>
      <c r="CD37" t="s">
        <v>149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149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188</v>
      </c>
      <c r="B38" t="s">
        <v>53</v>
      </c>
      <c r="C38" t="s">
        <v>189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149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149</v>
      </c>
      <c r="AR38">
        <v>0.5</v>
      </c>
      <c r="AS38">
        <v>285</v>
      </c>
      <c r="AT38" t="s">
        <v>149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149</v>
      </c>
      <c r="BJ38">
        <v>0.5</v>
      </c>
      <c r="BK38">
        <v>115</v>
      </c>
      <c r="BL38" t="s">
        <v>149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149</v>
      </c>
      <c r="CB38">
        <v>0.5</v>
      </c>
      <c r="CC38">
        <v>430</v>
      </c>
      <c r="CD38" t="s">
        <v>149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149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190</v>
      </c>
      <c r="B39" t="s">
        <v>53</v>
      </c>
      <c r="C39" t="s">
        <v>189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149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149</v>
      </c>
      <c r="AR39">
        <v>0.5</v>
      </c>
      <c r="AS39">
        <v>320</v>
      </c>
      <c r="AT39" t="s">
        <v>149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149</v>
      </c>
      <c r="BJ39">
        <v>0.5</v>
      </c>
      <c r="BK39">
        <v>115</v>
      </c>
      <c r="BL39" t="s">
        <v>149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149</v>
      </c>
      <c r="CB39">
        <v>0.5</v>
      </c>
      <c r="CC39">
        <v>490</v>
      </c>
      <c r="CD39" t="s">
        <v>149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149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191</v>
      </c>
      <c r="B40" t="s">
        <v>53</v>
      </c>
      <c r="C40" t="s">
        <v>189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149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149</v>
      </c>
      <c r="AR40">
        <v>0.5</v>
      </c>
      <c r="AS40">
        <v>440</v>
      </c>
      <c r="AT40" t="s">
        <v>149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149</v>
      </c>
      <c r="BJ40">
        <v>0.5</v>
      </c>
      <c r="BK40">
        <v>155</v>
      </c>
      <c r="BL40" t="s">
        <v>149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149</v>
      </c>
      <c r="CB40">
        <v>0.5</v>
      </c>
      <c r="CC40">
        <v>640</v>
      </c>
      <c r="CD40" t="s">
        <v>149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149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192</v>
      </c>
      <c r="B41" t="s">
        <v>53</v>
      </c>
      <c r="C41" t="s">
        <v>189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149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149</v>
      </c>
      <c r="AR41">
        <v>0.5</v>
      </c>
      <c r="AS41">
        <v>420</v>
      </c>
      <c r="AT41" t="s">
        <v>149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149</v>
      </c>
      <c r="BJ41" s="15">
        <v>0.5</v>
      </c>
      <c r="BK41" s="15">
        <v>160</v>
      </c>
      <c r="BL41" s="15" t="s">
        <v>149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149</v>
      </c>
      <c r="CB41">
        <v>0.5</v>
      </c>
      <c r="CC41">
        <v>680</v>
      </c>
      <c r="CD41" t="s">
        <v>149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149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193</v>
      </c>
      <c r="B42" t="s">
        <v>53</v>
      </c>
      <c r="C42" t="s">
        <v>189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149</v>
      </c>
      <c r="I42">
        <v>0.5</v>
      </c>
      <c r="J42" t="s">
        <v>149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149</v>
      </c>
      <c r="AR42">
        <v>0.5</v>
      </c>
      <c r="AS42">
        <v>470</v>
      </c>
      <c r="AT42" t="s">
        <v>149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149</v>
      </c>
      <c r="BJ42">
        <v>0.5</v>
      </c>
      <c r="BK42">
        <v>180</v>
      </c>
      <c r="BL42" t="s">
        <v>149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149</v>
      </c>
      <c r="CB42">
        <v>0.5</v>
      </c>
      <c r="CC42" t="s">
        <v>149</v>
      </c>
      <c r="CD42" t="s">
        <v>149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149</v>
      </c>
      <c r="CU42">
        <v>0.5</v>
      </c>
      <c r="CV42" t="s">
        <v>149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194</v>
      </c>
      <c r="B43" t="s">
        <v>53</v>
      </c>
      <c r="C43" t="s">
        <v>189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149</v>
      </c>
      <c r="I43" s="15">
        <v>0.5</v>
      </c>
      <c r="J43" s="15" t="s">
        <v>149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149</v>
      </c>
      <c r="AR43">
        <v>0.5</v>
      </c>
      <c r="AS43">
        <v>680</v>
      </c>
      <c r="AT43" t="s">
        <v>149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149</v>
      </c>
      <c r="BJ43">
        <v>0.5</v>
      </c>
      <c r="BK43">
        <v>220</v>
      </c>
      <c r="BL43" t="s">
        <v>149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149</v>
      </c>
      <c r="CB43">
        <v>0.5</v>
      </c>
      <c r="CC43" t="s">
        <v>149</v>
      </c>
      <c r="CD43" t="s">
        <v>149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149</v>
      </c>
      <c r="CU43">
        <v>0.5</v>
      </c>
      <c r="CV43" t="s">
        <v>149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195</v>
      </c>
      <c r="B44" t="s">
        <v>53</v>
      </c>
      <c r="C44" t="s">
        <v>189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149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149</v>
      </c>
      <c r="AR44">
        <v>0.5</v>
      </c>
      <c r="AS44">
        <v>560</v>
      </c>
      <c r="AT44" t="s">
        <v>149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149</v>
      </c>
      <c r="BJ44">
        <v>0.5</v>
      </c>
      <c r="BK44">
        <v>200</v>
      </c>
      <c r="BL44" t="s">
        <v>149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149</v>
      </c>
      <c r="CB44">
        <v>0.5</v>
      </c>
      <c r="CC44">
        <v>550</v>
      </c>
      <c r="CD44" t="s">
        <v>149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149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196</v>
      </c>
      <c r="B45" t="s">
        <v>53</v>
      </c>
      <c r="C45" t="s">
        <v>189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149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149</v>
      </c>
      <c r="AR45">
        <v>0.5</v>
      </c>
      <c r="AS45">
        <v>390</v>
      </c>
      <c r="AT45" t="s">
        <v>149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149</v>
      </c>
      <c r="BJ45">
        <v>0.5</v>
      </c>
      <c r="BK45">
        <v>145</v>
      </c>
      <c r="BL45" t="s">
        <v>149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149</v>
      </c>
      <c r="CB45">
        <v>0.5</v>
      </c>
      <c r="CC45">
        <v>470</v>
      </c>
      <c r="CD45" t="s">
        <v>149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149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197</v>
      </c>
      <c r="B46" t="s">
        <v>41</v>
      </c>
      <c r="C46" t="s">
        <v>53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149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149</v>
      </c>
      <c r="AR46">
        <v>0.5</v>
      </c>
      <c r="AS46">
        <v>440</v>
      </c>
      <c r="AT46" t="s">
        <v>149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149</v>
      </c>
      <c r="BJ46">
        <v>0.5</v>
      </c>
      <c r="BK46">
        <v>130</v>
      </c>
      <c r="BL46" t="s">
        <v>149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149</v>
      </c>
      <c r="CB46">
        <v>0.5</v>
      </c>
      <c r="CC46">
        <v>110</v>
      </c>
      <c r="CD46" t="s">
        <v>149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149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198</v>
      </c>
      <c r="B47" t="s">
        <v>41</v>
      </c>
      <c r="C47" t="s">
        <v>53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149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149</v>
      </c>
      <c r="AR47">
        <v>0.5</v>
      </c>
      <c r="AS47">
        <v>480</v>
      </c>
      <c r="AT47" t="s">
        <v>149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149</v>
      </c>
      <c r="BJ47">
        <v>0.5</v>
      </c>
      <c r="BK47">
        <v>120</v>
      </c>
      <c r="BL47" t="s">
        <v>149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149</v>
      </c>
      <c r="CB47">
        <v>0.5</v>
      </c>
      <c r="CC47">
        <v>800</v>
      </c>
      <c r="CD47" t="s">
        <v>149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149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199</v>
      </c>
      <c r="B48" t="s">
        <v>41</v>
      </c>
      <c r="C48" t="s">
        <v>53</v>
      </c>
      <c r="D48">
        <v>0.57803938983620473</v>
      </c>
      <c r="E48">
        <v>0.72132657761400198</v>
      </c>
      <c r="F48">
        <v>0.43</v>
      </c>
      <c r="G48">
        <v>0.5</v>
      </c>
      <c r="H48" t="s">
        <v>149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149</v>
      </c>
      <c r="AR48">
        <v>0.5</v>
      </c>
      <c r="AS48">
        <v>700</v>
      </c>
      <c r="AT48" t="s">
        <v>149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149</v>
      </c>
      <c r="BJ48">
        <v>0.5</v>
      </c>
      <c r="BK48">
        <v>170</v>
      </c>
      <c r="BL48" t="s">
        <v>149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149</v>
      </c>
      <c r="CB48">
        <v>0.5</v>
      </c>
      <c r="CC48">
        <v>580</v>
      </c>
      <c r="CD48" t="s">
        <v>149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149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200</v>
      </c>
      <c r="B49" t="s">
        <v>41</v>
      </c>
      <c r="C49" t="s">
        <v>53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149</v>
      </c>
      <c r="I49">
        <v>0.5</v>
      </c>
      <c r="J49" t="s">
        <v>149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149</v>
      </c>
      <c r="AA49" s="15" t="s">
        <v>149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149</v>
      </c>
      <c r="AR49">
        <v>0.5</v>
      </c>
      <c r="AS49" t="s">
        <v>149</v>
      </c>
      <c r="AT49" t="s">
        <v>149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149</v>
      </c>
      <c r="BJ49">
        <v>0.5</v>
      </c>
      <c r="BK49" t="s">
        <v>149</v>
      </c>
      <c r="BL49" t="s">
        <v>149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149</v>
      </c>
      <c r="CB49">
        <v>0.5</v>
      </c>
      <c r="CC49" t="s">
        <v>149</v>
      </c>
      <c r="CD49" t="s">
        <v>149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149</v>
      </c>
      <c r="CU49">
        <v>0.5</v>
      </c>
      <c r="CV49" t="s">
        <v>149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201</v>
      </c>
      <c r="B50" t="s">
        <v>41</v>
      </c>
      <c r="C50" t="s">
        <v>53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149</v>
      </c>
      <c r="I50">
        <v>0.5</v>
      </c>
      <c r="J50" t="s">
        <v>149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149</v>
      </c>
      <c r="AA50" t="s">
        <v>149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149</v>
      </c>
      <c r="AR50">
        <v>0.5</v>
      </c>
      <c r="AS50" t="s">
        <v>149</v>
      </c>
      <c r="AT50" t="s">
        <v>149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149</v>
      </c>
      <c r="BJ50">
        <v>0.5</v>
      </c>
      <c r="BK50" t="s">
        <v>149</v>
      </c>
      <c r="BL50" t="s">
        <v>149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149</v>
      </c>
      <c r="CB50">
        <v>0.5</v>
      </c>
      <c r="CC50" t="s">
        <v>149</v>
      </c>
      <c r="CD50" t="s">
        <v>149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149</v>
      </c>
      <c r="CU50">
        <v>0.5</v>
      </c>
      <c r="CV50" t="s">
        <v>149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202</v>
      </c>
      <c r="B51" t="s">
        <v>41</v>
      </c>
      <c r="C51" t="s">
        <v>53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149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149</v>
      </c>
      <c r="AR51">
        <v>0.5</v>
      </c>
      <c r="AS51">
        <v>500</v>
      </c>
      <c r="AT51" t="s">
        <v>149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149</v>
      </c>
      <c r="BJ51">
        <v>0.5</v>
      </c>
      <c r="BK51">
        <v>115</v>
      </c>
      <c r="BL51" t="s">
        <v>149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149</v>
      </c>
      <c r="CB51">
        <v>0.5</v>
      </c>
      <c r="CC51">
        <v>410</v>
      </c>
      <c r="CD51" t="s">
        <v>149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149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203</v>
      </c>
      <c r="B52" t="s">
        <v>41</v>
      </c>
      <c r="C52" t="s">
        <v>53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149</v>
      </c>
      <c r="I52" s="15">
        <v>0.5</v>
      </c>
      <c r="J52" s="15" t="s">
        <v>149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149</v>
      </c>
      <c r="AA52" t="s">
        <v>149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149</v>
      </c>
      <c r="AR52">
        <v>0.5</v>
      </c>
      <c r="AS52" t="s">
        <v>149</v>
      </c>
      <c r="AT52" t="s">
        <v>149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149</v>
      </c>
      <c r="BJ52">
        <v>0.5</v>
      </c>
      <c r="BK52" t="s">
        <v>149</v>
      </c>
      <c r="BL52" t="s">
        <v>149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149</v>
      </c>
      <c r="CB52">
        <v>0.5</v>
      </c>
      <c r="CC52" t="s">
        <v>149</v>
      </c>
      <c r="CD52" t="s">
        <v>149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149</v>
      </c>
      <c r="CU52">
        <v>0.5</v>
      </c>
      <c r="CV52" t="s">
        <v>149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204</v>
      </c>
      <c r="B53" t="s">
        <v>41</v>
      </c>
      <c r="C53" t="s">
        <v>53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149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149</v>
      </c>
      <c r="AR53">
        <v>0.5</v>
      </c>
      <c r="AS53">
        <v>700</v>
      </c>
      <c r="AT53" t="s">
        <v>149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149</v>
      </c>
      <c r="BJ53">
        <v>0.5</v>
      </c>
      <c r="BK53">
        <v>175</v>
      </c>
      <c r="BL53" t="s">
        <v>149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149</v>
      </c>
      <c r="CB53">
        <v>0.5</v>
      </c>
      <c r="CC53">
        <v>270</v>
      </c>
      <c r="CD53" t="s">
        <v>149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149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205</v>
      </c>
      <c r="B54" t="s">
        <v>41</v>
      </c>
      <c r="C54" t="s">
        <v>53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149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149</v>
      </c>
      <c r="AR54">
        <v>0.5</v>
      </c>
      <c r="AS54">
        <v>540</v>
      </c>
      <c r="AT54" t="s">
        <v>149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149</v>
      </c>
      <c r="BJ54">
        <v>0.5</v>
      </c>
      <c r="BK54">
        <v>135</v>
      </c>
      <c r="BL54" t="s">
        <v>149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149</v>
      </c>
      <c r="CB54">
        <v>0.5</v>
      </c>
      <c r="CC54" t="s">
        <v>149</v>
      </c>
      <c r="CD54" t="s">
        <v>149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149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206</v>
      </c>
      <c r="B55" t="s">
        <v>46</v>
      </c>
      <c r="C55" t="s">
        <v>56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149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149</v>
      </c>
      <c r="AA55" s="15" t="s">
        <v>149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149</v>
      </c>
      <c r="AR55">
        <v>0.5</v>
      </c>
      <c r="AS55" t="s">
        <v>149</v>
      </c>
      <c r="AT55" t="s">
        <v>149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149</v>
      </c>
      <c r="BJ55">
        <v>0.5</v>
      </c>
      <c r="BK55" t="s">
        <v>149</v>
      </c>
      <c r="BL55" t="s">
        <v>149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149</v>
      </c>
      <c r="CB55">
        <v>0.5</v>
      </c>
      <c r="CC55" t="s">
        <v>149</v>
      </c>
      <c r="CD55" t="s">
        <v>149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149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207</v>
      </c>
      <c r="B56" t="s">
        <v>46</v>
      </c>
      <c r="C56" t="s">
        <v>56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149</v>
      </c>
      <c r="I56" s="15">
        <v>0.5</v>
      </c>
      <c r="J56" s="15" t="s">
        <v>149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149</v>
      </c>
      <c r="AA56" t="s">
        <v>149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149</v>
      </c>
      <c r="AR56" s="15">
        <v>0.5</v>
      </c>
      <c r="AS56" t="s">
        <v>149</v>
      </c>
      <c r="AT56" s="15" t="s">
        <v>149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149</v>
      </c>
      <c r="BJ56">
        <v>0.5</v>
      </c>
      <c r="BK56" t="s">
        <v>149</v>
      </c>
      <c r="BL56" t="s">
        <v>149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149</v>
      </c>
      <c r="CB56">
        <v>0.5</v>
      </c>
      <c r="CC56" t="s">
        <v>149</v>
      </c>
      <c r="CD56" t="s">
        <v>149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149</v>
      </c>
      <c r="CU56">
        <v>0.5</v>
      </c>
      <c r="CV56" t="s">
        <v>149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208</v>
      </c>
      <c r="B57" t="s">
        <v>46</v>
      </c>
      <c r="C57" t="s">
        <v>56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149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149</v>
      </c>
      <c r="AA57" t="s">
        <v>149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149</v>
      </c>
      <c r="AR57">
        <v>0.5</v>
      </c>
      <c r="AS57" t="s">
        <v>149</v>
      </c>
      <c r="AT57" t="s">
        <v>149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149</v>
      </c>
      <c r="BJ57">
        <v>0.5</v>
      </c>
      <c r="BK57" t="s">
        <v>149</v>
      </c>
      <c r="BL57" t="s">
        <v>149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149</v>
      </c>
      <c r="CB57">
        <v>0.5</v>
      </c>
      <c r="CC57" t="s">
        <v>149</v>
      </c>
      <c r="CD57" t="s">
        <v>149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149</v>
      </c>
      <c r="CU57">
        <v>0.5</v>
      </c>
      <c r="CV57" t="s">
        <v>149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209</v>
      </c>
      <c r="B58" t="s">
        <v>46</v>
      </c>
      <c r="C58" t="s">
        <v>56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149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149</v>
      </c>
      <c r="AA58" t="s">
        <v>149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149</v>
      </c>
      <c r="AR58">
        <v>0.5</v>
      </c>
      <c r="AS58" t="s">
        <v>149</v>
      </c>
      <c r="AT58" t="s">
        <v>149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149</v>
      </c>
      <c r="BJ58">
        <v>0.5</v>
      </c>
      <c r="BK58" t="s">
        <v>149</v>
      </c>
      <c r="BL58" t="s">
        <v>149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149</v>
      </c>
      <c r="CB58">
        <v>0.5</v>
      </c>
      <c r="CC58" t="s">
        <v>149</v>
      </c>
      <c r="CD58" t="s">
        <v>149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149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210</v>
      </c>
      <c r="B59" t="s">
        <v>46</v>
      </c>
      <c r="C59" t="s">
        <v>56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149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149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149</v>
      </c>
      <c r="AR59">
        <v>0.5</v>
      </c>
      <c r="AS59">
        <v>1600</v>
      </c>
      <c r="AT59" t="s">
        <v>149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149</v>
      </c>
      <c r="BJ59">
        <v>0.5</v>
      </c>
      <c r="BK59" t="s">
        <v>149</v>
      </c>
      <c r="BL59" t="s">
        <v>149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149</v>
      </c>
      <c r="CB59">
        <v>0.5</v>
      </c>
      <c r="CC59" t="s">
        <v>149</v>
      </c>
      <c r="CD59" t="s">
        <v>149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149</v>
      </c>
      <c r="CU59">
        <v>0.5</v>
      </c>
      <c r="CV59" t="s">
        <v>149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211</v>
      </c>
      <c r="B60" t="s">
        <v>46</v>
      </c>
      <c r="C60" t="s">
        <v>56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149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149</v>
      </c>
      <c r="AA60" s="15" t="s">
        <v>149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149</v>
      </c>
      <c r="AR60" s="15">
        <v>0.5</v>
      </c>
      <c r="AS60" s="15" t="s">
        <v>149</v>
      </c>
      <c r="AT60" s="15" t="s">
        <v>149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149</v>
      </c>
      <c r="BJ60" s="15">
        <v>0.5</v>
      </c>
      <c r="BK60" s="15" t="s">
        <v>149</v>
      </c>
      <c r="BL60" s="15" t="s">
        <v>149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149</v>
      </c>
      <c r="CB60">
        <v>0.5</v>
      </c>
      <c r="CC60" t="s">
        <v>149</v>
      </c>
      <c r="CD60" t="s">
        <v>149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149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212</v>
      </c>
      <c r="B61" t="s">
        <v>46</v>
      </c>
      <c r="C61" t="s">
        <v>56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149</v>
      </c>
      <c r="I61" s="15">
        <v>0.5</v>
      </c>
      <c r="J61" s="15" t="s">
        <v>149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149</v>
      </c>
      <c r="AA61" t="s">
        <v>149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149</v>
      </c>
      <c r="AR61">
        <v>0.5</v>
      </c>
      <c r="AS61" t="s">
        <v>149</v>
      </c>
      <c r="AT61" t="s">
        <v>149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149</v>
      </c>
      <c r="BJ61">
        <v>0.5</v>
      </c>
      <c r="BK61" t="s">
        <v>149</v>
      </c>
      <c r="BL61" t="s">
        <v>149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149</v>
      </c>
      <c r="CB61">
        <v>0.5</v>
      </c>
      <c r="CC61" t="s">
        <v>149</v>
      </c>
      <c r="CD61" t="s">
        <v>149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149</v>
      </c>
      <c r="CU61">
        <v>1.5</v>
      </c>
      <c r="CV61" t="s">
        <v>149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213</v>
      </c>
      <c r="B62" t="s">
        <v>46</v>
      </c>
      <c r="C62" t="s">
        <v>56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149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149</v>
      </c>
      <c r="AA62" s="15" t="s">
        <v>149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149</v>
      </c>
      <c r="AR62">
        <v>0.5</v>
      </c>
      <c r="AS62" t="s">
        <v>149</v>
      </c>
      <c r="AT62" t="s">
        <v>149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149</v>
      </c>
      <c r="BJ62" s="15">
        <v>0.5</v>
      </c>
      <c r="BK62" s="15" t="s">
        <v>149</v>
      </c>
      <c r="BL62" s="15" t="s">
        <v>149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149</v>
      </c>
      <c r="CB62">
        <v>0.5</v>
      </c>
      <c r="CC62" t="s">
        <v>149</v>
      </c>
      <c r="CD62" t="s">
        <v>149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149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214</v>
      </c>
      <c r="B63" t="s">
        <v>46</v>
      </c>
      <c r="C63" t="s">
        <v>56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149</v>
      </c>
      <c r="AA63" t="s">
        <v>149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149</v>
      </c>
      <c r="AR63">
        <v>0.5</v>
      </c>
      <c r="AS63" t="s">
        <v>149</v>
      </c>
      <c r="AT63" t="s">
        <v>149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149</v>
      </c>
      <c r="BJ63">
        <v>0.5</v>
      </c>
      <c r="BK63" t="s">
        <v>149</v>
      </c>
      <c r="BL63" t="s">
        <v>149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149</v>
      </c>
      <c r="CB63">
        <v>0.5</v>
      </c>
      <c r="CC63" t="s">
        <v>149</v>
      </c>
      <c r="CD63" t="s">
        <v>149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149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215</v>
      </c>
      <c r="B64" t="s">
        <v>46</v>
      </c>
      <c r="C64" t="s">
        <v>56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149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149</v>
      </c>
      <c r="AR64">
        <v>0.5</v>
      </c>
      <c r="AS64">
        <v>1100</v>
      </c>
      <c r="AT64" t="s">
        <v>149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149</v>
      </c>
      <c r="BJ64">
        <v>0.5</v>
      </c>
      <c r="BK64" t="s">
        <v>149</v>
      </c>
      <c r="BL64" t="s">
        <v>149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149</v>
      </c>
      <c r="CB64">
        <v>0.5</v>
      </c>
      <c r="CC64" t="s">
        <v>149</v>
      </c>
      <c r="CD64" t="s">
        <v>149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149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216</v>
      </c>
      <c r="B65" t="s">
        <v>46</v>
      </c>
      <c r="C65" t="s">
        <v>56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149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149</v>
      </c>
      <c r="AA65" s="15" t="s">
        <v>149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149</v>
      </c>
      <c r="AR65">
        <v>0.5</v>
      </c>
      <c r="AS65" t="s">
        <v>149</v>
      </c>
      <c r="AT65" t="s">
        <v>149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149</v>
      </c>
      <c r="BJ65">
        <v>0.5</v>
      </c>
      <c r="BK65" t="s">
        <v>149</v>
      </c>
      <c r="BL65" t="s">
        <v>149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149</v>
      </c>
      <c r="CB65">
        <v>0.5</v>
      </c>
      <c r="CC65" t="s">
        <v>149</v>
      </c>
      <c r="CD65" t="s">
        <v>149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149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217</v>
      </c>
      <c r="B66" t="s">
        <v>46</v>
      </c>
      <c r="C66" t="s">
        <v>56</v>
      </c>
      <c r="D66">
        <v>0.55145420078788021</v>
      </c>
      <c r="E66">
        <v>1.0891297</v>
      </c>
      <c r="F66">
        <v>0.42</v>
      </c>
      <c r="G66">
        <v>0.5</v>
      </c>
      <c r="H66" t="s">
        <v>149</v>
      </c>
      <c r="I66">
        <v>0.5</v>
      </c>
      <c r="J66" t="s">
        <v>149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149</v>
      </c>
      <c r="AA66" s="15" t="s">
        <v>149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149</v>
      </c>
      <c r="AR66">
        <v>0.5</v>
      </c>
      <c r="AS66" t="s">
        <v>149</v>
      </c>
      <c r="AT66" t="s">
        <v>149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149</v>
      </c>
      <c r="BJ66">
        <v>0.5</v>
      </c>
      <c r="BK66" t="s">
        <v>149</v>
      </c>
      <c r="BL66" t="s">
        <v>149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149</v>
      </c>
      <c r="CB66">
        <v>0.5</v>
      </c>
      <c r="CC66" t="s">
        <v>149</v>
      </c>
      <c r="CD66" t="s">
        <v>149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149</v>
      </c>
      <c r="CU66">
        <v>1.5</v>
      </c>
      <c r="CV66" t="s">
        <v>149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218</v>
      </c>
      <c r="B67" t="s">
        <v>46</v>
      </c>
      <c r="C67" t="s">
        <v>56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149</v>
      </c>
      <c r="AR67">
        <v>0.5</v>
      </c>
      <c r="AS67">
        <v>1700</v>
      </c>
      <c r="AT67" t="s">
        <v>149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149</v>
      </c>
      <c r="BJ67">
        <v>0.5</v>
      </c>
      <c r="BK67" t="s">
        <v>149</v>
      </c>
      <c r="BL67" t="s">
        <v>149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149</v>
      </c>
      <c r="CB67">
        <v>0.5</v>
      </c>
      <c r="CC67" t="s">
        <v>149</v>
      </c>
      <c r="CD67" t="s">
        <v>149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149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219</v>
      </c>
      <c r="B68" t="s">
        <v>42</v>
      </c>
      <c r="C68" t="s">
        <v>220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149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149</v>
      </c>
      <c r="AR68">
        <v>0.5</v>
      </c>
      <c r="AS68">
        <v>1060</v>
      </c>
      <c r="AT68" t="s">
        <v>149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149</v>
      </c>
      <c r="BJ68" s="15">
        <v>0.5</v>
      </c>
      <c r="BK68" s="15">
        <v>230</v>
      </c>
      <c r="BL68" s="15" t="s">
        <v>149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149</v>
      </c>
      <c r="CB68">
        <v>0.5</v>
      </c>
      <c r="CC68" t="s">
        <v>149</v>
      </c>
      <c r="CD68" t="s">
        <v>149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149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221</v>
      </c>
      <c r="B69" t="s">
        <v>42</v>
      </c>
      <c r="C69" t="s">
        <v>220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149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149</v>
      </c>
      <c r="AR69">
        <v>0.5</v>
      </c>
      <c r="AS69">
        <v>900</v>
      </c>
      <c r="AT69" t="s">
        <v>149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149</v>
      </c>
      <c r="BJ69">
        <v>0.5</v>
      </c>
      <c r="BK69">
        <v>240</v>
      </c>
      <c r="BL69" t="s">
        <v>149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149</v>
      </c>
      <c r="CB69">
        <v>0.5</v>
      </c>
      <c r="CC69">
        <v>520</v>
      </c>
      <c r="CD69" t="s">
        <v>149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149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222</v>
      </c>
      <c r="B70" t="s">
        <v>42</v>
      </c>
      <c r="C70" t="s">
        <v>220</v>
      </c>
      <c r="D70">
        <v>0.37098960979825307</v>
      </c>
      <c r="E70">
        <v>0.52</v>
      </c>
      <c r="F70">
        <v>3.61877824350249E-2</v>
      </c>
      <c r="G70">
        <v>0.5</v>
      </c>
      <c r="H70" t="s">
        <v>149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149</v>
      </c>
      <c r="AR70">
        <v>0.5</v>
      </c>
      <c r="AS70">
        <v>1060</v>
      </c>
      <c r="AT70" t="s">
        <v>149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149</v>
      </c>
      <c r="BJ70">
        <v>0.5</v>
      </c>
      <c r="BK70">
        <v>260</v>
      </c>
      <c r="BL70" t="s">
        <v>149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149</v>
      </c>
      <c r="CB70">
        <v>0.5</v>
      </c>
      <c r="CC70">
        <v>880</v>
      </c>
      <c r="CD70" t="s">
        <v>149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149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223</v>
      </c>
      <c r="B71" t="s">
        <v>42</v>
      </c>
      <c r="C71" t="s">
        <v>220</v>
      </c>
      <c r="D71">
        <v>0.40152254811824878</v>
      </c>
      <c r="E71">
        <v>0.48</v>
      </c>
      <c r="F71">
        <v>0.31679949526888901</v>
      </c>
      <c r="G71">
        <v>0.5</v>
      </c>
      <c r="H71" t="s">
        <v>149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149</v>
      </c>
      <c r="AR71">
        <v>0.5</v>
      </c>
      <c r="AS71">
        <v>750</v>
      </c>
      <c r="AT71" t="s">
        <v>149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149</v>
      </c>
      <c r="BJ71">
        <v>0.5</v>
      </c>
      <c r="BK71">
        <v>230</v>
      </c>
      <c r="BL71" t="s">
        <v>149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149</v>
      </c>
      <c r="CB71">
        <v>0.5</v>
      </c>
      <c r="CC71" t="s">
        <v>149</v>
      </c>
      <c r="CD71" t="s">
        <v>149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149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224</v>
      </c>
      <c r="B72" t="s">
        <v>42</v>
      </c>
      <c r="C72" t="s">
        <v>220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149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149</v>
      </c>
      <c r="AR72">
        <v>0.5</v>
      </c>
      <c r="AS72">
        <v>900</v>
      </c>
      <c r="AT72" t="s">
        <v>149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149</v>
      </c>
      <c r="BJ72">
        <v>0.5</v>
      </c>
      <c r="BK72">
        <v>200</v>
      </c>
      <c r="BL72" t="s">
        <v>149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149</v>
      </c>
      <c r="CB72">
        <v>0.5</v>
      </c>
      <c r="CC72" t="s">
        <v>149</v>
      </c>
      <c r="CD72" t="s">
        <v>149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149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225</v>
      </c>
      <c r="B73" t="s">
        <v>42</v>
      </c>
      <c r="C73" t="s">
        <v>220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149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149</v>
      </c>
      <c r="AR73">
        <v>0.5</v>
      </c>
      <c r="AS73">
        <v>830</v>
      </c>
      <c r="AT73" t="s">
        <v>149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149</v>
      </c>
      <c r="BJ73">
        <v>0.5</v>
      </c>
      <c r="BK73">
        <v>230</v>
      </c>
      <c r="BL73" t="s">
        <v>149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149</v>
      </c>
      <c r="CB73">
        <v>0.5</v>
      </c>
      <c r="CC73">
        <v>880</v>
      </c>
      <c r="CD73" t="s">
        <v>149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149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226</v>
      </c>
      <c r="B74" t="s">
        <v>42</v>
      </c>
      <c r="C74" t="s">
        <v>220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149</v>
      </c>
      <c r="I74" s="15">
        <v>0.5</v>
      </c>
      <c r="J74" s="15" t="s">
        <v>149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149</v>
      </c>
      <c r="AR74">
        <v>0.5</v>
      </c>
      <c r="AS74">
        <v>1060</v>
      </c>
      <c r="AT74" t="s">
        <v>149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149</v>
      </c>
      <c r="BJ74">
        <v>0.5</v>
      </c>
      <c r="BK74">
        <v>260</v>
      </c>
      <c r="BL74" t="s">
        <v>149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149</v>
      </c>
      <c r="CB74">
        <v>0.5</v>
      </c>
      <c r="CC74">
        <v>880</v>
      </c>
      <c r="CD74" t="s">
        <v>149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149</v>
      </c>
      <c r="CU74">
        <v>0.5</v>
      </c>
      <c r="CV74" t="s">
        <v>149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227</v>
      </c>
      <c r="B75" t="s">
        <v>42</v>
      </c>
      <c r="C75" t="s">
        <v>220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149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149</v>
      </c>
      <c r="AR75">
        <v>0.5</v>
      </c>
      <c r="AS75">
        <v>870</v>
      </c>
      <c r="AT75" t="s">
        <v>149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149</v>
      </c>
      <c r="BJ75">
        <v>0.5</v>
      </c>
      <c r="BK75">
        <v>260</v>
      </c>
      <c r="BL75" t="s">
        <v>149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149</v>
      </c>
      <c r="CB75">
        <v>0.5</v>
      </c>
      <c r="CC75">
        <v>920</v>
      </c>
      <c r="CD75" t="s">
        <v>149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149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228</v>
      </c>
      <c r="B76" t="s">
        <v>42</v>
      </c>
      <c r="C76" t="s">
        <v>220</v>
      </c>
      <c r="D76">
        <v>0.33055889500346802</v>
      </c>
      <c r="E76">
        <v>0.51</v>
      </c>
      <c r="F76">
        <v>0.25292447000000001</v>
      </c>
      <c r="G76">
        <v>0.5</v>
      </c>
      <c r="H76" t="s">
        <v>149</v>
      </c>
      <c r="I76">
        <v>0.5</v>
      </c>
      <c r="J76" t="s">
        <v>149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149</v>
      </c>
      <c r="AR76">
        <v>0.5</v>
      </c>
      <c r="AS76">
        <v>830</v>
      </c>
      <c r="AT76" t="s">
        <v>149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149</v>
      </c>
      <c r="BJ76">
        <v>0.5</v>
      </c>
      <c r="BK76">
        <v>270</v>
      </c>
      <c r="BL76" t="s">
        <v>149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149</v>
      </c>
      <c r="CB76">
        <v>0.5</v>
      </c>
      <c r="CC76">
        <v>920</v>
      </c>
      <c r="CD76" t="s">
        <v>149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149</v>
      </c>
      <c r="CU76">
        <v>0.5</v>
      </c>
      <c r="CV76" t="s">
        <v>149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229</v>
      </c>
      <c r="B77" t="s">
        <v>47</v>
      </c>
      <c r="C77" t="s">
        <v>230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149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149</v>
      </c>
      <c r="AR77">
        <v>0.5</v>
      </c>
      <c r="AS77">
        <v>480</v>
      </c>
      <c r="AT77" t="s">
        <v>149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149</v>
      </c>
      <c r="BJ77">
        <v>0.5</v>
      </c>
      <c r="BK77">
        <v>145</v>
      </c>
      <c r="BL77" t="s">
        <v>149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149</v>
      </c>
      <c r="CB77">
        <v>0.5</v>
      </c>
      <c r="CC77">
        <v>1000</v>
      </c>
      <c r="CD77" t="s">
        <v>149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149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231</v>
      </c>
      <c r="B78" t="s">
        <v>47</v>
      </c>
      <c r="C78" t="s">
        <v>230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149</v>
      </c>
      <c r="I78" s="15">
        <v>0.5</v>
      </c>
      <c r="J78" s="15" t="s">
        <v>149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149</v>
      </c>
      <c r="AA78" t="s">
        <v>149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149</v>
      </c>
      <c r="AR78">
        <v>0.5</v>
      </c>
      <c r="AS78" t="s">
        <v>149</v>
      </c>
      <c r="AT78" t="s">
        <v>149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149</v>
      </c>
      <c r="BJ78">
        <v>0.5</v>
      </c>
      <c r="BK78" t="s">
        <v>149</v>
      </c>
      <c r="BL78" t="s">
        <v>149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149</v>
      </c>
      <c r="CB78">
        <v>0.5</v>
      </c>
      <c r="CC78" t="s">
        <v>149</v>
      </c>
      <c r="CD78" t="s">
        <v>149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149</v>
      </c>
      <c r="CU78">
        <v>0.5</v>
      </c>
      <c r="CV78" t="s">
        <v>149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232</v>
      </c>
      <c r="B79" t="s">
        <v>47</v>
      </c>
      <c r="C79" t="s">
        <v>230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149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149</v>
      </c>
      <c r="AR79">
        <v>0.5</v>
      </c>
      <c r="AS79">
        <v>430</v>
      </c>
      <c r="AT79" t="s">
        <v>149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149</v>
      </c>
      <c r="BJ79" s="15">
        <v>0.5</v>
      </c>
      <c r="BK79" s="15">
        <v>-105</v>
      </c>
      <c r="BL79" s="15" t="s">
        <v>149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149</v>
      </c>
      <c r="CB79">
        <v>0.5</v>
      </c>
      <c r="CC79">
        <v>750</v>
      </c>
      <c r="CD79" t="s">
        <v>149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149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233</v>
      </c>
      <c r="B80" t="s">
        <v>47</v>
      </c>
      <c r="C80" t="s">
        <v>230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149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149</v>
      </c>
      <c r="AR80">
        <v>0.5</v>
      </c>
      <c r="AS80">
        <v>1060</v>
      </c>
      <c r="AT80" t="s">
        <v>149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149</v>
      </c>
      <c r="BJ80">
        <v>0.5</v>
      </c>
      <c r="BK80">
        <v>185</v>
      </c>
      <c r="BL80" t="s">
        <v>149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149</v>
      </c>
      <c r="CB80">
        <v>0.5</v>
      </c>
      <c r="CC80">
        <v>850</v>
      </c>
      <c r="CD80" t="s">
        <v>149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149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234</v>
      </c>
      <c r="B81" t="s">
        <v>47</v>
      </c>
      <c r="C81" t="s">
        <v>230</v>
      </c>
      <c r="D81">
        <v>0.40664972155473478</v>
      </c>
      <c r="E81">
        <v>0.53</v>
      </c>
      <c r="F81">
        <v>0.20927851</v>
      </c>
      <c r="G81">
        <v>0.5</v>
      </c>
      <c r="H81" t="s">
        <v>149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149</v>
      </c>
      <c r="AR81">
        <v>0.5</v>
      </c>
      <c r="AS81">
        <v>340</v>
      </c>
      <c r="AT81" t="s">
        <v>149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149</v>
      </c>
      <c r="BJ81">
        <v>0.5</v>
      </c>
      <c r="BK81">
        <v>115</v>
      </c>
      <c r="BL81" t="s">
        <v>149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149</v>
      </c>
      <c r="CB81">
        <v>0.5</v>
      </c>
      <c r="CC81">
        <v>490</v>
      </c>
      <c r="CD81" t="s">
        <v>149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149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235</v>
      </c>
      <c r="B82" t="s">
        <v>47</v>
      </c>
      <c r="C82" t="s">
        <v>230</v>
      </c>
      <c r="D82">
        <v>0.36854702945186513</v>
      </c>
      <c r="E82">
        <v>0.52</v>
      </c>
      <c r="F82">
        <v>0.16467504118748399</v>
      </c>
      <c r="G82">
        <v>0.5</v>
      </c>
      <c r="H82" t="s">
        <v>149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149</v>
      </c>
      <c r="AR82">
        <v>0.5</v>
      </c>
      <c r="AS82">
        <v>310</v>
      </c>
      <c r="AT82" t="s">
        <v>149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149</v>
      </c>
      <c r="BJ82">
        <v>0.5</v>
      </c>
      <c r="BK82">
        <v>100</v>
      </c>
      <c r="BL82" t="s">
        <v>149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149</v>
      </c>
      <c r="CB82">
        <v>0.5</v>
      </c>
      <c r="CC82">
        <v>430</v>
      </c>
      <c r="CD82" t="s">
        <v>149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149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236</v>
      </c>
      <c r="B83" t="s">
        <v>47</v>
      </c>
      <c r="C83" t="s">
        <v>230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149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149</v>
      </c>
      <c r="AR83">
        <v>0.5</v>
      </c>
      <c r="AS83">
        <v>420</v>
      </c>
      <c r="AT83" t="s">
        <v>149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149</v>
      </c>
      <c r="BJ83">
        <v>0.5</v>
      </c>
      <c r="BK83">
        <v>115</v>
      </c>
      <c r="BL83" t="s">
        <v>149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149</v>
      </c>
      <c r="CB83">
        <v>0.5</v>
      </c>
      <c r="CC83">
        <v>850</v>
      </c>
      <c r="CD83" t="s">
        <v>149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149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237</v>
      </c>
      <c r="B84" t="s">
        <v>47</v>
      </c>
      <c r="C84" t="s">
        <v>230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149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149</v>
      </c>
      <c r="AR84">
        <v>0.5</v>
      </c>
      <c r="AS84">
        <v>420</v>
      </c>
      <c r="AT84" t="s">
        <v>149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149</v>
      </c>
      <c r="BJ84">
        <v>0.5</v>
      </c>
      <c r="BK84">
        <v>-110</v>
      </c>
      <c r="BL84" t="s">
        <v>149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149</v>
      </c>
      <c r="CB84">
        <v>0.5</v>
      </c>
      <c r="CC84" t="s">
        <v>149</v>
      </c>
      <c r="CD84" t="s">
        <v>149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149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238</v>
      </c>
      <c r="B85" t="s">
        <v>14</v>
      </c>
      <c r="C85" t="s">
        <v>239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149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149</v>
      </c>
      <c r="AR85">
        <v>0.5</v>
      </c>
      <c r="AS85">
        <v>560</v>
      </c>
      <c r="AT85" t="s">
        <v>149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149</v>
      </c>
      <c r="BJ85">
        <v>0.5</v>
      </c>
      <c r="BK85">
        <v>195</v>
      </c>
      <c r="BL85" t="s">
        <v>149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149</v>
      </c>
      <c r="CB85">
        <v>0.5</v>
      </c>
      <c r="CC85" t="s">
        <v>149</v>
      </c>
      <c r="CD85" t="s">
        <v>149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149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240</v>
      </c>
      <c r="B86" t="s">
        <v>14</v>
      </c>
      <c r="C86" t="s">
        <v>239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149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149</v>
      </c>
      <c r="AA86" t="s">
        <v>149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149</v>
      </c>
      <c r="AR86">
        <v>0.5</v>
      </c>
      <c r="AS86" t="s">
        <v>149</v>
      </c>
      <c r="AT86" t="s">
        <v>149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149</v>
      </c>
      <c r="BJ86">
        <v>0.5</v>
      </c>
      <c r="BK86" t="s">
        <v>149</v>
      </c>
      <c r="BL86" t="s">
        <v>149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149</v>
      </c>
      <c r="CB86">
        <v>0.5</v>
      </c>
      <c r="CC86" t="s">
        <v>149</v>
      </c>
      <c r="CD86" t="s">
        <v>149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149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241</v>
      </c>
      <c r="B87" t="s">
        <v>14</v>
      </c>
      <c r="C87" t="s">
        <v>239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149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149</v>
      </c>
      <c r="AR87">
        <v>0.5</v>
      </c>
      <c r="AS87">
        <v>480</v>
      </c>
      <c r="AT87" t="s">
        <v>149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149</v>
      </c>
      <c r="BJ87">
        <v>0.5</v>
      </c>
      <c r="BK87">
        <v>165</v>
      </c>
      <c r="BL87" t="s">
        <v>149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149</v>
      </c>
      <c r="CB87">
        <v>0.5</v>
      </c>
      <c r="CC87" t="s">
        <v>149</v>
      </c>
      <c r="CD87" t="s">
        <v>149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149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242</v>
      </c>
      <c r="B88" t="s">
        <v>14</v>
      </c>
      <c r="C88" t="s">
        <v>239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149</v>
      </c>
      <c r="I88">
        <v>0.5</v>
      </c>
      <c r="J88" t="s">
        <v>149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149</v>
      </c>
      <c r="AR88">
        <v>0.5</v>
      </c>
      <c r="AS88">
        <v>560</v>
      </c>
      <c r="AT88" t="s">
        <v>149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149</v>
      </c>
      <c r="BJ88">
        <v>0.5</v>
      </c>
      <c r="BK88">
        <v>180</v>
      </c>
      <c r="BL88" t="s">
        <v>149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149</v>
      </c>
      <c r="CB88">
        <v>0.5</v>
      </c>
      <c r="CC88" t="s">
        <v>149</v>
      </c>
      <c r="CD88" t="s">
        <v>149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149</v>
      </c>
      <c r="CU88">
        <v>0.5</v>
      </c>
      <c r="CV88" t="s">
        <v>149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243</v>
      </c>
      <c r="B89" t="s">
        <v>14</v>
      </c>
      <c r="C89" t="s">
        <v>239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149</v>
      </c>
      <c r="I89" s="15">
        <v>0.5</v>
      </c>
      <c r="J89" s="15" t="s">
        <v>149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149</v>
      </c>
      <c r="AR89">
        <v>0.5</v>
      </c>
      <c r="AS89">
        <v>1060</v>
      </c>
      <c r="AT89" t="s">
        <v>149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149</v>
      </c>
      <c r="BJ89">
        <v>0.5</v>
      </c>
      <c r="BK89">
        <v>260</v>
      </c>
      <c r="BL89" t="s">
        <v>149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149</v>
      </c>
      <c r="CB89">
        <v>0.5</v>
      </c>
      <c r="CC89">
        <v>640</v>
      </c>
      <c r="CD89" t="s">
        <v>149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149</v>
      </c>
      <c r="CU89">
        <v>0.5</v>
      </c>
      <c r="CV89" t="s">
        <v>149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244</v>
      </c>
      <c r="B90" t="s">
        <v>14</v>
      </c>
      <c r="C90" t="s">
        <v>239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149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149</v>
      </c>
      <c r="AR90">
        <v>0.5</v>
      </c>
      <c r="AS90">
        <v>630</v>
      </c>
      <c r="AT90" t="s">
        <v>149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149</v>
      </c>
      <c r="BJ90">
        <v>0.5</v>
      </c>
      <c r="BK90">
        <v>175</v>
      </c>
      <c r="BL90" t="s">
        <v>149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149</v>
      </c>
      <c r="CB90">
        <v>0.5</v>
      </c>
      <c r="CC90" t="s">
        <v>149</v>
      </c>
      <c r="CD90" t="s">
        <v>149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149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245</v>
      </c>
      <c r="B91" t="s">
        <v>14</v>
      </c>
      <c r="C91" t="s">
        <v>239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149</v>
      </c>
      <c r="I91" s="15">
        <v>0.5</v>
      </c>
      <c r="J91" s="15" t="s">
        <v>149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149</v>
      </c>
      <c r="AR91">
        <v>0.5</v>
      </c>
      <c r="AS91">
        <v>830</v>
      </c>
      <c r="AT91" t="s">
        <v>149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149</v>
      </c>
      <c r="BJ91">
        <v>0.5</v>
      </c>
      <c r="BK91">
        <v>210</v>
      </c>
      <c r="BL91" t="s">
        <v>149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149</v>
      </c>
      <c r="CB91">
        <v>0.5</v>
      </c>
      <c r="CC91">
        <v>630</v>
      </c>
      <c r="CD91" t="s">
        <v>149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149</v>
      </c>
      <c r="CU91">
        <v>0.5</v>
      </c>
      <c r="CV91" t="s">
        <v>149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246</v>
      </c>
      <c r="B92" t="s">
        <v>14</v>
      </c>
      <c r="C92" t="s">
        <v>239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149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149</v>
      </c>
      <c r="AR92">
        <v>0.5</v>
      </c>
      <c r="AS92">
        <v>460</v>
      </c>
      <c r="AT92" t="s">
        <v>149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149</v>
      </c>
      <c r="BJ92">
        <v>0.5</v>
      </c>
      <c r="BK92">
        <v>140</v>
      </c>
      <c r="BL92" t="s">
        <v>149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149</v>
      </c>
      <c r="CB92">
        <v>0.5</v>
      </c>
      <c r="CC92" t="s">
        <v>149</v>
      </c>
      <c r="CD92" t="s">
        <v>149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149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247</v>
      </c>
      <c r="B93" t="s">
        <v>14</v>
      </c>
      <c r="C93" t="s">
        <v>239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149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149</v>
      </c>
      <c r="AA93" s="15" t="s">
        <v>149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149</v>
      </c>
      <c r="AR93" s="15">
        <v>0.5</v>
      </c>
      <c r="AS93" s="15" t="s">
        <v>149</v>
      </c>
      <c r="AT93" s="15" t="s">
        <v>149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149</v>
      </c>
      <c r="BJ93" s="15">
        <v>0.5</v>
      </c>
      <c r="BK93" s="15" t="s">
        <v>149</v>
      </c>
      <c r="BL93" s="15" t="s">
        <v>149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149</v>
      </c>
      <c r="CB93">
        <v>0.5</v>
      </c>
      <c r="CC93" t="s">
        <v>149</v>
      </c>
      <c r="CD93" t="s">
        <v>149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149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248</v>
      </c>
      <c r="B94" t="s">
        <v>14</v>
      </c>
      <c r="C94" t="s">
        <v>239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149</v>
      </c>
      <c r="I94">
        <v>0.5</v>
      </c>
      <c r="J94" t="s">
        <v>149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149</v>
      </c>
      <c r="AA94" t="s">
        <v>149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149</v>
      </c>
      <c r="AR94">
        <v>0.5</v>
      </c>
      <c r="AS94" t="s">
        <v>149</v>
      </c>
      <c r="AT94" t="s">
        <v>149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149</v>
      </c>
      <c r="BJ94">
        <v>0.5</v>
      </c>
      <c r="BK94" t="s">
        <v>149</v>
      </c>
      <c r="BL94" t="s">
        <v>149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149</v>
      </c>
      <c r="CB94">
        <v>0.5</v>
      </c>
      <c r="CC94" t="s">
        <v>149</v>
      </c>
      <c r="CD94" t="s">
        <v>149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149</v>
      </c>
      <c r="CU94">
        <v>0.5</v>
      </c>
      <c r="CV94" t="s">
        <v>149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249</v>
      </c>
      <c r="B95" t="s">
        <v>14</v>
      </c>
      <c r="C95" t="s">
        <v>239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149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149</v>
      </c>
      <c r="AR95">
        <v>0.5</v>
      </c>
      <c r="AS95">
        <v>500</v>
      </c>
      <c r="AT95" t="s">
        <v>149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149</v>
      </c>
      <c r="BJ95">
        <v>0.5</v>
      </c>
      <c r="BK95">
        <v>200</v>
      </c>
      <c r="BL95" t="s">
        <v>149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149</v>
      </c>
      <c r="CB95">
        <v>0.5</v>
      </c>
      <c r="CC95" t="s">
        <v>149</v>
      </c>
      <c r="CD95" t="s">
        <v>149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149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250</v>
      </c>
      <c r="B96" t="s">
        <v>14</v>
      </c>
      <c r="C96" t="s">
        <v>239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149</v>
      </c>
      <c r="I96">
        <v>0.5</v>
      </c>
      <c r="J96" t="s">
        <v>149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149</v>
      </c>
      <c r="AR96">
        <v>0.5</v>
      </c>
      <c r="AS96">
        <v>750</v>
      </c>
      <c r="AT96" t="s">
        <v>149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149</v>
      </c>
      <c r="BJ96">
        <v>0.5</v>
      </c>
      <c r="BK96">
        <v>180</v>
      </c>
      <c r="BL96" t="s">
        <v>149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149</v>
      </c>
      <c r="CB96">
        <v>0.5</v>
      </c>
      <c r="CC96">
        <v>350</v>
      </c>
      <c r="CD96" t="s">
        <v>149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149</v>
      </c>
      <c r="CU96">
        <v>0.5</v>
      </c>
      <c r="CV96" t="s">
        <v>149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251</v>
      </c>
      <c r="B97" t="s">
        <v>49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149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149</v>
      </c>
      <c r="AR97">
        <v>0.5</v>
      </c>
      <c r="AS97">
        <v>210</v>
      </c>
      <c r="AT97" t="s">
        <v>149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149</v>
      </c>
      <c r="BJ97" s="15">
        <v>0.5</v>
      </c>
      <c r="BK97" s="15">
        <v>-105</v>
      </c>
      <c r="BL97" s="15" t="s">
        <v>149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149</v>
      </c>
      <c r="CB97">
        <v>0.5</v>
      </c>
      <c r="CC97">
        <v>1000</v>
      </c>
      <c r="CD97" t="s">
        <v>149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149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252</v>
      </c>
      <c r="B98" t="s">
        <v>49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149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149</v>
      </c>
      <c r="AR98">
        <v>0.5</v>
      </c>
      <c r="AS98">
        <v>600</v>
      </c>
      <c r="AT98" t="s">
        <v>149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149</v>
      </c>
      <c r="BJ98">
        <v>0.5</v>
      </c>
      <c r="BK98">
        <v>155</v>
      </c>
      <c r="BL98" t="s">
        <v>149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149</v>
      </c>
      <c r="CB98">
        <v>0.5</v>
      </c>
      <c r="CC98">
        <v>1000</v>
      </c>
      <c r="CD98" t="s">
        <v>149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149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253</v>
      </c>
      <c r="B99" t="s">
        <v>49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149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149</v>
      </c>
      <c r="AR99">
        <v>0.5</v>
      </c>
      <c r="AS99">
        <v>500</v>
      </c>
      <c r="AT99" t="s">
        <v>149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149</v>
      </c>
      <c r="BJ99">
        <v>0.5</v>
      </c>
      <c r="BK99">
        <v>190</v>
      </c>
      <c r="BL99" t="s">
        <v>149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149</v>
      </c>
      <c r="CB99">
        <v>0.5</v>
      </c>
      <c r="CC99" t="s">
        <v>149</v>
      </c>
      <c r="CD99" t="s">
        <v>149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149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254</v>
      </c>
      <c r="B100" t="s">
        <v>49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149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149</v>
      </c>
      <c r="AR100">
        <v>0.5</v>
      </c>
      <c r="AS100">
        <v>600</v>
      </c>
      <c r="AT100" t="s">
        <v>149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149</v>
      </c>
      <c r="BJ100">
        <v>0.5</v>
      </c>
      <c r="BK100">
        <v>220</v>
      </c>
      <c r="BL100" t="s">
        <v>149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149</v>
      </c>
      <c r="CB100">
        <v>0.5</v>
      </c>
      <c r="CC100">
        <v>310</v>
      </c>
      <c r="CD100" t="s">
        <v>149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149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255</v>
      </c>
      <c r="B101" t="s">
        <v>49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149</v>
      </c>
      <c r="I101" s="15">
        <v>0.5</v>
      </c>
      <c r="J101" s="15" t="s">
        <v>149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149</v>
      </c>
      <c r="AR101">
        <v>0.5</v>
      </c>
      <c r="AS101">
        <v>560</v>
      </c>
      <c r="AT101" t="s">
        <v>149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149</v>
      </c>
      <c r="BJ101">
        <v>0.5</v>
      </c>
      <c r="BK101">
        <v>210</v>
      </c>
      <c r="BL101" t="s">
        <v>149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149</v>
      </c>
      <c r="CB101">
        <v>0.5</v>
      </c>
      <c r="CC101" t="s">
        <v>149</v>
      </c>
      <c r="CD101" t="s">
        <v>149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149</v>
      </c>
      <c r="CU101">
        <v>0.5</v>
      </c>
      <c r="CV101" t="s">
        <v>149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256</v>
      </c>
      <c r="B102" t="s">
        <v>49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149</v>
      </c>
      <c r="I102">
        <v>0.5</v>
      </c>
      <c r="J102" t="s">
        <v>149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149</v>
      </c>
      <c r="AR102">
        <v>0.5</v>
      </c>
      <c r="AS102">
        <v>870</v>
      </c>
      <c r="AT102" t="s">
        <v>149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149</v>
      </c>
      <c r="BJ102">
        <v>0.5</v>
      </c>
      <c r="BK102">
        <v>240</v>
      </c>
      <c r="BL102" t="s">
        <v>149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149</v>
      </c>
      <c r="CB102">
        <v>0.5</v>
      </c>
      <c r="CC102" t="s">
        <v>149</v>
      </c>
      <c r="CD102" t="s">
        <v>149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149</v>
      </c>
      <c r="CU102">
        <v>0.5</v>
      </c>
      <c r="CV102" t="s">
        <v>149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257</v>
      </c>
      <c r="B103" t="s">
        <v>49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149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149</v>
      </c>
      <c r="AR103">
        <v>0.5</v>
      </c>
      <c r="AS103">
        <v>300</v>
      </c>
      <c r="AT103" t="s">
        <v>149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149</v>
      </c>
      <c r="BJ103">
        <v>0.5</v>
      </c>
      <c r="BK103">
        <v>135</v>
      </c>
      <c r="BL103" t="s">
        <v>149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149</v>
      </c>
      <c r="CB103">
        <v>0.5</v>
      </c>
      <c r="CC103" t="s">
        <v>149</v>
      </c>
      <c r="CD103" t="s">
        <v>149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149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258</v>
      </c>
      <c r="B104" t="s">
        <v>49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149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149</v>
      </c>
      <c r="AR104">
        <v>0.5</v>
      </c>
      <c r="AS104">
        <v>560</v>
      </c>
      <c r="AT104" t="s">
        <v>149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149</v>
      </c>
      <c r="BJ104">
        <v>0.5</v>
      </c>
      <c r="BK104">
        <v>200</v>
      </c>
      <c r="BL104" t="s">
        <v>149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149</v>
      </c>
      <c r="CB104">
        <v>0.5</v>
      </c>
      <c r="CC104">
        <v>580</v>
      </c>
      <c r="CD104" t="s">
        <v>149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149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259</v>
      </c>
      <c r="B105" t="s">
        <v>49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149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149</v>
      </c>
      <c r="AR105">
        <v>0.5</v>
      </c>
      <c r="AS105">
        <v>285</v>
      </c>
      <c r="AT105" t="s">
        <v>149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149</v>
      </c>
      <c r="BJ105">
        <v>0.5</v>
      </c>
      <c r="BK105">
        <v>125</v>
      </c>
      <c r="BL105" t="s">
        <v>149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149</v>
      </c>
      <c r="CB105">
        <v>0.5</v>
      </c>
      <c r="CC105">
        <v>640</v>
      </c>
      <c r="CD105" t="s">
        <v>149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149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260</v>
      </c>
      <c r="B106" t="s">
        <v>55</v>
      </c>
      <c r="C106" t="s">
        <v>54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149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149</v>
      </c>
      <c r="AR106">
        <v>0.5</v>
      </c>
      <c r="AS106">
        <v>600</v>
      </c>
      <c r="AT106" t="s">
        <v>149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149</v>
      </c>
      <c r="BJ106">
        <v>0.5</v>
      </c>
      <c r="BK106">
        <v>210</v>
      </c>
      <c r="BL106" t="s">
        <v>149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149</v>
      </c>
      <c r="CB106">
        <v>0.5</v>
      </c>
      <c r="CC106">
        <v>900</v>
      </c>
      <c r="CD106" t="s">
        <v>149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149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261</v>
      </c>
      <c r="B107" t="s">
        <v>55</v>
      </c>
      <c r="C107" t="s">
        <v>54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149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149</v>
      </c>
      <c r="AR107">
        <v>0.5</v>
      </c>
      <c r="AS107">
        <v>480</v>
      </c>
      <c r="AT107" t="s">
        <v>149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149</v>
      </c>
      <c r="BJ107">
        <v>0.5</v>
      </c>
      <c r="BK107">
        <v>190</v>
      </c>
      <c r="BL107" t="s">
        <v>149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149</v>
      </c>
      <c r="CB107">
        <v>0.5</v>
      </c>
      <c r="CC107" t="s">
        <v>149</v>
      </c>
      <c r="CD107" t="s">
        <v>149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149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262</v>
      </c>
      <c r="B108" t="s">
        <v>55</v>
      </c>
      <c r="C108" t="s">
        <v>54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149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149</v>
      </c>
      <c r="AR108">
        <v>0.5</v>
      </c>
      <c r="AS108">
        <v>560</v>
      </c>
      <c r="AT108" t="s">
        <v>149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149</v>
      </c>
      <c r="BJ108">
        <v>0.5</v>
      </c>
      <c r="BK108">
        <v>190</v>
      </c>
      <c r="BL108" t="s">
        <v>149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149</v>
      </c>
      <c r="CB108">
        <v>0.5</v>
      </c>
      <c r="CC108" t="s">
        <v>149</v>
      </c>
      <c r="CD108" t="s">
        <v>149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149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263</v>
      </c>
      <c r="B109" t="s">
        <v>55</v>
      </c>
      <c r="C109" t="s">
        <v>54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149</v>
      </c>
      <c r="I109">
        <v>0.5</v>
      </c>
      <c r="J109" t="s">
        <v>149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149</v>
      </c>
      <c r="AR109">
        <v>0.5</v>
      </c>
      <c r="AS109">
        <v>630</v>
      </c>
      <c r="AT109" t="s">
        <v>149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149</v>
      </c>
      <c r="BJ109">
        <v>0.5</v>
      </c>
      <c r="BK109">
        <v>190</v>
      </c>
      <c r="BL109" t="s">
        <v>149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149</v>
      </c>
      <c r="CB109">
        <v>0.5</v>
      </c>
      <c r="CC109" t="s">
        <v>149</v>
      </c>
      <c r="CD109" t="s">
        <v>149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149</v>
      </c>
      <c r="CU109">
        <v>0.5</v>
      </c>
      <c r="CV109" t="s">
        <v>149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264</v>
      </c>
      <c r="B110" t="s">
        <v>55</v>
      </c>
      <c r="C110" t="s">
        <v>54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149</v>
      </c>
      <c r="I110">
        <v>0.5</v>
      </c>
      <c r="J110" t="s">
        <v>149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149</v>
      </c>
      <c r="AR110">
        <v>0.5</v>
      </c>
      <c r="AS110" t="s">
        <v>149</v>
      </c>
      <c r="AT110" t="s">
        <v>149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149</v>
      </c>
      <c r="BJ110">
        <v>0.5</v>
      </c>
      <c r="BK110">
        <v>320</v>
      </c>
      <c r="BL110" t="s">
        <v>149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149</v>
      </c>
      <c r="CB110">
        <v>0.5</v>
      </c>
      <c r="CC110">
        <v>670</v>
      </c>
      <c r="CD110" t="s">
        <v>149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149</v>
      </c>
      <c r="CU110">
        <v>0.5</v>
      </c>
      <c r="CV110" t="s">
        <v>149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265</v>
      </c>
      <c r="B111" t="s">
        <v>55</v>
      </c>
      <c r="C111" t="s">
        <v>54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149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149</v>
      </c>
      <c r="AR111">
        <v>0.5</v>
      </c>
      <c r="AS111">
        <v>830</v>
      </c>
      <c r="AT111" t="s">
        <v>149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149</v>
      </c>
      <c r="BJ111">
        <v>0.5</v>
      </c>
      <c r="BK111">
        <v>220</v>
      </c>
      <c r="BL111" t="s">
        <v>149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149</v>
      </c>
      <c r="CB111">
        <v>0.5</v>
      </c>
      <c r="CC111">
        <v>900</v>
      </c>
      <c r="CD111" t="s">
        <v>149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149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266</v>
      </c>
      <c r="B112" t="s">
        <v>55</v>
      </c>
      <c r="C112" t="s">
        <v>54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149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149</v>
      </c>
      <c r="AR112">
        <v>0.5</v>
      </c>
      <c r="AS112">
        <v>480</v>
      </c>
      <c r="AT112" t="s">
        <v>149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149</v>
      </c>
      <c r="BJ112">
        <v>0.5</v>
      </c>
      <c r="BK112">
        <v>185</v>
      </c>
      <c r="BL112" t="s">
        <v>149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149</v>
      </c>
      <c r="CB112">
        <v>0.5</v>
      </c>
      <c r="CC112">
        <v>900</v>
      </c>
      <c r="CD112" t="s">
        <v>149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149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267</v>
      </c>
      <c r="B113" t="s">
        <v>55</v>
      </c>
      <c r="C113" t="s">
        <v>54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149</v>
      </c>
      <c r="I113" s="15">
        <v>0.5</v>
      </c>
      <c r="J113" s="15" t="s">
        <v>149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149</v>
      </c>
      <c r="AA113" t="s">
        <v>149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149</v>
      </c>
      <c r="AR113">
        <v>0.5</v>
      </c>
      <c r="AS113" t="s">
        <v>149</v>
      </c>
      <c r="AT113" t="s">
        <v>149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149</v>
      </c>
      <c r="BJ113">
        <v>0.5</v>
      </c>
      <c r="BK113" t="s">
        <v>149</v>
      </c>
      <c r="BL113" t="s">
        <v>149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149</v>
      </c>
      <c r="CB113">
        <v>0.5</v>
      </c>
      <c r="CC113" t="s">
        <v>149</v>
      </c>
      <c r="CD113" t="s">
        <v>149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149</v>
      </c>
      <c r="CU113">
        <v>0.5</v>
      </c>
      <c r="CV113" t="s">
        <v>149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268</v>
      </c>
      <c r="B114" t="s">
        <v>55</v>
      </c>
      <c r="C114" t="s">
        <v>54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149</v>
      </c>
      <c r="I114" s="15" t="s">
        <v>149</v>
      </c>
      <c r="J114" s="15" t="s">
        <v>149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149</v>
      </c>
      <c r="AR114">
        <v>0.5</v>
      </c>
      <c r="AS114">
        <v>630</v>
      </c>
      <c r="AT114" t="s">
        <v>149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149</v>
      </c>
      <c r="BJ114">
        <v>0.5</v>
      </c>
      <c r="BK114">
        <v>220</v>
      </c>
      <c r="BL114" t="s">
        <v>149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149</v>
      </c>
      <c r="CB114">
        <v>0.5</v>
      </c>
      <c r="CC114" t="s">
        <v>149</v>
      </c>
      <c r="CD114" t="s">
        <v>149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149</v>
      </c>
      <c r="CU114" t="s">
        <v>149</v>
      </c>
      <c r="CV114" t="s">
        <v>149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269</v>
      </c>
      <c r="B115" t="s">
        <v>55</v>
      </c>
      <c r="C115" t="s">
        <v>54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149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149</v>
      </c>
      <c r="AR115">
        <v>0.5</v>
      </c>
      <c r="AS115">
        <v>830</v>
      </c>
      <c r="AT115" t="s">
        <v>149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149</v>
      </c>
      <c r="BJ115">
        <v>0.5</v>
      </c>
      <c r="BK115">
        <v>250</v>
      </c>
      <c r="BL115" t="s">
        <v>149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149</v>
      </c>
      <c r="CB115">
        <v>0.5</v>
      </c>
      <c r="CC115">
        <v>490</v>
      </c>
      <c r="CD115" t="s">
        <v>149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149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270</v>
      </c>
      <c r="B116" t="s">
        <v>48</v>
      </c>
      <c r="C116" t="s">
        <v>47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149</v>
      </c>
      <c r="I116">
        <v>0.5</v>
      </c>
      <c r="J116" t="s">
        <v>149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149</v>
      </c>
      <c r="AR116">
        <v>0.5</v>
      </c>
      <c r="AS116">
        <v>520</v>
      </c>
      <c r="AT116" t="s">
        <v>149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149</v>
      </c>
      <c r="BJ116">
        <v>0.5</v>
      </c>
      <c r="BK116">
        <v>200</v>
      </c>
      <c r="BL116" t="s">
        <v>149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149</v>
      </c>
      <c r="CB116">
        <v>0.5</v>
      </c>
      <c r="CC116" t="s">
        <v>149</v>
      </c>
      <c r="CD116" t="s">
        <v>149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149</v>
      </c>
      <c r="CU116">
        <v>1.5</v>
      </c>
      <c r="CV116" t="s">
        <v>149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271</v>
      </c>
      <c r="B117" t="s">
        <v>48</v>
      </c>
      <c r="C117" t="s">
        <v>47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149</v>
      </c>
      <c r="I117">
        <v>0.5</v>
      </c>
      <c r="J117" t="s">
        <v>149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149</v>
      </c>
      <c r="AR117">
        <v>0.5</v>
      </c>
      <c r="AS117">
        <v>600</v>
      </c>
      <c r="AT117" t="s">
        <v>149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149</v>
      </c>
      <c r="BJ117">
        <v>0.5</v>
      </c>
      <c r="BK117">
        <v>185</v>
      </c>
      <c r="BL117" t="s">
        <v>149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149</v>
      </c>
      <c r="CB117">
        <v>0.5</v>
      </c>
      <c r="CC117">
        <v>880</v>
      </c>
      <c r="CD117" t="s">
        <v>149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149</v>
      </c>
      <c r="CU117">
        <v>1.5</v>
      </c>
      <c r="CV117" t="s">
        <v>149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272</v>
      </c>
      <c r="B118" t="s">
        <v>48</v>
      </c>
      <c r="C118" t="s">
        <v>47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149</v>
      </c>
      <c r="I118">
        <v>0.5</v>
      </c>
      <c r="J118" t="s">
        <v>149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149</v>
      </c>
      <c r="AA118" s="15" t="s">
        <v>149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149</v>
      </c>
      <c r="AR118">
        <v>0.5</v>
      </c>
      <c r="AS118" t="s">
        <v>149</v>
      </c>
      <c r="AT118" t="s">
        <v>149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149</v>
      </c>
      <c r="BJ118">
        <v>0.5</v>
      </c>
      <c r="BK118" t="s">
        <v>149</v>
      </c>
      <c r="BL118" t="s">
        <v>149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149</v>
      </c>
      <c r="CB118">
        <v>0.5</v>
      </c>
      <c r="CC118" t="s">
        <v>149</v>
      </c>
      <c r="CD118" t="s">
        <v>149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149</v>
      </c>
      <c r="CU118">
        <v>1.5</v>
      </c>
      <c r="CV118" t="s">
        <v>149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273</v>
      </c>
      <c r="B119" t="s">
        <v>48</v>
      </c>
      <c r="C119" t="s">
        <v>47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149</v>
      </c>
      <c r="I119">
        <v>0.5</v>
      </c>
      <c r="J119" t="s">
        <v>149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149</v>
      </c>
      <c r="AR119">
        <v>0.5</v>
      </c>
      <c r="AS119">
        <v>630</v>
      </c>
      <c r="AT119" t="s">
        <v>149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149</v>
      </c>
      <c r="BJ119">
        <v>0.5</v>
      </c>
      <c r="BK119">
        <v>170</v>
      </c>
      <c r="BL119" t="s">
        <v>149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149</v>
      </c>
      <c r="CB119">
        <v>0.5</v>
      </c>
      <c r="CC119">
        <v>680</v>
      </c>
      <c r="CD119" t="s">
        <v>149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149</v>
      </c>
      <c r="CU119">
        <v>1.5</v>
      </c>
      <c r="CV119" t="s">
        <v>149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274</v>
      </c>
      <c r="B120" t="s">
        <v>48</v>
      </c>
      <c r="C120" t="s">
        <v>47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149</v>
      </c>
      <c r="I120" s="15">
        <v>0.5</v>
      </c>
      <c r="J120" s="15" t="s">
        <v>149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149</v>
      </c>
      <c r="AR120">
        <v>0.5</v>
      </c>
      <c r="AS120">
        <v>900</v>
      </c>
      <c r="AT120" t="s">
        <v>149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149</v>
      </c>
      <c r="BJ120">
        <v>0.5</v>
      </c>
      <c r="BK120">
        <v>250</v>
      </c>
      <c r="BL120" t="s">
        <v>149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149</v>
      </c>
      <c r="CB120">
        <v>0.5</v>
      </c>
      <c r="CC120">
        <v>850</v>
      </c>
      <c r="CD120" t="s">
        <v>149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149</v>
      </c>
      <c r="CU120">
        <v>0.5</v>
      </c>
      <c r="CV120" t="s">
        <v>149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275</v>
      </c>
      <c r="B121" t="s">
        <v>48</v>
      </c>
      <c r="C121" t="s">
        <v>47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149</v>
      </c>
      <c r="I121" s="15">
        <v>0.5</v>
      </c>
      <c r="J121" s="15" t="s">
        <v>149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149</v>
      </c>
      <c r="AR121">
        <v>0.5</v>
      </c>
      <c r="AS121">
        <v>600</v>
      </c>
      <c r="AT121" t="s">
        <v>149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149</v>
      </c>
      <c r="BJ121">
        <v>0.5</v>
      </c>
      <c r="BK121">
        <v>220</v>
      </c>
      <c r="BL121" t="s">
        <v>149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149</v>
      </c>
      <c r="CB121">
        <v>0.5</v>
      </c>
      <c r="CC121">
        <v>630</v>
      </c>
      <c r="CD121" t="s">
        <v>149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149</v>
      </c>
      <c r="CU121">
        <v>0.5</v>
      </c>
      <c r="CV121" t="s">
        <v>149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276</v>
      </c>
      <c r="B122" t="s">
        <v>48</v>
      </c>
      <c r="C122" t="s">
        <v>47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149</v>
      </c>
      <c r="I122">
        <v>0.5</v>
      </c>
      <c r="J122" t="s">
        <v>149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149</v>
      </c>
      <c r="AR122">
        <v>0.5</v>
      </c>
      <c r="AS122">
        <v>700</v>
      </c>
      <c r="AT122" t="s">
        <v>149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149</v>
      </c>
      <c r="BJ122">
        <v>0.5</v>
      </c>
      <c r="BK122">
        <v>165</v>
      </c>
      <c r="BL122" t="s">
        <v>149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149</v>
      </c>
      <c r="CB122">
        <v>0.5</v>
      </c>
      <c r="CC122">
        <v>750</v>
      </c>
      <c r="CD122" t="s">
        <v>149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149</v>
      </c>
      <c r="CU122">
        <v>1.5</v>
      </c>
      <c r="CV122" t="s">
        <v>149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277</v>
      </c>
      <c r="B123" t="s">
        <v>48</v>
      </c>
      <c r="C123" t="s">
        <v>47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149</v>
      </c>
      <c r="I123">
        <v>0.5</v>
      </c>
      <c r="J123" t="s">
        <v>149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149</v>
      </c>
      <c r="AR123">
        <v>0.5</v>
      </c>
      <c r="AS123">
        <v>900</v>
      </c>
      <c r="AT123" t="s">
        <v>149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149</v>
      </c>
      <c r="BJ123">
        <v>0.5</v>
      </c>
      <c r="BK123">
        <v>220</v>
      </c>
      <c r="BL123" t="s">
        <v>149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149</v>
      </c>
      <c r="CB123">
        <v>0.5</v>
      </c>
      <c r="CC123">
        <v>800</v>
      </c>
      <c r="CD123" t="s">
        <v>149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149</v>
      </c>
      <c r="CU123">
        <v>1.5</v>
      </c>
      <c r="CV123" t="s">
        <v>149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278</v>
      </c>
      <c r="B124" t="s">
        <v>48</v>
      </c>
      <c r="C124" t="s">
        <v>47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149</v>
      </c>
      <c r="I124">
        <v>0.5</v>
      </c>
      <c r="J124" t="s">
        <v>149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149</v>
      </c>
      <c r="AR124">
        <v>0.5</v>
      </c>
      <c r="AS124">
        <v>520</v>
      </c>
      <c r="AT124" t="s">
        <v>149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149</v>
      </c>
      <c r="BJ124">
        <v>0.5</v>
      </c>
      <c r="BK124">
        <v>155</v>
      </c>
      <c r="BL124" t="s">
        <v>149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149</v>
      </c>
      <c r="CB124">
        <v>0.5</v>
      </c>
      <c r="CC124">
        <v>750</v>
      </c>
      <c r="CD124" t="s">
        <v>149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149</v>
      </c>
      <c r="CU124">
        <v>1.5</v>
      </c>
      <c r="CV124" t="s">
        <v>149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279</v>
      </c>
      <c r="B125" t="s">
        <v>48</v>
      </c>
      <c r="C125" t="s">
        <v>47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149</v>
      </c>
      <c r="I125" s="15">
        <v>0.5</v>
      </c>
      <c r="J125" s="15" t="s">
        <v>149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149</v>
      </c>
      <c r="AR125">
        <v>0.5</v>
      </c>
      <c r="AS125">
        <v>680</v>
      </c>
      <c r="AT125" t="s">
        <v>149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149</v>
      </c>
      <c r="BJ125">
        <v>0.5</v>
      </c>
      <c r="BK125">
        <v>210</v>
      </c>
      <c r="BL125" t="s">
        <v>149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149</v>
      </c>
      <c r="CB125">
        <v>0.5</v>
      </c>
      <c r="CC125" t="s">
        <v>149</v>
      </c>
      <c r="CD125" t="s">
        <v>149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149</v>
      </c>
      <c r="CU125">
        <v>0.5</v>
      </c>
      <c r="CV125" t="s">
        <v>149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280</v>
      </c>
      <c r="B126" t="s">
        <v>54</v>
      </c>
      <c r="C126" t="s">
        <v>281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149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149</v>
      </c>
      <c r="AR126">
        <v>0.5</v>
      </c>
      <c r="AS126">
        <v>320</v>
      </c>
      <c r="AT126" t="s">
        <v>149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149</v>
      </c>
      <c r="BJ126">
        <v>0.5</v>
      </c>
      <c r="BK126">
        <v>135</v>
      </c>
      <c r="BL126" t="s">
        <v>149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149</v>
      </c>
      <c r="CB126">
        <v>0.5</v>
      </c>
      <c r="CC126" t="s">
        <v>149</v>
      </c>
      <c r="CD126" t="s">
        <v>149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149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282</v>
      </c>
      <c r="B127" t="s">
        <v>54</v>
      </c>
      <c r="C127" t="s">
        <v>281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149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149</v>
      </c>
      <c r="AR127">
        <v>0.5</v>
      </c>
      <c r="AS127">
        <v>400</v>
      </c>
      <c r="AT127" t="s">
        <v>149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149</v>
      </c>
      <c r="BJ127">
        <v>0.5</v>
      </c>
      <c r="BK127">
        <v>165</v>
      </c>
      <c r="BL127" t="s">
        <v>149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149</v>
      </c>
      <c r="CB127">
        <v>0.5</v>
      </c>
      <c r="CC127">
        <v>255</v>
      </c>
      <c r="CD127" t="s">
        <v>149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149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283</v>
      </c>
      <c r="B128" t="s">
        <v>54</v>
      </c>
      <c r="C128" t="s">
        <v>281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149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149</v>
      </c>
      <c r="AR128">
        <v>0.5</v>
      </c>
      <c r="AS128">
        <v>750</v>
      </c>
      <c r="AT128" t="s">
        <v>149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149</v>
      </c>
      <c r="BJ128">
        <v>0.5</v>
      </c>
      <c r="BK128">
        <v>185</v>
      </c>
      <c r="BL128" t="s">
        <v>149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149</v>
      </c>
      <c r="CB128">
        <v>0.5</v>
      </c>
      <c r="CC128" t="s">
        <v>149</v>
      </c>
      <c r="CD128" t="s">
        <v>149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149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284</v>
      </c>
      <c r="B129" t="s">
        <v>54</v>
      </c>
      <c r="C129" t="s">
        <v>281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149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149</v>
      </c>
      <c r="AR129">
        <v>0.5</v>
      </c>
      <c r="AS129">
        <v>500</v>
      </c>
      <c r="AT129" t="s">
        <v>149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149</v>
      </c>
      <c r="BJ129">
        <v>0.5</v>
      </c>
      <c r="BK129">
        <v>125</v>
      </c>
      <c r="BL129" t="s">
        <v>149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149</v>
      </c>
      <c r="CB129">
        <v>0.5</v>
      </c>
      <c r="CC129">
        <v>320</v>
      </c>
      <c r="CD129" t="s">
        <v>149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149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285</v>
      </c>
      <c r="B130" t="s">
        <v>54</v>
      </c>
      <c r="C130" t="s">
        <v>281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149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149</v>
      </c>
      <c r="AR130">
        <v>0.5</v>
      </c>
      <c r="AS130">
        <v>400</v>
      </c>
      <c r="AT130" t="s">
        <v>149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149</v>
      </c>
      <c r="BJ130">
        <v>0.5</v>
      </c>
      <c r="BK130">
        <v>175</v>
      </c>
      <c r="BL130" t="s">
        <v>149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149</v>
      </c>
      <c r="CB130">
        <v>0.5</v>
      </c>
      <c r="CC130" t="s">
        <v>149</v>
      </c>
      <c r="CD130" t="s">
        <v>149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149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286</v>
      </c>
      <c r="B131" t="s">
        <v>54</v>
      </c>
      <c r="C131" t="s">
        <v>281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149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149</v>
      </c>
      <c r="AR131">
        <v>0.5</v>
      </c>
      <c r="AS131">
        <v>470</v>
      </c>
      <c r="AT131" t="s">
        <v>149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149</v>
      </c>
      <c r="BJ131">
        <v>0.5</v>
      </c>
      <c r="BK131">
        <v>180</v>
      </c>
      <c r="BL131" t="s">
        <v>149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149</v>
      </c>
      <c r="CB131">
        <v>0.5</v>
      </c>
      <c r="CC131" t="s">
        <v>149</v>
      </c>
      <c r="CD131" t="s">
        <v>149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149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287</v>
      </c>
      <c r="B132" t="s">
        <v>54</v>
      </c>
      <c r="C132" t="s">
        <v>281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149</v>
      </c>
      <c r="I132" s="15">
        <v>0.5</v>
      </c>
      <c r="J132" s="15" t="s">
        <v>149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149</v>
      </c>
      <c r="AR132">
        <v>0.5</v>
      </c>
      <c r="AS132" t="s">
        <v>149</v>
      </c>
      <c r="AT132" t="s">
        <v>149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149</v>
      </c>
      <c r="BJ132">
        <v>0.5</v>
      </c>
      <c r="BK132">
        <v>260</v>
      </c>
      <c r="BL132" t="s">
        <v>149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149</v>
      </c>
      <c r="CB132">
        <v>0.5</v>
      </c>
      <c r="CC132">
        <v>290</v>
      </c>
      <c r="CD132" t="s">
        <v>149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149</v>
      </c>
      <c r="CU132">
        <v>0.5</v>
      </c>
      <c r="CV132" t="s">
        <v>149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288</v>
      </c>
      <c r="B133" t="s">
        <v>54</v>
      </c>
      <c r="C133" t="s">
        <v>281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149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149</v>
      </c>
      <c r="AR133">
        <v>0.5</v>
      </c>
      <c r="AS133">
        <v>600</v>
      </c>
      <c r="AT133" t="s">
        <v>149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149</v>
      </c>
      <c r="BJ133">
        <v>0.5</v>
      </c>
      <c r="BK133">
        <v>135</v>
      </c>
      <c r="BL133" t="s">
        <v>149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149</v>
      </c>
      <c r="CB133">
        <v>0.5</v>
      </c>
      <c r="CC133" t="s">
        <v>149</v>
      </c>
      <c r="CD133" t="s">
        <v>149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149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289</v>
      </c>
      <c r="B134" t="s">
        <v>54</v>
      </c>
      <c r="C134" t="s">
        <v>281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149</v>
      </c>
      <c r="I134" s="15">
        <v>0.5</v>
      </c>
      <c r="J134" s="15" t="s">
        <v>149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149</v>
      </c>
      <c r="AR134">
        <v>0.5</v>
      </c>
      <c r="AS134">
        <v>800</v>
      </c>
      <c r="AT134" t="s">
        <v>149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149</v>
      </c>
      <c r="BJ134">
        <v>0.5</v>
      </c>
      <c r="BK134">
        <v>210</v>
      </c>
      <c r="BL134" t="s">
        <v>149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149</v>
      </c>
      <c r="CB134">
        <v>0.5</v>
      </c>
      <c r="CC134">
        <v>280</v>
      </c>
      <c r="CD134" t="s">
        <v>149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149</v>
      </c>
      <c r="CU134">
        <v>0.5</v>
      </c>
      <c r="CV134" t="s">
        <v>149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290</v>
      </c>
      <c r="B135" t="s">
        <v>43</v>
      </c>
      <c r="C135" t="s">
        <v>42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149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149</v>
      </c>
      <c r="AR135">
        <v>0.5</v>
      </c>
      <c r="AS135">
        <v>750</v>
      </c>
      <c r="AT135" t="s">
        <v>149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149</v>
      </c>
      <c r="BJ135">
        <v>0.5</v>
      </c>
      <c r="BK135">
        <v>165</v>
      </c>
      <c r="BL135" t="s">
        <v>149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149</v>
      </c>
      <c r="CB135">
        <v>0.5</v>
      </c>
      <c r="CC135">
        <v>850</v>
      </c>
      <c r="CD135" t="s">
        <v>149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149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291</v>
      </c>
      <c r="B136" t="s">
        <v>43</v>
      </c>
      <c r="C136" t="s">
        <v>42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149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149</v>
      </c>
      <c r="AR136">
        <v>0.5</v>
      </c>
      <c r="AS136">
        <v>830</v>
      </c>
      <c r="AT136" t="s">
        <v>149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149</v>
      </c>
      <c r="BJ136">
        <v>0.5</v>
      </c>
      <c r="BK136">
        <v>150</v>
      </c>
      <c r="BL136" t="s">
        <v>149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149</v>
      </c>
      <c r="CB136">
        <v>0.5</v>
      </c>
      <c r="CC136">
        <v>880</v>
      </c>
      <c r="CD136" t="s">
        <v>149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149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292</v>
      </c>
      <c r="B137" t="s">
        <v>43</v>
      </c>
      <c r="C137" t="s">
        <v>42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149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149</v>
      </c>
      <c r="AR137">
        <v>0.5</v>
      </c>
      <c r="AS137">
        <v>750</v>
      </c>
      <c r="AT137" t="s">
        <v>149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149</v>
      </c>
      <c r="BJ137">
        <v>0.5</v>
      </c>
      <c r="BK137">
        <v>195</v>
      </c>
      <c r="BL137" t="s">
        <v>149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149</v>
      </c>
      <c r="CB137">
        <v>0.5</v>
      </c>
      <c r="CC137" t="s">
        <v>149</v>
      </c>
      <c r="CD137" t="s">
        <v>149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149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293</v>
      </c>
      <c r="B138" t="s">
        <v>43</v>
      </c>
      <c r="C138" t="s">
        <v>42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149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149</v>
      </c>
      <c r="AR138">
        <v>0.5</v>
      </c>
      <c r="AS138">
        <v>600</v>
      </c>
      <c r="AT138" t="s">
        <v>149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149</v>
      </c>
      <c r="BJ138">
        <v>0.5</v>
      </c>
      <c r="BK138">
        <v>145</v>
      </c>
      <c r="BL138" t="s">
        <v>149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149</v>
      </c>
      <c r="CB138">
        <v>0.5</v>
      </c>
      <c r="CC138" t="s">
        <v>149</v>
      </c>
      <c r="CD138" t="s">
        <v>149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149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294</v>
      </c>
      <c r="B139" t="s">
        <v>43</v>
      </c>
      <c r="C139" t="s">
        <v>42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149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149</v>
      </c>
      <c r="AR139" s="15">
        <v>0.5</v>
      </c>
      <c r="AS139" s="15">
        <v>440</v>
      </c>
      <c r="AT139" s="15" t="s">
        <v>149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149</v>
      </c>
      <c r="BJ139" s="15">
        <v>0.5</v>
      </c>
      <c r="BK139" s="15">
        <v>145</v>
      </c>
      <c r="BL139" s="15" t="s">
        <v>149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149</v>
      </c>
      <c r="CB139">
        <v>0.5</v>
      </c>
      <c r="CC139">
        <v>850</v>
      </c>
      <c r="CD139" t="s">
        <v>149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149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295</v>
      </c>
      <c r="B140" t="s">
        <v>43</v>
      </c>
      <c r="C140" t="s">
        <v>42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149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149</v>
      </c>
      <c r="AR140">
        <v>0.5</v>
      </c>
      <c r="AS140">
        <v>560</v>
      </c>
      <c r="AT140" t="s">
        <v>149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149</v>
      </c>
      <c r="BJ140">
        <v>0.5</v>
      </c>
      <c r="BK140">
        <v>145</v>
      </c>
      <c r="BL140" t="s">
        <v>149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149</v>
      </c>
      <c r="CB140">
        <v>0.5</v>
      </c>
      <c r="CC140">
        <v>880</v>
      </c>
      <c r="CD140" t="s">
        <v>149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149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296</v>
      </c>
      <c r="B141" t="s">
        <v>39</v>
      </c>
      <c r="C141" t="s">
        <v>40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149</v>
      </c>
      <c r="AA141" s="15" t="s">
        <v>149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149</v>
      </c>
      <c r="AR141">
        <v>0.5</v>
      </c>
      <c r="AS141" t="s">
        <v>149</v>
      </c>
      <c r="AT141" t="s">
        <v>149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149</v>
      </c>
      <c r="BJ141">
        <v>0.5</v>
      </c>
      <c r="BK141" t="s">
        <v>149</v>
      </c>
      <c r="BL141" t="s">
        <v>149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149</v>
      </c>
      <c r="CB141">
        <v>0.5</v>
      </c>
      <c r="CC141" t="s">
        <v>149</v>
      </c>
      <c r="CD141" t="s">
        <v>149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149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297</v>
      </c>
      <c r="B142" t="s">
        <v>39</v>
      </c>
      <c r="C142" t="s">
        <v>40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149</v>
      </c>
      <c r="AA142" t="s">
        <v>149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149</v>
      </c>
      <c r="AR142">
        <v>0.5</v>
      </c>
      <c r="AS142" t="s">
        <v>149</v>
      </c>
      <c r="AT142" t="s">
        <v>149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149</v>
      </c>
      <c r="BJ142">
        <v>0.5</v>
      </c>
      <c r="BK142" t="s">
        <v>149</v>
      </c>
      <c r="BL142" t="s">
        <v>149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149</v>
      </c>
      <c r="CB142">
        <v>0.5</v>
      </c>
      <c r="CC142" t="s">
        <v>149</v>
      </c>
      <c r="CD142" t="s">
        <v>149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149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298</v>
      </c>
      <c r="B143" t="s">
        <v>39</v>
      </c>
      <c r="C143" t="s">
        <v>40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149</v>
      </c>
      <c r="AA143" s="15" t="s">
        <v>149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149</v>
      </c>
      <c r="AR143">
        <v>0.5</v>
      </c>
      <c r="AS143" t="s">
        <v>149</v>
      </c>
      <c r="AT143" t="s">
        <v>149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149</v>
      </c>
      <c r="BJ143">
        <v>0.5</v>
      </c>
      <c r="BK143" t="s">
        <v>149</v>
      </c>
      <c r="BL143" t="s">
        <v>149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149</v>
      </c>
      <c r="CB143">
        <v>0.5</v>
      </c>
      <c r="CC143" t="s">
        <v>149</v>
      </c>
      <c r="CD143" t="s">
        <v>149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149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299</v>
      </c>
      <c r="B144" t="s">
        <v>39</v>
      </c>
      <c r="C144" t="s">
        <v>40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149</v>
      </c>
      <c r="AA144" s="15" t="s">
        <v>149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149</v>
      </c>
      <c r="AR144">
        <v>0.5</v>
      </c>
      <c r="AS144" t="s">
        <v>149</v>
      </c>
      <c r="AT144" t="s">
        <v>149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149</v>
      </c>
      <c r="BJ144">
        <v>0.5</v>
      </c>
      <c r="BK144" t="s">
        <v>149</v>
      </c>
      <c r="BL144" t="s">
        <v>149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149</v>
      </c>
      <c r="CB144">
        <v>0.5</v>
      </c>
      <c r="CC144" t="s">
        <v>149</v>
      </c>
      <c r="CD144" t="s">
        <v>149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149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300</v>
      </c>
      <c r="B145" t="s">
        <v>39</v>
      </c>
      <c r="C145" t="s">
        <v>40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149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149</v>
      </c>
      <c r="AA145" t="s">
        <v>149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149</v>
      </c>
      <c r="AR145">
        <v>0.5</v>
      </c>
      <c r="AS145" t="s">
        <v>149</v>
      </c>
      <c r="AT145" t="s">
        <v>149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149</v>
      </c>
      <c r="BJ145">
        <v>0.5</v>
      </c>
      <c r="BK145" t="s">
        <v>149</v>
      </c>
      <c r="BL145" t="s">
        <v>149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149</v>
      </c>
      <c r="CB145">
        <v>0.5</v>
      </c>
      <c r="CC145" t="s">
        <v>149</v>
      </c>
      <c r="CD145" t="s">
        <v>149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149</v>
      </c>
      <c r="CU145">
        <v>0.5</v>
      </c>
      <c r="CV145" t="s">
        <v>149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301</v>
      </c>
      <c r="B146" t="s">
        <v>39</v>
      </c>
      <c r="C146" t="s">
        <v>40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149</v>
      </c>
      <c r="AA146" s="15" t="s">
        <v>149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149</v>
      </c>
      <c r="AR146">
        <v>0.5</v>
      </c>
      <c r="AS146" t="s">
        <v>149</v>
      </c>
      <c r="AT146" t="s">
        <v>149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149</v>
      </c>
      <c r="BJ146">
        <v>0.5</v>
      </c>
      <c r="BK146" t="s">
        <v>149</v>
      </c>
      <c r="BL146" t="s">
        <v>149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149</v>
      </c>
      <c r="CB146">
        <v>0.5</v>
      </c>
      <c r="CC146" t="s">
        <v>149</v>
      </c>
      <c r="CD146" t="s">
        <v>149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149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302</v>
      </c>
      <c r="B147" t="s">
        <v>39</v>
      </c>
      <c r="C147" t="s">
        <v>40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149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149</v>
      </c>
      <c r="AA147" s="15" t="s">
        <v>149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149</v>
      </c>
      <c r="AR147">
        <v>0.5</v>
      </c>
      <c r="AS147" t="s">
        <v>149</v>
      </c>
      <c r="AT147" t="s">
        <v>149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149</v>
      </c>
      <c r="BJ147">
        <v>0.5</v>
      </c>
      <c r="BK147" t="s">
        <v>149</v>
      </c>
      <c r="BL147" t="s">
        <v>149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149</v>
      </c>
      <c r="CB147">
        <v>0.5</v>
      </c>
      <c r="CC147" t="s">
        <v>149</v>
      </c>
      <c r="CD147" t="s">
        <v>149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149</v>
      </c>
      <c r="CU147" s="15">
        <v>0.5</v>
      </c>
      <c r="CV147" s="15" t="s">
        <v>149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303</v>
      </c>
      <c r="B148" t="s">
        <v>39</v>
      </c>
      <c r="C148" t="s">
        <v>40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149</v>
      </c>
      <c r="AA148" t="s">
        <v>149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149</v>
      </c>
      <c r="AR148">
        <v>0.5</v>
      </c>
      <c r="AS148" t="s">
        <v>149</v>
      </c>
      <c r="AT148" t="s">
        <v>149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149</v>
      </c>
      <c r="BJ148">
        <v>0.5</v>
      </c>
      <c r="BK148" t="s">
        <v>149</v>
      </c>
      <c r="BL148" t="s">
        <v>149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149</v>
      </c>
      <c r="CB148">
        <v>0.5</v>
      </c>
      <c r="CC148" t="s">
        <v>149</v>
      </c>
      <c r="CD148" t="s">
        <v>149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149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111</v>
      </c>
      <c r="B2" s="1">
        <v>5.25</v>
      </c>
      <c r="F2" s="1"/>
      <c r="G2" s="1"/>
      <c r="H2" s="1"/>
    </row>
    <row r="3" spans="1:8" ht="15" thickBot="1" x14ac:dyDescent="0.35">
      <c r="A3" s="1">
        <v>501</v>
      </c>
      <c r="B3" s="1">
        <v>5.25</v>
      </c>
      <c r="F3" s="1"/>
      <c r="G3" s="1"/>
      <c r="H3" s="1"/>
    </row>
    <row r="4" spans="1:8" ht="15" thickBot="1" x14ac:dyDescent="0.35">
      <c r="A4" s="1">
        <v>106</v>
      </c>
      <c r="B4" s="1">
        <v>5.9</v>
      </c>
      <c r="F4" s="1"/>
      <c r="G4" s="1"/>
      <c r="H4" s="1"/>
    </row>
    <row r="5" spans="1:8" ht="15" thickBot="1" x14ac:dyDescent="0.35">
      <c r="A5" s="1">
        <v>122</v>
      </c>
      <c r="B5" s="1">
        <v>4.0199999999999996</v>
      </c>
      <c r="F5" s="1"/>
      <c r="G5" s="1"/>
      <c r="H5" s="1"/>
    </row>
    <row r="6" spans="1:8" ht="15" thickBot="1" x14ac:dyDescent="0.35">
      <c r="A6" s="1">
        <v>129</v>
      </c>
      <c r="B6" s="1">
        <v>5.0999999999999996</v>
      </c>
      <c r="F6" s="1"/>
      <c r="G6" s="1"/>
      <c r="H6" s="1"/>
    </row>
    <row r="7" spans="1:8" ht="15" thickBot="1" x14ac:dyDescent="0.35">
      <c r="A7" s="1">
        <v>131</v>
      </c>
      <c r="B7" s="1">
        <v>4.7300000000000004</v>
      </c>
      <c r="F7" s="1"/>
      <c r="G7" s="1"/>
      <c r="H7" s="1"/>
    </row>
    <row r="8" spans="1:8" ht="15" thickBot="1" x14ac:dyDescent="0.35">
      <c r="A8" s="1">
        <v>112</v>
      </c>
      <c r="B8" s="1">
        <v>3.87</v>
      </c>
      <c r="F8" s="1"/>
      <c r="G8" s="1"/>
      <c r="H8" s="1"/>
    </row>
    <row r="9" spans="1:8" ht="15" thickBot="1" x14ac:dyDescent="0.35">
      <c r="A9" s="1">
        <v>116</v>
      </c>
      <c r="B9" s="1">
        <v>6.74</v>
      </c>
      <c r="F9" s="1"/>
      <c r="G9" s="1"/>
      <c r="H9" s="1"/>
    </row>
    <row r="10" spans="1:8" ht="15" thickBot="1" x14ac:dyDescent="0.35">
      <c r="A10" s="1">
        <v>158</v>
      </c>
      <c r="B10" s="1">
        <v>3.86</v>
      </c>
      <c r="F10" s="1"/>
      <c r="G10" s="1"/>
      <c r="H10" s="1"/>
    </row>
    <row r="11" spans="1:8" ht="15" thickBot="1" x14ac:dyDescent="0.35">
      <c r="A11" s="1">
        <v>135</v>
      </c>
      <c r="B11" s="1">
        <v>4.33</v>
      </c>
      <c r="F11" s="1"/>
      <c r="G11" s="1"/>
      <c r="H11" s="1"/>
    </row>
    <row r="12" spans="1:8" ht="15" thickBot="1" x14ac:dyDescent="0.35">
      <c r="A12" s="1">
        <v>114</v>
      </c>
      <c r="B12" s="1">
        <v>6.48</v>
      </c>
      <c r="F12" s="1"/>
      <c r="G12" s="1"/>
      <c r="H12" s="1"/>
    </row>
    <row r="13" spans="1:8" ht="15" thickBot="1" x14ac:dyDescent="0.35">
      <c r="A13" s="1">
        <v>123</v>
      </c>
      <c r="B13" s="1">
        <v>4.8099999999999996</v>
      </c>
      <c r="F13" s="1"/>
      <c r="G13" s="1"/>
      <c r="H13" s="1"/>
    </row>
    <row r="14" spans="1:8" ht="15" thickBot="1" x14ac:dyDescent="0.35">
      <c r="A14" s="1">
        <v>138</v>
      </c>
      <c r="B14" s="1">
        <v>5.79</v>
      </c>
      <c r="F14" s="1"/>
      <c r="G14" s="1"/>
      <c r="H14" s="1"/>
    </row>
    <row r="15" spans="1:8" ht="15" thickBot="1" x14ac:dyDescent="0.35">
      <c r="A15" s="1">
        <v>108</v>
      </c>
      <c r="B15" s="1">
        <v>5.33</v>
      </c>
      <c r="F15" s="1"/>
      <c r="G15" s="1"/>
      <c r="H15" s="1"/>
    </row>
    <row r="16" spans="1:8" ht="15" thickBot="1" x14ac:dyDescent="0.35">
      <c r="A16" s="1">
        <v>143</v>
      </c>
      <c r="B16" s="1">
        <v>5.12</v>
      </c>
    </row>
    <row r="17" spans="1:2" ht="15" thickBot="1" x14ac:dyDescent="0.35">
      <c r="A17" s="1">
        <v>117</v>
      </c>
      <c r="B17" s="1">
        <v>5.24</v>
      </c>
    </row>
    <row r="18" spans="1:2" ht="15" thickBot="1" x14ac:dyDescent="0.35">
      <c r="A18" s="1">
        <v>148</v>
      </c>
      <c r="B18" s="1">
        <v>4.58</v>
      </c>
    </row>
    <row r="19" spans="1:2" ht="15" thickBot="1" x14ac:dyDescent="0.35">
      <c r="A19" s="1">
        <v>161</v>
      </c>
      <c r="B19" s="1">
        <v>3.96</v>
      </c>
    </row>
    <row r="20" spans="1:2" ht="15" thickBot="1" x14ac:dyDescent="0.35">
      <c r="A20" s="1">
        <v>518</v>
      </c>
      <c r="B20" s="1">
        <v>5.59</v>
      </c>
    </row>
    <row r="21" spans="1:2" ht="15" thickBot="1" x14ac:dyDescent="0.35">
      <c r="A21" s="1">
        <v>156</v>
      </c>
      <c r="B21" s="1">
        <v>6.59</v>
      </c>
    </row>
    <row r="22" spans="1:2" ht="15" thickBot="1" x14ac:dyDescent="0.35">
      <c r="A22" s="1">
        <v>133</v>
      </c>
      <c r="B22" s="1">
        <v>4.7699999999999996</v>
      </c>
    </row>
    <row r="23" spans="1:2" ht="15" thickBot="1" x14ac:dyDescent="0.35">
      <c r="A23" s="1">
        <v>142</v>
      </c>
      <c r="B23" s="1">
        <v>5.53</v>
      </c>
    </row>
    <row r="24" spans="1:2" ht="15" thickBot="1" x14ac:dyDescent="0.35">
      <c r="A24" s="1">
        <v>125</v>
      </c>
      <c r="B24" s="1">
        <v>4.08</v>
      </c>
    </row>
    <row r="25" spans="1:2" ht="15" thickBot="1" x14ac:dyDescent="0.35">
      <c r="A25" s="1">
        <v>523</v>
      </c>
      <c r="B25" s="1">
        <v>3.63</v>
      </c>
    </row>
    <row r="26" spans="1:2" ht="15" thickBot="1" x14ac:dyDescent="0.35">
      <c r="A26" s="1">
        <v>524</v>
      </c>
      <c r="B26" s="1">
        <v>5.21</v>
      </c>
    </row>
    <row r="27" spans="1:2" ht="15" thickBot="1" x14ac:dyDescent="0.35">
      <c r="A27" s="1">
        <v>141</v>
      </c>
      <c r="B27" s="1">
        <v>5.17</v>
      </c>
    </row>
    <row r="28" spans="1:2" ht="15" thickBot="1" x14ac:dyDescent="0.35">
      <c r="A28" s="1">
        <v>228</v>
      </c>
      <c r="B28" s="1">
        <v>4.32</v>
      </c>
    </row>
    <row r="29" spans="1:2" ht="15" thickBot="1" x14ac:dyDescent="0.35">
      <c r="A29" s="1">
        <v>121</v>
      </c>
      <c r="B29" s="1">
        <v>5.87</v>
      </c>
    </row>
    <row r="30" spans="1:2" ht="15" thickBot="1" x14ac:dyDescent="0.35">
      <c r="A30" s="1">
        <v>193</v>
      </c>
      <c r="B30" s="1">
        <v>4.1500000000000004</v>
      </c>
    </row>
    <row r="31" spans="1:2" ht="15" thickBot="1" x14ac:dyDescent="0.35">
      <c r="A31" s="1">
        <v>145</v>
      </c>
      <c r="B31" s="1">
        <v>4.3499999999999996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111</v>
      </c>
      <c r="B2" s="1">
        <v>4.5750359866869399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3.9444285785598101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106</v>
      </c>
      <c r="B4" s="1">
        <v>5.0485632898064097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122</v>
      </c>
      <c r="B5" s="1">
        <v>4.3078222621459004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129</v>
      </c>
      <c r="B6" s="1">
        <v>5.2202990536763503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131</v>
      </c>
      <c r="B7" s="1">
        <v>5.2460920270861697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112</v>
      </c>
      <c r="B8" s="1">
        <v>4.32118461725105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116</v>
      </c>
      <c r="B9" s="1">
        <v>5.5884316700358196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158</v>
      </c>
      <c r="B10" s="1">
        <v>4.44028000582309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135</v>
      </c>
      <c r="B11" s="1">
        <v>4.9441706598261899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114</v>
      </c>
      <c r="B12" s="1">
        <v>5.0589825180652204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123</v>
      </c>
      <c r="B13" s="1">
        <v>5.1765745169009199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138</v>
      </c>
      <c r="B14" s="1">
        <v>4.5518516019301298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108</v>
      </c>
      <c r="B15" s="1">
        <v>5.1341421744274296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143</v>
      </c>
      <c r="B16" s="1">
        <v>4.7406230402081304</v>
      </c>
    </row>
    <row r="17" spans="1:2" ht="15" thickBot="1" x14ac:dyDescent="0.35">
      <c r="A17" s="1">
        <v>117</v>
      </c>
      <c r="B17" s="1">
        <v>5.0079502156214204</v>
      </c>
    </row>
    <row r="18" spans="1:2" ht="15" thickBot="1" x14ac:dyDescent="0.35">
      <c r="A18" s="1">
        <v>148</v>
      </c>
      <c r="B18" s="1">
        <v>4.31907254913183</v>
      </c>
    </row>
    <row r="19" spans="1:2" ht="15" thickBot="1" x14ac:dyDescent="0.35">
      <c r="A19" s="1">
        <v>161</v>
      </c>
      <c r="B19" s="1">
        <v>5.2169070696623603</v>
      </c>
    </row>
    <row r="20" spans="1:2" ht="15" thickBot="1" x14ac:dyDescent="0.35">
      <c r="A20" s="1">
        <v>518</v>
      </c>
      <c r="B20" s="1">
        <v>3.55797105001569</v>
      </c>
    </row>
    <row r="21" spans="1:2" ht="15" thickBot="1" x14ac:dyDescent="0.35">
      <c r="A21" s="1">
        <v>156</v>
      </c>
      <c r="B21" s="1">
        <v>5.0423189832756403</v>
      </c>
    </row>
    <row r="22" spans="1:2" ht="15" thickBot="1" x14ac:dyDescent="0.35">
      <c r="A22" s="1">
        <v>133</v>
      </c>
      <c r="B22" s="1">
        <v>5.1544486140024501</v>
      </c>
    </row>
    <row r="23" spans="1:2" ht="15" thickBot="1" x14ac:dyDescent="0.35">
      <c r="A23" s="1">
        <v>142</v>
      </c>
      <c r="B23" s="1">
        <v>5.2989317205583104</v>
      </c>
    </row>
    <row r="24" spans="1:2" ht="15" thickBot="1" x14ac:dyDescent="0.35">
      <c r="A24" s="1">
        <v>125</v>
      </c>
      <c r="B24" s="1">
        <v>4.4739675159580496</v>
      </c>
    </row>
    <row r="25" spans="1:2" ht="15" thickBot="1" x14ac:dyDescent="0.35">
      <c r="A25" s="1">
        <v>523</v>
      </c>
      <c r="B25" s="1">
        <v>3.2606727892289999</v>
      </c>
    </row>
    <row r="26" spans="1:2" ht="15" thickBot="1" x14ac:dyDescent="0.35">
      <c r="A26" s="1">
        <v>524</v>
      </c>
      <c r="B26" s="1">
        <v>3.22486132825733</v>
      </c>
    </row>
    <row r="27" spans="1:2" ht="15" thickBot="1" x14ac:dyDescent="0.35">
      <c r="A27" s="1">
        <v>141</v>
      </c>
      <c r="B27" s="1">
        <v>4.7938023354469097</v>
      </c>
    </row>
    <row r="28" spans="1:2" ht="15" thickBot="1" x14ac:dyDescent="0.35">
      <c r="A28" s="1">
        <v>228</v>
      </c>
      <c r="B28" s="1">
        <v>3.3844028954480598</v>
      </c>
    </row>
    <row r="29" spans="1:2" ht="15" thickBot="1" x14ac:dyDescent="0.35">
      <c r="A29" s="1">
        <v>121</v>
      </c>
      <c r="B29" s="1">
        <v>5.3209900883034402</v>
      </c>
    </row>
    <row r="30" spans="1:2" ht="15" thickBot="1" x14ac:dyDescent="0.35">
      <c r="A30" s="1">
        <v>193</v>
      </c>
      <c r="B30" s="1">
        <v>4.3886931344607296</v>
      </c>
    </row>
    <row r="31" spans="1:2" ht="15" thickBot="1" x14ac:dyDescent="0.35">
      <c r="A31" s="1">
        <v>145</v>
      </c>
      <c r="B31" s="1">
        <v>3.8941413689980999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111</v>
      </c>
      <c r="B2" s="1">
        <v>4.8257817906958103</v>
      </c>
    </row>
    <row r="3" spans="1:2" ht="15" thickBot="1" x14ac:dyDescent="0.35">
      <c r="A3" s="1">
        <v>501</v>
      </c>
      <c r="B3" s="1">
        <v>5.0757575378306203</v>
      </c>
    </row>
    <row r="4" spans="1:2" ht="15" thickBot="1" x14ac:dyDescent="0.35">
      <c r="A4" s="1">
        <v>106</v>
      </c>
      <c r="B4" s="1">
        <v>5.0812474915876704</v>
      </c>
    </row>
    <row r="5" spans="1:2" ht="15" thickBot="1" x14ac:dyDescent="0.35">
      <c r="A5" s="1">
        <v>122</v>
      </c>
      <c r="B5" s="1">
        <v>4.31796192696034</v>
      </c>
    </row>
    <row r="6" spans="1:2" ht="15" thickBot="1" x14ac:dyDescent="0.35">
      <c r="A6" s="1">
        <v>129</v>
      </c>
      <c r="B6" s="1">
        <v>5.3179341863104099</v>
      </c>
    </row>
    <row r="7" spans="1:2" ht="15" thickBot="1" x14ac:dyDescent="0.35">
      <c r="A7" s="1">
        <v>131</v>
      </c>
      <c r="B7" s="1">
        <v>5.3498101275480296</v>
      </c>
    </row>
    <row r="8" spans="1:2" ht="15" thickBot="1" x14ac:dyDescent="0.35">
      <c r="A8" s="1">
        <v>112</v>
      </c>
      <c r="B8" s="1">
        <v>4.4366779044240099</v>
      </c>
    </row>
    <row r="9" spans="1:2" ht="15" thickBot="1" x14ac:dyDescent="0.35">
      <c r="A9" s="1">
        <v>116</v>
      </c>
      <c r="B9" s="1">
        <v>5.5644100444129103</v>
      </c>
    </row>
    <row r="10" spans="1:2" ht="15" thickBot="1" x14ac:dyDescent="0.35">
      <c r="A10" s="1">
        <v>158</v>
      </c>
      <c r="B10" s="1">
        <v>4.6161809049009799</v>
      </c>
    </row>
    <row r="11" spans="1:2" ht="15" thickBot="1" x14ac:dyDescent="0.35">
      <c r="A11" s="1">
        <v>135</v>
      </c>
      <c r="B11" s="1">
        <v>4.77938911021843</v>
      </c>
    </row>
    <row r="12" spans="1:2" ht="15" thickBot="1" x14ac:dyDescent="0.35">
      <c r="A12" s="1">
        <v>114</v>
      </c>
      <c r="B12" s="1">
        <v>5.18787939306252</v>
      </c>
    </row>
    <row r="13" spans="1:2" ht="15" thickBot="1" x14ac:dyDescent="0.35">
      <c r="A13" s="1">
        <v>123</v>
      </c>
      <c r="B13" s="1">
        <v>5.2012493436578904</v>
      </c>
    </row>
    <row r="14" spans="1:2" ht="15" thickBot="1" x14ac:dyDescent="0.35">
      <c r="A14" s="1">
        <v>138</v>
      </c>
      <c r="B14" s="1">
        <v>4.6898443015314202</v>
      </c>
    </row>
    <row r="15" spans="1:2" ht="15" thickBot="1" x14ac:dyDescent="0.35">
      <c r="A15" s="1">
        <v>108</v>
      </c>
      <c r="B15" s="1">
        <v>5.0164779135599096</v>
      </c>
    </row>
    <row r="16" spans="1:2" ht="15" thickBot="1" x14ac:dyDescent="0.35">
      <c r="A16" s="1">
        <v>143</v>
      </c>
      <c r="B16" s="1">
        <v>4.95788854191371</v>
      </c>
    </row>
    <row r="17" spans="1:2" ht="15" thickBot="1" x14ac:dyDescent="0.35">
      <c r="A17" s="1">
        <v>117</v>
      </c>
      <c r="B17" s="1">
        <v>5.17296269492864</v>
      </c>
    </row>
    <row r="18" spans="1:2" ht="15" thickBot="1" x14ac:dyDescent="0.35">
      <c r="A18" s="1">
        <v>148</v>
      </c>
      <c r="B18" s="1">
        <v>4.4366632295972304</v>
      </c>
    </row>
    <row r="19" spans="1:2" ht="15" thickBot="1" x14ac:dyDescent="0.35">
      <c r="A19" s="1">
        <v>161</v>
      </c>
      <c r="B19" s="1">
        <v>5.36308319819452</v>
      </c>
    </row>
    <row r="20" spans="1:2" ht="15" thickBot="1" x14ac:dyDescent="0.35">
      <c r="A20" s="1">
        <v>518</v>
      </c>
      <c r="B20" s="1">
        <v>4.58786034393599</v>
      </c>
    </row>
    <row r="21" spans="1:2" ht="15" thickBot="1" x14ac:dyDescent="0.35">
      <c r="A21" s="1">
        <v>156</v>
      </c>
      <c r="B21" s="1">
        <v>5.0983454866650799</v>
      </c>
    </row>
    <row r="22" spans="1:2" ht="15" thickBot="1" x14ac:dyDescent="0.35">
      <c r="A22" s="1">
        <v>133</v>
      </c>
      <c r="B22" s="1">
        <v>5.2215836429198204</v>
      </c>
    </row>
    <row r="23" spans="1:2" ht="15" thickBot="1" x14ac:dyDescent="0.35">
      <c r="A23" s="1">
        <v>142</v>
      </c>
      <c r="B23" s="1">
        <v>5.3251928335282397</v>
      </c>
    </row>
    <row r="24" spans="1:2" ht="15" thickBot="1" x14ac:dyDescent="0.35">
      <c r="A24" s="1">
        <v>125</v>
      </c>
      <c r="B24" s="1">
        <v>4.82852630192306</v>
      </c>
    </row>
    <row r="25" spans="1:2" ht="15" thickBot="1" x14ac:dyDescent="0.35">
      <c r="A25" s="1">
        <v>523</v>
      </c>
      <c r="B25" s="1">
        <v>4.4673557513605804</v>
      </c>
    </row>
    <row r="26" spans="1:2" ht="15" thickBot="1" x14ac:dyDescent="0.35">
      <c r="A26" s="1">
        <v>524</v>
      </c>
      <c r="B26" s="1">
        <v>4.4538849017528896</v>
      </c>
    </row>
    <row r="27" spans="1:2" ht="15" thickBot="1" x14ac:dyDescent="0.35">
      <c r="A27" s="1">
        <v>141</v>
      </c>
      <c r="B27" s="1">
        <v>4.9483992386598601</v>
      </c>
    </row>
    <row r="28" spans="1:2" ht="15" thickBot="1" x14ac:dyDescent="0.35">
      <c r="A28" s="1">
        <v>228</v>
      </c>
      <c r="B28" s="1">
        <v>3.81350470955985</v>
      </c>
    </row>
    <row r="29" spans="1:2" ht="15" thickBot="1" x14ac:dyDescent="0.35">
      <c r="A29" s="1">
        <v>121</v>
      </c>
      <c r="B29" s="1">
        <v>5.5649001989894797</v>
      </c>
    </row>
    <row r="30" spans="1:2" ht="15" thickBot="1" x14ac:dyDescent="0.35">
      <c r="A30" s="1">
        <v>193</v>
      </c>
      <c r="B30" s="1">
        <v>4.9873406691405799</v>
      </c>
    </row>
    <row r="31" spans="1:2" ht="15" thickBot="1" x14ac:dyDescent="0.35">
      <c r="A31" s="1">
        <v>145</v>
      </c>
      <c r="B31" s="1">
        <v>4.1644959540889097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111</v>
      </c>
      <c r="B2" s="1">
        <v>4.8139204545454497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5.3747714808043803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106</v>
      </c>
      <c r="B4" s="1">
        <v>4.9212007504690396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122</v>
      </c>
      <c r="B5" s="1">
        <v>4.7651195499296701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129</v>
      </c>
      <c r="B6" s="1">
        <v>4.98457583547557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131</v>
      </c>
      <c r="B7" s="1">
        <v>5.3747714808043803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112</v>
      </c>
      <c r="B8" s="1">
        <v>4.7260726072607202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116</v>
      </c>
      <c r="B9" s="1">
        <v>5.3747714808043803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158</v>
      </c>
      <c r="B10" s="1">
        <v>4.72595281306715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135</v>
      </c>
      <c r="B11" s="1">
        <v>4.7651195499296701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114</v>
      </c>
      <c r="B12" s="1">
        <v>6.4850000000000003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123</v>
      </c>
      <c r="B13" s="1">
        <v>4.8139204545454497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138</v>
      </c>
      <c r="B14" s="1">
        <v>4.72595281306715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108</v>
      </c>
      <c r="B15" s="1">
        <v>4.8139204545454497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143</v>
      </c>
      <c r="B16" s="1">
        <v>4.8139204545454497</v>
      </c>
    </row>
    <row r="17" spans="1:2" ht="15" thickBot="1" x14ac:dyDescent="0.35">
      <c r="A17" s="1">
        <v>117</v>
      </c>
      <c r="B17" s="1">
        <v>5.3747714808043803</v>
      </c>
    </row>
    <row r="18" spans="1:2" ht="15" thickBot="1" x14ac:dyDescent="0.35">
      <c r="A18" s="1">
        <v>148</v>
      </c>
      <c r="B18" s="1">
        <v>4.72595281306715</v>
      </c>
    </row>
    <row r="19" spans="1:2" ht="15" thickBot="1" x14ac:dyDescent="0.35">
      <c r="A19" s="1">
        <v>161</v>
      </c>
      <c r="B19" s="1">
        <v>5.7470119521912304</v>
      </c>
    </row>
    <row r="20" spans="1:2" ht="15" thickBot="1" x14ac:dyDescent="0.35">
      <c r="A20" s="1">
        <v>518</v>
      </c>
      <c r="B20" s="1">
        <v>4.72595281306715</v>
      </c>
    </row>
    <row r="21" spans="1:2" ht="15" thickBot="1" x14ac:dyDescent="0.35">
      <c r="A21" s="1">
        <v>156</v>
      </c>
      <c r="B21" s="1">
        <v>5.515625</v>
      </c>
    </row>
    <row r="22" spans="1:2" ht="15" thickBot="1" x14ac:dyDescent="0.35">
      <c r="A22" s="1">
        <v>133</v>
      </c>
      <c r="B22" s="1">
        <v>5.2338983050847396</v>
      </c>
    </row>
    <row r="23" spans="1:2" ht="15" thickBot="1" x14ac:dyDescent="0.35">
      <c r="A23" s="1">
        <v>142</v>
      </c>
      <c r="B23" s="1">
        <v>5.2338983050847396</v>
      </c>
    </row>
    <row r="24" spans="1:2" ht="15" thickBot="1" x14ac:dyDescent="0.35">
      <c r="A24" s="1">
        <v>125</v>
      </c>
      <c r="B24" s="1">
        <v>5.71026156941649</v>
      </c>
    </row>
    <row r="25" spans="1:2" ht="15" thickBot="1" x14ac:dyDescent="0.35">
      <c r="A25" s="1">
        <v>523</v>
      </c>
      <c r="B25" s="1">
        <v>4.7136659436008603</v>
      </c>
    </row>
    <row r="26" spans="1:2" ht="15" thickBot="1" x14ac:dyDescent="0.35">
      <c r="A26" s="1">
        <v>524</v>
      </c>
      <c r="B26" s="1">
        <v>4.72595281306715</v>
      </c>
    </row>
    <row r="27" spans="1:2" ht="15" thickBot="1" x14ac:dyDescent="0.35">
      <c r="A27" s="1">
        <v>141</v>
      </c>
      <c r="B27" s="1">
        <v>4.8139204545454497</v>
      </c>
    </row>
    <row r="28" spans="1:2" ht="15" thickBot="1" x14ac:dyDescent="0.35">
      <c r="A28" s="1">
        <v>228</v>
      </c>
      <c r="B28" s="1">
        <v>4.7158273381294897</v>
      </c>
    </row>
    <row r="29" spans="1:2" ht="15" thickBot="1" x14ac:dyDescent="0.35">
      <c r="A29" s="1">
        <v>121</v>
      </c>
      <c r="B29" s="1">
        <v>5.7478260869565201</v>
      </c>
    </row>
    <row r="30" spans="1:2" ht="15" thickBot="1" x14ac:dyDescent="0.35">
      <c r="A30" s="1">
        <v>193</v>
      </c>
      <c r="B30" s="1">
        <v>4.72595281306715</v>
      </c>
    </row>
    <row r="31" spans="1:2" ht="15" thickBot="1" x14ac:dyDescent="0.35">
      <c r="A31" s="1">
        <v>145</v>
      </c>
      <c r="B31" s="1">
        <v>4.8139204545454497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Props</vt:lpstr>
      <vt:lpstr>Sheet2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2024-06-13T11:16:29Z</dcterms:modified>
</cp:coreProperties>
</file>