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15073FC-CA9C-43F9-AE14-AE63F666DDB9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test" sheetId="18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8" l="1"/>
  <c r="Q13" i="18" s="1"/>
  <c r="L12" i="18"/>
  <c r="L8" i="18"/>
  <c r="Q8" i="18" s="1"/>
  <c r="L7" i="18"/>
  <c r="Q7" i="18" s="1"/>
  <c r="L4" i="18"/>
  <c r="Q4" i="18" s="1"/>
  <c r="L9" i="18"/>
  <c r="M9" i="18" s="1"/>
  <c r="L5" i="18"/>
  <c r="Q5" i="18" s="1"/>
  <c r="N15" i="18"/>
  <c r="L15" i="18"/>
  <c r="Q15" i="18" s="1"/>
  <c r="N14" i="18"/>
  <c r="L14" i="18"/>
  <c r="M14" i="18" s="1"/>
  <c r="U14" i="18" s="1"/>
  <c r="N13" i="18"/>
  <c r="N12" i="18"/>
  <c r="N11" i="18"/>
  <c r="L11" i="18"/>
  <c r="Q11" i="18" s="1"/>
  <c r="N10" i="18"/>
  <c r="L10" i="18"/>
  <c r="M10" i="18" s="1"/>
  <c r="N9" i="18"/>
  <c r="N8" i="18"/>
  <c r="N7" i="18"/>
  <c r="N6" i="18"/>
  <c r="L6" i="18"/>
  <c r="M6" i="18" s="1"/>
  <c r="N5" i="18"/>
  <c r="N4" i="18"/>
  <c r="N3" i="18"/>
  <c r="L3" i="18"/>
  <c r="Q3" i="18" s="1"/>
  <c r="N2" i="18"/>
  <c r="L2" i="18"/>
  <c r="Q2" i="18" s="1"/>
  <c r="M12" i="18" l="1"/>
  <c r="T12" i="18" s="1"/>
  <c r="Q12" i="18"/>
  <c r="M11" i="18"/>
  <c r="P11" i="18" s="1"/>
  <c r="R11" i="18" s="1"/>
  <c r="Q9" i="18"/>
  <c r="M8" i="18"/>
  <c r="T8" i="18" s="1"/>
  <c r="U9" i="18"/>
  <c r="S9" i="18"/>
  <c r="P9" i="18"/>
  <c r="R9" i="18" s="1"/>
  <c r="M3" i="18"/>
  <c r="T3" i="18" s="1"/>
  <c r="Q14" i="18"/>
  <c r="M15" i="18"/>
  <c r="M2" i="18"/>
  <c r="T2" i="18" s="1"/>
  <c r="M5" i="18"/>
  <c r="S5" i="18" s="1"/>
  <c r="Q6" i="18"/>
  <c r="S12" i="18"/>
  <c r="P12" i="18"/>
  <c r="R12" i="18" s="1"/>
  <c r="T6" i="18"/>
  <c r="S6" i="18"/>
  <c r="P6" i="18"/>
  <c r="R6" i="18" s="1"/>
  <c r="U6" i="18"/>
  <c r="P10" i="18"/>
  <c r="R10" i="18" s="1"/>
  <c r="S10" i="18"/>
  <c r="U10" i="18"/>
  <c r="T10" i="18"/>
  <c r="M4" i="18"/>
  <c r="Q10" i="18"/>
  <c r="M7" i="18"/>
  <c r="M13" i="18"/>
  <c r="P14" i="18"/>
  <c r="R14" i="18" s="1"/>
  <c r="T9" i="18"/>
  <c r="S14" i="18"/>
  <c r="T14" i="18"/>
  <c r="V6" i="18" l="1"/>
  <c r="S2" i="18"/>
  <c r="U8" i="18"/>
  <c r="U12" i="18"/>
  <c r="V12" i="18" s="1"/>
  <c r="S8" i="18"/>
  <c r="P8" i="18"/>
  <c r="R8" i="18" s="1"/>
  <c r="U11" i="18"/>
  <c r="S11" i="18"/>
  <c r="T11" i="18"/>
  <c r="U5" i="18"/>
  <c r="P5" i="18"/>
  <c r="R5" i="18" s="1"/>
  <c r="T5" i="18"/>
  <c r="U2" i="18"/>
  <c r="U15" i="18"/>
  <c r="P15" i="18"/>
  <c r="R15" i="18" s="1"/>
  <c r="S15" i="18"/>
  <c r="V14" i="18"/>
  <c r="U3" i="18"/>
  <c r="P3" i="18"/>
  <c r="R3" i="18" s="1"/>
  <c r="S3" i="18"/>
  <c r="T15" i="18"/>
  <c r="V9" i="18"/>
  <c r="P2" i="18"/>
  <c r="R2" i="18" s="1"/>
  <c r="S13" i="18"/>
  <c r="U13" i="18"/>
  <c r="T13" i="18"/>
  <c r="P13" i="18"/>
  <c r="R13" i="18" s="1"/>
  <c r="S7" i="18"/>
  <c r="U7" i="18"/>
  <c r="T7" i="18"/>
  <c r="P7" i="18"/>
  <c r="R7" i="18" s="1"/>
  <c r="S4" i="18"/>
  <c r="U4" i="18"/>
  <c r="T4" i="18"/>
  <c r="P4" i="18"/>
  <c r="R4" i="18" s="1"/>
  <c r="V10" i="18"/>
  <c r="V13" i="18" l="1"/>
  <c r="V8" i="18"/>
  <c r="V3" i="18"/>
  <c r="V2" i="18"/>
  <c r="V5" i="18"/>
  <c r="V11" i="18"/>
  <c r="V15" i="18"/>
  <c r="V4" i="18"/>
  <c r="V7" i="18"/>
  <c r="O59" i="1" l="1"/>
  <c r="P59" i="1" s="1"/>
  <c r="Q59" i="1"/>
  <c r="O60" i="1"/>
  <c r="T60" i="1" s="1"/>
  <c r="Q60" i="1"/>
  <c r="O61" i="1"/>
  <c r="T61" i="1" s="1"/>
  <c r="Q61" i="1"/>
  <c r="O62" i="1"/>
  <c r="P62" i="1" s="1"/>
  <c r="V62" i="1" s="1"/>
  <c r="Q62" i="1"/>
  <c r="O63" i="1"/>
  <c r="T63" i="1" s="1"/>
  <c r="Q63" i="1"/>
  <c r="O64" i="1"/>
  <c r="T64" i="1" s="1"/>
  <c r="Q64" i="1"/>
  <c r="O65" i="1"/>
  <c r="P65" i="1" s="1"/>
  <c r="Q65" i="1"/>
  <c r="O66" i="1"/>
  <c r="T66" i="1" s="1"/>
  <c r="Q6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P64" i="1" l="1"/>
  <c r="S64" i="1" s="1"/>
  <c r="U64" i="1" s="1"/>
  <c r="P63" i="1"/>
  <c r="X63" i="1" s="1"/>
  <c r="T62" i="1"/>
  <c r="P61" i="1"/>
  <c r="S61" i="1" s="1"/>
  <c r="U61" i="1" s="1"/>
  <c r="S65" i="1"/>
  <c r="U65" i="1" s="1"/>
  <c r="W65" i="1"/>
  <c r="X65" i="1"/>
  <c r="V65" i="1"/>
  <c r="S59" i="1"/>
  <c r="U59" i="1" s="1"/>
  <c r="V59" i="1"/>
  <c r="W59" i="1"/>
  <c r="X59" i="1"/>
  <c r="P66" i="1"/>
  <c r="S62" i="1"/>
  <c r="U62" i="1" s="1"/>
  <c r="T65" i="1"/>
  <c r="T59" i="1"/>
  <c r="P60" i="1"/>
  <c r="X62" i="1"/>
  <c r="W62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V63" i="1" l="1"/>
  <c r="S63" i="1"/>
  <c r="U63" i="1" s="1"/>
  <c r="W64" i="1"/>
  <c r="V64" i="1"/>
  <c r="X64" i="1"/>
  <c r="W63" i="1"/>
  <c r="V61" i="1"/>
  <c r="Y62" i="1"/>
  <c r="W61" i="1"/>
  <c r="Y65" i="1"/>
  <c r="X61" i="1"/>
  <c r="S60" i="1"/>
  <c r="U60" i="1" s="1"/>
  <c r="W60" i="1"/>
  <c r="V60" i="1"/>
  <c r="X60" i="1"/>
  <c r="S66" i="1"/>
  <c r="U66" i="1" s="1"/>
  <c r="W66" i="1"/>
  <c r="V66" i="1"/>
  <c r="X66" i="1"/>
  <c r="Y59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Y63" i="1" l="1"/>
  <c r="Y64" i="1"/>
  <c r="Y61" i="1"/>
  <c r="Y60" i="1"/>
  <c r="Y66" i="1"/>
  <c r="W58" i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<sst xmlns="http://schemas.openxmlformats.org/spreadsheetml/2006/main" count="249" uniqueCount="79">
  <si>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</si>
  <si>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</si>
  <si>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</si>
  <si>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</si>
  <si>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</si>
  <si>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</si>
  <si>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</si>
  <si>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</si>
  <si>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</si>
  <si>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</si>
  <si>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</si>
  <si>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</si>
  <si>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</si>
  <si>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</si>
  <si>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</si>
  <si>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</si>
  <si>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</si>
  <si>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</si>
  <si>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</si>
  <si>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</si>
  <si>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</si>
  <si>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</si>
  <si>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</si>
  <si>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</si>
  <si>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</si>
  <si>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</si>
  <si>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</si>
  <si>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</si>
  <si>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</si>
  <si>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</si>
  <si>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</si>
  <si>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</si>
  <si>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</si>
  <si>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</si>
  <si>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</si>
  <si>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</si>
  <si>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</si>
  <si>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</si>
  <si>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</si>
  <si>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SO</t>
  </si>
  <si>
    <t>Opp K/gm Stars</t>
  </si>
  <si>
    <t>Seasonal K/gm</t>
  </si>
  <si>
    <t>Opposing Team K/gm</t>
  </si>
  <si>
    <t>DET</t>
  </si>
  <si>
    <t>Away</t>
  </si>
  <si>
    <t>Home</t>
  </si>
  <si>
    <t>Home/Away</t>
  </si>
  <si>
    <t>BAL</t>
  </si>
  <si>
    <t>MIL</t>
  </si>
  <si>
    <t>SFG</t>
  </si>
  <si>
    <t>BOS</t>
  </si>
  <si>
    <t>LAD</t>
  </si>
  <si>
    <t>TEX</t>
  </si>
  <si>
    <t/>
  </si>
  <si>
    <t>SF</t>
  </si>
  <si>
    <t>Unlisted</t>
  </si>
  <si>
    <t>WSN</t>
  </si>
  <si>
    <t>PHI</t>
  </si>
  <si>
    <t>SEA</t>
  </si>
  <si>
    <t>OAK</t>
  </si>
  <si>
    <t>NYM</t>
  </si>
  <si>
    <t>WSH</t>
  </si>
  <si>
    <t>Max Fried</t>
  </si>
  <si>
    <t>Zach Eflin</t>
  </si>
  <si>
    <t>Nick Pivetta</t>
  </si>
  <si>
    <t>Jack Flaherty</t>
  </si>
  <si>
    <t>Tobias Myers</t>
  </si>
  <si>
    <t>Bailey Ober</t>
  </si>
  <si>
    <t>Jose Quintana</t>
  </si>
  <si>
    <t>Mitch Spence</t>
  </si>
  <si>
    <t>Zack Wheeler</t>
  </si>
  <si>
    <t>Bryce Miller</t>
  </si>
  <si>
    <t>Logan Webb</t>
  </si>
  <si>
    <t>Cody Bradford</t>
  </si>
  <si>
    <t>Mitchell Parker</t>
  </si>
  <si>
    <t>Alex Faedo</t>
  </si>
  <si>
    <t>K/IP</t>
  </si>
  <si>
    <t>Opp_TM_K/IP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</si>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</sst>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0" fillId="4" borderId="2" xfId="0" applyFill="1" applyBorder="1"/>
    <xf numFmtId="164" fontId="0" fillId="4" borderId="2" xfId="0" applyNumberFormat="1" applyFill="1" applyBorder="1"/>
    <xf numFmtId="0" fontId="4" fillId="0" borderId="4" xfId="0" applyFont="1" applyBorder="1" applyAlignment="1">
      <alignment horizontal="center" vertical="top"/>
    </xf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D74"/>
  <sheetViews>
    <sheetView tabSelected="1" topLeftCell="C16" zoomScale="80" zoomScaleNormal="80" workbookViewId="0">
      <selection activeCell="N46" sqref="N46:Z4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7" width="10.5546875" style="6" customWidth="1"/>
    <col min="28" max="28" width="13.21875" style="6" bestFit="1" customWidth="1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39</v>
      </c>
      <c r="Q1" s="3" t="s">
        <v>38</v>
      </c>
      <c r="R1" s="6" t="s">
        <v>42</v>
      </c>
    </row>
    <row r="2" spans="1:29" ht="15" thickBot="1" x14ac:dyDescent="0.35">
      <c r="A2" t="s">
        <v>69</v>
      </c>
      <c r="B2" s="11">
        <f>RF!B2</f>
        <v>4.42</v>
      </c>
      <c r="C2" s="11">
        <f>LR!B2</f>
        <v>5.0098902517439701</v>
      </c>
      <c r="D2" s="11">
        <f>Adaboost!B2</f>
        <v>4.4303920871073803</v>
      </c>
      <c r="E2" s="11">
        <f>XGBR!B2</f>
        <v>4.1957426</v>
      </c>
      <c r="F2" s="11">
        <f>Huber!B2</f>
        <v>4.3836618263836504</v>
      </c>
      <c r="G2" s="11">
        <f>BayesRidge!B2</f>
        <v>5.0102478118717499</v>
      </c>
      <c r="H2" s="11">
        <f>Elastic!B2</f>
        <v>4.9908303386382702</v>
      </c>
      <c r="I2" s="11">
        <f>GBR!B2</f>
        <v>4.4708969485839196</v>
      </c>
      <c r="J2" s="12">
        <f t="shared" ref="J2:J35" si="0">AVERAGE(B2:I2,B37)</f>
        <v>4.6544926801125932</v>
      </c>
      <c r="K2" s="13">
        <f t="shared" ref="K2:K31" si="1">MAX(B2:I2,B37)</f>
        <v>5.0102478118717499</v>
      </c>
      <c r="L2" s="13">
        <f t="shared" ref="L2:L31" si="2">MIN(B2:I2,B37)</f>
        <v>4.1957426</v>
      </c>
      <c r="O2" t="s">
        <v>59</v>
      </c>
      <c r="P2">
        <v>7.65</v>
      </c>
      <c r="Q2" t="s">
        <v>60</v>
      </c>
      <c r="R2" s="6">
        <f>P3</f>
        <v>9.35</v>
      </c>
      <c r="AC2" s="6"/>
    </row>
    <row r="3" spans="1:29" ht="15" thickBot="1" x14ac:dyDescent="0.35">
      <c r="A3" t="s">
        <v>68</v>
      </c>
      <c r="B3" s="11">
        <f>RF!B3</f>
        <v>4.5033333333333303</v>
      </c>
      <c r="C3" s="11">
        <f>LR!B3</f>
        <v>4.4680769940530096</v>
      </c>
      <c r="D3" s="11">
        <f>Adaboost!B3</f>
        <v>4.5687840822249397</v>
      </c>
      <c r="E3" s="11">
        <f>XGBR!B3</f>
        <v>4.3109419999999998</v>
      </c>
      <c r="F3" s="11">
        <f>Huber!B3</f>
        <v>4.4302268864667997</v>
      </c>
      <c r="G3" s="11">
        <f>BayesRidge!B3</f>
        <v>4.4680605720246804</v>
      </c>
      <c r="H3" s="11">
        <f>Elastic!B3</f>
        <v>4.6119250169642196</v>
      </c>
      <c r="I3" s="11">
        <f>GBR!B3</f>
        <v>4.5625570620189997</v>
      </c>
      <c r="J3" s="12">
        <f t="shared" si="0"/>
        <v>4.487990231268693</v>
      </c>
      <c r="K3" s="13">
        <f t="shared" si="1"/>
        <v>4.6119250169642196</v>
      </c>
      <c r="L3" s="13">
        <f t="shared" si="2"/>
        <v>4.3109419999999998</v>
      </c>
      <c r="O3" t="s">
        <v>60</v>
      </c>
      <c r="P3">
        <v>9.35</v>
      </c>
      <c r="Q3" t="s">
        <v>59</v>
      </c>
      <c r="R3" s="6">
        <f>P2</f>
        <v>7.65</v>
      </c>
      <c r="AC3" s="6"/>
    </row>
    <row r="4" spans="1:29" ht="15" thickBot="1" x14ac:dyDescent="0.35">
      <c r="A4" t="s">
        <v>71</v>
      </c>
      <c r="B4" s="11">
        <f>RF!B4</f>
        <v>5.5066666666666597</v>
      </c>
      <c r="C4" s="11">
        <f>LR!B4</f>
        <v>5.3615517901525198</v>
      </c>
      <c r="D4" s="11">
        <f>Adaboost!B4</f>
        <v>5.3686327469744004</v>
      </c>
      <c r="E4" s="11">
        <f>XGBR!B4</f>
        <v>4.7766640000000002</v>
      </c>
      <c r="F4" s="11">
        <f>Huber!B4</f>
        <v>5.2081712712939296</v>
      </c>
      <c r="G4" s="11">
        <f>BayesRidge!B4</f>
        <v>5.3603349041923298</v>
      </c>
      <c r="H4" s="11">
        <f>Elastic!B4</f>
        <v>5.0386231029598703</v>
      </c>
      <c r="I4" s="11">
        <f>GBR!B4</f>
        <v>5.3125057096472004</v>
      </c>
      <c r="J4" s="12">
        <f t="shared" si="0"/>
        <v>5.247316679165829</v>
      </c>
      <c r="K4" s="13">
        <f t="shared" si="1"/>
        <v>5.5066666666666597</v>
      </c>
      <c r="L4" s="13">
        <f t="shared" si="2"/>
        <v>4.7766640000000002</v>
      </c>
      <c r="O4" t="s">
        <v>58</v>
      </c>
      <c r="P4">
        <v>10.25</v>
      </c>
      <c r="Q4" t="s">
        <v>43</v>
      </c>
      <c r="R4" s="6">
        <f>P5</f>
        <v>8.6</v>
      </c>
      <c r="AC4" s="6"/>
    </row>
    <row r="5" spans="1:29" ht="15" thickBot="1" x14ac:dyDescent="0.35">
      <c r="A5" t="s">
        <v>75</v>
      </c>
      <c r="B5" s="11">
        <f>RF!B5</f>
        <v>2.3966666666666598</v>
      </c>
      <c r="C5" s="11">
        <f>LR!B5</f>
        <v>3.3405622780717299</v>
      </c>
      <c r="D5" s="11">
        <f>Adaboost!B5</f>
        <v>2.4164887420296601</v>
      </c>
      <c r="E5" s="11">
        <f>XGBR!B5</f>
        <v>2.4267224999999999</v>
      </c>
      <c r="F5" s="11">
        <f>Huber!B5</f>
        <v>5.1456782819634199</v>
      </c>
      <c r="G5" s="11">
        <f>BayesRidge!B5</f>
        <v>3.3448960835509101</v>
      </c>
      <c r="H5" s="11">
        <f>Elastic!B5</f>
        <v>4.5201389265237903</v>
      </c>
      <c r="I5" s="11">
        <f>GBR!B5</f>
        <v>2.4074152119554402</v>
      </c>
      <c r="J5" s="12">
        <f t="shared" si="0"/>
        <v>3.2016169177140039</v>
      </c>
      <c r="K5" s="13">
        <f t="shared" si="1"/>
        <v>5.1456782819634199</v>
      </c>
      <c r="L5" s="13">
        <f t="shared" si="2"/>
        <v>2.3966666666666598</v>
      </c>
      <c r="O5" t="s">
        <v>43</v>
      </c>
      <c r="P5">
        <v>8.6</v>
      </c>
      <c r="Q5" t="s">
        <v>58</v>
      </c>
      <c r="R5" s="6">
        <f>P4</f>
        <v>10.25</v>
      </c>
      <c r="AC5" s="6"/>
    </row>
    <row r="6" spans="1:29" ht="15" thickBot="1" x14ac:dyDescent="0.35">
      <c r="A6" t="s">
        <v>65</v>
      </c>
      <c r="B6" s="11">
        <f>RF!B6</f>
        <v>8</v>
      </c>
      <c r="C6" s="11">
        <f>LR!B6</f>
        <v>6.4039606766070296</v>
      </c>
      <c r="D6" s="11">
        <f>Adaboost!B6</f>
        <v>8.2109860861504007</v>
      </c>
      <c r="E6" s="11">
        <f>XGBR!B6</f>
        <v>6.9895670000000001</v>
      </c>
      <c r="F6" s="11">
        <f>Huber!B6</f>
        <v>7.1357589952609803</v>
      </c>
      <c r="G6" s="11">
        <f>BayesRidge!B6</f>
        <v>6.40203379076089</v>
      </c>
      <c r="H6" s="11">
        <f>Elastic!B6</f>
        <v>5.5620652530052199</v>
      </c>
      <c r="I6" s="11">
        <f>GBR!B6</f>
        <v>7.9194778233173198</v>
      </c>
      <c r="J6" s="12">
        <f t="shared" si="0"/>
        <v>6.9915871825060698</v>
      </c>
      <c r="K6" s="13">
        <f t="shared" si="1"/>
        <v>8.2109860861504007</v>
      </c>
      <c r="L6" s="13">
        <f t="shared" si="2"/>
        <v>5.5620652530052199</v>
      </c>
      <c r="O6" t="s">
        <v>51</v>
      </c>
      <c r="P6">
        <v>9.8000000000000007</v>
      </c>
      <c r="Q6" t="s">
        <v>48</v>
      </c>
      <c r="R6" s="6">
        <f>P7</f>
        <v>9.0500000000000007</v>
      </c>
      <c r="AC6" s="6"/>
    </row>
    <row r="7" spans="1:29" ht="15" thickBot="1" x14ac:dyDescent="0.35">
      <c r="A7" t="s">
        <v>66</v>
      </c>
      <c r="B7" s="11">
        <f>RF!B7</f>
        <v>4.6866666666666603</v>
      </c>
      <c r="C7" s="11">
        <f>LR!B7</f>
        <v>5.3379790242475202</v>
      </c>
      <c r="D7" s="11">
        <f>Adaboost!B7</f>
        <v>4.96018917137462</v>
      </c>
      <c r="E7" s="11">
        <f>XGBR!B7</f>
        <v>4.7751985000000001</v>
      </c>
      <c r="F7" s="11">
        <f>Huber!B7</f>
        <v>4.9141453270045297</v>
      </c>
      <c r="G7" s="11">
        <f>BayesRidge!B7</f>
        <v>5.3388507331812001</v>
      </c>
      <c r="H7" s="11">
        <f>Elastic!B7</f>
        <v>5.2107631586769401</v>
      </c>
      <c r="I7" s="11">
        <f>GBR!B7</f>
        <v>4.5625570620189997</v>
      </c>
      <c r="J7" s="12">
        <f t="shared" si="0"/>
        <v>4.9968687316663871</v>
      </c>
      <c r="K7" s="13">
        <f t="shared" si="1"/>
        <v>5.3388507331812001</v>
      </c>
      <c r="L7" s="13">
        <f t="shared" si="2"/>
        <v>4.5625570620189997</v>
      </c>
      <c r="O7" t="s">
        <v>48</v>
      </c>
      <c r="P7">
        <v>9.0500000000000007</v>
      </c>
      <c r="Q7" t="s">
        <v>51</v>
      </c>
      <c r="R7" s="6">
        <f>P6</f>
        <v>9.8000000000000007</v>
      </c>
      <c r="AC7" s="6"/>
    </row>
    <row r="8" spans="1:29" ht="15" thickBot="1" x14ac:dyDescent="0.35">
      <c r="A8" t="s">
        <v>62</v>
      </c>
      <c r="B8" s="11">
        <f>RF!B8</f>
        <v>5.5966666666666596</v>
      </c>
      <c r="C8" s="11">
        <f>LR!B8</f>
        <v>5.9053472170483596</v>
      </c>
      <c r="D8" s="11">
        <f>Adaboost!B8</f>
        <v>5.5574363415278301</v>
      </c>
      <c r="E8" s="11">
        <f>XGBR!B8</f>
        <v>4.7791519999999998</v>
      </c>
      <c r="F8" s="11">
        <f>Huber!B8</f>
        <v>5.5499630141109302</v>
      </c>
      <c r="G8" s="11">
        <f>BayesRidge!B8</f>
        <v>5.9043637630758399</v>
      </c>
      <c r="H8" s="11">
        <f>Elastic!B8</f>
        <v>5.4098503190701903</v>
      </c>
      <c r="I8" s="11">
        <f>GBR!B8</f>
        <v>5.58721080824614</v>
      </c>
      <c r="J8" s="12">
        <f t="shared" si="0"/>
        <v>5.5753949071854034</v>
      </c>
      <c r="K8" s="13">
        <f t="shared" si="1"/>
        <v>5.9053472170483596</v>
      </c>
      <c r="L8" s="13">
        <f t="shared" si="2"/>
        <v>4.7791519999999998</v>
      </c>
      <c r="O8" t="s">
        <v>37</v>
      </c>
      <c r="P8">
        <v>10.6</v>
      </c>
      <c r="Q8" t="s">
        <v>49</v>
      </c>
      <c r="R8" s="6">
        <f>P9</f>
        <v>9.6999999999999993</v>
      </c>
      <c r="AC8" s="6"/>
    </row>
    <row r="9" spans="1:29" ht="15" thickBot="1" x14ac:dyDescent="0.35">
      <c r="A9" t="s">
        <v>72</v>
      </c>
      <c r="B9" s="11">
        <f>RF!B9</f>
        <v>5.9133333333333304</v>
      </c>
      <c r="C9" s="11">
        <f>LR!B9</f>
        <v>6.2698723403979697</v>
      </c>
      <c r="D9" s="11">
        <f>Adaboost!B9</f>
        <v>5.7533216618621896</v>
      </c>
      <c r="E9" s="11">
        <f>XGBR!B9</f>
        <v>5.9375970000000002</v>
      </c>
      <c r="F9" s="11">
        <f>Huber!B9</f>
        <v>5.5205946317806101</v>
      </c>
      <c r="G9" s="11">
        <f>BayesRidge!B9</f>
        <v>6.2697597405008896</v>
      </c>
      <c r="H9" s="11">
        <f>Elastic!B9</f>
        <v>5.7249529200158298</v>
      </c>
      <c r="I9" s="11">
        <f>GBR!B9</f>
        <v>5.5670682601324604</v>
      </c>
      <c r="J9" s="12">
        <f t="shared" si="0"/>
        <v>5.8946378657983551</v>
      </c>
      <c r="K9" s="13">
        <f t="shared" si="1"/>
        <v>6.2698723403979697</v>
      </c>
      <c r="L9" s="13">
        <f t="shared" si="2"/>
        <v>5.5205946317806101</v>
      </c>
      <c r="O9" t="s">
        <v>49</v>
      </c>
      <c r="P9">
        <v>9.6999999999999993</v>
      </c>
      <c r="Q9" t="s">
        <v>37</v>
      </c>
      <c r="R9" s="6">
        <f>P8</f>
        <v>10.6</v>
      </c>
      <c r="AC9" s="6"/>
    </row>
    <row r="10" spans="1:29" ht="15" thickBot="1" x14ac:dyDescent="0.35">
      <c r="A10" t="s">
        <v>64</v>
      </c>
      <c r="B10" s="11">
        <f>RF!B10</f>
        <v>6.8733333333333304</v>
      </c>
      <c r="C10" s="11">
        <f>LR!B10</f>
        <v>5.6654557693555496</v>
      </c>
      <c r="D10" s="11">
        <f>Adaboost!B10</f>
        <v>7.1807726944063699</v>
      </c>
      <c r="E10" s="11">
        <f>XGBR!B10</f>
        <v>6.9878920000000004</v>
      </c>
      <c r="F10" s="11">
        <f>Huber!B10</f>
        <v>6.3921198939367398</v>
      </c>
      <c r="G10" s="11">
        <f>BayesRidge!B10</f>
        <v>5.6638227622407999</v>
      </c>
      <c r="H10" s="11">
        <f>Elastic!B10</f>
        <v>5.19824597755479</v>
      </c>
      <c r="I10" s="11">
        <f>GBR!B10</f>
        <v>7.0118859037131003</v>
      </c>
      <c r="J10" s="12">
        <f t="shared" si="0"/>
        <v>6.2904799462618151</v>
      </c>
      <c r="K10" s="13">
        <f t="shared" si="1"/>
        <v>7.1807726944063699</v>
      </c>
      <c r="L10" s="13">
        <f t="shared" si="2"/>
        <v>5.19824597755479</v>
      </c>
      <c r="O10" t="s">
        <v>50</v>
      </c>
      <c r="P10">
        <v>9.5500000000000007</v>
      </c>
      <c r="Q10" t="s">
        <v>47</v>
      </c>
      <c r="R10" s="6">
        <f>P11</f>
        <v>8.65</v>
      </c>
      <c r="AC10" s="6"/>
    </row>
    <row r="11" spans="1:29" ht="15" thickBot="1" x14ac:dyDescent="0.35">
      <c r="A11" t="s">
        <v>63</v>
      </c>
      <c r="B11" s="11">
        <f>RF!B11</f>
        <v>5</v>
      </c>
      <c r="C11" s="11">
        <f>LR!B11</f>
        <v>5.5995126536074702</v>
      </c>
      <c r="D11" s="11">
        <f>Adaboost!B11</f>
        <v>4.9553275039459299</v>
      </c>
      <c r="E11" s="11">
        <f>XGBR!B11</f>
        <v>4.3109454999999999</v>
      </c>
      <c r="F11" s="11">
        <f>Huber!B11</f>
        <v>4.91792708897332</v>
      </c>
      <c r="G11" s="11">
        <f>BayesRidge!B11</f>
        <v>5.5992689700565101</v>
      </c>
      <c r="H11" s="11">
        <f>Elastic!B11</f>
        <v>5.2486810767413896</v>
      </c>
      <c r="I11" s="11">
        <f>GBR!B11</f>
        <v>4.9891470784982204</v>
      </c>
      <c r="J11" s="12">
        <f t="shared" si="0"/>
        <v>5.1271107798671922</v>
      </c>
      <c r="K11" s="13">
        <f t="shared" si="1"/>
        <v>5.5995126536074702</v>
      </c>
      <c r="L11" s="13">
        <f t="shared" si="2"/>
        <v>4.3109454999999999</v>
      </c>
      <c r="O11" t="s">
        <v>47</v>
      </c>
      <c r="P11">
        <v>8.65</v>
      </c>
      <c r="Q11" t="s">
        <v>50</v>
      </c>
      <c r="R11" s="6">
        <f>P10</f>
        <v>9.5500000000000007</v>
      </c>
      <c r="AC11" s="6"/>
    </row>
    <row r="12" spans="1:29" ht="15" thickBot="1" x14ac:dyDescent="0.35">
      <c r="A12" t="s">
        <v>74</v>
      </c>
      <c r="B12" s="11">
        <f>RF!B12</f>
        <v>4.42</v>
      </c>
      <c r="C12" s="11">
        <f>LR!B12</f>
        <v>4.7361617179834701</v>
      </c>
      <c r="D12" s="11">
        <f>Adaboost!B12</f>
        <v>4.4303920871073803</v>
      </c>
      <c r="E12" s="11">
        <f>XGBR!B12</f>
        <v>4.3109060000000001</v>
      </c>
      <c r="F12" s="11">
        <f>Huber!B12</f>
        <v>4.4376768670919402</v>
      </c>
      <c r="G12" s="11">
        <f>BayesRidge!B12</f>
        <v>4.73589744077485</v>
      </c>
      <c r="H12" s="11">
        <f>Elastic!B12</f>
        <v>4.7667988929348697</v>
      </c>
      <c r="I12" s="11">
        <f>GBR!B12</f>
        <v>4.4708969485839196</v>
      </c>
      <c r="J12" s="12">
        <f t="shared" si="0"/>
        <v>4.5528254355776765</v>
      </c>
      <c r="K12" s="13">
        <f t="shared" si="1"/>
        <v>4.7667988929348697</v>
      </c>
      <c r="L12" s="13">
        <f t="shared" si="2"/>
        <v>4.3109060000000001</v>
      </c>
      <c r="O12" t="s">
        <v>56</v>
      </c>
      <c r="P12">
        <v>6.85</v>
      </c>
      <c r="Q12" t="s">
        <v>57</v>
      </c>
      <c r="R12" s="6">
        <f>P13</f>
        <v>8.4</v>
      </c>
      <c r="AC12" s="6"/>
    </row>
    <row r="13" spans="1:29" ht="15" thickBot="1" x14ac:dyDescent="0.35">
      <c r="A13" t="s">
        <v>70</v>
      </c>
      <c r="B13" s="11">
        <f>RF!B13</f>
        <v>7.0033333333333303</v>
      </c>
      <c r="C13" s="11">
        <f>LR!B13</f>
        <v>5.4299506578586403</v>
      </c>
      <c r="D13" s="11">
        <f>Adaboost!B13</f>
        <v>7.0910133751778801</v>
      </c>
      <c r="E13" s="11">
        <f>XGBR!B13</f>
        <v>6.0305533000000002</v>
      </c>
      <c r="F13" s="11">
        <f>Huber!B13</f>
        <v>6.3722174370540898</v>
      </c>
      <c r="G13" s="11">
        <f>BayesRidge!B13</f>
        <v>5.4282464153896299</v>
      </c>
      <c r="H13" s="11">
        <f>Elastic!B13</f>
        <v>4.9699571022930504</v>
      </c>
      <c r="I13" s="11">
        <f>GBR!B13</f>
        <v>7.0389993660579098</v>
      </c>
      <c r="J13" s="12">
        <f t="shared" si="0"/>
        <v>6.0847072409821017</v>
      </c>
      <c r="K13" s="13">
        <f t="shared" si="1"/>
        <v>7.0910133751778801</v>
      </c>
      <c r="L13" s="13">
        <f t="shared" si="2"/>
        <v>4.9699571022930504</v>
      </c>
      <c r="O13" t="s">
        <v>57</v>
      </c>
      <c r="P13">
        <v>8.4</v>
      </c>
      <c r="Q13" t="s">
        <v>56</v>
      </c>
      <c r="R13" s="6">
        <f>P12</f>
        <v>6.85</v>
      </c>
      <c r="AC13" s="6"/>
    </row>
    <row r="14" spans="1:29" ht="15" thickBot="1" x14ac:dyDescent="0.35">
      <c r="A14" t="s">
        <v>67</v>
      </c>
      <c r="B14" s="11">
        <f>RF!B14</f>
        <v>6.8133333333333299</v>
      </c>
      <c r="C14" s="11">
        <f>LR!B14</f>
        <v>5.37926750180951</v>
      </c>
      <c r="D14" s="11">
        <f>Adaboost!B14</f>
        <v>7.0950880334323498</v>
      </c>
      <c r="E14" s="11">
        <f>XGBR!B14</f>
        <v>5.3197412000000002</v>
      </c>
      <c r="F14" s="11">
        <f>Huber!B14</f>
        <v>5.9921408601613697</v>
      </c>
      <c r="G14" s="11">
        <f>BayesRidge!B14</f>
        <v>5.3773294667439497</v>
      </c>
      <c r="H14" s="11">
        <f>Elastic!B14</f>
        <v>4.9476889222246099</v>
      </c>
      <c r="I14" s="11">
        <f>GBR!B14</f>
        <v>6.91235551134299</v>
      </c>
      <c r="J14" s="12">
        <f t="shared" si="0"/>
        <v>5.9116695261614076</v>
      </c>
      <c r="K14" s="13">
        <f t="shared" si="1"/>
        <v>7.0950880334323498</v>
      </c>
      <c r="L14" s="13">
        <f t="shared" si="2"/>
        <v>4.9476889222246099</v>
      </c>
      <c r="O14" t="s">
        <v>14</v>
      </c>
      <c r="P14">
        <v>8.25</v>
      </c>
      <c r="Q14" t="s">
        <v>52</v>
      </c>
      <c r="R14" s="6">
        <f>P15</f>
        <v>7.5</v>
      </c>
      <c r="AC14" s="6"/>
    </row>
    <row r="15" spans="1:29" ht="15" thickBot="1" x14ac:dyDescent="0.35">
      <c r="A15" t="s">
        <v>73</v>
      </c>
      <c r="B15" s="11">
        <f>RF!B15</f>
        <v>6</v>
      </c>
      <c r="C15" s="11">
        <f>LR!B15</f>
        <v>5.3062117437901</v>
      </c>
      <c r="D15" s="11">
        <f>Adaboost!B15</f>
        <v>6.5246136932556302</v>
      </c>
      <c r="E15" s="11">
        <f>XGBR!B15</f>
        <v>5.3195524000000001</v>
      </c>
      <c r="F15" s="11">
        <f>Huber!B15</f>
        <v>5.6943141224769098</v>
      </c>
      <c r="G15" s="11">
        <f>BayesRidge!B15</f>
        <v>5.3051628405167097</v>
      </c>
      <c r="H15" s="11">
        <f>Elastic!B15</f>
        <v>4.9788375410274197</v>
      </c>
      <c r="I15" s="11">
        <f>GBR!B15</f>
        <v>6.0581688126501696</v>
      </c>
      <c r="J15" s="12">
        <f t="shared" si="0"/>
        <v>5.5859896883267588</v>
      </c>
      <c r="K15" s="13">
        <f t="shared" si="1"/>
        <v>6.5246136932556302</v>
      </c>
      <c r="L15" s="13">
        <f t="shared" si="2"/>
        <v>4.9788375410274197</v>
      </c>
      <c r="O15" t="s">
        <v>52</v>
      </c>
      <c r="P15">
        <v>7.5</v>
      </c>
      <c r="Q15" t="s">
        <v>14</v>
      </c>
      <c r="R15" s="6">
        <f>P14</f>
        <v>8.25</v>
      </c>
      <c r="AC15" s="6"/>
    </row>
    <row r="16" spans="1:29" ht="15" thickBot="1" x14ac:dyDescent="0.35">
      <c r="A16"/>
      <c r="B16" s="5">
        <f>RF!B16</f>
        <v>0</v>
      </c>
      <c r="C16" s="5">
        <f>LR!B16</f>
        <v>0</v>
      </c>
      <c r="D16" s="5">
        <f>Adaboost!B16</f>
        <v>0</v>
      </c>
      <c r="E16" s="5">
        <f>XGBR!B16</f>
        <v>0</v>
      </c>
      <c r="F16" s="5">
        <f>Huber!B16</f>
        <v>0</v>
      </c>
      <c r="G16" s="5">
        <f>BayesRidge!B16</f>
        <v>0</v>
      </c>
      <c r="H16" s="5">
        <f>Elastic!B16</f>
        <v>0</v>
      </c>
      <c r="I16" s="5">
        <f>GBR!B16</f>
        <v>0</v>
      </c>
      <c r="J16" s="6">
        <f t="shared" si="0"/>
        <v>0</v>
      </c>
      <c r="K16">
        <f t="shared" si="1"/>
        <v>0</v>
      </c>
      <c r="L16">
        <f t="shared" si="2"/>
        <v>0</v>
      </c>
      <c r="O16"/>
      <c r="P16"/>
      <c r="Q16"/>
      <c r="R16" s="6">
        <f>P17</f>
        <v>0</v>
      </c>
      <c r="AC16" s="6"/>
    </row>
    <row r="17" spans="1:29" ht="15" thickBot="1" x14ac:dyDescent="0.35">
      <c r="A17"/>
      <c r="B17" s="5">
        <f>RF!B17</f>
        <v>0</v>
      </c>
      <c r="C17" s="5">
        <f>LR!B17</f>
        <v>0</v>
      </c>
      <c r="D17" s="5">
        <f>Adaboost!B17</f>
        <v>0</v>
      </c>
      <c r="E17" s="5">
        <f>XGBR!B17</f>
        <v>0</v>
      </c>
      <c r="F17" s="5">
        <f>Huber!B17</f>
        <v>0</v>
      </c>
      <c r="G17" s="5">
        <f>BayesRidge!B17</f>
        <v>0</v>
      </c>
      <c r="H17" s="5">
        <f>Elastic!B17</f>
        <v>0</v>
      </c>
      <c r="I17" s="5">
        <f>GBR!B17</f>
        <v>0</v>
      </c>
      <c r="J17" s="6">
        <f t="shared" si="0"/>
        <v>0</v>
      </c>
      <c r="K17">
        <f t="shared" si="1"/>
        <v>0</v>
      </c>
      <c r="L17">
        <f t="shared" si="2"/>
        <v>0</v>
      </c>
      <c r="O17"/>
      <c r="P17"/>
      <c r="Q17"/>
      <c r="R17" s="6">
        <f>P16</f>
        <v>0</v>
      </c>
      <c r="AC17" s="6"/>
    </row>
    <row r="18" spans="1:29" ht="15" thickBot="1" x14ac:dyDescent="0.35">
      <c r="A18"/>
      <c r="B18" s="5">
        <f>RF!B18</f>
        <v>0</v>
      </c>
      <c r="C18" s="5">
        <f>LR!B18</f>
        <v>0</v>
      </c>
      <c r="D18" s="5">
        <f>Adaboost!B18</f>
        <v>0</v>
      </c>
      <c r="E18" s="5">
        <f>XGBR!B18</f>
        <v>0</v>
      </c>
      <c r="F18" s="5">
        <f>Huber!B18</f>
        <v>0</v>
      </c>
      <c r="G18" s="5">
        <f>BayesRidge!B18</f>
        <v>0</v>
      </c>
      <c r="H18" s="5">
        <f>Elastic!B18</f>
        <v>0</v>
      </c>
      <c r="I18" s="5">
        <f>GBR!B18</f>
        <v>0</v>
      </c>
      <c r="J18" s="6">
        <f t="shared" si="0"/>
        <v>0</v>
      </c>
      <c r="K18">
        <f t="shared" si="1"/>
        <v>0</v>
      </c>
      <c r="L18">
        <f t="shared" si="2"/>
        <v>0</v>
      </c>
      <c r="O18"/>
      <c r="P18"/>
      <c r="Q18"/>
      <c r="R18" s="6">
        <f>P19</f>
        <v>0</v>
      </c>
      <c r="AC18" s="6"/>
    </row>
    <row r="19" spans="1:29" ht="15" thickBot="1" x14ac:dyDescent="0.35">
      <c r="A19"/>
      <c r="B19" s="5">
        <f>RF!B19</f>
        <v>0</v>
      </c>
      <c r="C19" s="5">
        <f>LR!B19</f>
        <v>0</v>
      </c>
      <c r="D19" s="5">
        <f>Adaboost!B19</f>
        <v>0</v>
      </c>
      <c r="E19" s="5">
        <f>XGBR!B19</f>
        <v>0</v>
      </c>
      <c r="F19" s="5">
        <f>Huber!B19</f>
        <v>0</v>
      </c>
      <c r="G19" s="5">
        <f>BayesRidge!B19</f>
        <v>0</v>
      </c>
      <c r="H19" s="5">
        <f>Elastic!B19</f>
        <v>0</v>
      </c>
      <c r="I19" s="5">
        <f>GBR!B19</f>
        <v>0</v>
      </c>
      <c r="J19" s="6">
        <f t="shared" si="0"/>
        <v>0</v>
      </c>
      <c r="K19">
        <f t="shared" si="1"/>
        <v>0</v>
      </c>
      <c r="L19">
        <f t="shared" si="2"/>
        <v>0</v>
      </c>
      <c r="O19"/>
      <c r="P19"/>
      <c r="Q19"/>
      <c r="R19" s="6">
        <f>P18</f>
        <v>0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O20"/>
      <c r="P20"/>
      <c r="Q20"/>
      <c r="R20" s="6">
        <f>P21</f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O21"/>
      <c r="P21"/>
      <c r="Q21"/>
      <c r="R21" s="6">
        <f>P20</f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O22"/>
      <c r="P22"/>
      <c r="Q22"/>
      <c r="R22" s="6">
        <f>P23</f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O23"/>
      <c r="P23"/>
      <c r="Q23"/>
      <c r="R23" s="6">
        <f>P22</f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30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30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P34"/>
      <c r="Q34"/>
      <c r="AC34" s="6"/>
    </row>
    <row r="35" spans="1:30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30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46</v>
      </c>
      <c r="I36" s="7" t="s">
        <v>41</v>
      </c>
      <c r="J36" s="7" t="s">
        <v>29</v>
      </c>
      <c r="K36" s="7" t="s">
        <v>15</v>
      </c>
      <c r="L36" s="7" t="s">
        <v>14</v>
      </c>
      <c r="M36" s="7" t="s">
        <v>42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40</v>
      </c>
      <c r="Y36" s="7" t="s">
        <v>24</v>
      </c>
      <c r="Z36" s="7" t="s">
        <v>6</v>
      </c>
      <c r="AA36" s="3" t="s">
        <v>78</v>
      </c>
      <c r="AB36" s="3" t="s">
        <v>76</v>
      </c>
      <c r="AC36" s="18" t="s">
        <v>77</v>
      </c>
      <c r="AD36"/>
    </row>
    <row r="37" spans="1:30" ht="15" thickBot="1" x14ac:dyDescent="0.35">
      <c r="A37" t="str">
        <f t="shared" ref="A37:A43" si="5">A2</f>
        <v>Mitch Spence</v>
      </c>
      <c r="B37" s="5">
        <f>Neural!B2</f>
        <v>4.9787722566844002</v>
      </c>
      <c r="D37" s="14">
        <v>1</v>
      </c>
      <c r="E37" s="16" t="s">
        <v>69</v>
      </c>
      <c r="F37" s="16" t="s">
        <v>59</v>
      </c>
      <c r="G37" s="16" t="s">
        <v>60</v>
      </c>
      <c r="H37" s="16" t="s">
        <v>44</v>
      </c>
      <c r="I37" s="16">
        <v>4.2666666666666666</v>
      </c>
      <c r="J37" s="17">
        <v>4.6544926801125932</v>
      </c>
      <c r="K37" s="17">
        <v>5.0102478118717499</v>
      </c>
      <c r="L37" s="17">
        <v>4.1957426</v>
      </c>
      <c r="M37" s="16">
        <v>9.35</v>
      </c>
      <c r="N37" s="20">
        <v>3.5</v>
      </c>
      <c r="O37" s="20">
        <f>IF(ABS(I37 - N37) &gt; MAX(ABS(J37 - N37), ABS(K37 - N37)), I37 - N37, IF(ABS(J37 - N37) &gt; ABS(K37 - N37), J37 - N37, K37 - N37))</f>
        <v>1.5102478118717499</v>
      </c>
      <c r="P37" s="20" t="str">
        <f>IF(OR(O37&lt;0, AND(I37&lt;N37, L37&lt;N37)), "Under", "Over")</f>
        <v>Over</v>
      </c>
      <c r="Q37" s="20">
        <f>I37-N37</f>
        <v>0.76666666666666661</v>
      </c>
      <c r="R37" s="20">
        <v>0.6</v>
      </c>
      <c r="S37" s="20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20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2</v>
      </c>
      <c r="U37" s="20">
        <f>IF(S37=1,3,IF(S37=2/3,2,IF(S37=1/3,1,0)))</f>
        <v>3</v>
      </c>
      <c r="V37" s="20">
        <f>IF(AND(P37="Over", I37&gt;N37), 2, IF(AND(P37="Under", I37&lt;=N37), 2, 0))</f>
        <v>2</v>
      </c>
      <c r="W37" s="20">
        <f>IF(AND(P37="Over", ISNUMBER(R37), R37&gt;0.5), 2, IF(AND(P37="Under", ISNUMBER(R37), R37&lt;=0.5), 2, 0))</f>
        <v>2</v>
      </c>
      <c r="X37" s="20">
        <f>IF(P37="Over",
    IF(M37&gt;8.6, 1,
        IF(M37&gt;7.5, 0.5, 0)),
    IF(P37="Under",
        IF(M37&gt;8.6, 0,
            IF(M37&gt;7.5, 0.5, 1)),
        "Invalid N37 Value"))</f>
        <v>1</v>
      </c>
      <c r="Y37" s="20">
        <f>SUM(T37:X37)</f>
        <v>10</v>
      </c>
      <c r="Z37" s="20">
        <v>1</v>
      </c>
      <c r="AA37">
        <v>5.16</v>
      </c>
      <c r="AB37">
        <v>0.82687338501291985</v>
      </c>
      <c r="AC37">
        <v>1.0388888888888888</v>
      </c>
      <c r="AD37"/>
    </row>
    <row r="38" spans="1:30" ht="15" thickBot="1" x14ac:dyDescent="0.35">
      <c r="A38" t="str">
        <f t="shared" si="5"/>
        <v>Jose Quintana</v>
      </c>
      <c r="B38" s="5">
        <f>Neural!B3</f>
        <v>4.4680061343322599</v>
      </c>
      <c r="D38" s="14">
        <v>2</v>
      </c>
      <c r="E38" s="7" t="s">
        <v>68</v>
      </c>
      <c r="F38" s="7" t="s">
        <v>60</v>
      </c>
      <c r="G38" s="7" t="s">
        <v>59</v>
      </c>
      <c r="H38" s="7" t="s">
        <v>45</v>
      </c>
      <c r="I38" s="7">
        <v>4.4347826086956523</v>
      </c>
      <c r="J38" s="10">
        <v>4.487990231268693</v>
      </c>
      <c r="K38" s="10">
        <v>4.6119250169642196</v>
      </c>
      <c r="L38" s="10">
        <v>4.3109419999999998</v>
      </c>
      <c r="M38" s="7">
        <v>7.65</v>
      </c>
      <c r="N38" s="21">
        <v>5.5</v>
      </c>
      <c r="O38" s="21">
        <f>IF(ABS(I38 - N38) &gt; MAX(ABS(J38 - N38), ABS(K38 - N38)), I38 - N38, IF(ABS(J38 - N38) &gt; ABS(K38 - N38), J38 - N38, K38 - N38))</f>
        <v>-1.0652173913043477</v>
      </c>
      <c r="P38" s="21" t="str">
        <f>IF(OR(O38&lt;0, AND(I38&lt;N38, L38&lt;N38)), "Under", "Over")</f>
        <v>Under</v>
      </c>
      <c r="Q38" s="21">
        <f>I38-N38</f>
        <v>-1.0652173913043477</v>
      </c>
      <c r="R38" s="21">
        <v>0.6</v>
      </c>
      <c r="S38" s="21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1</v>
      </c>
      <c r="T38" s="21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1.5</v>
      </c>
      <c r="U38" s="21">
        <f>IF(S38=1,3,IF(S38=2/3,2,IF(S38=1/3,1,0)))</f>
        <v>3</v>
      </c>
      <c r="V38" s="21">
        <f>IF(AND(P38="Over", I38&gt;N38), 2, IF(AND(P38="Under", I38&lt;=N38), 2, 0))</f>
        <v>2</v>
      </c>
      <c r="W38" s="21">
        <f>IF(AND(P38="Over", ISNUMBER(R38), R38&gt;0.5), 2, IF(AND(P38="Under", ISNUMBER(R38), R38&lt;=0.5), 2, 0))</f>
        <v>0</v>
      </c>
      <c r="X38" s="21">
        <f>IF(P38="Over",
    IF(M38&gt;8.6, 1,
        IF(M38&gt;7.5, 0.5, 0)),
    IF(P38="Under",
        IF(M38&gt;8.6, 0,
            IF(M38&gt;7.5, 0.5, 1)),
        "Invalid N37 Value"))</f>
        <v>0.5</v>
      </c>
      <c r="Y38" s="21">
        <f>SUM(T38:X38)</f>
        <v>7</v>
      </c>
      <c r="Z38" s="21">
        <v>1</v>
      </c>
      <c r="AA38">
        <v>5.2826086956521738</v>
      </c>
      <c r="AB38">
        <v>0.83950617283950624</v>
      </c>
      <c r="AC38">
        <v>0.85000000000000009</v>
      </c>
      <c r="AD38"/>
    </row>
    <row r="39" spans="1:30" ht="15" thickBot="1" x14ac:dyDescent="0.35">
      <c r="A39" t="str">
        <f t="shared" si="5"/>
        <v>Bryce Miller</v>
      </c>
      <c r="B39" s="5">
        <f>Neural!B4</f>
        <v>5.2926999206055596</v>
      </c>
      <c r="D39" s="14">
        <v>3</v>
      </c>
      <c r="E39" s="7" t="s">
        <v>71</v>
      </c>
      <c r="F39" s="7" t="s">
        <v>58</v>
      </c>
      <c r="G39" s="7" t="s">
        <v>43</v>
      </c>
      <c r="H39" s="7" t="s">
        <v>44</v>
      </c>
      <c r="I39" s="7">
        <v>5.1739130434782608</v>
      </c>
      <c r="J39" s="10">
        <v>5.247316679165829</v>
      </c>
      <c r="K39" s="10">
        <v>5.5066666666666597</v>
      </c>
      <c r="L39" s="10">
        <v>4.7766640000000002</v>
      </c>
      <c r="M39" s="7">
        <v>8.6</v>
      </c>
      <c r="N39" s="20">
        <v>5.5</v>
      </c>
      <c r="O39" s="20">
        <f>IF(ABS(I39 - N39) &gt; MAX(ABS(J39 - N39), ABS(K39 - N39)), I39 - N39, IF(ABS(J39 - N39) &gt; ABS(K39 - N39), J39 - N39, K39 - N39))</f>
        <v>-0.32608695652173925</v>
      </c>
      <c r="P39" s="20" t="str">
        <f>IF(OR(O39&lt;0, AND(I39&lt;N39, L39&lt;N39)), "Under", "Over")</f>
        <v>Under</v>
      </c>
      <c r="Q39" s="20">
        <f>I39-N39</f>
        <v>-0.32608695652173925</v>
      </c>
      <c r="R39" s="20">
        <v>0.5</v>
      </c>
      <c r="S39" s="20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0.66666666666666663</v>
      </c>
      <c r="T39" s="20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0</v>
      </c>
      <c r="U39" s="20">
        <f>IF(S39=1,3,IF(S39=2/3,2,IF(S39=1/3,1,0)))</f>
        <v>2</v>
      </c>
      <c r="V39" s="20">
        <f>IF(AND(P39="Over", I39&gt;N39), 2, IF(AND(P39="Under", I39&lt;=N39), 2, 0))</f>
        <v>2</v>
      </c>
      <c r="W39" s="20">
        <f>IF(AND(P39="Over", ISNUMBER(R39), R39&gt;0.5), 2, IF(AND(P39="Under", ISNUMBER(R39), R39&lt;=0.5), 2, 0))</f>
        <v>2</v>
      </c>
      <c r="X39" s="20">
        <f>IF(P39="Over",
    IF(M39&gt;8.6, 1,
        IF(M39&gt;7.5, 0.5, 0)),
    IF(P39="Under",
        IF(M39&gt;8.6, 0,
            IF(M39&gt;7.5, 0.5, 1)),
        "Invalid N37 Value"))</f>
        <v>0.5</v>
      </c>
      <c r="Y39" s="20">
        <f>SUM(T39:X39)</f>
        <v>6.5</v>
      </c>
      <c r="Z39" s="20">
        <v>9</v>
      </c>
      <c r="AA39">
        <v>5.6869565217391314</v>
      </c>
      <c r="AB39">
        <v>0.90978593272171238</v>
      </c>
      <c r="AC39">
        <v>0.95555555555555549</v>
      </c>
      <c r="AD39"/>
    </row>
    <row r="40" spans="1:30" ht="15" thickBot="1" x14ac:dyDescent="0.35">
      <c r="A40" t="str">
        <f t="shared" si="5"/>
        <v>Alex Faedo</v>
      </c>
      <c r="B40" s="5">
        <f>Neural!B5</f>
        <v>2.8159835686644299</v>
      </c>
      <c r="D40" s="14">
        <v>4</v>
      </c>
      <c r="E40" s="7" t="s">
        <v>75</v>
      </c>
      <c r="F40" s="7" t="s">
        <v>43</v>
      </c>
      <c r="G40" s="7" t="s">
        <v>58</v>
      </c>
      <c r="H40" s="7" t="s">
        <v>45</v>
      </c>
      <c r="I40" s="7">
        <v>2.25</v>
      </c>
      <c r="J40" s="10">
        <v>3.2016169177140039</v>
      </c>
      <c r="K40" s="10">
        <v>5.1456782819634199</v>
      </c>
      <c r="L40" s="10">
        <v>2.3966666666666598</v>
      </c>
      <c r="M40" s="7">
        <v>10.25</v>
      </c>
      <c r="N40" s="9" t="s">
        <v>55</v>
      </c>
      <c r="O40" s="9" t="e">
        <f>IF(ABS(I40 - N40) &gt; MAX(ABS(J40 - N40), ABS(K40 - N40)), I40 - N40, IF(ABS(J40 - N40) &gt; ABS(K40 - N40), J40 - N40, K40 - N40))</f>
        <v>#VALUE!</v>
      </c>
      <c r="P40" s="9" t="e">
        <f>IF(OR(O40&lt;0, AND(I40&lt;N40, L40&lt;N40)), "Under", "Over")</f>
        <v>#VALUE!</v>
      </c>
      <c r="Q40" s="9" t="e">
        <f>I40-N40</f>
        <v>#VALUE!</v>
      </c>
      <c r="R40" s="9">
        <v>0</v>
      </c>
      <c r="S40" s="9" t="e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#VALUE!</v>
      </c>
      <c r="T40" s="9" t="e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#VALUE!</v>
      </c>
      <c r="U40" s="9" t="e">
        <f>IF(S40=1,3,IF(S40=2/3,2,IF(S40=1/3,1,0)))</f>
        <v>#VALUE!</v>
      </c>
      <c r="V40" s="9" t="e">
        <f>IF(AND(P40="Over", I40&gt;N40), 2, IF(AND(P40="Under", I40&lt;=N40), 2, 0))</f>
        <v>#VALUE!</v>
      </c>
      <c r="W40" s="9" t="e">
        <f>IF(AND(P40="Over", ISNUMBER(R40), R40&gt;0.5), 2, IF(AND(P40="Under", ISNUMBER(R40), R40&lt;=0.5), 2, 0))</f>
        <v>#VALUE!</v>
      </c>
      <c r="X40" s="9" t="e">
        <f>IF(P40="Over",
    IF(M40&gt;8.6, 1,
        IF(M40&gt;7.5, 0.5, 0)),
    IF(P40="Under",
        IF(M40&gt;8.6, 0,
            IF(M40&gt;7.5, 0.5, 1)),
        "Invalid N37 Value"))</f>
        <v>#VALUE!</v>
      </c>
      <c r="Y40" s="9" t="e">
        <f>SUM(T40:X40)</f>
        <v>#VALUE!</v>
      </c>
      <c r="Z40" s="9">
        <v>1</v>
      </c>
      <c r="AA40">
        <v>1.3</v>
      </c>
      <c r="AB40">
        <v>1.7307692307692306</v>
      </c>
      <c r="AC40">
        <v>1.1388888888888888</v>
      </c>
      <c r="AD40"/>
    </row>
    <row r="41" spans="1:30" ht="15" thickBot="1" x14ac:dyDescent="0.35">
      <c r="A41" t="str">
        <f t="shared" si="5"/>
        <v>Jack Flaherty</v>
      </c>
      <c r="B41" s="5">
        <f>Neural!B6</f>
        <v>6.3004350174527799</v>
      </c>
      <c r="D41" s="14">
        <v>5</v>
      </c>
      <c r="E41" s="7" t="s">
        <v>65</v>
      </c>
      <c r="F41" s="7" t="s">
        <v>51</v>
      </c>
      <c r="G41" s="7" t="s">
        <v>48</v>
      </c>
      <c r="H41" s="7" t="s">
        <v>44</v>
      </c>
      <c r="I41" s="7">
        <v>7.5</v>
      </c>
      <c r="J41" s="10">
        <v>6.9915871825060698</v>
      </c>
      <c r="K41" s="10">
        <v>8.2109860861504007</v>
      </c>
      <c r="L41" s="10">
        <v>5.5620652530052199</v>
      </c>
      <c r="M41" s="7">
        <v>9.0500000000000007</v>
      </c>
      <c r="N41" s="20">
        <v>7.5</v>
      </c>
      <c r="O41" s="20">
        <f>IF(ABS(I41 - N41) &gt; MAX(ABS(J41 - N41), ABS(K41 - N41)), I41 - N41, IF(ABS(J41 - N41) &gt; ABS(K41 - N41), J41 - N41, K41 - N41))</f>
        <v>0.71098608615040071</v>
      </c>
      <c r="P41" s="20" t="str">
        <f>IF(OR(O41&lt;0, AND(I41&lt;N41, L41&lt;N41)), "Under", "Over")</f>
        <v>Over</v>
      </c>
      <c r="Q41" s="20">
        <f>I41-N41</f>
        <v>0</v>
      </c>
      <c r="R41" s="20">
        <v>0.4</v>
      </c>
      <c r="S41" s="20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0.33333333333333331</v>
      </c>
      <c r="T41" s="20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0.5</v>
      </c>
      <c r="U41" s="20">
        <f>IF(S41=1,3,IF(S41=2/3,2,IF(S41=1/3,1,0)))</f>
        <v>1</v>
      </c>
      <c r="V41" s="20">
        <f>IF(AND(P41="Over", I41&gt;N41), 2, IF(AND(P41="Under", I41&lt;=N41), 2, 0))</f>
        <v>0</v>
      </c>
      <c r="W41" s="20">
        <f>IF(AND(P41="Over", ISNUMBER(R41), R41&gt;0.5), 2, IF(AND(P41="Under", ISNUMBER(R41), R41&lt;=0.5), 2, 0))</f>
        <v>0</v>
      </c>
      <c r="X41" s="20">
        <f>IF(P41="Over",
    IF(M41&gt;8.6, 1,
        IF(M41&gt;7.5, 0.5, 0)),
    IF(P41="Under",
        IF(M41&gt;8.6, 0,
            IF(M41&gt;7.5, 0.5, 1)),
        "Invalid N37 Value"))</f>
        <v>1</v>
      </c>
      <c r="Y41" s="20">
        <f>SUM(T41:X41)</f>
        <v>2.5</v>
      </c>
      <c r="Z41" s="20">
        <v>7</v>
      </c>
      <c r="AA41">
        <v>5.73</v>
      </c>
      <c r="AB41">
        <v>1.3089005235602094</v>
      </c>
      <c r="AC41">
        <v>1.0055555555555555</v>
      </c>
      <c r="AD41"/>
    </row>
    <row r="42" spans="1:30" ht="15" thickBot="1" x14ac:dyDescent="0.35">
      <c r="A42" t="str">
        <f t="shared" si="5"/>
        <v>Tobias Myers</v>
      </c>
      <c r="B42" s="5">
        <f>Neural!B7</f>
        <v>5.1854689418270201</v>
      </c>
      <c r="D42" s="14">
        <v>6</v>
      </c>
      <c r="E42" s="16" t="s">
        <v>66</v>
      </c>
      <c r="F42" s="16" t="s">
        <v>48</v>
      </c>
      <c r="G42" s="16" t="s">
        <v>51</v>
      </c>
      <c r="H42" s="16" t="s">
        <v>45</v>
      </c>
      <c r="I42" s="16">
        <v>4.8235294117647056</v>
      </c>
      <c r="J42" s="19">
        <v>4.9968687316663871</v>
      </c>
      <c r="K42" s="19">
        <v>5.3388507331812001</v>
      </c>
      <c r="L42" s="19">
        <v>4.5625570620189997</v>
      </c>
      <c r="M42" s="16">
        <v>9.8000000000000007</v>
      </c>
      <c r="N42" s="20">
        <v>4.5</v>
      </c>
      <c r="O42" s="20">
        <f>IF(ABS(I42 - N42) &gt; MAX(ABS(J42 - N42), ABS(K42 - N42)), I42 - N42, IF(ABS(J42 - N42) &gt; ABS(K42 - N42), J42 - N42, K42 - N42))</f>
        <v>0.83885073318120007</v>
      </c>
      <c r="P42" s="20" t="str">
        <f>IF(OR(O42&lt;0, AND(I42&lt;N42, L42&lt;N42)), "Under", "Over")</f>
        <v>Over</v>
      </c>
      <c r="Q42" s="20">
        <f>I42-N42</f>
        <v>0.32352941176470562</v>
      </c>
      <c r="R42" s="20">
        <v>0.7</v>
      </c>
      <c r="S42" s="20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1</v>
      </c>
      <c r="T42" s="20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1</v>
      </c>
      <c r="U42" s="20">
        <f>IF(S42=1,3,IF(S42=2/3,2,IF(S42=1/3,1,0)))</f>
        <v>3</v>
      </c>
      <c r="V42" s="20">
        <f>IF(AND(P42="Over", I42&gt;N42), 2, IF(AND(P42="Under", I42&lt;=N42), 2, 0))</f>
        <v>2</v>
      </c>
      <c r="W42" s="20">
        <f>IF(AND(P42="Over", ISNUMBER(R42), R42&gt;0.5), 2, IF(AND(P42="Under", ISNUMBER(R42), R42&lt;=0.5), 2, 0))</f>
        <v>2</v>
      </c>
      <c r="X42" s="20">
        <f>IF(P42="Over",
    IF(M42&gt;8.6, 1,
        IF(M42&gt;7.5, 0.5, 0)),
    IF(P42="Under",
        IF(M42&gt;8.6, 0,
            IF(M42&gt;7.5, 0.5, 1)),
        "Invalid N37 Value"))</f>
        <v>1</v>
      </c>
      <c r="Y42" s="20">
        <f>SUM(T42:X42)</f>
        <v>9</v>
      </c>
      <c r="Z42" s="20">
        <v>1</v>
      </c>
      <c r="AA42">
        <v>5.382352941176471</v>
      </c>
      <c r="AB42">
        <v>0.89617486338797803</v>
      </c>
      <c r="AC42">
        <v>1.088888888888889</v>
      </c>
      <c r="AD42"/>
    </row>
    <row r="43" spans="1:30" ht="15" thickBot="1" x14ac:dyDescent="0.35">
      <c r="A43" t="str">
        <f t="shared" si="5"/>
        <v>Max Fried</v>
      </c>
      <c r="B43" s="5">
        <f>Neural!B8</f>
        <v>5.8885640349226902</v>
      </c>
      <c r="D43" s="14">
        <v>7</v>
      </c>
      <c r="E43" s="7" t="s">
        <v>62</v>
      </c>
      <c r="F43" s="7" t="s">
        <v>37</v>
      </c>
      <c r="G43" s="7" t="s">
        <v>49</v>
      </c>
      <c r="H43" s="7" t="s">
        <v>44</v>
      </c>
      <c r="I43" s="7">
        <v>5.5</v>
      </c>
      <c r="J43" s="10">
        <v>5.5753949071854034</v>
      </c>
      <c r="K43" s="10">
        <v>5.9053472170483596</v>
      </c>
      <c r="L43" s="10">
        <v>4.7791519999999998</v>
      </c>
      <c r="M43" s="7">
        <v>9.6999999999999993</v>
      </c>
      <c r="N43" s="20">
        <v>5.5</v>
      </c>
      <c r="O43" s="20">
        <f>IF(ABS(I43 - N43) &gt; MAX(ABS(J43 - N43), ABS(K43 - N43)), I43 - N43, IF(ABS(J43 - N43) &gt; ABS(K43 - N43), J43 - N43, K43 - N43))</f>
        <v>0.40534721704835963</v>
      </c>
      <c r="P43" s="20" t="str">
        <f>IF(OR(O43&lt;0, AND(I43&lt;N43, L43&lt;N43)), "Under", "Over")</f>
        <v>Over</v>
      </c>
      <c r="Q43" s="20">
        <f>I43-N43</f>
        <v>0</v>
      </c>
      <c r="R43" s="20">
        <v>0.6</v>
      </c>
      <c r="S43" s="20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0.66666666666666663</v>
      </c>
      <c r="T43" s="20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0</v>
      </c>
      <c r="U43" s="20">
        <f>IF(S43=1,3,IF(S43=2/3,2,IF(S43=1/3,1,0)))</f>
        <v>2</v>
      </c>
      <c r="V43" s="20">
        <f>IF(AND(P43="Over", I43&gt;N43), 2, IF(AND(P43="Under", I43&lt;=N43), 2, 0))</f>
        <v>0</v>
      </c>
      <c r="W43" s="20">
        <f>IF(AND(P43="Over", ISNUMBER(R43), R43&gt;0.5), 2, IF(AND(P43="Under", ISNUMBER(R43), R43&lt;=0.5), 2, 0))</f>
        <v>2</v>
      </c>
      <c r="X43" s="20">
        <f>IF(P43="Over",
    IF(M43&gt;8.6, 1,
        IF(M43&gt;7.5, 0.5, 0)),
    IF(P43="Under",
        IF(M43&gt;8.6, 0,
            IF(M43&gt;7.5, 0.5, 1)),
        "Invalid N37 Value"))</f>
        <v>1</v>
      </c>
      <c r="Y43" s="20">
        <f>SUM(T43:X43)</f>
        <v>5</v>
      </c>
      <c r="Z43" s="20">
        <v>5</v>
      </c>
      <c r="AA43">
        <v>5.7350000000000003</v>
      </c>
      <c r="AB43">
        <v>0.95902353966870091</v>
      </c>
      <c r="AC43">
        <v>1.0777777777777777</v>
      </c>
      <c r="AD43"/>
    </row>
    <row r="44" spans="1:30" ht="15" thickBot="1" x14ac:dyDescent="0.35">
      <c r="A44" t="str">
        <f t="shared" ref="A44:A70" si="6">A9</f>
        <v>Logan Webb</v>
      </c>
      <c r="B44" s="5">
        <f>Neural!B9</f>
        <v>6.09524090416192</v>
      </c>
      <c r="D44" s="14">
        <v>8</v>
      </c>
      <c r="E44" s="7" t="s">
        <v>72</v>
      </c>
      <c r="F44" s="7" t="s">
        <v>49</v>
      </c>
      <c r="G44" s="7" t="s">
        <v>37</v>
      </c>
      <c r="H44" s="7" t="s">
        <v>45</v>
      </c>
      <c r="I44" s="7">
        <v>5.32</v>
      </c>
      <c r="J44" s="10">
        <v>5.8946378657983551</v>
      </c>
      <c r="K44" s="10">
        <v>6.2698723403979697</v>
      </c>
      <c r="L44" s="10">
        <v>5.5205946317806101</v>
      </c>
      <c r="M44" s="7">
        <v>10.6</v>
      </c>
      <c r="N44" s="21">
        <v>5.5</v>
      </c>
      <c r="O44" s="21">
        <f>IF(ABS(I44 - N44) &gt; MAX(ABS(J44 - N44), ABS(K44 - N44)), I44 - N44, IF(ABS(J44 - N44) &gt; ABS(K44 - N44), J44 - N44, K44 - N44))</f>
        <v>0.7698723403979697</v>
      </c>
      <c r="P44" s="21" t="str">
        <f>IF(OR(O44&lt;0, AND(I44&lt;N44, L44&lt;N44)), "Under", "Over")</f>
        <v>Over</v>
      </c>
      <c r="Q44" s="21">
        <f>I44-N44</f>
        <v>-0.17999999999999972</v>
      </c>
      <c r="R44" s="21">
        <v>0.5</v>
      </c>
      <c r="S44" s="21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1</v>
      </c>
      <c r="T44" s="21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1</v>
      </c>
      <c r="U44" s="21">
        <f>IF(S44=1,3,IF(S44=2/3,2,IF(S44=1/3,1,0)))</f>
        <v>3</v>
      </c>
      <c r="V44" s="21">
        <f>IF(AND(P44="Over", I44&gt;N44), 2, IF(AND(P44="Under", I44&lt;=N44), 2, 0))</f>
        <v>0</v>
      </c>
      <c r="W44" s="21">
        <f>IF(AND(P44="Over", ISNUMBER(R44), R44&gt;0.5), 2, IF(AND(P44="Under", ISNUMBER(R44), R44&lt;=0.5), 2, 0))</f>
        <v>0</v>
      </c>
      <c r="X44" s="21">
        <f>IF(P44="Over",
    IF(M44&gt;8.6, 1,
        IF(M44&gt;7.5, 0.5, 0)),
    IF(P44="Under",
        IF(M44&gt;8.6, 0,
            IF(M44&gt;7.5, 0.5, 1)),
        "Invalid N37 Value"))</f>
        <v>1</v>
      </c>
      <c r="Y44" s="21">
        <f>SUM(T44:X44)</f>
        <v>5</v>
      </c>
      <c r="Z44" s="21">
        <v>7</v>
      </c>
      <c r="AA44">
        <v>6.2240000000000002</v>
      </c>
      <c r="AB44">
        <v>0.85475578406169672</v>
      </c>
      <c r="AC44">
        <v>1.1777777777777778</v>
      </c>
      <c r="AD44"/>
    </row>
    <row r="45" spans="1:30" ht="15" thickBot="1" x14ac:dyDescent="0.35">
      <c r="A45" t="str">
        <f t="shared" si="6"/>
        <v>Nick Pivetta</v>
      </c>
      <c r="B45" s="5">
        <f>Neural!B10</f>
        <v>5.6407911818156498</v>
      </c>
      <c r="D45" s="14">
        <v>9</v>
      </c>
      <c r="E45" s="16" t="s">
        <v>64</v>
      </c>
      <c r="F45" s="16" t="s">
        <v>50</v>
      </c>
      <c r="G45" s="16" t="s">
        <v>47</v>
      </c>
      <c r="H45" s="16" t="s">
        <v>44</v>
      </c>
      <c r="I45" s="16">
        <v>6.5</v>
      </c>
      <c r="J45" s="17">
        <v>6.2904799462618151</v>
      </c>
      <c r="K45" s="17">
        <v>7.1807726944063699</v>
      </c>
      <c r="L45" s="17">
        <v>5.19824597755479</v>
      </c>
      <c r="M45" s="16">
        <v>8.65</v>
      </c>
      <c r="N45" s="21">
        <v>4.5</v>
      </c>
      <c r="O45" s="21">
        <f>IF(ABS(I45 - N45) &gt; MAX(ABS(J45 - N45), ABS(K45 - N45)), I45 - N45, IF(ABS(J45 - N45) &gt; ABS(K45 - N45), J45 - N45, K45 - N45))</f>
        <v>2.6807726944063699</v>
      </c>
      <c r="P45" s="21" t="str">
        <f>IF(OR(O45&lt;0, AND(I45&lt;N45, L45&lt;N45)), "Under", "Over")</f>
        <v>Over</v>
      </c>
      <c r="Q45" s="21">
        <f>I45-N45</f>
        <v>2</v>
      </c>
      <c r="R45" s="21">
        <v>0.7</v>
      </c>
      <c r="S45" s="21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1</v>
      </c>
      <c r="T45" s="21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2</v>
      </c>
      <c r="U45" s="21">
        <f>IF(S45=1,3,IF(S45=2/3,2,IF(S45=1/3,1,0)))</f>
        <v>3</v>
      </c>
      <c r="V45" s="21">
        <f>IF(AND(P45="Over", I45&gt;N45), 2, IF(AND(P45="Under", I45&lt;=N45), 2, 0))</f>
        <v>2</v>
      </c>
      <c r="W45" s="21">
        <f>IF(AND(P45="Over", ISNUMBER(R45), R45&gt;0.5), 2, IF(AND(P45="Under", ISNUMBER(R45), R45&lt;=0.5), 2, 0))</f>
        <v>2</v>
      </c>
      <c r="X45" s="21">
        <f>IF(P45="Over",
    IF(M45&gt;8.6, 1,
        IF(M45&gt;7.5, 0.5, 0)),
    IF(P45="Under",
        IF(M45&gt;8.6, 0,
            IF(M45&gt;7.5, 0.5, 1)),
        "Invalid N37 Value"))</f>
        <v>1</v>
      </c>
      <c r="Y45" s="21">
        <f>SUM(T45:X45)</f>
        <v>10</v>
      </c>
      <c r="Z45" s="21">
        <v>6</v>
      </c>
      <c r="AA45">
        <v>5.1277777777777773</v>
      </c>
      <c r="AB45">
        <v>1.267605633802817</v>
      </c>
      <c r="AC45">
        <v>0.96111111111111114</v>
      </c>
      <c r="AD45"/>
    </row>
    <row r="46" spans="1:30" ht="15" thickBot="1" x14ac:dyDescent="0.35">
      <c r="A46" t="str">
        <f t="shared" si="6"/>
        <v>Zach Eflin</v>
      </c>
      <c r="B46" s="5">
        <f>Neural!B11</f>
        <v>5.5231871469818996</v>
      </c>
      <c r="D46" s="14">
        <v>10</v>
      </c>
      <c r="E46" s="7" t="s">
        <v>63</v>
      </c>
      <c r="F46" s="7" t="s">
        <v>47</v>
      </c>
      <c r="G46" s="7" t="s">
        <v>50</v>
      </c>
      <c r="H46" s="7" t="s">
        <v>45</v>
      </c>
      <c r="I46" s="7">
        <v>4.7272727272727284</v>
      </c>
      <c r="J46" s="10">
        <v>5.1271107798671922</v>
      </c>
      <c r="K46" s="10">
        <v>5.5995126536074702</v>
      </c>
      <c r="L46" s="10">
        <v>4.3109454999999999</v>
      </c>
      <c r="M46" s="7">
        <v>9.5500000000000007</v>
      </c>
      <c r="N46" s="21">
        <v>4.5</v>
      </c>
      <c r="O46" s="21">
        <f>IF(ABS(I46 - N46) &gt; MAX(ABS(J46 - N46), ABS(K46 - N46)), I46 - N46, IF(ABS(J46 - N46) &gt; ABS(K46 - N46), J46 - N46, K46 - N46))</f>
        <v>1.0995126536074702</v>
      </c>
      <c r="P46" s="21" t="str">
        <f>IF(OR(O46&lt;0, AND(I46&lt;N46, L46&lt;N46)), "Under", "Over")</f>
        <v>Over</v>
      </c>
      <c r="Q46" s="21">
        <f>I46-N46</f>
        <v>0.2272727272727284</v>
      </c>
      <c r="R46" s="21">
        <v>0.7</v>
      </c>
      <c r="S46" s="21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0.66666666666666663</v>
      </c>
      <c r="T46" s="21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1.5</v>
      </c>
      <c r="U46" s="21">
        <f>IF(S46=1,3,IF(S46=2/3,2,IF(S46=1/3,1,0)))</f>
        <v>2</v>
      </c>
      <c r="V46" s="21">
        <f>IF(AND(P46="Over", I46&gt;N46), 2, IF(AND(P46="Under", I46&lt;=N46), 2, 0))</f>
        <v>2</v>
      </c>
      <c r="W46" s="21">
        <f>IF(AND(P46="Over", ISNUMBER(R46), R46&gt;0.5), 2, IF(AND(P46="Under", ISNUMBER(R46), R46&lt;=0.5), 2, 0))</f>
        <v>2</v>
      </c>
      <c r="X46" s="21">
        <f>IF(P46="Over",
    IF(M46&gt;8.6, 1,
        IF(M46&gt;7.5, 0.5, 0)),
    IF(P46="Under",
        IF(M46&gt;8.6, 0,
            IF(M46&gt;7.5, 0.5, 1)),
        "Invalid N37 Value"))</f>
        <v>1</v>
      </c>
      <c r="Y46" s="21">
        <f>SUM(T46:X46)</f>
        <v>8.5</v>
      </c>
      <c r="Z46" s="21">
        <v>8</v>
      </c>
      <c r="AA46">
        <v>5.7409090909090912</v>
      </c>
      <c r="AB46">
        <v>0.82343626286619176</v>
      </c>
      <c r="AC46">
        <v>1.0611111111111111</v>
      </c>
      <c r="AD46"/>
    </row>
    <row r="47" spans="1:30" ht="15" thickBot="1" x14ac:dyDescent="0.35">
      <c r="A47" t="str">
        <f t="shared" si="6"/>
        <v>Mitchell Parker</v>
      </c>
      <c r="B47" s="5">
        <f>Neural!B12</f>
        <v>4.6666989657226603</v>
      </c>
      <c r="D47" s="14">
        <v>11</v>
      </c>
      <c r="E47" s="7" t="s">
        <v>74</v>
      </c>
      <c r="F47" s="7" t="s">
        <v>56</v>
      </c>
      <c r="G47" s="7" t="s">
        <v>57</v>
      </c>
      <c r="H47" s="7" t="s">
        <v>44</v>
      </c>
      <c r="I47" s="7">
        <v>4.3809523809523814</v>
      </c>
      <c r="J47" s="10">
        <v>4.5528254355776765</v>
      </c>
      <c r="K47" s="10">
        <v>4.7667988929348697</v>
      </c>
      <c r="L47" s="10">
        <v>4.3109060000000001</v>
      </c>
      <c r="M47" s="7">
        <v>8.4</v>
      </c>
      <c r="N47" s="20">
        <v>4.5</v>
      </c>
      <c r="O47" s="20">
        <f>IF(ABS(I47 - N47) &gt; MAX(ABS(J47 - N47), ABS(K47 - N47)), I47 - N47, IF(ABS(J47 - N47) &gt; ABS(K47 - N47), J47 - N47, K47 - N47))</f>
        <v>0.26679889293486969</v>
      </c>
      <c r="P47" s="20" t="str">
        <f>IF(OR(O47&lt;0, AND(I47&lt;N47, L47&lt;N47)), "Under", "Over")</f>
        <v>Under</v>
      </c>
      <c r="Q47" s="20">
        <f>I47-N47</f>
        <v>-0.11904761904761862</v>
      </c>
      <c r="R47" s="20">
        <v>0.6</v>
      </c>
      <c r="S47" s="20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0.33333333333333331</v>
      </c>
      <c r="T47" s="20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0</v>
      </c>
      <c r="U47" s="20">
        <f>IF(S47=1,3,IF(S47=2/3,2,IF(S47=1/3,1,0)))</f>
        <v>1</v>
      </c>
      <c r="V47" s="20">
        <f>IF(AND(P47="Over", I47&gt;N47), 2, IF(AND(P47="Under", I47&lt;=N47), 2, 0))</f>
        <v>2</v>
      </c>
      <c r="W47" s="20">
        <f>IF(AND(P47="Over", ISNUMBER(R47), R47&gt;0.5), 2, IF(AND(P47="Under", ISNUMBER(R47), R47&lt;=0.5), 2, 0))</f>
        <v>0</v>
      </c>
      <c r="X47" s="20">
        <f>IF(P47="Over",
    IF(M47&gt;8.6, 1,
        IF(M47&gt;7.5, 0.5, 0)),
    IF(P47="Under",
        IF(M47&gt;8.6, 0,
            IF(M47&gt;7.5, 0.5, 1)),
        "Invalid N37 Value"))</f>
        <v>0.5</v>
      </c>
      <c r="Y47" s="20">
        <f>SUM(T47:X47)</f>
        <v>3.5</v>
      </c>
      <c r="Z47" s="20">
        <v>6</v>
      </c>
      <c r="AA47">
        <v>5.2428571428571429</v>
      </c>
      <c r="AB47">
        <v>0.83560399636693927</v>
      </c>
      <c r="AC47">
        <v>0.93333333333333335</v>
      </c>
      <c r="AD47"/>
    </row>
    <row r="48" spans="1:30" ht="15" thickBot="1" x14ac:dyDescent="0.35">
      <c r="A48" t="str">
        <f t="shared" si="6"/>
        <v>Zack Wheeler</v>
      </c>
      <c r="B48" s="5">
        <f>Neural!B13</f>
        <v>5.3980941816743799</v>
      </c>
      <c r="D48" s="14">
        <v>12</v>
      </c>
      <c r="E48" s="7" t="s">
        <v>70</v>
      </c>
      <c r="F48" s="7" t="s">
        <v>57</v>
      </c>
      <c r="G48" s="7" t="s">
        <v>56</v>
      </c>
      <c r="H48" s="7" t="s">
        <v>45</v>
      </c>
      <c r="I48" s="7">
        <v>6.7826086956521738</v>
      </c>
      <c r="J48" s="10">
        <v>6.0847072409821017</v>
      </c>
      <c r="K48" s="10">
        <v>7.0910133751778801</v>
      </c>
      <c r="L48" s="10">
        <v>4.9699571022930504</v>
      </c>
      <c r="M48" s="7">
        <v>6.85</v>
      </c>
      <c r="N48" s="20">
        <v>6.5</v>
      </c>
      <c r="O48" s="20">
        <f>IF(ABS(I48 - N48) &gt; MAX(ABS(J48 - N48), ABS(K48 - N48)), I48 - N48, IF(ABS(J48 - N48) &gt; ABS(K48 - N48), J48 - N48, K48 - N48))</f>
        <v>0.59101337517788011</v>
      </c>
      <c r="P48" s="20" t="str">
        <f>IF(OR(O48&lt;0, AND(I48&lt;N48, L48&lt;N48)), "Under", "Over")</f>
        <v>Over</v>
      </c>
      <c r="Q48" s="20">
        <f>I48-N48</f>
        <v>0.28260869565217384</v>
      </c>
      <c r="R48" s="20">
        <v>0.6</v>
      </c>
      <c r="S48" s="20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0.33333333333333331</v>
      </c>
      <c r="T48" s="20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0.5</v>
      </c>
      <c r="U48" s="20">
        <f>IF(S48=1,3,IF(S48=2/3,2,IF(S48=1/3,1,0)))</f>
        <v>1</v>
      </c>
      <c r="V48" s="20">
        <f>IF(AND(P48="Over", I48&gt;N48), 2, IF(AND(P48="Under", I48&lt;=N48), 2, 0))</f>
        <v>2</v>
      </c>
      <c r="W48" s="20">
        <f>IF(AND(P48="Over", ISNUMBER(R48), R48&gt;0.5), 2, IF(AND(P48="Under", ISNUMBER(R48), R48&lt;=0.5), 2, 0))</f>
        <v>2</v>
      </c>
      <c r="X48" s="20">
        <f>IF(P48="Over",
    IF(M48&gt;8.6, 1,
        IF(M48&gt;7.5, 0.5, 0)),
    IF(P48="Under",
        IF(M48&gt;8.6, 0,
            IF(M48&gt;7.5, 0.5, 1)),
        "Invalid N37 Value"))</f>
        <v>0</v>
      </c>
      <c r="Y48" s="20">
        <f>SUM(T48:X48)</f>
        <v>5.5</v>
      </c>
      <c r="Z48" s="20">
        <v>6</v>
      </c>
      <c r="AA48">
        <v>6.1521739130434776</v>
      </c>
      <c r="AB48">
        <v>1.1024734982332156</v>
      </c>
      <c r="AC48">
        <v>0.76111111111111107</v>
      </c>
      <c r="AD48"/>
    </row>
    <row r="49" spans="1:30" ht="15" thickBot="1" x14ac:dyDescent="0.35">
      <c r="A49" t="str">
        <f t="shared" si="6"/>
        <v>Bailey Ober</v>
      </c>
      <c r="B49" s="5">
        <f>Neural!B14</f>
        <v>5.3680809064045603</v>
      </c>
      <c r="D49" s="14">
        <v>13</v>
      </c>
      <c r="E49" s="7" t="s">
        <v>67</v>
      </c>
      <c r="F49" s="7" t="s">
        <v>14</v>
      </c>
      <c r="G49" s="7" t="s">
        <v>52</v>
      </c>
      <c r="H49" s="7" t="s">
        <v>44</v>
      </c>
      <c r="I49" s="7">
        <v>6.2272727272727284</v>
      </c>
      <c r="J49" s="10">
        <v>5.9116695261614076</v>
      </c>
      <c r="K49" s="10">
        <v>7.0950880334323498</v>
      </c>
      <c r="L49" s="10">
        <v>4.9476889222246099</v>
      </c>
      <c r="M49" s="7">
        <v>7.5</v>
      </c>
      <c r="N49" s="20">
        <v>5.5</v>
      </c>
      <c r="O49" s="20">
        <f>IF(ABS(I49 - N49) &gt; MAX(ABS(J49 - N49), ABS(K49 - N49)), I49 - N49, IF(ABS(J49 - N49) &gt; ABS(K49 - N49), J49 - N49, K49 - N49))</f>
        <v>1.5950880334323498</v>
      </c>
      <c r="P49" s="20" t="str">
        <f>IF(OR(O49&lt;0, AND(I49&lt;N49, L49&lt;N49)), "Under", "Over")</f>
        <v>Over</v>
      </c>
      <c r="Q49" s="20">
        <f>I49-N49</f>
        <v>0.7272727272727284</v>
      </c>
      <c r="R49" s="20">
        <v>0.8</v>
      </c>
      <c r="S49" s="20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0.66666666666666663</v>
      </c>
      <c r="T49" s="20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2</v>
      </c>
      <c r="U49" s="20">
        <f>IF(S49=1,3,IF(S49=2/3,2,IF(S49=1/3,1,0)))</f>
        <v>2</v>
      </c>
      <c r="V49" s="20">
        <f>IF(AND(P49="Over", I49&gt;N49), 2, IF(AND(P49="Under", I49&lt;=N49), 2, 0))</f>
        <v>2</v>
      </c>
      <c r="W49" s="20">
        <f>IF(AND(P49="Over", ISNUMBER(R49), R49&gt;0.5), 2, IF(AND(P49="Under", ISNUMBER(R49), R49&lt;=0.5), 2, 0))</f>
        <v>2</v>
      </c>
      <c r="X49" s="20">
        <f>IF(P49="Over",
    IF(M49&gt;8.6, 1,
        IF(M49&gt;7.5, 0.5, 0)),
    IF(P49="Under",
        IF(M49&gt;8.6, 0,
            IF(M49&gt;7.5, 0.5, 1)),
        "Invalid N37 Value"))</f>
        <v>0</v>
      </c>
      <c r="Y49" s="20">
        <f>SUM(T49:X49)</f>
        <v>8</v>
      </c>
      <c r="Z49" s="20">
        <v>3</v>
      </c>
      <c r="AA49">
        <v>5.754545454545454</v>
      </c>
      <c r="AB49">
        <v>1.0821484992101109</v>
      </c>
      <c r="AC49">
        <v>0.83333333333333337</v>
      </c>
      <c r="AD49"/>
    </row>
    <row r="50" spans="1:30" ht="15" thickBot="1" x14ac:dyDescent="0.35">
      <c r="A50" t="str">
        <f t="shared" si="6"/>
        <v>Cody Bradford</v>
      </c>
      <c r="B50" s="5">
        <f>Neural!B15</f>
        <v>5.0870460412238998</v>
      </c>
      <c r="D50" s="14">
        <v>14</v>
      </c>
      <c r="E50" s="16" t="s">
        <v>73</v>
      </c>
      <c r="F50" s="16" t="s">
        <v>52</v>
      </c>
      <c r="G50" s="16" t="s">
        <v>14</v>
      </c>
      <c r="H50" s="16" t="s">
        <v>45</v>
      </c>
      <c r="I50" s="16">
        <v>5.8</v>
      </c>
      <c r="J50" s="17">
        <v>5.5859896883267588</v>
      </c>
      <c r="K50" s="17">
        <v>6.5246136932556302</v>
      </c>
      <c r="L50" s="17">
        <v>4.9788375410274197</v>
      </c>
      <c r="M50" s="16">
        <v>8.25</v>
      </c>
      <c r="N50" s="20">
        <v>4.5</v>
      </c>
      <c r="O50" s="20">
        <f>IF(ABS(I50 - N50) &gt; MAX(ABS(J50 - N50), ABS(K50 - N50)), I50 - N50, IF(ABS(J50 - N50) &gt; ABS(K50 - N50), J50 - N50, K50 - N50))</f>
        <v>2.0246136932556302</v>
      </c>
      <c r="P50" s="20" t="str">
        <f>IF(OR(O50&lt;0, AND(I50&lt;N50, L50&lt;N50)), "Under", "Over")</f>
        <v>Over</v>
      </c>
      <c r="Q50" s="20">
        <f>I50-N50</f>
        <v>1.2999999999999998</v>
      </c>
      <c r="R50" s="20">
        <v>0.8</v>
      </c>
      <c r="S50" s="20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1</v>
      </c>
      <c r="T50" s="20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2</v>
      </c>
      <c r="U50" s="20">
        <f>IF(S50=1,3,IF(S50=2/3,2,IF(S50=1/3,1,0)))</f>
        <v>3</v>
      </c>
      <c r="V50" s="20">
        <f>IF(AND(P50="Over", I50&gt;N50), 2, IF(AND(P50="Under", I50&lt;=N50), 2, 0))</f>
        <v>2</v>
      </c>
      <c r="W50" s="20">
        <f>IF(AND(P50="Over", ISNUMBER(R50), R50&gt;0.5), 2, IF(AND(P50="Under", ISNUMBER(R50), R50&lt;=0.5), 2, 0))</f>
        <v>2</v>
      </c>
      <c r="X50" s="20">
        <f>IF(P50="Over",
    IF(M50&gt;8.6, 1,
        IF(M50&gt;7.5, 0.5, 0)),
    IF(P50="Under",
        IF(M50&gt;8.6, 0,
            IF(M50&gt;7.5, 0.5, 1)),
        "Invalid N37 Value"))</f>
        <v>0.5</v>
      </c>
      <c r="Y50" s="20">
        <f>SUM(T50:X50)</f>
        <v>9.5</v>
      </c>
      <c r="Z50" s="20">
        <v>2</v>
      </c>
      <c r="AA50">
        <v>5.32</v>
      </c>
      <c r="AB50">
        <v>1.0902255639097744</v>
      </c>
      <c r="AC50">
        <v>0.91666666666666663</v>
      </c>
      <c r="AD50"/>
    </row>
    <row r="51" spans="1:30" ht="15" thickBot="1" x14ac:dyDescent="0.35">
      <c r="A51">
        <f t="shared" si="6"/>
        <v>0</v>
      </c>
      <c r="B51" s="5">
        <f>Neural!B16</f>
        <v>0</v>
      </c>
      <c r="D51" s="14"/>
      <c r="E51" s="7"/>
      <c r="F51" s="7"/>
      <c r="G51" s="7"/>
      <c r="H51" s="7"/>
      <c r="I51" s="7"/>
      <c r="J51" s="7"/>
      <c r="K51" s="7"/>
      <c r="L51" s="7"/>
      <c r="M51" s="7"/>
      <c r="N51" s="9"/>
      <c r="O51" s="9">
        <f t="shared" ref="O51:O66" si="7">IF(ABS(I51 - N51) &gt; MAX(ABS(J51 - N51), ABS(K51 - N51)), I51 - N51, IF(ABS(J51 - N51) &gt; ABS(K51 - N51), J51 - N51, K51 - N51))</f>
        <v>0</v>
      </c>
      <c r="P51" s="9" t="str">
        <f t="shared" ref="P51:P66" si="8">IF(OR(O51&lt;0, AND(I51&lt;N51, L51&lt;N51)), "Under", "Over")</f>
        <v>Over</v>
      </c>
      <c r="Q51" s="9">
        <f t="shared" ref="Q51:Q66" si="9">I51-N51</f>
        <v>0</v>
      </c>
      <c r="R51" s="9"/>
      <c r="S51" s="9">
        <f t="shared" ref="S51:S66" si="10"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0</v>
      </c>
      <c r="T51" s="9">
        <f t="shared" ref="T51:T66" si="11"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0</v>
      </c>
      <c r="U51" s="9">
        <f t="shared" ref="U51:U66" si="12">IF(S51=1,3,IF(S51=2/3,2,IF(S51=1/3,1,0)))</f>
        <v>0</v>
      </c>
      <c r="V51" s="9">
        <f t="shared" ref="V51:V66" si="13">IF(AND(P51="Over", I51&gt;N51), 2, IF(AND(P51="Under", I51&lt;=N51), 2, 0))</f>
        <v>0</v>
      </c>
      <c r="W51" s="9">
        <f t="shared" ref="W51:W66" si="14">IF(AND(P51="Over", ISNUMBER(R51), R51&gt;0.5), 2, IF(AND(P51="Under", ISNUMBER(R51), R51&lt;=0.5), 2, 0))</f>
        <v>0</v>
      </c>
      <c r="X51" s="9">
        <f t="shared" ref="X51:X66" si="15">IF(P51="Over",
    IF(M51&gt;8.6, 1,
        IF(M51&gt;7.5, 0.5, 0)),
    IF(P51="Under",
        IF(M51&gt;8.6, 0,
            IF(M51&gt;7.5, 0.5, 1)),
        "Invalid N37 Value"))</f>
        <v>0</v>
      </c>
      <c r="Y51" s="9">
        <f t="shared" ref="Y51:Y66" si="16">SUM(T51:X51)</f>
        <v>0</v>
      </c>
      <c r="Z51" s="9"/>
    </row>
    <row r="52" spans="1:30" ht="15" thickBot="1" x14ac:dyDescent="0.35">
      <c r="A52">
        <f t="shared" si="6"/>
        <v>0</v>
      </c>
      <c r="B52" s="5">
        <f>Neural!B17</f>
        <v>0</v>
      </c>
      <c r="D52" s="14"/>
      <c r="E52" s="7"/>
      <c r="F52" s="7"/>
      <c r="G52" s="7"/>
      <c r="H52" s="7"/>
      <c r="I52" s="7"/>
      <c r="J52" s="9"/>
      <c r="K52" s="9"/>
      <c r="L52" s="9"/>
      <c r="M52" s="7"/>
      <c r="N52" s="9"/>
      <c r="O52" s="9">
        <f t="shared" si="7"/>
        <v>0</v>
      </c>
      <c r="P52" s="9" t="str">
        <f t="shared" si="8"/>
        <v>Over</v>
      </c>
      <c r="Q52" s="9">
        <f t="shared" si="9"/>
        <v>0</v>
      </c>
      <c r="R52" s="9"/>
      <c r="S52" s="9">
        <f t="shared" si="10"/>
        <v>0</v>
      </c>
      <c r="T52" s="9">
        <f t="shared" si="11"/>
        <v>0</v>
      </c>
      <c r="U52" s="9">
        <f t="shared" si="12"/>
        <v>0</v>
      </c>
      <c r="V52" s="9">
        <f t="shared" si="13"/>
        <v>0</v>
      </c>
      <c r="W52" s="9">
        <f t="shared" si="14"/>
        <v>0</v>
      </c>
      <c r="X52" s="9">
        <f t="shared" si="15"/>
        <v>0</v>
      </c>
      <c r="Y52" s="9">
        <f t="shared" si="16"/>
        <v>0</v>
      </c>
      <c r="Z52" s="9"/>
    </row>
    <row r="53" spans="1:30" ht="15" thickBot="1" x14ac:dyDescent="0.35">
      <c r="A53">
        <f t="shared" si="6"/>
        <v>0</v>
      </c>
      <c r="B53" s="5">
        <f>Neural!B18</f>
        <v>0</v>
      </c>
      <c r="D53" s="14"/>
      <c r="E53" s="7"/>
      <c r="F53" s="7"/>
      <c r="G53" s="7"/>
      <c r="H53" s="7"/>
      <c r="I53" s="7"/>
      <c r="J53" s="7"/>
      <c r="K53" s="7"/>
      <c r="L53" s="7"/>
      <c r="M53" s="7"/>
      <c r="N53" s="9"/>
      <c r="O53" s="9">
        <f t="shared" si="7"/>
        <v>0</v>
      </c>
      <c r="P53" s="9" t="str">
        <f t="shared" si="8"/>
        <v>Over</v>
      </c>
      <c r="Q53" s="9">
        <f t="shared" si="9"/>
        <v>0</v>
      </c>
      <c r="R53" s="9"/>
      <c r="S53" s="9">
        <f t="shared" si="10"/>
        <v>0</v>
      </c>
      <c r="T53" s="9">
        <f t="shared" si="11"/>
        <v>0</v>
      </c>
      <c r="U53" s="9">
        <f t="shared" si="12"/>
        <v>0</v>
      </c>
      <c r="V53" s="9">
        <f t="shared" si="13"/>
        <v>0</v>
      </c>
      <c r="W53" s="9">
        <f t="shared" si="14"/>
        <v>0</v>
      </c>
      <c r="X53" s="9">
        <f t="shared" si="15"/>
        <v>0</v>
      </c>
      <c r="Y53" s="9">
        <f t="shared" si="16"/>
        <v>0</v>
      </c>
      <c r="Z53" s="9"/>
    </row>
    <row r="54" spans="1:30" ht="15" thickBot="1" x14ac:dyDescent="0.35">
      <c r="A54">
        <f t="shared" si="6"/>
        <v>0</v>
      </c>
      <c r="B54" s="5">
        <f>Neural!B19</f>
        <v>0</v>
      </c>
      <c r="D54" s="14"/>
      <c r="E54" s="7"/>
      <c r="F54" s="7"/>
      <c r="G54" s="7"/>
      <c r="H54" s="7"/>
      <c r="I54" s="7"/>
      <c r="J54" s="7"/>
      <c r="K54" s="7"/>
      <c r="L54" s="7"/>
      <c r="M54" s="7"/>
      <c r="N54" s="9"/>
      <c r="O54" s="9">
        <f t="shared" si="7"/>
        <v>0</v>
      </c>
      <c r="P54" s="9" t="str">
        <f t="shared" si="8"/>
        <v>Over</v>
      </c>
      <c r="Q54" s="9">
        <f t="shared" si="9"/>
        <v>0</v>
      </c>
      <c r="R54" s="9"/>
      <c r="S54" s="9">
        <f t="shared" si="10"/>
        <v>0</v>
      </c>
      <c r="T54" s="9">
        <f t="shared" si="11"/>
        <v>0</v>
      </c>
      <c r="U54" s="9">
        <f t="shared" si="12"/>
        <v>0</v>
      </c>
      <c r="V54" s="9">
        <f t="shared" si="13"/>
        <v>0</v>
      </c>
      <c r="W54" s="9">
        <f t="shared" si="14"/>
        <v>0</v>
      </c>
      <c r="X54" s="9">
        <f t="shared" si="15"/>
        <v>0</v>
      </c>
      <c r="Y54" s="9">
        <f t="shared" si="16"/>
        <v>0</v>
      </c>
      <c r="Z54" s="9"/>
    </row>
    <row r="55" spans="1:30" ht="15" thickBot="1" x14ac:dyDescent="0.35">
      <c r="A55">
        <f t="shared" si="6"/>
        <v>0</v>
      </c>
      <c r="B55" s="5">
        <f>Neural!B20</f>
        <v>0</v>
      </c>
      <c r="D55" s="14"/>
      <c r="E55" s="7"/>
      <c r="F55" s="7"/>
      <c r="G55" s="7"/>
      <c r="H55" s="7"/>
      <c r="I55" s="7"/>
      <c r="J55" s="7"/>
      <c r="K55" s="7"/>
      <c r="L55" s="7"/>
      <c r="M55" s="7"/>
      <c r="N55" s="9"/>
      <c r="O55" s="9">
        <f t="shared" si="7"/>
        <v>0</v>
      </c>
      <c r="P55" s="9" t="str">
        <f t="shared" si="8"/>
        <v>Over</v>
      </c>
      <c r="Q55" s="9">
        <f t="shared" si="9"/>
        <v>0</v>
      </c>
      <c r="R55" s="9"/>
      <c r="S55" s="9">
        <f t="shared" si="10"/>
        <v>0</v>
      </c>
      <c r="T55" s="9">
        <f t="shared" si="11"/>
        <v>0</v>
      </c>
      <c r="U55" s="9">
        <f t="shared" si="12"/>
        <v>0</v>
      </c>
      <c r="V55" s="9">
        <f t="shared" si="13"/>
        <v>0</v>
      </c>
      <c r="W55" s="9">
        <f t="shared" si="14"/>
        <v>0</v>
      </c>
      <c r="X55" s="9">
        <f t="shared" si="15"/>
        <v>0</v>
      </c>
      <c r="Y55" s="9">
        <f t="shared" si="16"/>
        <v>0</v>
      </c>
      <c r="Z55" s="9"/>
    </row>
    <row r="56" spans="1:30" ht="15" thickBot="1" x14ac:dyDescent="0.35">
      <c r="A56">
        <f t="shared" si="6"/>
        <v>0</v>
      </c>
      <c r="B56" s="5">
        <f>Neural!B21</f>
        <v>0</v>
      </c>
      <c r="D56" s="14"/>
      <c r="E56" s="7"/>
      <c r="F56" s="7"/>
      <c r="G56" s="7"/>
      <c r="H56" s="7"/>
      <c r="I56" s="7"/>
      <c r="J56" s="7"/>
      <c r="K56" s="7"/>
      <c r="L56" s="7"/>
      <c r="M56" s="7"/>
      <c r="N56" s="9"/>
      <c r="O56" s="9">
        <f t="shared" si="7"/>
        <v>0</v>
      </c>
      <c r="P56" s="9" t="str">
        <f t="shared" si="8"/>
        <v>Over</v>
      </c>
      <c r="Q56" s="9">
        <f t="shared" si="9"/>
        <v>0</v>
      </c>
      <c r="R56" s="9"/>
      <c r="S56" s="9">
        <f t="shared" si="10"/>
        <v>0</v>
      </c>
      <c r="T56" s="9">
        <f t="shared" si="11"/>
        <v>0</v>
      </c>
      <c r="U56" s="9">
        <f t="shared" si="12"/>
        <v>0</v>
      </c>
      <c r="V56" s="9">
        <f t="shared" si="13"/>
        <v>0</v>
      </c>
      <c r="W56" s="9">
        <f t="shared" si="14"/>
        <v>0</v>
      </c>
      <c r="X56" s="9">
        <f t="shared" si="15"/>
        <v>0</v>
      </c>
      <c r="Y56" s="9">
        <f t="shared" si="16"/>
        <v>0</v>
      </c>
      <c r="Z56" s="9"/>
    </row>
    <row r="57" spans="1:30" ht="15" thickBot="1" x14ac:dyDescent="0.35">
      <c r="A57">
        <f t="shared" si="6"/>
        <v>0</v>
      </c>
      <c r="B57" s="5">
        <f>Neural!B22</f>
        <v>0</v>
      </c>
      <c r="D57" s="14"/>
      <c r="E57" s="7"/>
      <c r="F57" s="7"/>
      <c r="G57" s="7"/>
      <c r="H57" s="7"/>
      <c r="I57" s="7"/>
      <c r="J57" s="7"/>
      <c r="K57" s="7"/>
      <c r="L57" s="7"/>
      <c r="M57" s="7"/>
      <c r="N57" s="9"/>
      <c r="O57" s="9">
        <f t="shared" si="7"/>
        <v>0</v>
      </c>
      <c r="P57" s="9" t="str">
        <f t="shared" si="8"/>
        <v>Over</v>
      </c>
      <c r="Q57" s="9">
        <f t="shared" si="9"/>
        <v>0</v>
      </c>
      <c r="R57" s="9"/>
      <c r="S57" s="9">
        <f t="shared" si="10"/>
        <v>0</v>
      </c>
      <c r="T57" s="9">
        <f t="shared" si="11"/>
        <v>0</v>
      </c>
      <c r="U57" s="9">
        <f t="shared" si="12"/>
        <v>0</v>
      </c>
      <c r="V57" s="9">
        <f t="shared" si="13"/>
        <v>0</v>
      </c>
      <c r="W57" s="9">
        <f t="shared" si="14"/>
        <v>0</v>
      </c>
      <c r="X57" s="9">
        <f t="shared" si="15"/>
        <v>0</v>
      </c>
      <c r="Y57" s="9">
        <f t="shared" si="16"/>
        <v>0</v>
      </c>
      <c r="Z57" s="9"/>
    </row>
    <row r="58" spans="1:30" ht="15" thickBot="1" x14ac:dyDescent="0.35">
      <c r="A58">
        <f t="shared" si="6"/>
        <v>0</v>
      </c>
      <c r="B58" s="5">
        <f>Neural!B23</f>
        <v>0</v>
      </c>
      <c r="D58" s="14"/>
      <c r="E58" s="7"/>
      <c r="F58" s="7"/>
      <c r="G58" s="7"/>
      <c r="H58" s="7"/>
      <c r="I58" s="7"/>
      <c r="J58" s="7"/>
      <c r="K58" s="7"/>
      <c r="L58" s="7"/>
      <c r="M58" s="7"/>
      <c r="N58" s="9"/>
      <c r="O58" s="9">
        <f t="shared" si="7"/>
        <v>0</v>
      </c>
      <c r="P58" s="9" t="str">
        <f t="shared" si="8"/>
        <v>Over</v>
      </c>
      <c r="Q58" s="9">
        <f t="shared" si="9"/>
        <v>0</v>
      </c>
      <c r="R58" s="9"/>
      <c r="S58" s="9">
        <f t="shared" si="10"/>
        <v>0</v>
      </c>
      <c r="T58" s="9">
        <f t="shared" si="11"/>
        <v>0</v>
      </c>
      <c r="U58" s="9">
        <f t="shared" si="12"/>
        <v>0</v>
      </c>
      <c r="V58" s="9">
        <f t="shared" si="13"/>
        <v>0</v>
      </c>
      <c r="W58" s="9">
        <f t="shared" si="14"/>
        <v>0</v>
      </c>
      <c r="X58" s="9">
        <f t="shared" si="15"/>
        <v>0</v>
      </c>
      <c r="Y58" s="9">
        <f t="shared" si="16"/>
        <v>0</v>
      </c>
      <c r="Z58" s="9"/>
    </row>
    <row r="59" spans="1:30" ht="15" thickBot="1" x14ac:dyDescent="0.35">
      <c r="A59">
        <f t="shared" si="6"/>
        <v>0</v>
      </c>
      <c r="B59" s="5">
        <f>Neural!B24</f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9"/>
      <c r="O59" s="9">
        <f t="shared" si="7"/>
        <v>0</v>
      </c>
      <c r="P59" s="9" t="str">
        <f t="shared" si="8"/>
        <v>Over</v>
      </c>
      <c r="Q59" s="9">
        <f t="shared" si="9"/>
        <v>0</v>
      </c>
      <c r="R59" s="9"/>
      <c r="S59" s="9">
        <f t="shared" si="10"/>
        <v>0</v>
      </c>
      <c r="T59" s="9">
        <f t="shared" si="11"/>
        <v>0</v>
      </c>
      <c r="U59" s="9">
        <f t="shared" si="12"/>
        <v>0</v>
      </c>
      <c r="V59" s="9">
        <f t="shared" si="13"/>
        <v>0</v>
      </c>
      <c r="W59" s="9">
        <f t="shared" si="14"/>
        <v>0</v>
      </c>
      <c r="X59" s="9">
        <f t="shared" si="15"/>
        <v>0</v>
      </c>
      <c r="Y59" s="9">
        <f t="shared" si="16"/>
        <v>0</v>
      </c>
      <c r="Z59" s="9"/>
    </row>
    <row r="60" spans="1:30" ht="15" thickBot="1" x14ac:dyDescent="0.35">
      <c r="A60">
        <f t="shared" si="6"/>
        <v>0</v>
      </c>
      <c r="B60" s="5">
        <f>Neural!B25</f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9"/>
      <c r="O60" s="9">
        <f t="shared" si="7"/>
        <v>0</v>
      </c>
      <c r="P60" s="9" t="str">
        <f t="shared" si="8"/>
        <v>Over</v>
      </c>
      <c r="Q60" s="9">
        <f t="shared" si="9"/>
        <v>0</v>
      </c>
      <c r="R60" s="9"/>
      <c r="S60" s="9">
        <f t="shared" si="10"/>
        <v>0</v>
      </c>
      <c r="T60" s="9">
        <f t="shared" si="11"/>
        <v>0</v>
      </c>
      <c r="U60" s="9">
        <f t="shared" si="12"/>
        <v>0</v>
      </c>
      <c r="V60" s="9">
        <f t="shared" si="13"/>
        <v>0</v>
      </c>
      <c r="W60" s="9">
        <f t="shared" si="14"/>
        <v>0</v>
      </c>
      <c r="X60" s="9">
        <f t="shared" si="15"/>
        <v>0</v>
      </c>
      <c r="Y60" s="9">
        <f t="shared" si="16"/>
        <v>0</v>
      </c>
      <c r="Z60" s="9"/>
    </row>
    <row r="61" spans="1:30" ht="15" thickBot="1" x14ac:dyDescent="0.35">
      <c r="A61">
        <f t="shared" si="6"/>
        <v>0</v>
      </c>
      <c r="B61" s="5">
        <f>Neural!B26</f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9"/>
      <c r="O61" s="9">
        <f t="shared" si="7"/>
        <v>0</v>
      </c>
      <c r="P61" s="9" t="str">
        <f t="shared" si="8"/>
        <v>Over</v>
      </c>
      <c r="Q61" s="9">
        <f t="shared" si="9"/>
        <v>0</v>
      </c>
      <c r="R61" s="9"/>
      <c r="S61" s="9">
        <f t="shared" si="10"/>
        <v>0</v>
      </c>
      <c r="T61" s="9">
        <f t="shared" si="11"/>
        <v>0</v>
      </c>
      <c r="U61" s="9">
        <f t="shared" si="12"/>
        <v>0</v>
      </c>
      <c r="V61" s="9">
        <f t="shared" si="13"/>
        <v>0</v>
      </c>
      <c r="W61" s="9">
        <f t="shared" si="14"/>
        <v>0</v>
      </c>
      <c r="X61" s="9">
        <f t="shared" si="15"/>
        <v>0</v>
      </c>
      <c r="Y61" s="9">
        <f t="shared" si="16"/>
        <v>0</v>
      </c>
      <c r="Z61" s="9"/>
    </row>
    <row r="62" spans="1:30" ht="15" thickBot="1" x14ac:dyDescent="0.35">
      <c r="A62">
        <f t="shared" si="6"/>
        <v>0</v>
      </c>
      <c r="B62" s="5">
        <f>Neural!B27</f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9"/>
      <c r="O62" s="9">
        <f t="shared" si="7"/>
        <v>0</v>
      </c>
      <c r="P62" s="9" t="str">
        <f t="shared" si="8"/>
        <v>Over</v>
      </c>
      <c r="Q62" s="9">
        <f t="shared" si="9"/>
        <v>0</v>
      </c>
      <c r="R62" s="9"/>
      <c r="S62" s="9">
        <f t="shared" si="10"/>
        <v>0</v>
      </c>
      <c r="T62" s="9">
        <f t="shared" si="11"/>
        <v>0</v>
      </c>
      <c r="U62" s="9">
        <f t="shared" si="12"/>
        <v>0</v>
      </c>
      <c r="V62" s="9">
        <f t="shared" si="13"/>
        <v>0</v>
      </c>
      <c r="W62" s="9">
        <f t="shared" si="14"/>
        <v>0</v>
      </c>
      <c r="X62" s="9">
        <f t="shared" si="15"/>
        <v>0</v>
      </c>
      <c r="Y62" s="9">
        <f t="shared" si="16"/>
        <v>0</v>
      </c>
      <c r="Z62" s="9"/>
    </row>
    <row r="63" spans="1:30" ht="15" thickBot="1" x14ac:dyDescent="0.35">
      <c r="A63">
        <f t="shared" si="6"/>
        <v>0</v>
      </c>
      <c r="B63" s="5">
        <f>Neural!B28</f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9"/>
      <c r="O63" s="9">
        <f t="shared" si="7"/>
        <v>0</v>
      </c>
      <c r="P63" s="9" t="str">
        <f t="shared" si="8"/>
        <v>Over</v>
      </c>
      <c r="Q63" s="9">
        <f t="shared" si="9"/>
        <v>0</v>
      </c>
      <c r="R63" s="9"/>
      <c r="S63" s="9">
        <f t="shared" si="10"/>
        <v>0</v>
      </c>
      <c r="T63" s="9">
        <f t="shared" si="11"/>
        <v>0</v>
      </c>
      <c r="U63" s="9">
        <f t="shared" si="12"/>
        <v>0</v>
      </c>
      <c r="V63" s="9">
        <f t="shared" si="13"/>
        <v>0</v>
      </c>
      <c r="W63" s="9">
        <f t="shared" si="14"/>
        <v>0</v>
      </c>
      <c r="X63" s="9">
        <f t="shared" si="15"/>
        <v>0</v>
      </c>
      <c r="Y63" s="9">
        <f t="shared" si="16"/>
        <v>0</v>
      </c>
      <c r="Z63" s="9"/>
    </row>
    <row r="64" spans="1:30" ht="15" thickBot="1" x14ac:dyDescent="0.35">
      <c r="A64">
        <f t="shared" si="6"/>
        <v>0</v>
      </c>
      <c r="B64" s="5">
        <f>Neural!B29</f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9"/>
      <c r="O64" s="9">
        <f t="shared" si="7"/>
        <v>0</v>
      </c>
      <c r="P64" s="9" t="str">
        <f t="shared" si="8"/>
        <v>Over</v>
      </c>
      <c r="Q64" s="9">
        <f t="shared" si="9"/>
        <v>0</v>
      </c>
      <c r="R64" s="9"/>
      <c r="S64" s="9">
        <f t="shared" si="10"/>
        <v>0</v>
      </c>
      <c r="T64" s="9">
        <f t="shared" si="11"/>
        <v>0</v>
      </c>
      <c r="U64" s="9">
        <f t="shared" si="12"/>
        <v>0</v>
      </c>
      <c r="V64" s="9">
        <f t="shared" si="13"/>
        <v>0</v>
      </c>
      <c r="W64" s="9">
        <f t="shared" si="14"/>
        <v>0</v>
      </c>
      <c r="X64" s="9">
        <f t="shared" si="15"/>
        <v>0</v>
      </c>
      <c r="Y64" s="9">
        <f t="shared" si="16"/>
        <v>0</v>
      </c>
      <c r="Z64" s="9"/>
    </row>
    <row r="65" spans="1:29" ht="15" thickBot="1" x14ac:dyDescent="0.35">
      <c r="A65">
        <f t="shared" si="6"/>
        <v>0</v>
      </c>
      <c r="B65" s="5">
        <f>Neural!B30</f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9"/>
      <c r="O65" s="9">
        <f t="shared" si="7"/>
        <v>0</v>
      </c>
      <c r="P65" s="9" t="str">
        <f t="shared" si="8"/>
        <v>Over</v>
      </c>
      <c r="Q65" s="9">
        <f t="shared" si="9"/>
        <v>0</v>
      </c>
      <c r="R65" s="9"/>
      <c r="S65" s="9">
        <f t="shared" si="10"/>
        <v>0</v>
      </c>
      <c r="T65" s="9">
        <f t="shared" si="11"/>
        <v>0</v>
      </c>
      <c r="U65" s="9">
        <f t="shared" si="12"/>
        <v>0</v>
      </c>
      <c r="V65" s="9">
        <f t="shared" si="13"/>
        <v>0</v>
      </c>
      <c r="W65" s="9">
        <f t="shared" si="14"/>
        <v>0</v>
      </c>
      <c r="X65" s="9">
        <f t="shared" si="15"/>
        <v>0</v>
      </c>
      <c r="Y65" s="9">
        <f t="shared" si="16"/>
        <v>0</v>
      </c>
      <c r="Z65" s="9"/>
    </row>
    <row r="66" spans="1:29" ht="15" thickBot="1" x14ac:dyDescent="0.35">
      <c r="A66">
        <f t="shared" si="6"/>
        <v>0</v>
      </c>
      <c r="B66" s="5">
        <f>Neural!B31</f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9"/>
      <c r="O66" s="9">
        <f t="shared" si="7"/>
        <v>0</v>
      </c>
      <c r="P66" s="9" t="str">
        <f t="shared" si="8"/>
        <v>Over</v>
      </c>
      <c r="Q66" s="9">
        <f t="shared" si="9"/>
        <v>0</v>
      </c>
      <c r="R66" s="9"/>
      <c r="S66" s="9">
        <f t="shared" si="10"/>
        <v>0</v>
      </c>
      <c r="T66" s="9">
        <f t="shared" si="11"/>
        <v>0</v>
      </c>
      <c r="U66" s="9">
        <f t="shared" si="12"/>
        <v>0</v>
      </c>
      <c r="V66" s="9">
        <f t="shared" si="13"/>
        <v>0</v>
      </c>
      <c r="W66" s="9">
        <f t="shared" si="14"/>
        <v>0</v>
      </c>
      <c r="X66" s="9">
        <f t="shared" si="15"/>
        <v>0</v>
      </c>
      <c r="Y66" s="9">
        <f t="shared" si="16"/>
        <v>0</v>
      </c>
      <c r="Z66" s="9"/>
    </row>
    <row r="67" spans="1:29" ht="15" thickBot="1" x14ac:dyDescent="0.35">
      <c r="A67">
        <f t="shared" si="6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6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6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50">
    <sortCondition ref="D37:D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152</v>
      </c>
      <c r="B2" s="1">
        <v>5.0102478118717499</v>
      </c>
    </row>
    <row r="3" spans="1:5" ht="15" thickBot="1" x14ac:dyDescent="0.35">
      <c r="A3" s="1">
        <v>151</v>
      </c>
      <c r="B3" s="1">
        <v>4.4680605720246804</v>
      </c>
    </row>
    <row r="4" spans="1:5" ht="15" thickBot="1" x14ac:dyDescent="0.35">
      <c r="A4" s="1">
        <v>154</v>
      </c>
      <c r="B4" s="1">
        <v>5.3603349041923298</v>
      </c>
    </row>
    <row r="5" spans="1:5" ht="15" thickBot="1" x14ac:dyDescent="0.35">
      <c r="A5" s="1">
        <v>118</v>
      </c>
      <c r="B5" s="1">
        <v>3.3448960835509101</v>
      </c>
    </row>
    <row r="6" spans="1:5" ht="15" thickBot="1" x14ac:dyDescent="0.35">
      <c r="A6" s="1">
        <v>148</v>
      </c>
      <c r="B6" s="1">
        <v>6.40203379076089</v>
      </c>
    </row>
    <row r="7" spans="1:5" ht="15" thickBot="1" x14ac:dyDescent="0.35">
      <c r="A7" s="1">
        <v>127</v>
      </c>
      <c r="B7" s="1">
        <v>5.3388507331812001</v>
      </c>
    </row>
    <row r="8" spans="1:5" ht="15" thickBot="1" x14ac:dyDescent="0.35">
      <c r="A8" s="1">
        <v>120</v>
      </c>
      <c r="B8" s="1">
        <v>5.9043637630758399</v>
      </c>
    </row>
    <row r="9" spans="1:5" ht="15" thickBot="1" x14ac:dyDescent="0.35">
      <c r="A9" s="1">
        <v>137</v>
      </c>
      <c r="B9" s="1">
        <v>6.2697597405008896</v>
      </c>
    </row>
    <row r="10" spans="1:5" ht="15" thickBot="1" x14ac:dyDescent="0.35">
      <c r="A10" s="1">
        <v>170</v>
      </c>
      <c r="B10" s="1">
        <v>5.6638227622407999</v>
      </c>
    </row>
    <row r="11" spans="1:5" ht="15" thickBot="1" x14ac:dyDescent="0.35">
      <c r="A11" s="1">
        <v>142</v>
      </c>
      <c r="B11" s="1">
        <v>5.5992689700565101</v>
      </c>
    </row>
    <row r="12" spans="1:5" ht="15" thickBot="1" x14ac:dyDescent="0.35">
      <c r="A12" s="1">
        <v>156</v>
      </c>
      <c r="B12" s="1">
        <v>4.73589744077485</v>
      </c>
    </row>
    <row r="13" spans="1:5" ht="15" thickBot="1" x14ac:dyDescent="0.35">
      <c r="A13" s="1">
        <v>153</v>
      </c>
      <c r="B13" s="1">
        <v>5.4282464153896299</v>
      </c>
    </row>
    <row r="14" spans="1:5" ht="15" thickBot="1" x14ac:dyDescent="0.35">
      <c r="A14" s="1">
        <v>150</v>
      </c>
      <c r="B14" s="1">
        <v>5.3773294667439497</v>
      </c>
    </row>
    <row r="15" spans="1:5" ht="15" thickBot="1" x14ac:dyDescent="0.35">
      <c r="A15" s="1">
        <v>109</v>
      </c>
      <c r="B15" s="1">
        <v>5.3051628405167097</v>
      </c>
    </row>
    <row r="16" spans="1:5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4.9908303386382702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151</v>
      </c>
      <c r="B3" s="1">
        <v>4.6119250169642196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154</v>
      </c>
      <c r="B4" s="1">
        <v>5.0386231029598703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118</v>
      </c>
      <c r="B5" s="1">
        <v>4.5201389265237903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148</v>
      </c>
      <c r="B6" s="1">
        <v>5.5620652530052199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127</v>
      </c>
      <c r="B7" s="1">
        <v>5.2107631586769401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120</v>
      </c>
      <c r="B8" s="1">
        <v>5.4098503190701903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137</v>
      </c>
      <c r="B9" s="1">
        <v>5.7249529200158298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170</v>
      </c>
      <c r="B10" s="1">
        <v>5.19824597755479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142</v>
      </c>
      <c r="B11" s="1">
        <v>5.2486810767413896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156</v>
      </c>
      <c r="B12" s="1">
        <v>4.7667988929348697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153</v>
      </c>
      <c r="B13" s="1">
        <v>4.9699571022930504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150</v>
      </c>
      <c r="B14" s="1">
        <v>4.9476889222246099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109</v>
      </c>
      <c r="B15" s="1">
        <v>4.9788375410274197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152</v>
      </c>
      <c r="B2" s="1">
        <v>4.4708969485839196</v>
      </c>
    </row>
    <row r="3" spans="1:2" ht="15" thickBot="1" x14ac:dyDescent="0.35">
      <c r="A3" s="1">
        <v>151</v>
      </c>
      <c r="B3" s="1">
        <v>4.5625570620189997</v>
      </c>
    </row>
    <row r="4" spans="1:2" ht="15" thickBot="1" x14ac:dyDescent="0.35">
      <c r="A4" s="1">
        <v>154</v>
      </c>
      <c r="B4" s="1">
        <v>5.3125057096472004</v>
      </c>
    </row>
    <row r="5" spans="1:2" ht="15" thickBot="1" x14ac:dyDescent="0.35">
      <c r="A5" s="1">
        <v>118</v>
      </c>
      <c r="B5" s="1">
        <v>2.4074152119554402</v>
      </c>
    </row>
    <row r="6" spans="1:2" ht="15" thickBot="1" x14ac:dyDescent="0.35">
      <c r="A6" s="1">
        <v>148</v>
      </c>
      <c r="B6" s="1">
        <v>7.9194778233173198</v>
      </c>
    </row>
    <row r="7" spans="1:2" ht="15" thickBot="1" x14ac:dyDescent="0.35">
      <c r="A7" s="1">
        <v>127</v>
      </c>
      <c r="B7" s="1">
        <v>4.5625570620189997</v>
      </c>
    </row>
    <row r="8" spans="1:2" ht="15" thickBot="1" x14ac:dyDescent="0.35">
      <c r="A8" s="1">
        <v>120</v>
      </c>
      <c r="B8" s="1">
        <v>5.58721080824614</v>
      </c>
    </row>
    <row r="9" spans="1:2" ht="15" thickBot="1" x14ac:dyDescent="0.35">
      <c r="A9" s="1">
        <v>137</v>
      </c>
      <c r="B9" s="1">
        <v>5.5670682601324604</v>
      </c>
    </row>
    <row r="10" spans="1:2" ht="15" thickBot="1" x14ac:dyDescent="0.35">
      <c r="A10" s="1">
        <v>170</v>
      </c>
      <c r="B10" s="1">
        <v>7.0118859037131003</v>
      </c>
    </row>
    <row r="11" spans="1:2" ht="15" thickBot="1" x14ac:dyDescent="0.35">
      <c r="A11" s="1">
        <v>142</v>
      </c>
      <c r="B11" s="1">
        <v>4.9891470784982204</v>
      </c>
    </row>
    <row r="12" spans="1:2" ht="15" thickBot="1" x14ac:dyDescent="0.35">
      <c r="A12" s="1">
        <v>156</v>
      </c>
      <c r="B12" s="1">
        <v>4.4708969485839196</v>
      </c>
    </row>
    <row r="13" spans="1:2" ht="15" thickBot="1" x14ac:dyDescent="0.35">
      <c r="A13" s="1">
        <v>153</v>
      </c>
      <c r="B13" s="1">
        <v>7.0389993660579098</v>
      </c>
    </row>
    <row r="14" spans="1:2" ht="15" thickBot="1" x14ac:dyDescent="0.35">
      <c r="A14" s="1">
        <v>150</v>
      </c>
      <c r="B14" s="1">
        <v>6.91235551134299</v>
      </c>
    </row>
    <row r="15" spans="1:2" ht="15" thickBot="1" x14ac:dyDescent="0.35">
      <c r="A15" s="1">
        <v>109</v>
      </c>
      <c r="B15" s="1">
        <v>6.0581688126501696</v>
      </c>
    </row>
    <row r="16" spans="1:2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5" sqref="R5:R14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62</v>
      </c>
      <c r="B2" t="s">
        <v>37</v>
      </c>
      <c r="C2">
        <v>5.5</v>
      </c>
      <c r="D2">
        <v>130</v>
      </c>
      <c r="E2">
        <v>-170</v>
      </c>
      <c r="F2">
        <v>6.5</v>
      </c>
      <c r="G2">
        <v>-142</v>
      </c>
      <c r="H2">
        <v>112</v>
      </c>
      <c r="I2">
        <v>5.5</v>
      </c>
      <c r="J2">
        <v>115</v>
      </c>
      <c r="K2">
        <v>-150</v>
      </c>
      <c r="L2">
        <v>6.5</v>
      </c>
      <c r="M2">
        <v>125</v>
      </c>
      <c r="N2">
        <v>120</v>
      </c>
      <c r="R2" s="7">
        <f t="shared" ref="R2:R33" si="0">MIN(C2,F2,I2,L2,O2)</f>
        <v>5.5</v>
      </c>
    </row>
    <row r="3" spans="1:18" x14ac:dyDescent="0.3">
      <c r="A3" t="s">
        <v>63</v>
      </c>
      <c r="B3" t="s">
        <v>47</v>
      </c>
      <c r="C3">
        <v>4.5</v>
      </c>
      <c r="D3">
        <v>110</v>
      </c>
      <c r="E3">
        <v>-145</v>
      </c>
      <c r="F3">
        <v>5.5</v>
      </c>
      <c r="G3">
        <v>-158</v>
      </c>
      <c r="H3">
        <v>124</v>
      </c>
      <c r="I3">
        <v>4.5</v>
      </c>
      <c r="J3">
        <v>100</v>
      </c>
      <c r="K3">
        <v>-130</v>
      </c>
      <c r="L3">
        <v>5.5</v>
      </c>
      <c r="M3">
        <v>117</v>
      </c>
      <c r="N3">
        <v>135</v>
      </c>
      <c r="R3" s="7">
        <f t="shared" si="0"/>
        <v>4.5</v>
      </c>
    </row>
    <row r="4" spans="1:18" x14ac:dyDescent="0.3">
      <c r="A4" t="s">
        <v>64</v>
      </c>
      <c r="B4" t="s">
        <v>50</v>
      </c>
      <c r="C4">
        <v>4.5</v>
      </c>
      <c r="D4">
        <v>120</v>
      </c>
      <c r="E4">
        <v>-160</v>
      </c>
      <c r="F4">
        <v>5.5</v>
      </c>
      <c r="G4">
        <v>-130</v>
      </c>
      <c r="H4">
        <v>102</v>
      </c>
      <c r="I4">
        <v>4.5</v>
      </c>
      <c r="J4">
        <v>115</v>
      </c>
      <c r="K4">
        <v>-155</v>
      </c>
      <c r="L4">
        <v>5.5</v>
      </c>
      <c r="M4">
        <v>125</v>
      </c>
      <c r="N4">
        <v>120</v>
      </c>
      <c r="R4" s="7">
        <f t="shared" si="0"/>
        <v>4.5</v>
      </c>
    </row>
    <row r="5" spans="1:18" x14ac:dyDescent="0.3">
      <c r="A5" t="s">
        <v>65</v>
      </c>
      <c r="B5" t="s">
        <v>51</v>
      </c>
      <c r="C5">
        <v>7.5</v>
      </c>
      <c r="D5">
        <v>-145</v>
      </c>
      <c r="E5">
        <v>110</v>
      </c>
      <c r="F5">
        <v>7.5</v>
      </c>
      <c r="G5">
        <v>-158</v>
      </c>
      <c r="H5">
        <v>124</v>
      </c>
      <c r="I5" t="s">
        <v>53</v>
      </c>
      <c r="J5" t="s">
        <v>53</v>
      </c>
      <c r="K5" t="s">
        <v>53</v>
      </c>
      <c r="L5">
        <v>7.5</v>
      </c>
      <c r="M5">
        <v>133</v>
      </c>
      <c r="N5">
        <v>107</v>
      </c>
      <c r="R5" s="7">
        <f t="shared" si="0"/>
        <v>7.5</v>
      </c>
    </row>
    <row r="6" spans="1:18" x14ac:dyDescent="0.3">
      <c r="A6" t="s">
        <v>66</v>
      </c>
      <c r="B6" t="s">
        <v>48</v>
      </c>
      <c r="C6">
        <v>4.5</v>
      </c>
      <c r="D6">
        <v>-105</v>
      </c>
      <c r="E6">
        <v>-125</v>
      </c>
      <c r="F6">
        <v>4.5</v>
      </c>
      <c r="G6">
        <v>-104</v>
      </c>
      <c r="H6">
        <v>-122</v>
      </c>
      <c r="I6">
        <v>4.5</v>
      </c>
      <c r="J6">
        <v>-105</v>
      </c>
      <c r="K6">
        <v>-125</v>
      </c>
      <c r="L6">
        <v>4.5</v>
      </c>
      <c r="M6">
        <v>100</v>
      </c>
      <c r="N6">
        <v>-134</v>
      </c>
      <c r="R6" s="7">
        <f t="shared" si="0"/>
        <v>4.5</v>
      </c>
    </row>
    <row r="7" spans="1:18" x14ac:dyDescent="0.3">
      <c r="A7" t="s">
        <v>67</v>
      </c>
      <c r="B7" t="s">
        <v>14</v>
      </c>
      <c r="C7">
        <v>5.5</v>
      </c>
      <c r="D7">
        <v>-110</v>
      </c>
      <c r="E7">
        <v>-115</v>
      </c>
      <c r="F7">
        <v>5.5</v>
      </c>
      <c r="G7">
        <v>-128</v>
      </c>
      <c r="H7">
        <v>100</v>
      </c>
      <c r="I7">
        <v>5.5</v>
      </c>
      <c r="J7">
        <v>-110</v>
      </c>
      <c r="K7">
        <v>-120</v>
      </c>
      <c r="L7">
        <v>5.5</v>
      </c>
      <c r="M7">
        <v>-103</v>
      </c>
      <c r="N7">
        <v>-134</v>
      </c>
      <c r="R7" s="7">
        <f t="shared" si="0"/>
        <v>5.5</v>
      </c>
    </row>
    <row r="8" spans="1:18" x14ac:dyDescent="0.3">
      <c r="A8" t="s">
        <v>68</v>
      </c>
      <c r="B8" t="s">
        <v>60</v>
      </c>
      <c r="C8">
        <v>5.5</v>
      </c>
      <c r="D8">
        <v>-150</v>
      </c>
      <c r="E8">
        <v>115</v>
      </c>
      <c r="F8">
        <v>5.5</v>
      </c>
      <c r="G8">
        <v>-164</v>
      </c>
      <c r="H8">
        <v>128</v>
      </c>
      <c r="I8">
        <v>5.5</v>
      </c>
      <c r="J8">
        <v>-150</v>
      </c>
      <c r="K8">
        <v>115</v>
      </c>
      <c r="L8">
        <v>5.5</v>
      </c>
      <c r="M8">
        <v>145</v>
      </c>
      <c r="N8">
        <v>110</v>
      </c>
      <c r="R8" s="7">
        <f t="shared" si="0"/>
        <v>5.5</v>
      </c>
    </row>
    <row r="9" spans="1:18" x14ac:dyDescent="0.3">
      <c r="A9" t="s">
        <v>69</v>
      </c>
      <c r="B9" t="s">
        <v>59</v>
      </c>
      <c r="C9">
        <v>3.5</v>
      </c>
      <c r="D9">
        <v>115</v>
      </c>
      <c r="E9">
        <v>-150</v>
      </c>
      <c r="F9">
        <v>4.5</v>
      </c>
      <c r="G9">
        <v>-164</v>
      </c>
      <c r="H9">
        <v>128</v>
      </c>
      <c r="I9">
        <v>3.5</v>
      </c>
      <c r="J9">
        <v>115</v>
      </c>
      <c r="K9">
        <v>-155</v>
      </c>
      <c r="L9">
        <v>4.5</v>
      </c>
      <c r="M9">
        <v>130</v>
      </c>
      <c r="N9">
        <v>128</v>
      </c>
      <c r="R9" s="7">
        <f t="shared" si="0"/>
        <v>3.5</v>
      </c>
    </row>
    <row r="10" spans="1:18" x14ac:dyDescent="0.3">
      <c r="A10" t="s">
        <v>70</v>
      </c>
      <c r="B10" t="s">
        <v>57</v>
      </c>
      <c r="C10">
        <v>6.5</v>
      </c>
      <c r="D10">
        <v>-120</v>
      </c>
      <c r="E10">
        <v>-110</v>
      </c>
      <c r="F10">
        <v>6.5</v>
      </c>
      <c r="G10">
        <v>-112</v>
      </c>
      <c r="H10">
        <v>-112</v>
      </c>
      <c r="I10">
        <v>6.5</v>
      </c>
      <c r="J10">
        <v>-120</v>
      </c>
      <c r="K10">
        <v>-110</v>
      </c>
      <c r="L10">
        <v>6.5</v>
      </c>
      <c r="M10">
        <v>-132</v>
      </c>
      <c r="N10">
        <v>-104</v>
      </c>
      <c r="R10" s="7">
        <f t="shared" si="0"/>
        <v>6.5</v>
      </c>
    </row>
    <row r="11" spans="1:18" x14ac:dyDescent="0.3">
      <c r="A11" t="s">
        <v>71</v>
      </c>
      <c r="B11" t="s">
        <v>58</v>
      </c>
      <c r="C11">
        <v>5.5</v>
      </c>
      <c r="D11">
        <v>-125</v>
      </c>
      <c r="E11">
        <v>-105</v>
      </c>
      <c r="F11">
        <v>5.5</v>
      </c>
      <c r="G11">
        <v>-130</v>
      </c>
      <c r="H11">
        <v>102</v>
      </c>
      <c r="I11">
        <v>5.5</v>
      </c>
      <c r="J11">
        <v>-135</v>
      </c>
      <c r="K11">
        <v>100</v>
      </c>
      <c r="L11">
        <v>5.5</v>
      </c>
      <c r="M11">
        <v>-113</v>
      </c>
      <c r="N11">
        <v>-121</v>
      </c>
      <c r="R11" s="7">
        <f t="shared" si="0"/>
        <v>5.5</v>
      </c>
    </row>
    <row r="12" spans="1:18" x14ac:dyDescent="0.3">
      <c r="A12" t="s">
        <v>72</v>
      </c>
      <c r="B12" t="s">
        <v>54</v>
      </c>
      <c r="C12">
        <v>5.5</v>
      </c>
      <c r="D12">
        <v>-120</v>
      </c>
      <c r="E12">
        <v>-110</v>
      </c>
      <c r="F12">
        <v>5.5</v>
      </c>
      <c r="G12">
        <v>-116</v>
      </c>
      <c r="H12">
        <v>-110</v>
      </c>
      <c r="I12">
        <v>5.5</v>
      </c>
      <c r="J12">
        <v>-120</v>
      </c>
      <c r="K12">
        <v>-110</v>
      </c>
      <c r="L12">
        <v>5.5</v>
      </c>
      <c r="M12">
        <v>-129</v>
      </c>
      <c r="N12">
        <v>-106</v>
      </c>
      <c r="R12" s="7">
        <f t="shared" si="0"/>
        <v>5.5</v>
      </c>
    </row>
    <row r="13" spans="1:18" x14ac:dyDescent="0.3">
      <c r="A13" t="s">
        <v>73</v>
      </c>
      <c r="B13" t="s">
        <v>52</v>
      </c>
      <c r="C13">
        <v>4.5</v>
      </c>
      <c r="D13">
        <v>-125</v>
      </c>
      <c r="E13">
        <v>-105</v>
      </c>
      <c r="F13">
        <v>4.5</v>
      </c>
      <c r="G13">
        <v>-116</v>
      </c>
      <c r="H13">
        <v>-110</v>
      </c>
      <c r="I13">
        <v>4.5</v>
      </c>
      <c r="J13">
        <v>-120</v>
      </c>
      <c r="K13">
        <v>-105</v>
      </c>
      <c r="L13">
        <v>4.5</v>
      </c>
      <c r="M13">
        <v>-124</v>
      </c>
      <c r="N13">
        <v>-110</v>
      </c>
      <c r="R13" s="7">
        <f t="shared" si="0"/>
        <v>4.5</v>
      </c>
    </row>
    <row r="14" spans="1:18" x14ac:dyDescent="0.3">
      <c r="A14" t="s">
        <v>74</v>
      </c>
      <c r="B14" t="s">
        <v>61</v>
      </c>
      <c r="C14">
        <v>4.5</v>
      </c>
      <c r="D14">
        <v>110</v>
      </c>
      <c r="E14">
        <v>-145</v>
      </c>
      <c r="F14">
        <v>4.5</v>
      </c>
      <c r="G14">
        <v>100</v>
      </c>
      <c r="H14">
        <v>-128</v>
      </c>
      <c r="I14">
        <v>4.5</v>
      </c>
      <c r="J14">
        <v>100</v>
      </c>
      <c r="K14">
        <v>-135</v>
      </c>
      <c r="L14">
        <v>4.5</v>
      </c>
      <c r="M14">
        <v>100</v>
      </c>
      <c r="N14">
        <v>-136</v>
      </c>
      <c r="R14" s="7">
        <f t="shared" si="0"/>
        <v>4.5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W31"/>
  <sheetViews>
    <sheetView workbookViewId="0">
      <selection activeCell="H19" sqref="H19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23" x14ac:dyDescent="0.3">
      <c r="A1" s="7" t="s">
        <v>30</v>
      </c>
      <c r="B1" s="7" t="s">
        <v>20</v>
      </c>
      <c r="C1" s="15" t="s">
        <v>19</v>
      </c>
      <c r="D1" s="15" t="s">
        <v>38</v>
      </c>
      <c r="E1" s="15" t="s">
        <v>46</v>
      </c>
      <c r="F1" s="7" t="s">
        <v>41</v>
      </c>
      <c r="G1" s="7" t="s">
        <v>29</v>
      </c>
      <c r="H1" s="7" t="s">
        <v>15</v>
      </c>
      <c r="I1" s="7" t="s">
        <v>14</v>
      </c>
      <c r="J1" s="7" t="s">
        <v>42</v>
      </c>
      <c r="K1" s="7" t="s">
        <v>28</v>
      </c>
      <c r="L1" s="7" t="s">
        <v>27</v>
      </c>
      <c r="M1" s="7" t="s">
        <v>17</v>
      </c>
      <c r="N1" s="7" t="s">
        <v>33</v>
      </c>
      <c r="O1" s="7" t="s">
        <v>35</v>
      </c>
      <c r="P1" s="7" t="s">
        <v>18</v>
      </c>
      <c r="Q1" s="7" t="s">
        <v>26</v>
      </c>
      <c r="R1" s="7" t="s">
        <v>25</v>
      </c>
      <c r="S1" s="7" t="s">
        <v>36</v>
      </c>
      <c r="T1" s="7" t="s">
        <v>34</v>
      </c>
      <c r="U1" s="7" t="s">
        <v>40</v>
      </c>
      <c r="V1" s="7" t="s">
        <v>24</v>
      </c>
      <c r="W1" s="7" t="s">
        <v>6</v>
      </c>
    </row>
    <row r="2" spans="1:23" x14ac:dyDescent="0.3">
      <c r="A2" s="14"/>
      <c r="B2" s="7"/>
      <c r="C2" s="7"/>
      <c r="D2" s="7"/>
      <c r="E2" s="7"/>
      <c r="F2" s="7"/>
      <c r="G2" s="10">
        <v>4.6745964754937308</v>
      </c>
      <c r="H2" s="10">
        <v>5.03</v>
      </c>
      <c r="I2" s="10">
        <v>4.5016227000000004</v>
      </c>
      <c r="J2" s="7"/>
      <c r="K2" s="9"/>
      <c r="L2" s="9">
        <f t="shared" ref="L2:L15" si="0">IF(ABS(F2 - K2) &gt; MAX(ABS(G2 - K2), ABS(H2 - K2)), F2 - K2, IF(ABS(G2 - K2) &gt; ABS(H2 - K2), G2 - K2, H2 - K2))</f>
        <v>5.03</v>
      </c>
      <c r="M2" s="9" t="str">
        <f t="shared" ref="M2:M15" si="1">IF(OR(L2&lt;0, AND(F2&lt;K2, I2&lt;K2)), "Under", "Over")</f>
        <v>Over</v>
      </c>
      <c r="N2" s="9">
        <f t="shared" ref="N2:N15" si="2">F2-K2</f>
        <v>0</v>
      </c>
      <c r="O2" s="9"/>
      <c r="P2" s="9">
        <f t="shared" ref="P2:P15" si="3">IF(M2="Over", IF(AND(G2&gt;K2, H2&gt;K2, I2&gt;K2), 1, IF(OR(AND(G2&gt;K2, H2&gt;K2), AND(G2&gt;K2, I2&gt;K2), AND(G2&gt;K2, I2&gt;K2)), 2/3, IF(OR(AND(G2&gt;K2, H2&lt;=K2), AND(G2&gt;K2, I2&lt;=K2), AND(H2&gt;K2, I2&lt;=K2), AND(G2&lt;=K2, H2&gt;K2), AND(G2&lt;=K2, I2&gt;K2), AND(H2&lt;=K2, I2&gt;K2)), 1/3, 0))), IF(AND(G2&lt;K2, H2&lt;K2, I2&lt;K2), 1, IF(OR(AND(G2&lt;K2, H2&lt;K2), AND(G2&lt;K2, I2&lt;K2), AND(G2&lt;K2, I2&lt;K2)), 2/3, IF(OR(AND(G2&lt;K2, H2&gt;=K2), AND(G2&lt;K2, I2&gt;=K2), AND(H2&lt;K2, I2&gt;=K2), AND(G2&gt;=K2, H2&lt;K2), AND(G2&gt;=K2, I2&lt;K2), AND(H2&gt;=K2, I2&lt;K2)), 1/3, 0))))</f>
        <v>1</v>
      </c>
      <c r="Q2" s="9">
        <f t="shared" ref="Q2:Q15" si="4">IF(OR(L2&gt;1.5,L2&lt;-1.5),2,
IF(OR(AND(L2&lt;=1.5,L2&gt;=1),AND(L2&gt;=-1.5,L2&lt;=-1)),1.5,
IF(OR(AND(L2&lt;=1,L2&gt;=0.75),AND(L2&gt;=-1,L2&lt;=-0.75)),1,
IF(OR(AND(L2&lt;=0.75,L2&gt;=0.5),AND(L2&gt;=-0.75,L2&lt;=-0.5)),0.5,
IF(OR(L2&lt;=0.5,L2&gt;=-0.5),0,"")
)
)
))</f>
        <v>2</v>
      </c>
      <c r="R2" s="9">
        <f t="shared" ref="R2:R15" si="5">IF(P2=1,3,IF(P2=2/3,2,IF(P2=1/3,1,0)))</f>
        <v>3</v>
      </c>
      <c r="S2" s="9">
        <f t="shared" ref="S2:S15" si="6">IF(AND(M2="Over", F2&gt;K2), 2, IF(AND(M2="Under", F2&lt;=K2), 2, 0))</f>
        <v>0</v>
      </c>
      <c r="T2" s="9">
        <f t="shared" ref="T2:T15" si="7">IF(AND(M2="Over", ISNUMBER(O2), O2&gt;0.5), 2, IF(AND(M2="Under", ISNUMBER(O2), O2&lt;=0.5), 2, 0))</f>
        <v>0</v>
      </c>
      <c r="U2" s="9">
        <f t="shared" ref="U2:U15" si="8">IF(M2="Over",
    IF(J2&gt;8.6, 1,
        IF(J2&gt;7.5, 0.5, 0)),
    IF(M2="Under",
        IF(J2&gt;8.6, 0,
            IF(J2&gt;7.5, 0.5, 1)),
        "Invalid N37 Value"))</f>
        <v>0</v>
      </c>
      <c r="V2" s="9">
        <f t="shared" ref="V2:V15" si="9">SUM(Q2:U2)</f>
        <v>5</v>
      </c>
      <c r="W2" s="9"/>
    </row>
    <row r="3" spans="1:23" x14ac:dyDescent="0.3">
      <c r="A3" s="14"/>
      <c r="B3" s="7"/>
      <c r="C3" s="7"/>
      <c r="D3" s="7"/>
      <c r="E3" s="7"/>
      <c r="F3" s="7"/>
      <c r="G3" s="10">
        <v>5.9989399976310409</v>
      </c>
      <c r="H3" s="10">
        <v>6.1857476588804401</v>
      </c>
      <c r="I3" s="10">
        <v>5.4043921453764199</v>
      </c>
      <c r="J3" s="7"/>
      <c r="K3" s="9"/>
      <c r="L3" s="9">
        <f t="shared" si="0"/>
        <v>6.1857476588804401</v>
      </c>
      <c r="M3" s="9" t="str">
        <f t="shared" si="1"/>
        <v>Over</v>
      </c>
      <c r="N3" s="9">
        <f t="shared" si="2"/>
        <v>0</v>
      </c>
      <c r="O3" s="9"/>
      <c r="P3" s="9">
        <f t="shared" si="3"/>
        <v>1</v>
      </c>
      <c r="Q3" s="9">
        <f t="shared" si="4"/>
        <v>2</v>
      </c>
      <c r="R3" s="9">
        <f t="shared" si="5"/>
        <v>3</v>
      </c>
      <c r="S3" s="9">
        <f t="shared" si="6"/>
        <v>0</v>
      </c>
      <c r="T3" s="9">
        <f t="shared" si="7"/>
        <v>0</v>
      </c>
      <c r="U3" s="9">
        <f t="shared" si="8"/>
        <v>0</v>
      </c>
      <c r="V3" s="9">
        <f t="shared" si="9"/>
        <v>5</v>
      </c>
      <c r="W3" s="9"/>
    </row>
    <row r="4" spans="1:23" x14ac:dyDescent="0.3">
      <c r="A4" s="14"/>
      <c r="B4" s="7"/>
      <c r="C4" s="7"/>
      <c r="D4" s="7"/>
      <c r="E4" s="7"/>
      <c r="F4" s="7"/>
      <c r="G4" s="10">
        <v>5.5919743437834422</v>
      </c>
      <c r="H4" s="10">
        <v>5.8330703357883804</v>
      </c>
      <c r="I4" s="10">
        <v>5.0520833333333304</v>
      </c>
      <c r="J4" s="7"/>
      <c r="K4" s="9"/>
      <c r="L4" s="9">
        <f t="shared" si="0"/>
        <v>5.8330703357883804</v>
      </c>
      <c r="M4" s="9" t="str">
        <f t="shared" si="1"/>
        <v>Over</v>
      </c>
      <c r="N4" s="9">
        <f t="shared" si="2"/>
        <v>0</v>
      </c>
      <c r="O4" s="9"/>
      <c r="P4" s="9">
        <f t="shared" si="3"/>
        <v>1</v>
      </c>
      <c r="Q4" s="9">
        <f t="shared" si="4"/>
        <v>2</v>
      </c>
      <c r="R4" s="9">
        <f t="shared" si="5"/>
        <v>3</v>
      </c>
      <c r="S4" s="9">
        <f t="shared" si="6"/>
        <v>0</v>
      </c>
      <c r="T4" s="9">
        <f t="shared" si="7"/>
        <v>0</v>
      </c>
      <c r="U4" s="9">
        <f t="shared" si="8"/>
        <v>0</v>
      </c>
      <c r="V4" s="9">
        <f t="shared" si="9"/>
        <v>5</v>
      </c>
      <c r="W4" s="9"/>
    </row>
    <row r="5" spans="1:23" x14ac:dyDescent="0.3">
      <c r="A5" s="14"/>
      <c r="B5" s="7"/>
      <c r="C5" s="7"/>
      <c r="D5" s="7"/>
      <c r="E5" s="7"/>
      <c r="F5" s="7"/>
      <c r="G5" s="10">
        <v>2.1337779753198745</v>
      </c>
      <c r="H5" s="10">
        <v>3.4676562274507399</v>
      </c>
      <c r="I5" s="10">
        <v>1.47427127900898</v>
      </c>
      <c r="J5" s="7"/>
      <c r="K5" s="9"/>
      <c r="L5" s="9">
        <f t="shared" si="0"/>
        <v>3.4676562274507399</v>
      </c>
      <c r="M5" s="9" t="str">
        <f t="shared" si="1"/>
        <v>Over</v>
      </c>
      <c r="N5" s="9">
        <f t="shared" si="2"/>
        <v>0</v>
      </c>
      <c r="O5" s="9"/>
      <c r="P5" s="9">
        <f t="shared" si="3"/>
        <v>1</v>
      </c>
      <c r="Q5" s="9">
        <f t="shared" si="4"/>
        <v>2</v>
      </c>
      <c r="R5" s="9">
        <f t="shared" si="5"/>
        <v>3</v>
      </c>
      <c r="S5" s="9">
        <f t="shared" si="6"/>
        <v>0</v>
      </c>
      <c r="T5" s="9">
        <f t="shared" si="7"/>
        <v>0</v>
      </c>
      <c r="U5" s="9">
        <f t="shared" si="8"/>
        <v>0</v>
      </c>
      <c r="V5" s="9">
        <f t="shared" si="9"/>
        <v>5</v>
      </c>
      <c r="W5" s="9"/>
    </row>
    <row r="6" spans="1:23" x14ac:dyDescent="0.3">
      <c r="A6" s="14"/>
      <c r="B6" s="7"/>
      <c r="C6" s="7"/>
      <c r="D6" s="7"/>
      <c r="E6" s="7"/>
      <c r="F6" s="7"/>
      <c r="G6" s="10">
        <v>5.7226247219167723</v>
      </c>
      <c r="H6" s="10">
        <v>5.9669942999999996</v>
      </c>
      <c r="I6" s="10">
        <v>5.0520833333333304</v>
      </c>
      <c r="J6" s="7"/>
      <c r="K6" s="9"/>
      <c r="L6" s="9">
        <f t="shared" si="0"/>
        <v>5.9669942999999996</v>
      </c>
      <c r="M6" s="9" t="str">
        <f t="shared" si="1"/>
        <v>Over</v>
      </c>
      <c r="N6" s="9">
        <f t="shared" si="2"/>
        <v>0</v>
      </c>
      <c r="O6" s="9"/>
      <c r="P6" s="9">
        <f t="shared" si="3"/>
        <v>1</v>
      </c>
      <c r="Q6" s="9">
        <f t="shared" si="4"/>
        <v>2</v>
      </c>
      <c r="R6" s="9">
        <f t="shared" si="5"/>
        <v>3</v>
      </c>
      <c r="S6" s="9">
        <f t="shared" si="6"/>
        <v>0</v>
      </c>
      <c r="T6" s="9">
        <f t="shared" si="7"/>
        <v>0</v>
      </c>
      <c r="U6" s="9">
        <f t="shared" si="8"/>
        <v>0</v>
      </c>
      <c r="V6" s="9">
        <f t="shared" si="9"/>
        <v>5</v>
      </c>
      <c r="W6" s="9"/>
    </row>
    <row r="7" spans="1:23" x14ac:dyDescent="0.3">
      <c r="A7" s="14"/>
      <c r="B7" s="7"/>
      <c r="C7" s="7"/>
      <c r="D7" s="7"/>
      <c r="E7" s="7"/>
      <c r="F7" s="7"/>
      <c r="G7" s="9">
        <v>5.3804410080981251</v>
      </c>
      <c r="H7" s="9">
        <v>5.9198170000000001</v>
      </c>
      <c r="I7" s="9">
        <v>5.0283119658119597</v>
      </c>
      <c r="J7" s="7"/>
      <c r="K7" s="9"/>
      <c r="L7" s="9">
        <f t="shared" si="0"/>
        <v>5.9198170000000001</v>
      </c>
      <c r="M7" s="9" t="str">
        <f t="shared" si="1"/>
        <v>Over</v>
      </c>
      <c r="N7" s="9">
        <f t="shared" si="2"/>
        <v>0</v>
      </c>
      <c r="O7" s="9"/>
      <c r="P7" s="9">
        <f t="shared" si="3"/>
        <v>1</v>
      </c>
      <c r="Q7" s="9">
        <f t="shared" si="4"/>
        <v>2</v>
      </c>
      <c r="R7" s="9">
        <f t="shared" si="5"/>
        <v>3</v>
      </c>
      <c r="S7" s="9">
        <f t="shared" si="6"/>
        <v>0</v>
      </c>
      <c r="T7" s="9">
        <f t="shared" si="7"/>
        <v>0</v>
      </c>
      <c r="U7" s="9">
        <f t="shared" si="8"/>
        <v>0</v>
      </c>
      <c r="V7" s="9">
        <f t="shared" si="9"/>
        <v>5</v>
      </c>
      <c r="W7" s="9"/>
    </row>
    <row r="8" spans="1:23" x14ac:dyDescent="0.3">
      <c r="A8" s="14"/>
      <c r="B8" s="7"/>
      <c r="C8" s="7"/>
      <c r="D8" s="7"/>
      <c r="E8" s="7"/>
      <c r="F8" s="7"/>
      <c r="G8" s="10">
        <v>6.8017101704009644</v>
      </c>
      <c r="H8" s="10">
        <v>7.3527054108216401</v>
      </c>
      <c r="I8" s="10">
        <v>5.8596755674495897</v>
      </c>
      <c r="J8" s="7"/>
      <c r="K8" s="9"/>
      <c r="L8" s="9">
        <f t="shared" si="0"/>
        <v>7.3527054108216401</v>
      </c>
      <c r="M8" s="9" t="str">
        <f t="shared" si="1"/>
        <v>Over</v>
      </c>
      <c r="N8" s="9">
        <f t="shared" si="2"/>
        <v>0</v>
      </c>
      <c r="O8" s="9"/>
      <c r="P8" s="9">
        <f t="shared" si="3"/>
        <v>1</v>
      </c>
      <c r="Q8" s="9">
        <f t="shared" si="4"/>
        <v>2</v>
      </c>
      <c r="R8" s="9">
        <f t="shared" si="5"/>
        <v>3</v>
      </c>
      <c r="S8" s="9">
        <f t="shared" si="6"/>
        <v>0</v>
      </c>
      <c r="T8" s="9">
        <f t="shared" si="7"/>
        <v>0</v>
      </c>
      <c r="U8" s="9">
        <f t="shared" si="8"/>
        <v>0</v>
      </c>
      <c r="V8" s="9">
        <f t="shared" si="9"/>
        <v>5</v>
      </c>
      <c r="W8" s="9"/>
    </row>
    <row r="9" spans="1:23" x14ac:dyDescent="0.3">
      <c r="A9" s="14"/>
      <c r="B9" s="7"/>
      <c r="C9" s="7"/>
      <c r="D9" s="7"/>
      <c r="E9" s="7"/>
      <c r="F9" s="7"/>
      <c r="G9" s="10">
        <v>6.6804888945897787</v>
      </c>
      <c r="H9" s="10">
        <v>7.3527054108216401</v>
      </c>
      <c r="I9" s="10">
        <v>5.7055905278336096</v>
      </c>
      <c r="J9" s="7"/>
      <c r="K9" s="9"/>
      <c r="L9" s="9">
        <f t="shared" si="0"/>
        <v>7.3527054108216401</v>
      </c>
      <c r="M9" s="9" t="str">
        <f t="shared" si="1"/>
        <v>Over</v>
      </c>
      <c r="N9" s="9">
        <f t="shared" si="2"/>
        <v>0</v>
      </c>
      <c r="O9" s="9"/>
      <c r="P9" s="9">
        <f t="shared" si="3"/>
        <v>1</v>
      </c>
      <c r="Q9" s="9">
        <f t="shared" si="4"/>
        <v>2</v>
      </c>
      <c r="R9" s="9">
        <f t="shared" si="5"/>
        <v>3</v>
      </c>
      <c r="S9" s="9">
        <f t="shared" si="6"/>
        <v>0</v>
      </c>
      <c r="T9" s="9">
        <f t="shared" si="7"/>
        <v>0</v>
      </c>
      <c r="U9" s="9">
        <f t="shared" si="8"/>
        <v>0</v>
      </c>
      <c r="V9" s="9">
        <f t="shared" si="9"/>
        <v>5</v>
      </c>
      <c r="W9" s="9"/>
    </row>
    <row r="10" spans="1:23" x14ac:dyDescent="0.3">
      <c r="A10" s="14"/>
      <c r="B10" s="7"/>
      <c r="C10" s="7"/>
      <c r="D10" s="7"/>
      <c r="E10" s="7"/>
      <c r="F10" s="7"/>
      <c r="G10" s="10">
        <v>4.6145642762429491</v>
      </c>
      <c r="H10" s="10">
        <v>4.7234109882837503</v>
      </c>
      <c r="I10" s="10">
        <v>4.3559785</v>
      </c>
      <c r="J10" s="7"/>
      <c r="K10" s="9"/>
      <c r="L10" s="9">
        <f t="shared" si="0"/>
        <v>4.7234109882837503</v>
      </c>
      <c r="M10" s="9" t="str">
        <f t="shared" si="1"/>
        <v>Over</v>
      </c>
      <c r="N10" s="9">
        <f t="shared" si="2"/>
        <v>0</v>
      </c>
      <c r="O10" s="9"/>
      <c r="P10" s="9">
        <f t="shared" si="3"/>
        <v>1</v>
      </c>
      <c r="Q10" s="9">
        <f t="shared" si="4"/>
        <v>2</v>
      </c>
      <c r="R10" s="9">
        <f t="shared" si="5"/>
        <v>3</v>
      </c>
      <c r="S10" s="9">
        <f t="shared" si="6"/>
        <v>0</v>
      </c>
      <c r="T10" s="9">
        <f t="shared" si="7"/>
        <v>0</v>
      </c>
      <c r="U10" s="9">
        <f t="shared" si="8"/>
        <v>0</v>
      </c>
      <c r="V10" s="9">
        <f t="shared" si="9"/>
        <v>5</v>
      </c>
      <c r="W10" s="9"/>
    </row>
    <row r="11" spans="1:23" x14ac:dyDescent="0.3">
      <c r="A11" s="14"/>
      <c r="B11" s="7"/>
      <c r="C11" s="7"/>
      <c r="D11" s="7"/>
      <c r="E11" s="7"/>
      <c r="F11" s="7"/>
      <c r="G11" s="10">
        <v>4.8698478438595707</v>
      </c>
      <c r="H11" s="10">
        <v>5.19</v>
      </c>
      <c r="I11" s="10">
        <v>3.8493822</v>
      </c>
      <c r="J11" s="7"/>
      <c r="K11" s="9"/>
      <c r="L11" s="9">
        <f t="shared" si="0"/>
        <v>5.19</v>
      </c>
      <c r="M11" s="9" t="str">
        <f t="shared" si="1"/>
        <v>Over</v>
      </c>
      <c r="N11" s="9">
        <f t="shared" si="2"/>
        <v>0</v>
      </c>
      <c r="O11" s="9"/>
      <c r="P11" s="9">
        <f t="shared" si="3"/>
        <v>1</v>
      </c>
      <c r="Q11" s="9">
        <f t="shared" si="4"/>
        <v>2</v>
      </c>
      <c r="R11" s="9">
        <f t="shared" si="5"/>
        <v>3</v>
      </c>
      <c r="S11" s="9">
        <f t="shared" si="6"/>
        <v>0</v>
      </c>
      <c r="T11" s="9">
        <f t="shared" si="7"/>
        <v>0</v>
      </c>
      <c r="U11" s="9">
        <f t="shared" si="8"/>
        <v>0</v>
      </c>
      <c r="V11" s="9">
        <f t="shared" si="9"/>
        <v>5</v>
      </c>
      <c r="W11" s="9"/>
    </row>
    <row r="12" spans="1:23" x14ac:dyDescent="0.3">
      <c r="A12" s="14"/>
      <c r="B12" s="7"/>
      <c r="C12" s="7"/>
      <c r="D12" s="7"/>
      <c r="E12" s="7"/>
      <c r="F12" s="7"/>
      <c r="G12" s="10">
        <v>4.155077197193382</v>
      </c>
      <c r="H12" s="10">
        <v>4.4859778157465904</v>
      </c>
      <c r="I12" s="10">
        <v>3.8131426016986998</v>
      </c>
      <c r="J12" s="7"/>
      <c r="K12" s="9"/>
      <c r="L12" s="9">
        <f t="shared" si="0"/>
        <v>4.4859778157465904</v>
      </c>
      <c r="M12" s="9" t="str">
        <f t="shared" si="1"/>
        <v>Over</v>
      </c>
      <c r="N12" s="9">
        <f t="shared" si="2"/>
        <v>0</v>
      </c>
      <c r="O12" s="9"/>
      <c r="P12" s="9">
        <f t="shared" si="3"/>
        <v>1</v>
      </c>
      <c r="Q12" s="9">
        <f t="shared" si="4"/>
        <v>2</v>
      </c>
      <c r="R12" s="9">
        <f t="shared" si="5"/>
        <v>3</v>
      </c>
      <c r="S12" s="9">
        <f t="shared" si="6"/>
        <v>0</v>
      </c>
      <c r="T12" s="9">
        <f t="shared" si="7"/>
        <v>0</v>
      </c>
      <c r="U12" s="9">
        <f t="shared" si="8"/>
        <v>0</v>
      </c>
      <c r="V12" s="9">
        <f t="shared" si="9"/>
        <v>5</v>
      </c>
      <c r="W12" s="9"/>
    </row>
    <row r="13" spans="1:23" x14ac:dyDescent="0.3">
      <c r="A13" s="14"/>
      <c r="B13" s="7"/>
      <c r="C13" s="7"/>
      <c r="D13" s="7"/>
      <c r="E13" s="7"/>
      <c r="F13" s="7"/>
      <c r="G13" s="10">
        <v>5.5985349429615425</v>
      </c>
      <c r="H13" s="10">
        <v>5.79</v>
      </c>
      <c r="I13" s="10">
        <v>5.0464839094159704</v>
      </c>
      <c r="J13" s="7"/>
      <c r="K13" s="9"/>
      <c r="L13" s="9">
        <f t="shared" si="0"/>
        <v>5.79</v>
      </c>
      <c r="M13" s="9" t="str">
        <f t="shared" si="1"/>
        <v>Over</v>
      </c>
      <c r="N13" s="9">
        <f t="shared" si="2"/>
        <v>0</v>
      </c>
      <c r="O13" s="9"/>
      <c r="P13" s="9">
        <f t="shared" si="3"/>
        <v>1</v>
      </c>
      <c r="Q13" s="9">
        <f t="shared" si="4"/>
        <v>2</v>
      </c>
      <c r="R13" s="9">
        <f t="shared" si="5"/>
        <v>3</v>
      </c>
      <c r="S13" s="9">
        <f t="shared" si="6"/>
        <v>0</v>
      </c>
      <c r="T13" s="9">
        <f t="shared" si="7"/>
        <v>0</v>
      </c>
      <c r="U13" s="9">
        <f t="shared" si="8"/>
        <v>0</v>
      </c>
      <c r="V13" s="9">
        <f t="shared" si="9"/>
        <v>5</v>
      </c>
      <c r="W13" s="9"/>
    </row>
    <row r="14" spans="1:23" x14ac:dyDescent="0.3">
      <c r="A14" s="14"/>
      <c r="B14" s="7"/>
      <c r="C14" s="7"/>
      <c r="D14" s="7"/>
      <c r="E14" s="7"/>
      <c r="F14" s="7"/>
      <c r="G14" s="10">
        <v>5.844762170580827</v>
      </c>
      <c r="H14" s="10">
        <v>6.324268</v>
      </c>
      <c r="I14" s="10">
        <v>5.0520833333333304</v>
      </c>
      <c r="J14" s="7"/>
      <c r="K14" s="9"/>
      <c r="L14" s="9">
        <f t="shared" si="0"/>
        <v>6.324268</v>
      </c>
      <c r="M14" s="9" t="str">
        <f t="shared" si="1"/>
        <v>Over</v>
      </c>
      <c r="N14" s="9">
        <f t="shared" si="2"/>
        <v>0</v>
      </c>
      <c r="O14" s="9"/>
      <c r="P14" s="9">
        <f t="shared" si="3"/>
        <v>1</v>
      </c>
      <c r="Q14" s="9">
        <f t="shared" si="4"/>
        <v>2</v>
      </c>
      <c r="R14" s="9">
        <f t="shared" si="5"/>
        <v>3</v>
      </c>
      <c r="S14" s="9">
        <f t="shared" si="6"/>
        <v>0</v>
      </c>
      <c r="T14" s="9">
        <f t="shared" si="7"/>
        <v>0</v>
      </c>
      <c r="U14" s="9">
        <f t="shared" si="8"/>
        <v>0</v>
      </c>
      <c r="V14" s="9">
        <f t="shared" si="9"/>
        <v>5</v>
      </c>
      <c r="W14" s="9"/>
    </row>
    <row r="15" spans="1:23" x14ac:dyDescent="0.3">
      <c r="A15" s="14"/>
      <c r="B15" s="7"/>
      <c r="C15" s="7"/>
      <c r="D15" s="7"/>
      <c r="E15" s="7"/>
      <c r="F15" s="7"/>
      <c r="G15" s="10">
        <v>5.0979223891858076</v>
      </c>
      <c r="H15" s="10">
        <v>5.4554415000000001</v>
      </c>
      <c r="I15" s="10">
        <v>4.5559386973180001</v>
      </c>
      <c r="J15" s="7"/>
      <c r="K15" s="9"/>
      <c r="L15" s="9">
        <f t="shared" si="0"/>
        <v>5.4554415000000001</v>
      </c>
      <c r="M15" s="9" t="str">
        <f t="shared" si="1"/>
        <v>Over</v>
      </c>
      <c r="N15" s="9">
        <f t="shared" si="2"/>
        <v>0</v>
      </c>
      <c r="O15" s="9"/>
      <c r="P15" s="9">
        <f t="shared" si="3"/>
        <v>1</v>
      </c>
      <c r="Q15" s="9">
        <f t="shared" si="4"/>
        <v>2</v>
      </c>
      <c r="R15" s="9">
        <f t="shared" si="5"/>
        <v>3</v>
      </c>
      <c r="S15" s="9">
        <f t="shared" si="6"/>
        <v>0</v>
      </c>
      <c r="T15" s="9">
        <f t="shared" si="7"/>
        <v>0</v>
      </c>
      <c r="U15" s="9">
        <f t="shared" si="8"/>
        <v>0</v>
      </c>
      <c r="V15" s="9">
        <f t="shared" si="9"/>
        <v>5</v>
      </c>
      <c r="W15" s="9"/>
    </row>
    <row r="16" spans="1:23" x14ac:dyDescent="0.3">
      <c r="A16" s="14"/>
      <c r="B16" s="7"/>
      <c r="C16" s="7"/>
      <c r="D16" s="7"/>
      <c r="E16" s="7"/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4"/>
      <c r="B17" s="7"/>
      <c r="C17" s="7"/>
      <c r="D17" s="7"/>
      <c r="E17" s="7"/>
      <c r="F17" s="7"/>
      <c r="G17" s="9"/>
      <c r="H17" s="9"/>
      <c r="I17" s="9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4"/>
      <c r="B18" s="7"/>
      <c r="C18" s="7"/>
      <c r="D18" s="7"/>
      <c r="E18" s="7"/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14"/>
      <c r="B19" s="7"/>
      <c r="C19" s="7"/>
      <c r="D19" s="7"/>
      <c r="E19" s="7"/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14"/>
      <c r="B20" s="7"/>
      <c r="C20" s="7"/>
      <c r="D20" s="7"/>
      <c r="E20" s="7"/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4"/>
      <c r="B21" s="7"/>
      <c r="C21" s="7"/>
      <c r="D21" s="7"/>
      <c r="E21" s="7"/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4"/>
      <c r="B22" s="7"/>
      <c r="C22" s="7"/>
      <c r="D22" s="7"/>
      <c r="E22" s="7"/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14"/>
      <c r="B23" s="7"/>
      <c r="C23" s="7"/>
      <c r="D23" s="7"/>
      <c r="E23" s="7"/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14"/>
      <c r="B24" s="7"/>
      <c r="C24" s="7"/>
      <c r="D24" s="7"/>
      <c r="E24" s="7"/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4"/>
      <c r="B25" s="7"/>
      <c r="C25" s="7"/>
      <c r="D25" s="7"/>
      <c r="E25" s="7"/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14"/>
      <c r="B26" s="7"/>
      <c r="C26" s="7"/>
      <c r="D26" s="7"/>
      <c r="E26" s="7"/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14"/>
      <c r="B27" s="7"/>
      <c r="C27" s="7"/>
      <c r="D27" s="7"/>
      <c r="E27" s="7"/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14"/>
      <c r="B28" s="7"/>
      <c r="C28" s="7"/>
      <c r="D28" s="7"/>
      <c r="E28" s="7"/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4"/>
      <c r="B29" s="7"/>
      <c r="C29" s="7"/>
      <c r="D29" s="7"/>
      <c r="E29" s="7"/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14"/>
      <c r="B30" s="7"/>
      <c r="C30" s="7"/>
      <c r="D30" s="7"/>
      <c r="E30" s="7"/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s="14"/>
      <c r="B31" s="7"/>
      <c r="C31" s="7"/>
      <c r="D31" s="7"/>
      <c r="E31" s="7"/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152</v>
      </c>
      <c r="B2" s="1">
        <v>4.42</v>
      </c>
      <c r="F2" s="1"/>
      <c r="G2" s="1"/>
      <c r="H2" s="1"/>
    </row>
    <row r="3" spans="1:8" ht="15" thickBot="1" x14ac:dyDescent="0.35">
      <c r="A3" s="1">
        <v>151</v>
      </c>
      <c r="B3" s="1">
        <v>4.5033333333333303</v>
      </c>
      <c r="F3" s="1"/>
      <c r="G3" s="1"/>
      <c r="H3" s="1"/>
    </row>
    <row r="4" spans="1:8" ht="15" thickBot="1" x14ac:dyDescent="0.35">
      <c r="A4" s="1">
        <v>154</v>
      </c>
      <c r="B4" s="1">
        <v>5.5066666666666597</v>
      </c>
      <c r="F4" s="1"/>
      <c r="G4" s="1"/>
      <c r="H4" s="1"/>
    </row>
    <row r="5" spans="1:8" ht="15" thickBot="1" x14ac:dyDescent="0.35">
      <c r="A5" s="1">
        <v>118</v>
      </c>
      <c r="B5" s="1">
        <v>2.3966666666666598</v>
      </c>
      <c r="F5" s="1"/>
      <c r="G5" s="1"/>
      <c r="H5" s="1"/>
    </row>
    <row r="6" spans="1:8" ht="15" thickBot="1" x14ac:dyDescent="0.35">
      <c r="A6" s="1">
        <v>148</v>
      </c>
      <c r="B6" s="1">
        <v>8</v>
      </c>
      <c r="F6" s="1"/>
      <c r="G6" s="1"/>
      <c r="H6" s="1"/>
    </row>
    <row r="7" spans="1:8" ht="15" thickBot="1" x14ac:dyDescent="0.35">
      <c r="A7" s="1">
        <v>127</v>
      </c>
      <c r="B7" s="1">
        <v>4.6866666666666603</v>
      </c>
      <c r="F7" s="1"/>
      <c r="G7" s="1"/>
      <c r="H7" s="1"/>
    </row>
    <row r="8" spans="1:8" ht="15" thickBot="1" x14ac:dyDescent="0.35">
      <c r="A8" s="1">
        <v>120</v>
      </c>
      <c r="B8" s="1">
        <v>5.5966666666666596</v>
      </c>
      <c r="F8" s="1"/>
      <c r="G8" s="1"/>
      <c r="H8" s="1"/>
    </row>
    <row r="9" spans="1:8" ht="15" thickBot="1" x14ac:dyDescent="0.35">
      <c r="A9" s="1">
        <v>137</v>
      </c>
      <c r="B9" s="1">
        <v>5.9133333333333304</v>
      </c>
      <c r="F9" s="1"/>
      <c r="G9" s="1"/>
      <c r="H9" s="1"/>
    </row>
    <row r="10" spans="1:8" ht="15" thickBot="1" x14ac:dyDescent="0.35">
      <c r="A10" s="1">
        <v>170</v>
      </c>
      <c r="B10" s="1">
        <v>6.8733333333333304</v>
      </c>
      <c r="F10" s="1"/>
      <c r="G10" s="1"/>
      <c r="H10" s="1"/>
    </row>
    <row r="11" spans="1:8" ht="15" thickBot="1" x14ac:dyDescent="0.35">
      <c r="A11" s="1">
        <v>142</v>
      </c>
      <c r="B11" s="1">
        <v>5</v>
      </c>
      <c r="F11" s="1"/>
      <c r="G11" s="1"/>
      <c r="H11" s="1"/>
    </row>
    <row r="12" spans="1:8" ht="15" thickBot="1" x14ac:dyDescent="0.35">
      <c r="A12" s="1">
        <v>156</v>
      </c>
      <c r="B12" s="1">
        <v>4.42</v>
      </c>
      <c r="F12" s="1"/>
      <c r="G12" s="1"/>
      <c r="H12" s="1"/>
    </row>
    <row r="13" spans="1:8" ht="15" thickBot="1" x14ac:dyDescent="0.35">
      <c r="A13" s="1">
        <v>153</v>
      </c>
      <c r="B13" s="1">
        <v>7.0033333333333303</v>
      </c>
      <c r="F13" s="1"/>
      <c r="G13" s="1"/>
      <c r="H13" s="1"/>
    </row>
    <row r="14" spans="1:8" ht="15" thickBot="1" x14ac:dyDescent="0.35">
      <c r="A14" s="1">
        <v>150</v>
      </c>
      <c r="B14" s="1">
        <v>6.8133333333333299</v>
      </c>
      <c r="F14" s="1"/>
      <c r="G14" s="1"/>
      <c r="H14" s="1"/>
    </row>
    <row r="15" spans="1:8" ht="15" thickBot="1" x14ac:dyDescent="0.35">
      <c r="A15" s="1">
        <v>109</v>
      </c>
      <c r="B15" s="1">
        <v>6</v>
      </c>
      <c r="F15" s="1"/>
      <c r="G15" s="1"/>
      <c r="H15" s="1"/>
    </row>
    <row r="16" spans="1:8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152</v>
      </c>
      <c r="B2" s="1">
        <v>4.9787722566844002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151</v>
      </c>
      <c r="B3" s="1">
        <v>4.4680061343322599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154</v>
      </c>
      <c r="B4" s="1">
        <v>5.2926999206055596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118</v>
      </c>
      <c r="B5" s="1">
        <v>2.8159835686644299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148</v>
      </c>
      <c r="B6" s="1">
        <v>6.3004350174527799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127</v>
      </c>
      <c r="B7" s="1">
        <v>5.1854689418270201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120</v>
      </c>
      <c r="B8" s="1">
        <v>5.8885640349226902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137</v>
      </c>
      <c r="B9" s="1">
        <v>6.09524090416192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170</v>
      </c>
      <c r="B10" s="1">
        <v>5.6407911818156498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142</v>
      </c>
      <c r="B11" s="1">
        <v>5.5231871469818996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156</v>
      </c>
      <c r="B12" s="1">
        <v>4.6666989657226603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153</v>
      </c>
      <c r="B13" s="1">
        <v>5.3980941816743799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150</v>
      </c>
      <c r="B14" s="1">
        <v>5.3680809064045603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109</v>
      </c>
      <c r="B15" s="1">
        <v>5.0870460412238998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152</v>
      </c>
      <c r="B2" s="1">
        <v>5.0098902517439701</v>
      </c>
    </row>
    <row r="3" spans="1:2" ht="15" thickBot="1" x14ac:dyDescent="0.35">
      <c r="A3" s="1">
        <v>151</v>
      </c>
      <c r="B3" s="1">
        <v>4.4680769940530096</v>
      </c>
    </row>
    <row r="4" spans="1:2" ht="15" thickBot="1" x14ac:dyDescent="0.35">
      <c r="A4" s="1">
        <v>154</v>
      </c>
      <c r="B4" s="1">
        <v>5.3615517901525198</v>
      </c>
    </row>
    <row r="5" spans="1:2" ht="15" thickBot="1" x14ac:dyDescent="0.35">
      <c r="A5" s="1">
        <v>118</v>
      </c>
      <c r="B5" s="1">
        <v>3.3405622780717299</v>
      </c>
    </row>
    <row r="6" spans="1:2" ht="15" thickBot="1" x14ac:dyDescent="0.35">
      <c r="A6" s="1">
        <v>148</v>
      </c>
      <c r="B6" s="1">
        <v>6.4039606766070296</v>
      </c>
    </row>
    <row r="7" spans="1:2" ht="15" thickBot="1" x14ac:dyDescent="0.35">
      <c r="A7" s="1">
        <v>127</v>
      </c>
      <c r="B7" s="1">
        <v>5.3379790242475202</v>
      </c>
    </row>
    <row r="8" spans="1:2" ht="15" thickBot="1" x14ac:dyDescent="0.35">
      <c r="A8" s="1">
        <v>120</v>
      </c>
      <c r="B8" s="1">
        <v>5.9053472170483596</v>
      </c>
    </row>
    <row r="9" spans="1:2" ht="15" thickBot="1" x14ac:dyDescent="0.35">
      <c r="A9" s="1">
        <v>137</v>
      </c>
      <c r="B9" s="1">
        <v>6.2698723403979697</v>
      </c>
    </row>
    <row r="10" spans="1:2" ht="15" thickBot="1" x14ac:dyDescent="0.35">
      <c r="A10" s="1">
        <v>170</v>
      </c>
      <c r="B10" s="1">
        <v>5.6654557693555496</v>
      </c>
    </row>
    <row r="11" spans="1:2" ht="15" thickBot="1" x14ac:dyDescent="0.35">
      <c r="A11" s="1">
        <v>142</v>
      </c>
      <c r="B11" s="1">
        <v>5.5995126536074702</v>
      </c>
    </row>
    <row r="12" spans="1:2" ht="15" thickBot="1" x14ac:dyDescent="0.35">
      <c r="A12" s="1">
        <v>156</v>
      </c>
      <c r="B12" s="1">
        <v>4.7361617179834701</v>
      </c>
    </row>
    <row r="13" spans="1:2" ht="15" thickBot="1" x14ac:dyDescent="0.35">
      <c r="A13" s="1">
        <v>153</v>
      </c>
      <c r="B13" s="1">
        <v>5.4299506578586403</v>
      </c>
    </row>
    <row r="14" spans="1:2" ht="15" thickBot="1" x14ac:dyDescent="0.35">
      <c r="A14" s="1">
        <v>150</v>
      </c>
      <c r="B14" s="1">
        <v>5.37926750180951</v>
      </c>
    </row>
    <row r="15" spans="1:2" ht="15" thickBot="1" x14ac:dyDescent="0.35">
      <c r="A15" s="1">
        <v>109</v>
      </c>
      <c r="B15" s="1">
        <v>5.3062117437901</v>
      </c>
    </row>
    <row r="16" spans="1:2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4.4303920871073803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151</v>
      </c>
      <c r="B3" s="1">
        <v>4.5687840822249397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154</v>
      </c>
      <c r="B4" s="1">
        <v>5.3686327469744004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118</v>
      </c>
      <c r="B5" s="1">
        <v>2.4164887420296601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148</v>
      </c>
      <c r="B6" s="1">
        <v>8.2109860861504007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127</v>
      </c>
      <c r="B7" s="1">
        <v>4.96018917137462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120</v>
      </c>
      <c r="B8" s="1">
        <v>5.5574363415278301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137</v>
      </c>
      <c r="B9" s="1">
        <v>5.7533216618621896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170</v>
      </c>
      <c r="B10" s="1">
        <v>7.1807726944063699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142</v>
      </c>
      <c r="B11" s="1">
        <v>4.9553275039459299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156</v>
      </c>
      <c r="B12" s="1">
        <v>4.4303920871073803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153</v>
      </c>
      <c r="B13" s="1">
        <v>7.0910133751778801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150</v>
      </c>
      <c r="B14" s="1">
        <v>7.0950880334323498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109</v>
      </c>
      <c r="B15" s="1">
        <v>6.5246136932556302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4.1957426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151</v>
      </c>
      <c r="B3" s="1">
        <v>4.3109419999999998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154</v>
      </c>
      <c r="B4" s="1">
        <v>4.7766640000000002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118</v>
      </c>
      <c r="B5" s="1">
        <v>2.4267224999999999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148</v>
      </c>
      <c r="B6" s="1">
        <v>6.9895670000000001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127</v>
      </c>
      <c r="B7" s="1">
        <v>4.7751985000000001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120</v>
      </c>
      <c r="B8" s="1">
        <v>4.7791519999999998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137</v>
      </c>
      <c r="B9" s="1">
        <v>5.9375970000000002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170</v>
      </c>
      <c r="B10" s="1">
        <v>6.9878920000000004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142</v>
      </c>
      <c r="B11" s="1">
        <v>4.3109454999999999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156</v>
      </c>
      <c r="B12" s="1">
        <v>4.3109060000000001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153</v>
      </c>
      <c r="B13" s="1">
        <v>6.0305533000000002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150</v>
      </c>
      <c r="B14" s="1">
        <v>5.3197412000000002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109</v>
      </c>
      <c r="B15" s="1">
        <v>5.3195524000000001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4.3836618263836504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151</v>
      </c>
      <c r="B3" s="1">
        <v>4.4302268864667997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154</v>
      </c>
      <c r="B4" s="1">
        <v>5.2081712712939296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118</v>
      </c>
      <c r="B5" s="1">
        <v>5.1456782819634199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148</v>
      </c>
      <c r="B6" s="1">
        <v>7.1357589952609803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127</v>
      </c>
      <c r="B7" s="1">
        <v>4.9141453270045297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120</v>
      </c>
      <c r="B8" s="1">
        <v>5.5499630141109302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137</v>
      </c>
      <c r="B9" s="1">
        <v>5.5205946317806101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170</v>
      </c>
      <c r="B10" s="1">
        <v>6.3921198939367398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142</v>
      </c>
      <c r="B11" s="1">
        <v>4.91792708897332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156</v>
      </c>
      <c r="B12" s="1">
        <v>4.4376768670919402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153</v>
      </c>
      <c r="B13" s="1">
        <v>6.3722174370540898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150</v>
      </c>
      <c r="B14" s="1">
        <v>5.9921408601613697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109</v>
      </c>
      <c r="B15" s="1">
        <v>5.6943141224769098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</row>
    <row r="17" spans="1:2" ht="15" thickBot="1" x14ac:dyDescent="0.35">
      <c r="A17" s="1"/>
      <c r="B17" s="1"/>
    </row>
    <row r="18" spans="1:2" ht="15" thickBot="1" x14ac:dyDescent="0.35">
      <c r="A18" s="1"/>
      <c r="B18" s="1"/>
    </row>
    <row r="19" spans="1:2" ht="15" thickBot="1" x14ac:dyDescent="0.35">
      <c r="A19" s="1"/>
      <c r="B19" s="1"/>
    </row>
    <row r="20" spans="1:2" ht="15" thickBot="1" x14ac:dyDescent="0.35">
      <c r="A20" s="1"/>
      <c r="B20" s="1"/>
    </row>
    <row r="21" spans="1:2" ht="15" thickBot="1" x14ac:dyDescent="0.35">
      <c r="A21" s="1"/>
      <c r="B21" s="1"/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Props</vt:lpstr>
      <vt:lpstr>test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2024-08-16T14:22:40Z</dcterms:modified>
</cp:coreProperties>
</file>