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0784E342-8965-4409-A1AE-CC93E2A6250B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Props" sheetId="17" r:id="rId2"/>
    <sheet name="test" sheetId="18" r:id="rId3"/>
    <sheet name="RF" sheetId="2" r:id="rId4"/>
    <sheet name="Neural" sheetId="3" r:id="rId5"/>
    <sheet name="LR" sheetId="4" r:id="rId6"/>
    <sheet name="Adaboost" sheetId="6" r:id="rId7"/>
    <sheet name="XGBR" sheetId="7" r:id="rId8"/>
    <sheet name="Huber" sheetId="12" r:id="rId9"/>
    <sheet name="BayesRidge" sheetId="16" r:id="rId10"/>
    <sheet name="Elastic" sheetId="15" r:id="rId11"/>
    <sheet name="GBR" sheetId="13" r:id="rId12"/>
  </sheets>
  <definedNames>
    <definedName name="_xlnm._FilterDatabase" localSheetId="0" hidden="1">Sheet1!$D$36:$Z$74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8" l="1"/>
  <c r="Q13" i="18" s="1"/>
  <c r="L12" i="18"/>
  <c r="L8" i="18"/>
  <c r="Q8" i="18" s="1"/>
  <c r="L7" i="18"/>
  <c r="Q7" i="18" s="1"/>
  <c r="L4" i="18"/>
  <c r="Q4" i="18" s="1"/>
  <c r="L9" i="18"/>
  <c r="M9" i="18" s="1"/>
  <c r="L5" i="18"/>
  <c r="Q5" i="18" s="1"/>
  <c r="N15" i="18"/>
  <c r="L15" i="18"/>
  <c r="Q15" i="18" s="1"/>
  <c r="N14" i="18"/>
  <c r="L14" i="18"/>
  <c r="M14" i="18" s="1"/>
  <c r="U14" i="18" s="1"/>
  <c r="N13" i="18"/>
  <c r="N12" i="18"/>
  <c r="N11" i="18"/>
  <c r="L11" i="18"/>
  <c r="Q11" i="18" s="1"/>
  <c r="N10" i="18"/>
  <c r="L10" i="18"/>
  <c r="M10" i="18" s="1"/>
  <c r="N9" i="18"/>
  <c r="N8" i="18"/>
  <c r="N7" i="18"/>
  <c r="N6" i="18"/>
  <c r="L6" i="18"/>
  <c r="M6" i="18" s="1"/>
  <c r="N5" i="18"/>
  <c r="N4" i="18"/>
  <c r="N3" i="18"/>
  <c r="L3" i="18"/>
  <c r="Q3" i="18" s="1"/>
  <c r="N2" i="18"/>
  <c r="L2" i="18"/>
  <c r="Q2" i="18" s="1"/>
  <c r="M12" i="18" l="1"/>
  <c r="T12" i="18" s="1"/>
  <c r="Q12" i="18"/>
  <c r="M11" i="18"/>
  <c r="P11" i="18" s="1"/>
  <c r="R11" i="18" s="1"/>
  <c r="Q9" i="18"/>
  <c r="M8" i="18"/>
  <c r="T8" i="18" s="1"/>
  <c r="U9" i="18"/>
  <c r="S9" i="18"/>
  <c r="P9" i="18"/>
  <c r="R9" i="18" s="1"/>
  <c r="M3" i="18"/>
  <c r="T3" i="18" s="1"/>
  <c r="Q14" i="18"/>
  <c r="M15" i="18"/>
  <c r="M2" i="18"/>
  <c r="T2" i="18" s="1"/>
  <c r="M5" i="18"/>
  <c r="S5" i="18" s="1"/>
  <c r="Q6" i="18"/>
  <c r="S12" i="18"/>
  <c r="P12" i="18"/>
  <c r="R12" i="18" s="1"/>
  <c r="T6" i="18"/>
  <c r="S6" i="18"/>
  <c r="P6" i="18"/>
  <c r="R6" i="18" s="1"/>
  <c r="U6" i="18"/>
  <c r="P10" i="18"/>
  <c r="R10" i="18" s="1"/>
  <c r="S10" i="18"/>
  <c r="U10" i="18"/>
  <c r="T10" i="18"/>
  <c r="M4" i="18"/>
  <c r="Q10" i="18"/>
  <c r="M7" i="18"/>
  <c r="M13" i="18"/>
  <c r="P14" i="18"/>
  <c r="R14" i="18" s="1"/>
  <c r="T9" i="18"/>
  <c r="S14" i="18"/>
  <c r="T14" i="18"/>
  <c r="V6" i="18" l="1"/>
  <c r="S2" i="18"/>
  <c r="U8" i="18"/>
  <c r="U12" i="18"/>
  <c r="V12" i="18" s="1"/>
  <c r="S8" i="18"/>
  <c r="P8" i="18"/>
  <c r="R8" i="18" s="1"/>
  <c r="U11" i="18"/>
  <c r="S11" i="18"/>
  <c r="T11" i="18"/>
  <c r="U5" i="18"/>
  <c r="P5" i="18"/>
  <c r="R5" i="18" s="1"/>
  <c r="T5" i="18"/>
  <c r="U2" i="18"/>
  <c r="U15" i="18"/>
  <c r="P15" i="18"/>
  <c r="R15" i="18" s="1"/>
  <c r="S15" i="18"/>
  <c r="V14" i="18"/>
  <c r="U3" i="18"/>
  <c r="P3" i="18"/>
  <c r="R3" i="18" s="1"/>
  <c r="S3" i="18"/>
  <c r="T15" i="18"/>
  <c r="V9" i="18"/>
  <c r="P2" i="18"/>
  <c r="R2" i="18" s="1"/>
  <c r="S13" i="18"/>
  <c r="U13" i="18"/>
  <c r="T13" i="18"/>
  <c r="P13" i="18"/>
  <c r="R13" i="18" s="1"/>
  <c r="S7" i="18"/>
  <c r="U7" i="18"/>
  <c r="T7" i="18"/>
  <c r="P7" i="18"/>
  <c r="R7" i="18" s="1"/>
  <c r="S4" i="18"/>
  <c r="U4" i="18"/>
  <c r="T4" i="18"/>
  <c r="P4" i="18"/>
  <c r="R4" i="18" s="1"/>
  <c r="V10" i="18"/>
  <c r="V13" i="18" l="1"/>
  <c r="V8" i="18"/>
  <c r="V3" i="18"/>
  <c r="V2" i="18"/>
  <c r="V5" i="18"/>
  <c r="V11" i="18"/>
  <c r="V15" i="18"/>
  <c r="V4" i="18"/>
  <c r="V7" i="18"/>
  <c r="O59" i="1" l="1"/>
  <c r="P59" i="1" s="1"/>
  <c r="Q59" i="1"/>
  <c r="O60" i="1"/>
  <c r="T60" i="1" s="1"/>
  <c r="Q60" i="1"/>
  <c r="O61" i="1"/>
  <c r="T61" i="1" s="1"/>
  <c r="Q61" i="1"/>
  <c r="O62" i="1"/>
  <c r="P62" i="1" s="1"/>
  <c r="V62" i="1" s="1"/>
  <c r="Q62" i="1"/>
  <c r="O63" i="1"/>
  <c r="T63" i="1" s="1"/>
  <c r="Q63" i="1"/>
  <c r="O64" i="1"/>
  <c r="T64" i="1" s="1"/>
  <c r="Q64" i="1"/>
  <c r="O65" i="1"/>
  <c r="P65" i="1" s="1"/>
  <c r="Q65" i="1"/>
  <c r="O66" i="1"/>
  <c r="T66" i="1" s="1"/>
  <c r="Q66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B43" i="1"/>
  <c r="A43" i="1"/>
  <c r="B42" i="1"/>
  <c r="A42" i="1"/>
  <c r="R32" i="1"/>
  <c r="R33" i="1"/>
  <c r="P64" i="1" l="1"/>
  <c r="S64" i="1" s="1"/>
  <c r="U64" i="1" s="1"/>
  <c r="P63" i="1"/>
  <c r="X63" i="1" s="1"/>
  <c r="T62" i="1"/>
  <c r="P61" i="1"/>
  <c r="S61" i="1" s="1"/>
  <c r="U61" i="1" s="1"/>
  <c r="S65" i="1"/>
  <c r="U65" i="1" s="1"/>
  <c r="W65" i="1"/>
  <c r="X65" i="1"/>
  <c r="V65" i="1"/>
  <c r="S59" i="1"/>
  <c r="U59" i="1" s="1"/>
  <c r="V59" i="1"/>
  <c r="W59" i="1"/>
  <c r="X59" i="1"/>
  <c r="P66" i="1"/>
  <c r="S62" i="1"/>
  <c r="U62" i="1" s="1"/>
  <c r="T65" i="1"/>
  <c r="T59" i="1"/>
  <c r="P60" i="1"/>
  <c r="X62" i="1"/>
  <c r="W62" i="1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V63" i="1" l="1"/>
  <c r="S63" i="1"/>
  <c r="U63" i="1" s="1"/>
  <c r="W64" i="1"/>
  <c r="V64" i="1"/>
  <c r="X64" i="1"/>
  <c r="W63" i="1"/>
  <c r="V61" i="1"/>
  <c r="Y62" i="1"/>
  <c r="W61" i="1"/>
  <c r="Y65" i="1"/>
  <c r="X61" i="1"/>
  <c r="S60" i="1"/>
  <c r="U60" i="1" s="1"/>
  <c r="W60" i="1"/>
  <c r="V60" i="1"/>
  <c r="X60" i="1"/>
  <c r="S66" i="1"/>
  <c r="U66" i="1" s="1"/>
  <c r="W66" i="1"/>
  <c r="V66" i="1"/>
  <c r="X66" i="1"/>
  <c r="Y59" i="1"/>
  <c r="O51" i="1"/>
  <c r="Q51" i="1"/>
  <c r="O52" i="1"/>
  <c r="Q52" i="1"/>
  <c r="O53" i="1"/>
  <c r="Q53" i="1"/>
  <c r="O54" i="1"/>
  <c r="P54" i="1" s="1"/>
  <c r="Q54" i="1"/>
  <c r="O55" i="1"/>
  <c r="Q55" i="1"/>
  <c r="O56" i="1"/>
  <c r="Q56" i="1"/>
  <c r="O57" i="1"/>
  <c r="Q57" i="1"/>
  <c r="O58" i="1"/>
  <c r="P58" i="1" s="1"/>
  <c r="Q58" i="1"/>
  <c r="Y63" i="1" l="1"/>
  <c r="Y64" i="1"/>
  <c r="Y61" i="1"/>
  <c r="Y60" i="1"/>
  <c r="Y66" i="1"/>
  <c r="W58" i="1"/>
  <c r="S58" i="1"/>
  <c r="U58" i="1" s="1"/>
  <c r="W54" i="1"/>
  <c r="S54" i="1"/>
  <c r="U54" i="1" s="1"/>
  <c r="T56" i="1"/>
  <c r="P56" i="1"/>
  <c r="T55" i="1"/>
  <c r="P55" i="1"/>
  <c r="S55" i="1" s="1"/>
  <c r="T53" i="1"/>
  <c r="P53" i="1"/>
  <c r="S53" i="1" s="1"/>
  <c r="T52" i="1"/>
  <c r="P52" i="1"/>
  <c r="T57" i="1"/>
  <c r="P57" i="1"/>
  <c r="S57" i="1" s="1"/>
  <c r="T51" i="1"/>
  <c r="P51" i="1"/>
  <c r="S51" i="1" s="1"/>
  <c r="X54" i="1"/>
  <c r="X58" i="1"/>
  <c r="T54" i="1"/>
  <c r="V54" i="1"/>
  <c r="V58" i="1"/>
  <c r="T58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37" i="1"/>
  <c r="W56" i="1" l="1"/>
  <c r="S56" i="1"/>
  <c r="U56" i="1" s="1"/>
  <c r="W52" i="1"/>
  <c r="S52" i="1"/>
  <c r="U52" i="1" s="1"/>
  <c r="X57" i="1"/>
  <c r="W57" i="1"/>
  <c r="X53" i="1"/>
  <c r="W53" i="1"/>
  <c r="X55" i="1"/>
  <c r="W55" i="1"/>
  <c r="X51" i="1"/>
  <c r="W51" i="1"/>
  <c r="T38" i="1"/>
  <c r="P38" i="1"/>
  <c r="T45" i="1"/>
  <c r="P45" i="1"/>
  <c r="T48" i="1"/>
  <c r="P48" i="1"/>
  <c r="T46" i="1"/>
  <c r="P46" i="1"/>
  <c r="T47" i="1"/>
  <c r="P47" i="1"/>
  <c r="T42" i="1"/>
  <c r="P42" i="1"/>
  <c r="T37" i="1"/>
  <c r="P37" i="1"/>
  <c r="T44" i="1"/>
  <c r="P44" i="1"/>
  <c r="T43" i="1"/>
  <c r="P43" i="1"/>
  <c r="T41" i="1"/>
  <c r="P41" i="1"/>
  <c r="T39" i="1"/>
  <c r="P39" i="1"/>
  <c r="T50" i="1"/>
  <c r="P50" i="1"/>
  <c r="T49" i="1"/>
  <c r="P49" i="1"/>
  <c r="T40" i="1"/>
  <c r="P40" i="1"/>
  <c r="X56" i="1"/>
  <c r="X52" i="1"/>
  <c r="U57" i="1"/>
  <c r="V53" i="1"/>
  <c r="U53" i="1"/>
  <c r="U55" i="1"/>
  <c r="U51" i="1"/>
  <c r="V57" i="1"/>
  <c r="V51" i="1"/>
  <c r="V55" i="1"/>
  <c r="V56" i="1"/>
  <c r="Y58" i="1"/>
  <c r="Y54" i="1"/>
  <c r="V52" i="1"/>
  <c r="W43" i="1" l="1"/>
  <c r="S43" i="1"/>
  <c r="W45" i="1"/>
  <c r="S45" i="1"/>
  <c r="W38" i="1"/>
  <c r="S38" i="1"/>
  <c r="W44" i="1"/>
  <c r="S44" i="1"/>
  <c r="W49" i="1"/>
  <c r="S49" i="1"/>
  <c r="W42" i="1"/>
  <c r="S42" i="1"/>
  <c r="W40" i="1"/>
  <c r="S40" i="1"/>
  <c r="W48" i="1"/>
  <c r="S48" i="1"/>
  <c r="W47" i="1"/>
  <c r="S47" i="1"/>
  <c r="W37" i="1"/>
  <c r="S37" i="1"/>
  <c r="W50" i="1"/>
  <c r="S50" i="1"/>
  <c r="W39" i="1"/>
  <c r="S39" i="1"/>
  <c r="W41" i="1"/>
  <c r="S41" i="1"/>
  <c r="W46" i="1"/>
  <c r="S46" i="1"/>
  <c r="Y57" i="1"/>
  <c r="Y56" i="1"/>
  <c r="Y53" i="1"/>
  <c r="Y55" i="1"/>
  <c r="Y51" i="1"/>
  <c r="Y52" i="1"/>
  <c r="Q44" i="1" l="1"/>
  <c r="X38" i="1"/>
  <c r="Q38" i="1"/>
  <c r="X49" i="1"/>
  <c r="Q49" i="1"/>
  <c r="Q42" i="1"/>
  <c r="X39" i="1"/>
  <c r="Q39" i="1"/>
  <c r="X46" i="1"/>
  <c r="Q46" i="1"/>
  <c r="Q45" i="1"/>
  <c r="X47" i="1"/>
  <c r="Q47" i="1"/>
  <c r="Q41" i="1"/>
  <c r="Q37" i="1"/>
  <c r="X43" i="1"/>
  <c r="Q43" i="1"/>
  <c r="Q50" i="1"/>
  <c r="U43" i="1" l="1"/>
  <c r="U46" i="1"/>
  <c r="U38" i="1"/>
  <c r="U47" i="1"/>
  <c r="U39" i="1"/>
  <c r="U49" i="1"/>
  <c r="X50" i="1"/>
  <c r="X37" i="1"/>
  <c r="X45" i="1"/>
  <c r="X41" i="1"/>
  <c r="V47" i="1"/>
  <c r="V39" i="1"/>
  <c r="V38" i="1"/>
  <c r="X44" i="1"/>
  <c r="X42" i="1"/>
  <c r="V43" i="1"/>
  <c r="V46" i="1"/>
  <c r="V49" i="1"/>
  <c r="Q48" i="1"/>
  <c r="U45" i="1" l="1"/>
  <c r="U42" i="1"/>
  <c r="U50" i="1"/>
  <c r="U41" i="1"/>
  <c r="U37" i="1"/>
  <c r="U44" i="1"/>
  <c r="Y38" i="1"/>
  <c r="Y43" i="1"/>
  <c r="Y39" i="1"/>
  <c r="Y46" i="1"/>
  <c r="Y47" i="1"/>
  <c r="Y49" i="1"/>
  <c r="V41" i="1"/>
  <c r="V50" i="1"/>
  <c r="V42" i="1"/>
  <c r="V45" i="1"/>
  <c r="V37" i="1"/>
  <c r="V44" i="1"/>
  <c r="X48" i="1"/>
  <c r="Q40" i="1"/>
  <c r="U48" i="1" l="1"/>
  <c r="Y37" i="1"/>
  <c r="Y45" i="1"/>
  <c r="Y50" i="1"/>
  <c r="Y41" i="1"/>
  <c r="Y44" i="1"/>
  <c r="Y42" i="1"/>
  <c r="V48" i="1"/>
  <c r="X40" i="1"/>
  <c r="U40" i="1" l="1"/>
  <c r="Y48" i="1"/>
  <c r="V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4" i="1"/>
  <c r="B45" i="1"/>
  <c r="B46" i="1"/>
  <c r="B47" i="1"/>
  <c r="B48" i="1"/>
  <c r="B37" i="1"/>
  <c r="B2" i="1"/>
  <c r="Y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<sst xmlns="http://schemas.openxmlformats.org/spreadsheetml/2006/main" count="413" uniqueCount="115">
  <si>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</si>
  <si>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</si>
  <si>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</si>
  <si>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</si>
  <si>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</si>
  <si>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</si>
  <si>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</si>
  <si>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</si>
  <si>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</si>
  <si>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</si>
  <si>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</si>
  <si>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</si>
  <si>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</si>
  <si>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</si>
  <si>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</si>
  <si>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</si>
  <si>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</si>
  <si>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</si>
  <si>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</si>
  <si>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</si>
  <si>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</si>
  <si>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</si>
  <si>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</si>
  <si>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</si>
  <si>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</si>
  <si>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</si>
  <si>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</si>
  <si>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</si>
  <si>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</si>
  <si>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</si>
  <si>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</si>
  <si>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</si>
  <si>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</si>
  <si>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Difference Season</t>
  </si>
  <si>
    <t>Exceed Stars</t>
  </si>
  <si>
    <t>Percent Exceed O/U Last 10</t>
  </si>
  <si>
    <t>Last 10 Starts Avg Stars</t>
  </si>
  <si>
    <t>ATL</t>
  </si>
  <si>
    <t>Opp</t>
  </si>
  <si>
    <t>SO</t>
  </si>
  <si>
    <t>Opp K/gm Stars</t>
  </si>
  <si>
    <t>Seasonal K/gm</t>
  </si>
  <si>
    <t>Opposing Team K/gm</t>
  </si>
  <si>
    <t>DET</t>
  </si>
  <si>
    <t>Away</t>
  </si>
  <si>
    <t>Home</t>
  </si>
  <si>
    <t>Home/Away</t>
  </si>
  <si>
    <t>BAL</t>
  </si>
  <si>
    <t>MIL</t>
  </si>
  <si>
    <t>BOS</t>
  </si>
  <si>
    <t>LAD</t>
  </si>
  <si>
    <t>TEX</t>
  </si>
  <si>
    <t/>
  </si>
  <si>
    <t>Unlisted</t>
  </si>
  <si>
    <t>WSN</t>
  </si>
  <si>
    <t>PHI</t>
  </si>
  <si>
    <t>SEA</t>
  </si>
  <si>
    <t>NYM</t>
  </si>
  <si>
    <t>WSH</t>
  </si>
  <si>
    <t>K/IP</t>
  </si>
  <si>
    <t>Opp_TM_K/IP</t>
  </si>
  <si>
    <t>IP</t>
  </si>
  <si>
    <t>TOR</t>
  </si>
  <si>
    <t>CHC</t>
  </si>
  <si>
    <t>KCR</t>
  </si>
  <si>
    <t>CIN</t>
  </si>
  <si>
    <t>NYY</t>
  </si>
  <si>
    <t>PIT</t>
  </si>
  <si>
    <t>ARI</t>
  </si>
  <si>
    <t>TBR</t>
  </si>
  <si>
    <t>MIA</t>
  </si>
  <si>
    <t>CHW</t>
  </si>
  <si>
    <t>HOU</t>
  </si>
  <si>
    <t>CLE</t>
  </si>
  <si>
    <t>STL</t>
  </si>
  <si>
    <t>SDP</t>
  </si>
  <si>
    <t>COL</t>
  </si>
  <si>
    <t>LAA</t>
  </si>
  <si>
    <t>chw</t>
  </si>
  <si>
    <t>KC</t>
  </si>
  <si>
    <t>SD</t>
  </si>
  <si>
    <t>TB</t>
  </si>
  <si>
    <t>Zac Gallen</t>
  </si>
  <si>
    <t>Chris Sale</t>
  </si>
  <si>
    <t>Cade Povich</t>
  </si>
  <si>
    <t>Brayan Bello</t>
  </si>
  <si>
    <t>Justin Steele</t>
  </si>
  <si>
    <t>Chris Flexen</t>
  </si>
  <si>
    <t>Nick Lodolo</t>
  </si>
  <si>
    <t>Tanner Bibee</t>
  </si>
  <si>
    <t>Kyle Freeland</t>
  </si>
  <si>
    <t>Keider Montero</t>
  </si>
  <si>
    <t>Hunter Brown</t>
  </si>
  <si>
    <t>Michael Wacha</t>
  </si>
  <si>
    <t>Griffin Canning</t>
  </si>
  <si>
    <t>Max Meyer</t>
  </si>
  <si>
    <t>Freddy Peralta</t>
  </si>
  <si>
    <t>David Festa</t>
  </si>
  <si>
    <t>Luis Severino</t>
  </si>
  <si>
    <t>Carlos Rodon</t>
  </si>
  <si>
    <t>Osvaldo Bido</t>
  </si>
  <si>
    <t>OAK</t>
  </si>
  <si>
    <t>Cristopher Sanchez</t>
  </si>
  <si>
    <t>Bailey Falter</t>
  </si>
  <si>
    <t>Dylan Cease</t>
  </si>
  <si>
    <t>Luis Castillo</t>
  </si>
  <si>
    <t>Hayden Birdsong</t>
  </si>
  <si>
    <t>SF</t>
  </si>
  <si>
    <t>Andre Pallante</t>
  </si>
  <si>
    <t>Jeffrey Springs</t>
  </si>
  <si>
    <t>Nathan Eovaldi</t>
  </si>
  <si>
    <t>Chris Bassitt</t>
  </si>
  <si>
    <t>MacKenzie Gore</t>
  </si>
  <si>
    <t>Bobby Miller</t>
  </si>
  <si>
    <t>SFG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</si>
</sst>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0" fillId="3" borderId="3" xfId="0" applyFill="1" applyBorder="1"/>
    <xf numFmtId="0" fontId="6" fillId="3" borderId="2" xfId="0" applyFont="1" applyFill="1" applyBorder="1" applyAlignment="1">
      <alignment horizontal="center" vertical="top"/>
    </xf>
    <xf numFmtId="0" fontId="0" fillId="4" borderId="2" xfId="0" applyFill="1" applyBorder="1"/>
    <xf numFmtId="164" fontId="0" fillId="4" borderId="2" xfId="0" applyNumberFormat="1" applyFill="1" applyBorder="1"/>
    <xf numFmtId="0" fontId="4" fillId="0" borderId="4" xfId="0" applyFont="1" applyBorder="1" applyAlignment="1">
      <alignment horizontal="center" vertical="top"/>
    </xf>
    <xf numFmtId="0" fontId="0" fillId="4" borderId="3" xfId="0" applyFill="1" applyBorder="1"/>
    <xf numFmtId="0" fontId="5" fillId="4" borderId="2" xfId="0" applyFont="1" applyFill="1" applyBorder="1"/>
    <xf numFmtId="0" fontId="5" fillId="5" borderId="2" xfId="0" applyFont="1" applyFill="1" applyBorder="1"/>
    <xf numFmtId="0" fontId="5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D74"/>
  <sheetViews>
    <sheetView tabSelected="1" topLeftCell="D28" zoomScale="80" zoomScaleNormal="80" workbookViewId="0">
      <selection activeCell="N60" sqref="N60:Z60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7" width="10.5546875" style="6" customWidth="1"/>
    <col min="28" max="28" width="13.21875" style="6" bestFit="1" customWidth="1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3" t="s">
        <v>19</v>
      </c>
      <c r="P1" s="3" t="s">
        <v>39</v>
      </c>
      <c r="Q1" s="3" t="s">
        <v>38</v>
      </c>
      <c r="R1" s="6" t="s">
        <v>42</v>
      </c>
    </row>
    <row r="2" spans="1:29" ht="15" thickBot="1" x14ac:dyDescent="0.35">
      <c r="A2" t="s">
        <v>105</v>
      </c>
      <c r="B2" s="11">
        <f>RF!B2</f>
        <v>6</v>
      </c>
      <c r="C2" s="11">
        <f>LR!B2</f>
        <v>6.4610926475925101</v>
      </c>
      <c r="D2" s="11">
        <f>Adaboost!B2</f>
        <v>6.03571232270812</v>
      </c>
      <c r="E2" s="11">
        <f>XGBR!B2</f>
        <v>5.3797354999999998</v>
      </c>
      <c r="F2" s="11">
        <f>Huber!B2</f>
        <v>5.9578482862428102</v>
      </c>
      <c r="G2" s="11">
        <f>BayesRidge!B2</f>
        <v>6.4603364748041896</v>
      </c>
      <c r="H2" s="11">
        <f>Elastic!B2</f>
        <v>5.7426675050499103</v>
      </c>
      <c r="I2" s="11">
        <f>GBR!B2</f>
        <v>6.0146067544467803</v>
      </c>
      <c r="J2" s="12">
        <f t="shared" ref="J2:J35" si="0">AVERAGE(B2:I2,B37)</f>
        <v>6.046502704259983</v>
      </c>
      <c r="K2" s="13">
        <f t="shared" ref="K2:K31" si="1">MAX(B2:I2,B37)</f>
        <v>6.4610926475925101</v>
      </c>
      <c r="L2" s="13">
        <f t="shared" ref="L2:L31" si="2">MIN(B2:I2,B37)</f>
        <v>5.3797354999999998</v>
      </c>
      <c r="O2" t="s">
        <v>56</v>
      </c>
      <c r="P2">
        <v>10.15</v>
      </c>
      <c r="Q2" t="s">
        <v>67</v>
      </c>
      <c r="R2" s="6">
        <f>P3</f>
        <v>10.65</v>
      </c>
      <c r="AC2" s="6"/>
    </row>
    <row r="3" spans="1:29" ht="15" thickBot="1" x14ac:dyDescent="0.35">
      <c r="A3" t="s">
        <v>103</v>
      </c>
      <c r="B3" s="11">
        <f>RF!B3</f>
        <v>3.12333333333333</v>
      </c>
      <c r="C3" s="11">
        <f>LR!B3</f>
        <v>4.7424922366573501</v>
      </c>
      <c r="D3" s="11">
        <f>Adaboost!B3</f>
        <v>3.9666444823920299</v>
      </c>
      <c r="E3" s="11">
        <f>XGBR!B3</f>
        <v>3.0996389999999998</v>
      </c>
      <c r="F3" s="11">
        <f>Huber!B3</f>
        <v>3.5559256137037698</v>
      </c>
      <c r="G3" s="11">
        <f>BayesRidge!B3</f>
        <v>4.7441239401108701</v>
      </c>
      <c r="H3" s="11">
        <f>Elastic!B3</f>
        <v>5.0415742789127096</v>
      </c>
      <c r="I3" s="11">
        <f>GBR!B3</f>
        <v>3.5403487759758101</v>
      </c>
      <c r="J3" s="12">
        <f t="shared" si="0"/>
        <v>4.0373581902627329</v>
      </c>
      <c r="K3" s="13">
        <f t="shared" si="1"/>
        <v>5.0415742789127096</v>
      </c>
      <c r="L3" s="13">
        <f t="shared" si="2"/>
        <v>3.0996389999999998</v>
      </c>
      <c r="O3" t="s">
        <v>67</v>
      </c>
      <c r="P3">
        <v>10.65</v>
      </c>
      <c r="Q3" t="s">
        <v>56</v>
      </c>
      <c r="R3" s="6">
        <f>P2</f>
        <v>10.15</v>
      </c>
      <c r="AC3" s="6"/>
    </row>
    <row r="4" spans="1:29" ht="15" thickBot="1" x14ac:dyDescent="0.35">
      <c r="A4" t="s">
        <v>99</v>
      </c>
      <c r="B4" s="11">
        <f>RF!B4</f>
        <v>6</v>
      </c>
      <c r="C4" s="11">
        <f>LR!B4</f>
        <v>5.5736017107128202</v>
      </c>
      <c r="D4" s="11">
        <f>Adaboost!B4</f>
        <v>6.6833444537049997</v>
      </c>
      <c r="E4" s="11">
        <f>XGBR!B4</f>
        <v>5.3797354999999998</v>
      </c>
      <c r="F4" s="11">
        <f>Huber!B4</f>
        <v>5.8752710485317996</v>
      </c>
      <c r="G4" s="11">
        <f>BayesRidge!B4</f>
        <v>5.5718040716983399</v>
      </c>
      <c r="H4" s="11">
        <f>Elastic!B4</f>
        <v>5.1768790835168002</v>
      </c>
      <c r="I4" s="11">
        <f>GBR!B4</f>
        <v>6.0379930931427497</v>
      </c>
      <c r="J4" s="12">
        <f t="shared" si="0"/>
        <v>5.7481548716836572</v>
      </c>
      <c r="K4" s="13">
        <f t="shared" si="1"/>
        <v>6.6833444537049997</v>
      </c>
      <c r="L4" s="13">
        <f t="shared" si="2"/>
        <v>5.1768790835168002</v>
      </c>
      <c r="O4" t="s">
        <v>66</v>
      </c>
      <c r="P4">
        <v>7.95</v>
      </c>
      <c r="Q4" t="s">
        <v>43</v>
      </c>
      <c r="R4" s="6">
        <f>P5</f>
        <v>8.9</v>
      </c>
      <c r="AC4" s="6"/>
    </row>
    <row r="5" spans="1:29" ht="15" thickBot="1" x14ac:dyDescent="0.35">
      <c r="A5" t="s">
        <v>91</v>
      </c>
      <c r="B5" s="11">
        <f>RF!B5</f>
        <v>4</v>
      </c>
      <c r="C5" s="11">
        <f>LR!B5</f>
        <v>4.5653322604130597</v>
      </c>
      <c r="D5" s="11">
        <f>Adaboost!B5</f>
        <v>4.17895211383264</v>
      </c>
      <c r="E5" s="11">
        <f>XGBR!B5</f>
        <v>4.0007706000000001</v>
      </c>
      <c r="F5" s="11">
        <f>Huber!B5</f>
        <v>4.3030585593000099</v>
      </c>
      <c r="G5" s="11">
        <f>BayesRidge!B5</f>
        <v>4.5657779195769796</v>
      </c>
      <c r="H5" s="11">
        <f>Elastic!B5</f>
        <v>4.7304174731759998</v>
      </c>
      <c r="I5" s="11">
        <f>GBR!B5</f>
        <v>4.0361954507696201</v>
      </c>
      <c r="J5" s="12">
        <f t="shared" si="0"/>
        <v>4.3292145301021954</v>
      </c>
      <c r="K5" s="13">
        <f t="shared" si="1"/>
        <v>4.7304174731759998</v>
      </c>
      <c r="L5" s="13">
        <f t="shared" si="2"/>
        <v>4</v>
      </c>
      <c r="O5" t="s">
        <v>43</v>
      </c>
      <c r="P5">
        <v>8.9</v>
      </c>
      <c r="Q5" t="s">
        <v>66</v>
      </c>
      <c r="R5" s="6">
        <f>P4</f>
        <v>7.95</v>
      </c>
      <c r="AC5" s="6"/>
    </row>
    <row r="6" spans="1:29" ht="15" thickBot="1" x14ac:dyDescent="0.35">
      <c r="A6" t="s">
        <v>111</v>
      </c>
      <c r="B6" s="11">
        <f>RF!B6</f>
        <v>5.1933333333333298</v>
      </c>
      <c r="C6" s="11">
        <f>LR!B6</f>
        <v>4.81074586939895</v>
      </c>
      <c r="D6" s="11">
        <f>Adaboost!B6</f>
        <v>5.3713320177749404</v>
      </c>
      <c r="E6" s="11">
        <f>XGBR!B6</f>
        <v>5.3713420000000003</v>
      </c>
      <c r="F6" s="11">
        <f>Huber!B6</f>
        <v>5.2264152183987997</v>
      </c>
      <c r="G6" s="11">
        <f>BayesRidge!B6</f>
        <v>4.8107214769001096</v>
      </c>
      <c r="H6" s="11">
        <f>Elastic!B6</f>
        <v>4.73817016498068</v>
      </c>
      <c r="I6" s="11">
        <f>GBR!B6</f>
        <v>5.3547300838048901</v>
      </c>
      <c r="J6" s="12">
        <f t="shared" si="0"/>
        <v>5.0762315797205888</v>
      </c>
      <c r="K6" s="13">
        <f t="shared" si="1"/>
        <v>5.3713420000000003</v>
      </c>
      <c r="L6" s="13">
        <f t="shared" si="2"/>
        <v>4.73817016498068</v>
      </c>
      <c r="O6" t="s">
        <v>62</v>
      </c>
      <c r="P6">
        <v>8.5</v>
      </c>
      <c r="Q6" t="s">
        <v>63</v>
      </c>
      <c r="R6" s="6">
        <f>P7</f>
        <v>7.35</v>
      </c>
      <c r="AC6" s="6"/>
    </row>
    <row r="7" spans="1:29" ht="15" thickBot="1" x14ac:dyDescent="0.35">
      <c r="A7" t="s">
        <v>86</v>
      </c>
      <c r="B7" s="11">
        <f>RF!B7</f>
        <v>6</v>
      </c>
      <c r="C7" s="11">
        <f>LR!B7</f>
        <v>5.6729631269777503</v>
      </c>
      <c r="D7" s="11">
        <f>Adaboost!B7</f>
        <v>5.8333326188489698</v>
      </c>
      <c r="E7" s="11">
        <f>XGBR!B7</f>
        <v>5.3797430000000004</v>
      </c>
      <c r="F7" s="11">
        <f>Huber!B7</f>
        <v>5.79677747154701</v>
      </c>
      <c r="G7" s="11">
        <f>BayesRidge!B7</f>
        <v>5.6711569628597998</v>
      </c>
      <c r="H7" s="11">
        <f>Elastic!B7</f>
        <v>5.1756681361546004</v>
      </c>
      <c r="I7" s="11">
        <f>GBR!B7</f>
        <v>6.0106384556196701</v>
      </c>
      <c r="J7" s="12">
        <f t="shared" si="0"/>
        <v>5.7043117032082726</v>
      </c>
      <c r="K7" s="13">
        <f t="shared" si="1"/>
        <v>6.0106384556196701</v>
      </c>
      <c r="L7" s="13">
        <f t="shared" si="2"/>
        <v>5.1756681361546004</v>
      </c>
      <c r="O7" t="s">
        <v>63</v>
      </c>
      <c r="P7">
        <v>7.35</v>
      </c>
      <c r="Q7" t="s">
        <v>62</v>
      </c>
      <c r="R7" s="6">
        <f>P6</f>
        <v>8.5</v>
      </c>
      <c r="AC7" s="6"/>
    </row>
    <row r="8" spans="1:29" ht="15" thickBot="1" x14ac:dyDescent="0.35">
      <c r="A8" t="s">
        <v>82</v>
      </c>
      <c r="B8" s="11">
        <f>RF!B8</f>
        <v>4.7299999999999898</v>
      </c>
      <c r="C8" s="11">
        <f>LR!B8</f>
        <v>5.3647387282053201</v>
      </c>
      <c r="D8" s="11">
        <f>Adaboost!B8</f>
        <v>5.0886359074183902</v>
      </c>
      <c r="E8" s="11">
        <f>XGBR!B8</f>
        <v>4.1485849999999997</v>
      </c>
      <c r="F8" s="11">
        <f>Huber!B8</f>
        <v>5.0199054890086403</v>
      </c>
      <c r="G8" s="11">
        <f>BayesRidge!B8</f>
        <v>5.3647864428607503</v>
      </c>
      <c r="H8" s="11">
        <f>Elastic!B8</f>
        <v>5.1992938704845697</v>
      </c>
      <c r="I8" s="11">
        <f>GBR!B8</f>
        <v>4.8553492699854699</v>
      </c>
      <c r="J8" s="12">
        <f t="shared" si="0"/>
        <v>4.9979154475783645</v>
      </c>
      <c r="K8" s="13">
        <f t="shared" si="1"/>
        <v>5.3647864428607503</v>
      </c>
      <c r="L8" s="13">
        <f t="shared" si="2"/>
        <v>4.1485849999999997</v>
      </c>
      <c r="O8" t="s">
        <v>68</v>
      </c>
      <c r="P8">
        <v>6.75</v>
      </c>
      <c r="Q8" t="s">
        <v>69</v>
      </c>
      <c r="R8" s="6">
        <f>P9</f>
        <v>9.6999999999999993</v>
      </c>
      <c r="AC8" s="6"/>
    </row>
    <row r="9" spans="1:29" ht="15" thickBot="1" x14ac:dyDescent="0.35">
      <c r="A9" t="s">
        <v>109</v>
      </c>
      <c r="B9" s="11">
        <f>RF!B9</f>
        <v>4.8066666666666604</v>
      </c>
      <c r="C9" s="11">
        <f>LR!B9</f>
        <v>3.7665105973620698</v>
      </c>
      <c r="D9" s="11">
        <f>Adaboost!B9</f>
        <v>6.1614953002014898</v>
      </c>
      <c r="E9" s="11">
        <f>XGBR!B9</f>
        <v>4.4614019999999996</v>
      </c>
      <c r="F9" s="11">
        <f>Huber!B9</f>
        <v>4.5739085059060196</v>
      </c>
      <c r="G9" s="11">
        <f>BayesRidge!B9</f>
        <v>3.7679265026673501</v>
      </c>
      <c r="H9" s="11">
        <f>Elastic!B9</f>
        <v>4.2376250546426499</v>
      </c>
      <c r="I9" s="11">
        <f>GBR!B9</f>
        <v>5.1239489458344298</v>
      </c>
      <c r="J9" s="12">
        <f t="shared" si="0"/>
        <v>4.5182173335051159</v>
      </c>
      <c r="K9" s="13">
        <f t="shared" si="1"/>
        <v>6.1614953002014898</v>
      </c>
      <c r="L9" s="13">
        <f t="shared" si="2"/>
        <v>3.7644724282653699</v>
      </c>
      <c r="O9" t="s">
        <v>69</v>
      </c>
      <c r="P9">
        <v>9.6999999999999993</v>
      </c>
      <c r="Q9" t="s">
        <v>68</v>
      </c>
      <c r="R9" s="6">
        <f>P8</f>
        <v>6.75</v>
      </c>
      <c r="AC9" s="6"/>
    </row>
    <row r="10" spans="1:29" ht="15" thickBot="1" x14ac:dyDescent="0.35">
      <c r="A10" t="s">
        <v>95</v>
      </c>
      <c r="B10" s="11">
        <f>RF!B10</f>
        <v>4.4566666666666599</v>
      </c>
      <c r="C10" s="11">
        <f>LR!B10</f>
        <v>4.9333513711076904</v>
      </c>
      <c r="D10" s="11">
        <f>Adaboost!B10</f>
        <v>4.5510044199159996</v>
      </c>
      <c r="E10" s="11">
        <f>XGBR!B10</f>
        <v>4.1247290000000003</v>
      </c>
      <c r="F10" s="11">
        <f>Huber!B10</f>
        <v>4.3821270045831797</v>
      </c>
      <c r="G10" s="11">
        <f>BayesRidge!B10</f>
        <v>4.9337397233216898</v>
      </c>
      <c r="H10" s="11">
        <f>Elastic!B10</f>
        <v>4.9541491704698002</v>
      </c>
      <c r="I10" s="11">
        <f>GBR!B10</f>
        <v>4.4701214934689899</v>
      </c>
      <c r="J10" s="12">
        <f t="shared" si="0"/>
        <v>4.6182072428288574</v>
      </c>
      <c r="K10" s="13">
        <f t="shared" si="1"/>
        <v>4.9541491704698002</v>
      </c>
      <c r="L10" s="13">
        <f t="shared" si="2"/>
        <v>4.1247290000000003</v>
      </c>
      <c r="O10" t="s">
        <v>70</v>
      </c>
      <c r="P10">
        <v>10.199999999999999</v>
      </c>
      <c r="Q10" t="s">
        <v>57</v>
      </c>
      <c r="R10" s="6">
        <f>P11</f>
        <v>9.15</v>
      </c>
      <c r="AC10" s="6"/>
    </row>
    <row r="11" spans="1:29" ht="15" thickBot="1" x14ac:dyDescent="0.35">
      <c r="A11" t="s">
        <v>98</v>
      </c>
      <c r="B11" s="11">
        <f>RF!B11</f>
        <v>5</v>
      </c>
      <c r="C11" s="11">
        <f>LR!B11</f>
        <v>5.78285281808789</v>
      </c>
      <c r="D11" s="11">
        <f>Adaboost!B11</f>
        <v>5.1060516588863099</v>
      </c>
      <c r="E11" s="11">
        <f>XGBR!B11</f>
        <v>4.3601026999999997</v>
      </c>
      <c r="F11" s="11">
        <f>Huber!B11</f>
        <v>4.9428956110646398</v>
      </c>
      <c r="G11" s="11">
        <f>BayesRidge!B11</f>
        <v>5.7827111604513401</v>
      </c>
      <c r="H11" s="11">
        <f>Elastic!B11</f>
        <v>5.46863355097822</v>
      </c>
      <c r="I11" s="11">
        <f>GBR!B11</f>
        <v>4.9877576631966001</v>
      </c>
      <c r="J11" s="12">
        <f t="shared" si="0"/>
        <v>5.2378963039325157</v>
      </c>
      <c r="K11" s="13">
        <f t="shared" si="1"/>
        <v>5.78285281808789</v>
      </c>
      <c r="L11" s="13">
        <f t="shared" si="2"/>
        <v>4.3601026999999997</v>
      </c>
      <c r="O11" t="s">
        <v>57</v>
      </c>
      <c r="P11">
        <v>9.15</v>
      </c>
      <c r="Q11" t="s">
        <v>70</v>
      </c>
      <c r="R11" s="6">
        <f>P10</f>
        <v>10.199999999999999</v>
      </c>
      <c r="AC11" s="6"/>
    </row>
    <row r="12" spans="1:29" ht="15" thickBot="1" x14ac:dyDescent="0.35">
      <c r="A12" t="s">
        <v>112</v>
      </c>
      <c r="B12" s="11">
        <f>RF!B12</f>
        <v>5.9366666666666603</v>
      </c>
      <c r="C12" s="11">
        <f>LR!B12</f>
        <v>4.76449803209786</v>
      </c>
      <c r="D12" s="11">
        <f>Adaboost!B12</f>
        <v>6.5976559470429903</v>
      </c>
      <c r="E12" s="11">
        <f>XGBR!B12</f>
        <v>4.4613193999999998</v>
      </c>
      <c r="F12" s="11">
        <f>Huber!B12</f>
        <v>5.3459162075850903</v>
      </c>
      <c r="G12" s="11">
        <f>BayesRidge!B12</f>
        <v>4.7644987697324801</v>
      </c>
      <c r="H12" s="11">
        <f>Elastic!B12</f>
        <v>4.80904488272561</v>
      </c>
      <c r="I12" s="11">
        <f>GBR!B12</f>
        <v>5.7719542767623402</v>
      </c>
      <c r="J12" s="12">
        <f t="shared" si="0"/>
        <v>5.2350905970173942</v>
      </c>
      <c r="K12" s="13">
        <f t="shared" si="1"/>
        <v>6.5976559470429903</v>
      </c>
      <c r="L12" s="13">
        <f t="shared" si="2"/>
        <v>4.4613193999999998</v>
      </c>
      <c r="O12" t="s">
        <v>54</v>
      </c>
      <c r="P12">
        <v>6.85</v>
      </c>
      <c r="Q12" t="s">
        <v>55</v>
      </c>
      <c r="R12" s="6">
        <f>P13</f>
        <v>8.1</v>
      </c>
      <c r="AC12" s="6"/>
    </row>
    <row r="13" spans="1:29" ht="15" thickBot="1" x14ac:dyDescent="0.35">
      <c r="A13" t="s">
        <v>102</v>
      </c>
      <c r="B13" s="11">
        <f>RF!B13</f>
        <v>4.9899999999999904</v>
      </c>
      <c r="C13" s="11">
        <f>LR!B13</f>
        <v>4.2686571894842302</v>
      </c>
      <c r="D13" s="11">
        <f>Adaboost!B13</f>
        <v>5.0289601399698602</v>
      </c>
      <c r="E13" s="11">
        <f>XGBR!B13</f>
        <v>4.2268150000000002</v>
      </c>
      <c r="F13" s="11">
        <f>Huber!B13</f>
        <v>4.5345732942639003</v>
      </c>
      <c r="G13" s="11">
        <f>BayesRidge!B13</f>
        <v>4.2672307985007203</v>
      </c>
      <c r="H13" s="11">
        <f>Elastic!B13</f>
        <v>4.5162664908625603</v>
      </c>
      <c r="I13" s="11">
        <f>GBR!B13</f>
        <v>4.9837893643694899</v>
      </c>
      <c r="J13" s="12">
        <f t="shared" si="0"/>
        <v>4.5744412214586525</v>
      </c>
      <c r="K13" s="13">
        <f t="shared" si="1"/>
        <v>5.0289601399698602</v>
      </c>
      <c r="L13" s="13">
        <f t="shared" si="2"/>
        <v>4.2268150000000002</v>
      </c>
      <c r="O13" t="s">
        <v>55</v>
      </c>
      <c r="P13">
        <v>8.1</v>
      </c>
      <c r="Q13" t="s">
        <v>54</v>
      </c>
      <c r="R13" s="6">
        <f>P12</f>
        <v>6.85</v>
      </c>
      <c r="AC13" s="6"/>
    </row>
    <row r="14" spans="1:29" ht="15" thickBot="1" x14ac:dyDescent="0.35">
      <c r="A14" t="s">
        <v>93</v>
      </c>
      <c r="B14" s="11">
        <f>RF!B14</f>
        <v>5</v>
      </c>
      <c r="C14" s="11">
        <f>LR!B14</f>
        <v>5.3359683647328602</v>
      </c>
      <c r="D14" s="11">
        <f>Adaboost!B14</f>
        <v>5.0289601399698602</v>
      </c>
      <c r="E14" s="11">
        <f>XGBR!B14</f>
        <v>4.3601003</v>
      </c>
      <c r="F14" s="11">
        <f>Huber!B14</f>
        <v>4.8481335750309702</v>
      </c>
      <c r="G14" s="11">
        <f>BayesRidge!B14</f>
        <v>5.3356714552149702</v>
      </c>
      <c r="H14" s="11">
        <f>Elastic!B14</f>
        <v>5.0999507668517703</v>
      </c>
      <c r="I14" s="11">
        <f>GBR!B14</f>
        <v>4.9837893643694899</v>
      </c>
      <c r="J14" s="12">
        <f t="shared" si="0"/>
        <v>5.0295426649106787</v>
      </c>
      <c r="K14" s="13">
        <f t="shared" si="1"/>
        <v>5.3359683647328602</v>
      </c>
      <c r="L14" s="13">
        <f t="shared" si="2"/>
        <v>4.3601003</v>
      </c>
      <c r="O14" t="s">
        <v>64</v>
      </c>
      <c r="P14">
        <v>6.55</v>
      </c>
      <c r="Q14" t="s">
        <v>65</v>
      </c>
      <c r="R14" s="6">
        <f>P15</f>
        <v>8.9499999999999993</v>
      </c>
      <c r="AC14" s="6"/>
    </row>
    <row r="15" spans="1:29" ht="15" thickBot="1" x14ac:dyDescent="0.35">
      <c r="A15" t="s">
        <v>88</v>
      </c>
      <c r="B15" s="11">
        <f>RF!B15</f>
        <v>5.3333333333333304</v>
      </c>
      <c r="C15" s="11">
        <f>LR!B15</f>
        <v>4.6677493773958396</v>
      </c>
      <c r="D15" s="11">
        <f>Adaboost!B15</f>
        <v>6.6535953647593997</v>
      </c>
      <c r="E15" s="11">
        <f>XGBR!B15</f>
        <v>5.3797493000000003</v>
      </c>
      <c r="F15" s="11">
        <f>Huber!B15</f>
        <v>5.5723181391479404</v>
      </c>
      <c r="G15" s="11">
        <f>BayesRidge!B15</f>
        <v>4.6669917204295803</v>
      </c>
      <c r="H15" s="11">
        <f>Elastic!B15</f>
        <v>4.5828199418857896</v>
      </c>
      <c r="I15" s="11">
        <f>GBR!B15</f>
        <v>6.0379930931427497</v>
      </c>
      <c r="J15" s="12">
        <f t="shared" si="0"/>
        <v>5.3004256703809451</v>
      </c>
      <c r="K15" s="13">
        <f t="shared" si="1"/>
        <v>6.6535953647593997</v>
      </c>
      <c r="L15" s="13">
        <f t="shared" si="2"/>
        <v>4.5828199418857896</v>
      </c>
      <c r="O15" t="s">
        <v>65</v>
      </c>
      <c r="P15">
        <v>8.9499999999999993</v>
      </c>
      <c r="Q15" t="s">
        <v>64</v>
      </c>
      <c r="R15" s="6">
        <f>P14</f>
        <v>6.55</v>
      </c>
      <c r="AC15" s="6"/>
    </row>
    <row r="16" spans="1:29" ht="15" thickBot="1" x14ac:dyDescent="0.35">
      <c r="A16" t="s">
        <v>85</v>
      </c>
      <c r="B16" s="5">
        <f>RF!B16</f>
        <v>5.1933333333333298</v>
      </c>
      <c r="C16" s="5">
        <f>LR!B16</f>
        <v>5.1350276578515404</v>
      </c>
      <c r="D16" s="5">
        <f>Adaboost!B16</f>
        <v>5.4710283541885403</v>
      </c>
      <c r="E16" s="5">
        <f>XGBR!B16</f>
        <v>5.0079783999999998</v>
      </c>
      <c r="F16" s="5">
        <f>Huber!B16</f>
        <v>5.1710775319715996</v>
      </c>
      <c r="G16" s="5">
        <f>BayesRidge!B16</f>
        <v>5.1351690247576203</v>
      </c>
      <c r="H16" s="5">
        <f>Elastic!B16</f>
        <v>5.0353972693954399</v>
      </c>
      <c r="I16" s="5">
        <f>GBR!B16</f>
        <v>5.3405676834905904</v>
      </c>
      <c r="J16" s="6">
        <f t="shared" si="0"/>
        <v>5.1758807570544541</v>
      </c>
      <c r="K16">
        <f t="shared" si="1"/>
        <v>5.4710283541885403</v>
      </c>
      <c r="L16">
        <f t="shared" si="2"/>
        <v>5.0079783999999998</v>
      </c>
      <c r="O16" t="s">
        <v>49</v>
      </c>
      <c r="P16">
        <v>10.050000000000001</v>
      </c>
      <c r="Q16" t="s">
        <v>47</v>
      </c>
      <c r="R16" s="6">
        <f>P17</f>
        <v>8.85</v>
      </c>
      <c r="AC16" s="6"/>
    </row>
    <row r="17" spans="1:29" ht="15" thickBot="1" x14ac:dyDescent="0.35">
      <c r="A17" t="s">
        <v>84</v>
      </c>
      <c r="B17" s="5">
        <f>RF!B17</f>
        <v>3</v>
      </c>
      <c r="C17" s="5">
        <f>LR!B17</f>
        <v>4.3600736341333803</v>
      </c>
      <c r="D17" s="5">
        <f>Adaboost!B17</f>
        <v>3.6651042750737699</v>
      </c>
      <c r="E17" s="5">
        <f>XGBR!B17</f>
        <v>3.0008910000000002</v>
      </c>
      <c r="F17" s="5">
        <f>Huber!B17</f>
        <v>3.2248117198828599</v>
      </c>
      <c r="G17" s="5">
        <f>BayesRidge!B17</f>
        <v>4.3608135286791798</v>
      </c>
      <c r="H17" s="5">
        <f>Elastic!B17</f>
        <v>4.8927802135631104</v>
      </c>
      <c r="I17" s="5">
        <f>GBR!B17</f>
        <v>3.0284437662782699</v>
      </c>
      <c r="J17" s="6">
        <f t="shared" si="0"/>
        <v>3.7468087977272111</v>
      </c>
      <c r="K17">
        <f t="shared" si="1"/>
        <v>4.8927802135631104</v>
      </c>
      <c r="L17">
        <f t="shared" si="2"/>
        <v>3</v>
      </c>
      <c r="O17" t="s">
        <v>47</v>
      </c>
      <c r="P17">
        <v>8.85</v>
      </c>
      <c r="Q17" t="s">
        <v>49</v>
      </c>
      <c r="R17" s="6">
        <f>P16</f>
        <v>10.050000000000001</v>
      </c>
      <c r="AC17" s="6"/>
    </row>
    <row r="18" spans="1:29" ht="15" thickBot="1" x14ac:dyDescent="0.35">
      <c r="A18" t="s">
        <v>97</v>
      </c>
      <c r="B18" s="5">
        <f>RF!B18</f>
        <v>5.9266666666666596</v>
      </c>
      <c r="C18" s="5">
        <f>LR!B18</f>
        <v>4.5288680990887604</v>
      </c>
      <c r="D18" s="5">
        <f>Adaboost!B18</f>
        <v>6.5976559470429903</v>
      </c>
      <c r="E18" s="5">
        <f>XGBR!B18</f>
        <v>4.9943885999999997</v>
      </c>
      <c r="F18" s="5">
        <f>Huber!B18</f>
        <v>5.1710939601267203</v>
      </c>
      <c r="G18" s="5">
        <f>BayesRidge!B18</f>
        <v>4.5286459492112598</v>
      </c>
      <c r="H18" s="5">
        <f>Elastic!B18</f>
        <v>4.62185899585032</v>
      </c>
      <c r="I18" s="5">
        <f>GBR!B18</f>
        <v>5.7719542767623402</v>
      </c>
      <c r="J18" s="6">
        <f t="shared" si="0"/>
        <v>5.1592158999647655</v>
      </c>
      <c r="K18">
        <f t="shared" si="1"/>
        <v>6.5976559470429903</v>
      </c>
      <c r="L18">
        <f t="shared" si="2"/>
        <v>4.2918106049338398</v>
      </c>
      <c r="O18" t="s">
        <v>14</v>
      </c>
      <c r="P18">
        <v>8.25</v>
      </c>
      <c r="Q18" t="s">
        <v>51</v>
      </c>
      <c r="R18" s="6">
        <f>P19</f>
        <v>7.85</v>
      </c>
      <c r="AC18" s="6"/>
    </row>
    <row r="19" spans="1:29" ht="15" thickBot="1" x14ac:dyDescent="0.35">
      <c r="A19" t="s">
        <v>110</v>
      </c>
      <c r="B19" s="5">
        <f>RF!B19</f>
        <v>6</v>
      </c>
      <c r="C19" s="5">
        <f>LR!B19</f>
        <v>5.2906020231995896</v>
      </c>
      <c r="D19" s="5">
        <f>Adaboost!B19</f>
        <v>5.8169545759987802</v>
      </c>
      <c r="E19" s="5">
        <f>XGBR!B19</f>
        <v>5.3569310000000003</v>
      </c>
      <c r="F19" s="5">
        <f>Huber!B19</f>
        <v>5.4941076841092302</v>
      </c>
      <c r="G19" s="5">
        <f>BayesRidge!B19</f>
        <v>5.2896931780163401</v>
      </c>
      <c r="H19" s="5">
        <f>Elastic!B19</f>
        <v>5.0062938457305002</v>
      </c>
      <c r="I19" s="5">
        <f>GBR!B19</f>
        <v>6.0106384556196701</v>
      </c>
      <c r="J19" s="6">
        <f t="shared" si="0"/>
        <v>5.5188254474468765</v>
      </c>
      <c r="K19">
        <f t="shared" si="1"/>
        <v>6.0106384556196701</v>
      </c>
      <c r="L19">
        <f t="shared" si="2"/>
        <v>5.0062938457305002</v>
      </c>
      <c r="O19" t="s">
        <v>51</v>
      </c>
      <c r="P19">
        <v>7.85</v>
      </c>
      <c r="Q19" t="s">
        <v>14</v>
      </c>
      <c r="R19" s="6">
        <f>P18</f>
        <v>8.25</v>
      </c>
      <c r="AC19" s="6"/>
    </row>
    <row r="20" spans="1:29" ht="15" thickBot="1" x14ac:dyDescent="0.35">
      <c r="A20" t="s">
        <v>106</v>
      </c>
      <c r="B20" s="5">
        <f>RF!B20</f>
        <v>6.07</v>
      </c>
      <c r="C20" s="5">
        <f>LR!B20</f>
        <v>4.5696652279827203</v>
      </c>
      <c r="D20" s="5">
        <f>Adaboost!B20</f>
        <v>6.4939877857165902</v>
      </c>
      <c r="E20" s="5">
        <f>XGBR!B20</f>
        <v>5.8620159999999997</v>
      </c>
      <c r="F20" s="5">
        <f>Huber!B20</f>
        <v>5.5311270464694697</v>
      </c>
      <c r="G20" s="5">
        <f>BayesRidge!B20</f>
        <v>4.5687243985688397</v>
      </c>
      <c r="H20" s="5">
        <f>Elastic!B20</f>
        <v>4.6124213881819998</v>
      </c>
      <c r="I20" s="5">
        <f>GBR!B20</f>
        <v>5.3328471185822197</v>
      </c>
      <c r="J20" s="6">
        <f t="shared" si="0"/>
        <v>5.2779246627289274</v>
      </c>
      <c r="K20">
        <f t="shared" si="1"/>
        <v>6.4939877857165902</v>
      </c>
      <c r="L20">
        <f t="shared" si="2"/>
        <v>4.4605329990584996</v>
      </c>
      <c r="O20" t="s">
        <v>114</v>
      </c>
      <c r="P20">
        <v>9.35</v>
      </c>
      <c r="Q20" t="s">
        <v>101</v>
      </c>
      <c r="R20" s="6">
        <f>P21</f>
        <v>7.75</v>
      </c>
      <c r="AC20" s="6"/>
    </row>
    <row r="21" spans="1:29" ht="15" thickBot="1" x14ac:dyDescent="0.35">
      <c r="A21" t="s">
        <v>100</v>
      </c>
      <c r="B21" s="5">
        <f>RF!B21</f>
        <v>5.0466666666666598</v>
      </c>
      <c r="C21" s="5">
        <f>LR!B21</f>
        <v>4.9866271272563001</v>
      </c>
      <c r="D21" s="5">
        <f>Adaboost!B21</f>
        <v>6.21774776359758</v>
      </c>
      <c r="E21" s="5">
        <f>XGBR!B21</f>
        <v>5.0206200000000001</v>
      </c>
      <c r="F21" s="5">
        <f>Huber!B21</f>
        <v>5.4899998757422104</v>
      </c>
      <c r="G21" s="5">
        <f>BayesRidge!B21</f>
        <v>4.9863112876926401</v>
      </c>
      <c r="H21" s="5">
        <f>Elastic!B21</f>
        <v>5.0293043753039903</v>
      </c>
      <c r="I21" s="5">
        <f>GBR!B21</f>
        <v>5.1492122784482897</v>
      </c>
      <c r="J21" s="6">
        <f t="shared" si="0"/>
        <v>5.1998197512124369</v>
      </c>
      <c r="K21">
        <f t="shared" si="1"/>
        <v>6.21774776359758</v>
      </c>
      <c r="L21">
        <f t="shared" si="2"/>
        <v>4.8718883862042599</v>
      </c>
      <c r="O21" t="s">
        <v>101</v>
      </c>
      <c r="P21">
        <v>7.75</v>
      </c>
      <c r="Q21" t="s">
        <v>114</v>
      </c>
      <c r="R21" s="6">
        <f>P20</f>
        <v>9.35</v>
      </c>
      <c r="AC21" s="6"/>
    </row>
    <row r="22" spans="1:29" ht="15" thickBot="1" x14ac:dyDescent="0.35">
      <c r="A22" t="s">
        <v>87</v>
      </c>
      <c r="B22" s="5">
        <f>RF!B22</f>
        <v>3.12333333333333</v>
      </c>
      <c r="C22" s="5">
        <f>LR!B22</f>
        <v>3.9556846839628301</v>
      </c>
      <c r="D22" s="5">
        <f>Adaboost!B22</f>
        <v>4.0900748231224302</v>
      </c>
      <c r="E22" s="5">
        <f>XGBR!B22</f>
        <v>3.0076816000000002</v>
      </c>
      <c r="F22" s="5">
        <f>Huber!B22</f>
        <v>3.4927294587200599</v>
      </c>
      <c r="G22" s="5">
        <f>BayesRidge!B22</f>
        <v>3.9561285636333898</v>
      </c>
      <c r="H22" s="5">
        <f>Elastic!B22</f>
        <v>4.4339001050344704</v>
      </c>
      <c r="I22" s="5">
        <f>GBR!B22</f>
        <v>3.9076956217624899</v>
      </c>
      <c r="J22" s="6">
        <f t="shared" si="0"/>
        <v>3.7652374517221219</v>
      </c>
      <c r="K22">
        <f t="shared" si="1"/>
        <v>4.4339001050344704</v>
      </c>
      <c r="L22">
        <f t="shared" si="2"/>
        <v>3.0076816000000002</v>
      </c>
      <c r="O22" t="s">
        <v>71</v>
      </c>
      <c r="P22">
        <v>8.85</v>
      </c>
      <c r="Q22" t="s">
        <v>72</v>
      </c>
      <c r="R22" s="6">
        <f>P23</f>
        <v>7.95</v>
      </c>
      <c r="AC22" s="6"/>
    </row>
    <row r="23" spans="1:29" ht="15" thickBot="1" x14ac:dyDescent="0.35">
      <c r="A23" t="s">
        <v>92</v>
      </c>
      <c r="B23" s="5">
        <f>RF!B23</f>
        <v>6</v>
      </c>
      <c r="C23" s="5">
        <f>LR!B23</f>
        <v>5.2254517046503004</v>
      </c>
      <c r="D23" s="5">
        <f>Adaboost!B23</f>
        <v>6.6833444537049997</v>
      </c>
      <c r="E23" s="5">
        <f>XGBR!B23</f>
        <v>5.3797245</v>
      </c>
      <c r="F23" s="5">
        <f>Huber!B23</f>
        <v>5.6188724836619501</v>
      </c>
      <c r="G23" s="5">
        <f>BayesRidge!B23</f>
        <v>5.2257717388106704</v>
      </c>
      <c r="H23" s="5">
        <f>Elastic!B23</f>
        <v>5.1057531065608002</v>
      </c>
      <c r="I23" s="5">
        <f>GBR!B23</f>
        <v>6.0379930931427497</v>
      </c>
      <c r="J23" s="6">
        <f t="shared" si="0"/>
        <v>5.6033600541743418</v>
      </c>
      <c r="K23">
        <f t="shared" si="1"/>
        <v>6.6833444537049997</v>
      </c>
      <c r="L23">
        <f t="shared" si="2"/>
        <v>5.1057531065608002</v>
      </c>
      <c r="O23" t="s">
        <v>72</v>
      </c>
      <c r="P23">
        <v>7.95</v>
      </c>
      <c r="Q23" t="s">
        <v>71</v>
      </c>
      <c r="R23" s="6">
        <f>P22</f>
        <v>8.85</v>
      </c>
      <c r="AC23" s="6"/>
    </row>
    <row r="24" spans="1:29" ht="15" thickBot="1" x14ac:dyDescent="0.35">
      <c r="A24" t="s">
        <v>89</v>
      </c>
      <c r="B24" s="5">
        <f>RF!B24</f>
        <v>6</v>
      </c>
      <c r="C24" s="5">
        <f>LR!B24</f>
        <v>5.6561607184367704</v>
      </c>
      <c r="D24" s="5">
        <f>Adaboost!B24</f>
        <v>6.6833444537049997</v>
      </c>
      <c r="E24" s="5">
        <f>XGBR!B24</f>
        <v>5.3797189999999997</v>
      </c>
      <c r="F24" s="5">
        <f>Huber!B24</f>
        <v>5.8781007207317701</v>
      </c>
      <c r="G24" s="5">
        <f>BayesRidge!B24</f>
        <v>5.6557937534268099</v>
      </c>
      <c r="H24" s="5">
        <f>Elastic!B24</f>
        <v>5.26069557667374</v>
      </c>
      <c r="I24" s="5">
        <f>GBR!B24</f>
        <v>6.0379930931427497</v>
      </c>
      <c r="J24" s="6">
        <f t="shared" si="0"/>
        <v>5.7866111595619349</v>
      </c>
      <c r="K24">
        <f t="shared" si="1"/>
        <v>6.6833444537049997</v>
      </c>
      <c r="L24">
        <f t="shared" si="2"/>
        <v>5.26069557667374</v>
      </c>
      <c r="O24" t="s">
        <v>73</v>
      </c>
      <c r="P24">
        <v>6.7</v>
      </c>
      <c r="Q24" t="s">
        <v>48</v>
      </c>
      <c r="R24" s="6">
        <f>P25</f>
        <v>9.25</v>
      </c>
      <c r="AC24" s="6"/>
    </row>
    <row r="25" spans="1:29" ht="15" thickBot="1" x14ac:dyDescent="0.35">
      <c r="A25" t="s">
        <v>96</v>
      </c>
      <c r="B25" s="5">
        <f>RF!B25</f>
        <v>6.8133333333333299</v>
      </c>
      <c r="C25" s="5">
        <f>LR!B25</f>
        <v>4.8878783033525801</v>
      </c>
      <c r="D25" s="5">
        <f>Adaboost!B25</f>
        <v>7.2279321671028898</v>
      </c>
      <c r="E25" s="5">
        <f>XGBR!B25</f>
        <v>6.9760814</v>
      </c>
      <c r="F25" s="5">
        <f>Huber!B25</f>
        <v>6.2724500666932697</v>
      </c>
      <c r="G25" s="5">
        <f>BayesRidge!B25</f>
        <v>4.8865851247085699</v>
      </c>
      <c r="H25" s="5">
        <f>Elastic!B25</f>
        <v>4.68175266861107</v>
      </c>
      <c r="I25" s="5">
        <f>GBR!B25</f>
        <v>6.54975679500052</v>
      </c>
      <c r="J25" s="6">
        <f t="shared" si="0"/>
        <v>5.9294109975167366</v>
      </c>
      <c r="K25">
        <f t="shared" si="1"/>
        <v>7.2279321671028898</v>
      </c>
      <c r="L25">
        <f t="shared" si="2"/>
        <v>4.68175266861107</v>
      </c>
      <c r="O25" t="s">
        <v>48</v>
      </c>
      <c r="P25">
        <v>9.25</v>
      </c>
      <c r="Q25" t="s">
        <v>73</v>
      </c>
      <c r="R25" s="6">
        <f>P24</f>
        <v>6.7</v>
      </c>
      <c r="AC25" s="6"/>
    </row>
    <row r="26" spans="1:29" ht="15" thickBot="1" x14ac:dyDescent="0.35">
      <c r="A26" t="s">
        <v>113</v>
      </c>
      <c r="B26" s="5">
        <f>RF!B26</f>
        <v>3.9466666666666601</v>
      </c>
      <c r="C26" s="5">
        <f>LR!B26</f>
        <v>3.4634193372490301</v>
      </c>
      <c r="D26" s="5">
        <f>Adaboost!B26</f>
        <v>3.6203635297737198</v>
      </c>
      <c r="E26" s="5">
        <f>XGBR!B26</f>
        <v>3.8406707999999998</v>
      </c>
      <c r="F26" s="5">
        <f>Huber!B26</f>
        <v>3.8349801005906099</v>
      </c>
      <c r="G26" s="5">
        <f>BayesRidge!B26</f>
        <v>3.46372238784671</v>
      </c>
      <c r="H26" s="5">
        <f>Elastic!B26</f>
        <v>4.2104058353943801</v>
      </c>
      <c r="I26" s="5">
        <f>GBR!B26</f>
        <v>3.7585100543704999</v>
      </c>
      <c r="J26" s="6">
        <f t="shared" si="0"/>
        <v>3.7161694023467735</v>
      </c>
      <c r="K26">
        <f t="shared" si="1"/>
        <v>4.2104058353943801</v>
      </c>
      <c r="L26">
        <f t="shared" si="2"/>
        <v>3.3067859092293501</v>
      </c>
      <c r="O26" t="s">
        <v>50</v>
      </c>
      <c r="P26">
        <v>9.4499999999999993</v>
      </c>
      <c r="Q26" t="s">
        <v>74</v>
      </c>
      <c r="R26" s="6">
        <f>P27</f>
        <v>7.5</v>
      </c>
      <c r="AC26" s="6"/>
    </row>
    <row r="27" spans="1:29" ht="15" thickBot="1" x14ac:dyDescent="0.35">
      <c r="A27" t="s">
        <v>108</v>
      </c>
      <c r="B27" s="5">
        <f>RF!B27</f>
        <v>4.1733333333333302</v>
      </c>
      <c r="C27" s="5">
        <f>LR!B27</f>
        <v>4.8116393555447399</v>
      </c>
      <c r="D27" s="5">
        <f>Adaboost!B27</f>
        <v>4.4595343064098101</v>
      </c>
      <c r="E27" s="5">
        <f>XGBR!B27</f>
        <v>3.9997617999999999</v>
      </c>
      <c r="F27" s="5">
        <f>Huber!B27</f>
        <v>4.2014293803290199</v>
      </c>
      <c r="G27" s="5">
        <f>BayesRidge!B27</f>
        <v>4.8121593686284001</v>
      </c>
      <c r="H27" s="5">
        <f>Elastic!B27</f>
        <v>4.98893196028963</v>
      </c>
      <c r="I27" s="5">
        <f>GBR!B27</f>
        <v>4.4701214934689899</v>
      </c>
      <c r="J27" s="6">
        <f t="shared" si="0"/>
        <v>4.512880098712321</v>
      </c>
      <c r="K27">
        <f t="shared" si="1"/>
        <v>4.98893196028963</v>
      </c>
      <c r="L27">
        <f t="shared" si="2"/>
        <v>3.9997617999999999</v>
      </c>
      <c r="O27" t="s">
        <v>74</v>
      </c>
      <c r="P27">
        <v>7.5</v>
      </c>
      <c r="Q27" t="s">
        <v>50</v>
      </c>
      <c r="R27" s="6">
        <f>P26</f>
        <v>9.4499999999999993</v>
      </c>
      <c r="AC27" s="6"/>
    </row>
    <row r="28" spans="1:29" ht="15" thickBot="1" x14ac:dyDescent="0.35">
      <c r="A28" t="s">
        <v>104</v>
      </c>
      <c r="B28" s="5">
        <f>RF!B28</f>
        <v>7.03666666666666</v>
      </c>
      <c r="C28" s="5">
        <f>LR!B28</f>
        <v>6.8844357632976303</v>
      </c>
      <c r="D28" s="5">
        <f>Adaboost!B28</f>
        <v>7.8607415867633197</v>
      </c>
      <c r="E28" s="5">
        <f>XGBR!B28</f>
        <v>7.0040069999999996</v>
      </c>
      <c r="F28" s="5">
        <f>Huber!B28</f>
        <v>7.0820334708044896</v>
      </c>
      <c r="G28" s="5">
        <f>BayesRidge!B28</f>
        <v>6.8821990201851904</v>
      </c>
      <c r="H28" s="5">
        <f>Elastic!B28</f>
        <v>5.9217928010707102</v>
      </c>
      <c r="I28" s="5">
        <f>GBR!B28</f>
        <v>7.0726280205648404</v>
      </c>
      <c r="J28" s="6">
        <f t="shared" si="0"/>
        <v>6.9362951543363103</v>
      </c>
      <c r="K28">
        <f t="shared" si="1"/>
        <v>7.8607415867633197</v>
      </c>
      <c r="L28">
        <f t="shared" si="2"/>
        <v>5.9217928010707102</v>
      </c>
      <c r="O28" t="s">
        <v>75</v>
      </c>
      <c r="P28">
        <v>6.3</v>
      </c>
      <c r="Q28" t="s">
        <v>76</v>
      </c>
      <c r="R28" s="6">
        <f>P29</f>
        <v>11.05</v>
      </c>
      <c r="AC28" s="6"/>
    </row>
    <row r="29" spans="1:29" ht="15" thickBot="1" x14ac:dyDescent="0.35">
      <c r="A29" t="s">
        <v>90</v>
      </c>
      <c r="B29" s="5">
        <f>RF!B29</f>
        <v>4.18</v>
      </c>
      <c r="C29" s="5">
        <f>LR!B29</f>
        <v>3.7298626229308698</v>
      </c>
      <c r="D29" s="5">
        <f>Adaboost!B29</f>
        <v>4.6645506143056403</v>
      </c>
      <c r="E29" s="5">
        <f>XGBR!B29</f>
        <v>4.1235869999999997</v>
      </c>
      <c r="F29" s="5">
        <f>Huber!B29</f>
        <v>4.1804216960681098</v>
      </c>
      <c r="G29" s="5">
        <f>BayesRidge!B29</f>
        <v>3.7302977734281599</v>
      </c>
      <c r="H29" s="5">
        <f>Elastic!B29</f>
        <v>4.1987508661634996</v>
      </c>
      <c r="I29" s="5">
        <f>GBR!B29</f>
        <v>4.5808245734221904</v>
      </c>
      <c r="J29" s="6">
        <f t="shared" si="0"/>
        <v>4.1359972435400074</v>
      </c>
      <c r="K29">
        <f t="shared" si="1"/>
        <v>4.6645506143056403</v>
      </c>
      <c r="L29">
        <f t="shared" si="2"/>
        <v>3.7298626229308698</v>
      </c>
      <c r="O29" t="s">
        <v>76</v>
      </c>
      <c r="P29">
        <v>11.05</v>
      </c>
      <c r="Q29" t="s">
        <v>75</v>
      </c>
      <c r="R29" s="6">
        <f>P28</f>
        <v>6.3</v>
      </c>
      <c r="AC29" s="6"/>
    </row>
    <row r="30" spans="1:29" ht="15" thickBot="1" x14ac:dyDescent="0.35">
      <c r="A30" t="s">
        <v>83</v>
      </c>
      <c r="B30" s="5">
        <f>RF!B30</f>
        <v>8</v>
      </c>
      <c r="C30" s="5">
        <f>LR!B30</f>
        <v>6.2189281561504597</v>
      </c>
      <c r="D30" s="5">
        <f>Adaboost!B30</f>
        <v>8.0557773295174204</v>
      </c>
      <c r="E30" s="5">
        <f>XGBR!B30</f>
        <v>7.9938789999999997</v>
      </c>
      <c r="F30" s="5">
        <f>Huber!B30</f>
        <v>7.4175354258358599</v>
      </c>
      <c r="G30" s="5">
        <f>BayesRidge!B30</f>
        <v>6.21674685420777</v>
      </c>
      <c r="H30" s="5">
        <f>Elastic!B30</f>
        <v>5.3046747490224302</v>
      </c>
      <c r="I30" s="5">
        <f>GBR!B30</f>
        <v>7.9661451551317004</v>
      </c>
      <c r="J30" s="6">
        <f t="shared" si="0"/>
        <v>7.0442028295096408</v>
      </c>
      <c r="K30">
        <f t="shared" si="1"/>
        <v>8.0557773295174204</v>
      </c>
      <c r="L30">
        <f t="shared" si="2"/>
        <v>5.3046747490224302</v>
      </c>
      <c r="O30" t="s">
        <v>37</v>
      </c>
      <c r="P30">
        <v>10.15</v>
      </c>
      <c r="Q30" t="s">
        <v>77</v>
      </c>
      <c r="R30" s="6">
        <f>P31</f>
        <v>7.95</v>
      </c>
      <c r="AC30" s="6"/>
    </row>
    <row r="31" spans="1:29" ht="15" thickBot="1" x14ac:dyDescent="0.35">
      <c r="A31" t="s">
        <v>94</v>
      </c>
      <c r="B31" s="5">
        <f>RF!B31</f>
        <v>3.48</v>
      </c>
      <c r="C31" s="5">
        <f>LR!B31</f>
        <v>5.16003845271735</v>
      </c>
      <c r="D31" s="5">
        <f>Adaboost!B31</f>
        <v>4.2640412798874703</v>
      </c>
      <c r="E31" s="5">
        <f>XGBR!B31</f>
        <v>3.5661040000000002</v>
      </c>
      <c r="F31" s="5">
        <f>Huber!B31</f>
        <v>4.0990861345584202</v>
      </c>
      <c r="G31" s="5">
        <f>BayesRidge!B31</f>
        <v>5.1605932946395798</v>
      </c>
      <c r="H31" s="5">
        <f>Elastic!B31</f>
        <v>5.2140420053264904</v>
      </c>
      <c r="I31" s="5">
        <f>GBR!B31</f>
        <v>3.9078088397614898</v>
      </c>
      <c r="J31" s="6">
        <f t="shared" si="0"/>
        <v>4.439667427750333</v>
      </c>
      <c r="K31">
        <f t="shared" si="1"/>
        <v>5.2140420053264904</v>
      </c>
      <c r="L31">
        <f t="shared" si="2"/>
        <v>3.48</v>
      </c>
      <c r="O31" t="s">
        <v>77</v>
      </c>
      <c r="P31">
        <v>7.95</v>
      </c>
      <c r="Q31" t="s">
        <v>37</v>
      </c>
      <c r="R31" s="6">
        <f>P30</f>
        <v>10.15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O32"/>
      <c r="P32"/>
      <c r="Q32"/>
      <c r="R32" s="6">
        <f>P33</f>
        <v>0</v>
      </c>
      <c r="AC32" s="6"/>
    </row>
    <row r="33" spans="1:30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O33"/>
      <c r="P33"/>
      <c r="Q33"/>
      <c r="R33" s="6">
        <f>P32</f>
        <v>0</v>
      </c>
      <c r="AC33" s="6"/>
    </row>
    <row r="34" spans="1:30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O34"/>
      <c r="P34"/>
      <c r="Q34"/>
      <c r="AC34" s="6"/>
    </row>
    <row r="35" spans="1:30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30" x14ac:dyDescent="0.3">
      <c r="A36" s="4" t="s">
        <v>0</v>
      </c>
      <c r="B36" s="4" t="s">
        <v>7</v>
      </c>
      <c r="D36" s="7" t="s">
        <v>30</v>
      </c>
      <c r="E36" s="7" t="s">
        <v>20</v>
      </c>
      <c r="F36" s="15" t="s">
        <v>19</v>
      </c>
      <c r="G36" s="15" t="s">
        <v>38</v>
      </c>
      <c r="H36" s="15" t="s">
        <v>46</v>
      </c>
      <c r="I36" s="7" t="s">
        <v>41</v>
      </c>
      <c r="J36" s="7" t="s">
        <v>29</v>
      </c>
      <c r="K36" s="7" t="s">
        <v>15</v>
      </c>
      <c r="L36" s="7" t="s">
        <v>14</v>
      </c>
      <c r="M36" s="7" t="s">
        <v>42</v>
      </c>
      <c r="N36" s="7" t="s">
        <v>28</v>
      </c>
      <c r="O36" s="7" t="s">
        <v>27</v>
      </c>
      <c r="P36" s="7" t="s">
        <v>17</v>
      </c>
      <c r="Q36" s="7" t="s">
        <v>33</v>
      </c>
      <c r="R36" s="7" t="s">
        <v>35</v>
      </c>
      <c r="S36" s="7" t="s">
        <v>18</v>
      </c>
      <c r="T36" s="7" t="s">
        <v>26</v>
      </c>
      <c r="U36" s="7" t="s">
        <v>25</v>
      </c>
      <c r="V36" s="7" t="s">
        <v>36</v>
      </c>
      <c r="W36" s="7" t="s">
        <v>34</v>
      </c>
      <c r="X36" s="7" t="s">
        <v>40</v>
      </c>
      <c r="Y36" s="7" t="s">
        <v>24</v>
      </c>
      <c r="Z36" s="7" t="s">
        <v>6</v>
      </c>
      <c r="AA36" s="3" t="s">
        <v>61</v>
      </c>
      <c r="AB36" s="3" t="s">
        <v>59</v>
      </c>
      <c r="AC36" s="18" t="s">
        <v>60</v>
      </c>
      <c r="AD36"/>
    </row>
    <row r="37" spans="1:30" ht="15" thickBot="1" x14ac:dyDescent="0.35">
      <c r="A37" t="str">
        <f t="shared" ref="A37:A43" si="5">A2</f>
        <v>Luis Castillo</v>
      </c>
      <c r="B37" s="5">
        <f>Neural!B2</f>
        <v>6.3665248474955298</v>
      </c>
      <c r="D37" s="14">
        <v>1</v>
      </c>
      <c r="E37" s="7" t="s">
        <v>105</v>
      </c>
      <c r="F37" s="7" t="s">
        <v>56</v>
      </c>
      <c r="G37" s="7" t="s">
        <v>67</v>
      </c>
      <c r="H37" s="7" t="s">
        <v>44</v>
      </c>
      <c r="I37" s="7">
        <v>5.92</v>
      </c>
      <c r="J37" s="10">
        <v>6.046502704259983</v>
      </c>
      <c r="K37" s="10">
        <v>6.4610926475925101</v>
      </c>
      <c r="L37" s="10">
        <v>5.3797354999999998</v>
      </c>
      <c r="M37" s="7">
        <v>10.65</v>
      </c>
      <c r="N37" s="21">
        <v>5.5</v>
      </c>
      <c r="O37" s="21">
        <f>IF(ABS(I37 - N37) &gt; MAX(ABS(J37 - N37), ABS(K37 - N37)), I37 - N37, IF(ABS(J37 - N37) &gt; ABS(K37 - N37), J37 - N37, K37 - N37))</f>
        <v>0.96109264759251012</v>
      </c>
      <c r="P37" s="21" t="str">
        <f>IF(OR(O37&lt;0, AND(I37&lt;N37, L37&lt;N37)), "Under", "Over")</f>
        <v>Over</v>
      </c>
      <c r="Q37" s="21">
        <f>I37-N37</f>
        <v>0.41999999999999993</v>
      </c>
      <c r="R37" s="21">
        <v>0.4</v>
      </c>
      <c r="S37" s="21">
        <f>IF(P37="Over", IF(AND(J37&gt;N37, K37&gt;N37, L37&gt;N37), 1, IF(OR(AND(J37&gt;N37, K37&gt;N37), AND(J37&gt;N37, L37&gt;N37), AND(J37&gt;N37, L37&gt;N37)), 2/3, IF(OR(AND(J37&gt;N37, K37&lt;=N37), AND(J37&gt;N37, L37&lt;=N37), AND(K37&gt;N37, L37&lt;=N37), AND(J37&lt;=N37, K37&gt;N37), AND(J37&lt;=N37, L37&gt;N37), AND(K37&lt;=N37, L37&gt;N37)), 1/3, 0))), IF(AND(J37&lt;N37, K37&lt;N37, L37&lt;N37), 1, IF(OR(AND(J37&lt;N37, K37&lt;N37), AND(J37&lt;N37, L37&lt;N37), AND(J37&lt;N37, L37&lt;N37)), 2/3, IF(OR(AND(J37&lt;N37, K37&gt;=N37), AND(J37&lt;N37, L37&gt;=N37), AND(K37&lt;N37, L37&gt;=N37), AND(J37&gt;=N37, K37&lt;N37), AND(J37&gt;=N37, L37&lt;N37), AND(K37&gt;=N37, L37&lt;N37)), 1/3, 0))))</f>
        <v>0.66666666666666663</v>
      </c>
      <c r="T37" s="21">
        <f>IF(OR(O37&gt;1.5,O37&lt;-1.5),2,
IF(OR(AND(O37&lt;=1.5,O37&gt;=1),AND(O37&gt;=-1.5,O37&lt;=-1)),1.5,
IF(OR(AND(O37&lt;=1,O37&gt;=0.75),AND(O37&gt;=-1,O37&lt;=-0.75)),1,
IF(OR(AND(O37&lt;=0.75,O37&gt;=0.5),AND(O37&gt;=-0.75,O37&lt;=-0.5)),0.5,
IF(OR(O37&lt;=0.5,O37&gt;=-0.5),0,"")
)
)
))</f>
        <v>1</v>
      </c>
      <c r="U37" s="21">
        <f>IF(S37=1,3,IF(S37=2/3,2,IF(S37=1/3,1,0)))</f>
        <v>2</v>
      </c>
      <c r="V37" s="21">
        <f>IF(AND(P37="Over", I37&gt;N37), 2, IF(AND(P37="Under", I37&lt;=N37), 2, 0))</f>
        <v>2</v>
      </c>
      <c r="W37" s="21">
        <f>IF(AND(P37="Over", ISNUMBER(R37), R37&gt;0.5), 2, IF(AND(P37="Under", ISNUMBER(R37), R37&lt;=0.5), 2, 0))</f>
        <v>0</v>
      </c>
      <c r="X37" s="21">
        <f>IF(P37="Over",
    IF(M37&gt;8.6, 1,
        IF(M37&gt;7.5, 0.5, 0)),
    IF(P37="Under",
        IF(M37&gt;8.6, 0,
            IF(M37&gt;7.5, 0.5, 1)),
        "Invalid N37 Value"))</f>
        <v>1</v>
      </c>
      <c r="Y37" s="21">
        <f>SUM(T37:X37)</f>
        <v>6</v>
      </c>
      <c r="Z37" s="21">
        <v>6</v>
      </c>
      <c r="AA37">
        <v>5.8679999999999994</v>
      </c>
      <c r="AB37">
        <v>1.0088616223585549</v>
      </c>
      <c r="AC37">
        <v>1.1833333333333333</v>
      </c>
      <c r="AD37"/>
    </row>
    <row r="38" spans="1:30" ht="15" thickBot="1" x14ac:dyDescent="0.35">
      <c r="A38" t="str">
        <f t="shared" si="5"/>
        <v>Bailey Falter</v>
      </c>
      <c r="B38" s="5">
        <f>Neural!B3</f>
        <v>4.5221420512787196</v>
      </c>
      <c r="D38" s="14">
        <v>2</v>
      </c>
      <c r="E38" s="7" t="s">
        <v>103</v>
      </c>
      <c r="F38" s="7" t="s">
        <v>67</v>
      </c>
      <c r="G38" s="7" t="s">
        <v>56</v>
      </c>
      <c r="H38" s="7" t="s">
        <v>45</v>
      </c>
      <c r="I38" s="7">
        <v>3.35</v>
      </c>
      <c r="J38" s="10">
        <v>4.0373581902627329</v>
      </c>
      <c r="K38" s="10">
        <v>5.0415742789127096</v>
      </c>
      <c r="L38" s="10">
        <v>3.0996389999999998</v>
      </c>
      <c r="M38" s="7">
        <v>10.15</v>
      </c>
      <c r="N38" s="22">
        <v>3.5</v>
      </c>
      <c r="O38" s="22">
        <f>IF(ABS(I38 - N38) &gt; MAX(ABS(J38 - N38), ABS(K38 - N38)), I38 - N38, IF(ABS(J38 - N38) &gt; ABS(K38 - N38), J38 - N38, K38 - N38))</f>
        <v>1.5415742789127096</v>
      </c>
      <c r="P38" s="22" t="str">
        <f>IF(OR(O38&lt;0, AND(I38&lt;N38, L38&lt;N38)), "Under", "Over")</f>
        <v>Under</v>
      </c>
      <c r="Q38" s="22">
        <f>I38-N38</f>
        <v>-0.14999999999999991</v>
      </c>
      <c r="R38" s="22">
        <v>0.4</v>
      </c>
      <c r="S38" s="22">
        <f>IF(P38="Over", IF(AND(J38&gt;N38, K38&gt;N38, L38&gt;N38), 1, IF(OR(AND(J38&gt;N38, K38&gt;N38), AND(J38&gt;N38, L38&gt;N38), AND(J38&gt;N38, L38&gt;N38)), 2/3, IF(OR(AND(J38&gt;N38, K38&lt;=N38), AND(J38&gt;N38, L38&lt;=N38), AND(K38&gt;N38, L38&lt;=N38), AND(J38&lt;=N38, K38&gt;N38), AND(J38&lt;=N38, L38&gt;N38), AND(K38&lt;=N38, L38&gt;N38)), 1/3, 0))), IF(AND(J38&lt;N38, K38&lt;N38, L38&lt;N38), 1, IF(OR(AND(J38&lt;N38, K38&lt;N38), AND(J38&lt;N38, L38&lt;N38), AND(J38&lt;N38, L38&lt;N38)), 2/3, IF(OR(AND(J38&lt;N38, K38&gt;=N38), AND(J38&lt;N38, L38&gt;=N38), AND(K38&lt;N38, L38&gt;=N38), AND(J38&gt;=N38, K38&lt;N38), AND(J38&gt;=N38, L38&lt;N38), AND(K38&gt;=N38, L38&lt;N38)), 1/3, 0))))</f>
        <v>0.33333333333333331</v>
      </c>
      <c r="T38" s="22">
        <f>IF(OR(O38&gt;1.5,O38&lt;-1.5),2,
IF(OR(AND(O38&lt;=1.5,O38&gt;=1),AND(O38&gt;=-1.5,O38&lt;=-1)),1.5,
IF(OR(AND(O38&lt;=1,O38&gt;=0.75),AND(O38&gt;=-1,O38&lt;=-0.75)),1,
IF(OR(AND(O38&lt;=0.75,O38&gt;=0.5),AND(O38&gt;=-0.75,O38&lt;=-0.5)),0.5,
IF(OR(O38&lt;=0.5,O38&gt;=-0.5),0,"")
)
)
))</f>
        <v>2</v>
      </c>
      <c r="U38" s="22">
        <f>IF(S38=1,3,IF(S38=2/3,2,IF(S38=1/3,1,0)))</f>
        <v>1</v>
      </c>
      <c r="V38" s="22">
        <f>IF(AND(P38="Over", I38&gt;N38), 2, IF(AND(P38="Under", I38&lt;=N38), 2, 0))</f>
        <v>2</v>
      </c>
      <c r="W38" s="22">
        <f>IF(AND(P38="Over", ISNUMBER(R38), R38&gt;0.5), 2, IF(AND(P38="Under", ISNUMBER(R38), R38&lt;=0.5), 2, 0))</f>
        <v>2</v>
      </c>
      <c r="X38" s="22">
        <f>IF(P38="Over",
    IF(M38&gt;8.6, 1,
        IF(M38&gt;7.5, 0.5, 0)),
    IF(P38="Under",
        IF(M38&gt;8.6, 0,
            IF(M38&gt;7.5, 0.5, 1)),
        "Invalid N37 Value"))</f>
        <v>0</v>
      </c>
      <c r="Y38" s="22">
        <f>SUM(T38:X38)</f>
        <v>7</v>
      </c>
      <c r="Z38" s="22">
        <v>8</v>
      </c>
      <c r="AA38">
        <v>5.0250000000000004</v>
      </c>
      <c r="AB38">
        <v>0.66666666666666663</v>
      </c>
      <c r="AC38">
        <v>1.1277777777777778</v>
      </c>
      <c r="AD38"/>
    </row>
    <row r="39" spans="1:30" ht="15" thickBot="1" x14ac:dyDescent="0.35">
      <c r="A39" t="str">
        <f t="shared" si="5"/>
        <v>Carlos Rodon</v>
      </c>
      <c r="B39" s="5">
        <f>Neural!B4</f>
        <v>5.4347648838453999</v>
      </c>
      <c r="D39" s="14">
        <v>3</v>
      </c>
      <c r="E39" s="7" t="s">
        <v>99</v>
      </c>
      <c r="F39" s="7" t="s">
        <v>66</v>
      </c>
      <c r="G39" s="7" t="s">
        <v>43</v>
      </c>
      <c r="H39" s="7" t="s">
        <v>44</v>
      </c>
      <c r="I39" s="7">
        <v>5.958333333333333</v>
      </c>
      <c r="J39" s="10">
        <v>5.7481548716836572</v>
      </c>
      <c r="K39" s="10">
        <v>6.6833444537049997</v>
      </c>
      <c r="L39" s="10">
        <v>5.1768790835168002</v>
      </c>
      <c r="M39" s="7">
        <v>8.9</v>
      </c>
      <c r="N39" s="21">
        <v>6.5</v>
      </c>
      <c r="O39" s="21">
        <f>IF(ABS(I39 - N39) &gt; MAX(ABS(J39 - N39), ABS(K39 - N39)), I39 - N39, IF(ABS(J39 - N39) &gt; ABS(K39 - N39), J39 - N39, K39 - N39))</f>
        <v>-0.75184512831634276</v>
      </c>
      <c r="P39" s="21" t="str">
        <f>IF(OR(O39&lt;0, AND(I39&lt;N39, L39&lt;N39)), "Under", "Over")</f>
        <v>Under</v>
      </c>
      <c r="Q39" s="21">
        <f>I39-N39</f>
        <v>-0.54166666666666696</v>
      </c>
      <c r="R39" s="21">
        <v>0.63636363636363635</v>
      </c>
      <c r="S39" s="21">
        <f>IF(P39="Over", IF(AND(J39&gt;N39, K39&gt;N39, L39&gt;N39), 1, IF(OR(AND(J39&gt;N39, K39&gt;N39), AND(J39&gt;N39, L39&gt;N39), AND(J39&gt;N39, L39&gt;N39)), 2/3, IF(OR(AND(J39&gt;N39, K39&lt;=N39), AND(J39&gt;N39, L39&lt;=N39), AND(K39&gt;N39, L39&lt;=N39), AND(J39&lt;=N39, K39&gt;N39), AND(J39&lt;=N39, L39&gt;N39), AND(K39&lt;=N39, L39&gt;N39)), 1/3, 0))), IF(AND(J39&lt;N39, K39&lt;N39, L39&lt;N39), 1, IF(OR(AND(J39&lt;N39, K39&lt;N39), AND(J39&lt;N39, L39&lt;N39), AND(J39&lt;N39, L39&lt;N39)), 2/3, IF(OR(AND(J39&lt;N39, K39&gt;=N39), AND(J39&lt;N39, L39&gt;=N39), AND(K39&lt;N39, L39&gt;=N39), AND(J39&gt;=N39, K39&lt;N39), AND(J39&gt;=N39, L39&lt;N39), AND(K39&gt;=N39, L39&lt;N39)), 1/3, 0))))</f>
        <v>0.66666666666666663</v>
      </c>
      <c r="T39" s="21">
        <f>IF(OR(O39&gt;1.5,O39&lt;-1.5),2,
IF(OR(AND(O39&lt;=1.5,O39&gt;=1),AND(O39&gt;=-1.5,O39&lt;=-1)),1.5,
IF(OR(AND(O39&lt;=1,O39&gt;=0.75),AND(O39&gt;=-1,O39&lt;=-0.75)),1,
IF(OR(AND(O39&lt;=0.75,O39&gt;=0.5),AND(O39&gt;=-0.75,O39&lt;=-0.5)),0.5,
IF(OR(O39&lt;=0.5,O39&gt;=-0.5),0,"")
)
)
))</f>
        <v>1</v>
      </c>
      <c r="U39" s="21">
        <f>IF(S39=1,3,IF(S39=2/3,2,IF(S39=1/3,1,0)))</f>
        <v>2</v>
      </c>
      <c r="V39" s="21">
        <f>IF(AND(P39="Over", I39&gt;N39), 2, IF(AND(P39="Under", I39&lt;=N39), 2, 0))</f>
        <v>2</v>
      </c>
      <c r="W39" s="21">
        <f>IF(AND(P39="Over", ISNUMBER(R39), R39&gt;0.5), 2, IF(AND(P39="Under", ISNUMBER(R39), R39&lt;=0.5), 2, 0))</f>
        <v>0</v>
      </c>
      <c r="X39" s="21">
        <f>IF(P39="Over",
    IF(M39&gt;8.6, 1,
        IF(M39&gt;7.5, 0.5, 0)),
    IF(P39="Under",
        IF(M39&gt;8.6, 0,
            IF(M39&gt;7.5, 0.5, 1)),
        "Invalid N37 Value"))</f>
        <v>0</v>
      </c>
      <c r="Y39" s="21">
        <f>SUM(T39:X39)</f>
        <v>5</v>
      </c>
      <c r="Z39" s="21">
        <v>5</v>
      </c>
      <c r="AA39">
        <v>5.375</v>
      </c>
      <c r="AB39">
        <v>1.1085271317829457</v>
      </c>
      <c r="AC39">
        <v>0.98888888888888893</v>
      </c>
      <c r="AD39"/>
    </row>
    <row r="40" spans="1:30" ht="15" thickBot="1" x14ac:dyDescent="0.35">
      <c r="A40" t="str">
        <f t="shared" si="5"/>
        <v>Keider Montero</v>
      </c>
      <c r="B40" s="5">
        <f>Neural!B5</f>
        <v>4.58242639385145</v>
      </c>
      <c r="D40" s="19">
        <v>4</v>
      </c>
      <c r="E40" s="16" t="s">
        <v>91</v>
      </c>
      <c r="F40" s="16" t="s">
        <v>43</v>
      </c>
      <c r="G40" s="16" t="s">
        <v>66</v>
      </c>
      <c r="H40" s="16" t="s">
        <v>45</v>
      </c>
      <c r="I40" s="16">
        <v>4.2222222222222223</v>
      </c>
      <c r="J40" s="17">
        <v>4.3292145301021954</v>
      </c>
      <c r="K40" s="17">
        <v>4.7304174731759998</v>
      </c>
      <c r="L40" s="17">
        <v>4</v>
      </c>
      <c r="M40" s="16">
        <v>7.95</v>
      </c>
      <c r="N40" s="21">
        <v>3.5</v>
      </c>
      <c r="O40" s="21">
        <f>IF(ABS(I40 - N40) &gt; MAX(ABS(J40 - N40), ABS(K40 - N40)), I40 - N40, IF(ABS(J40 - N40) &gt; ABS(K40 - N40), J40 - N40, K40 - N40))</f>
        <v>1.2304174731759998</v>
      </c>
      <c r="P40" s="21" t="str">
        <f>IF(OR(O40&lt;0, AND(I40&lt;N40, L40&lt;N40)), "Under", "Over")</f>
        <v>Over</v>
      </c>
      <c r="Q40" s="21">
        <f>I40-N40</f>
        <v>0.72222222222222232</v>
      </c>
      <c r="R40" s="21">
        <v>0.66666666666666663</v>
      </c>
      <c r="S40" s="21">
        <f>IF(P40="Over", IF(AND(J40&gt;N40, K40&gt;N40, L40&gt;N40), 1, IF(OR(AND(J40&gt;N40, K40&gt;N40), AND(J40&gt;N40, L40&gt;N40), AND(J40&gt;N40, L40&gt;N40)), 2/3, IF(OR(AND(J40&gt;N40, K40&lt;=N40), AND(J40&gt;N40, L40&lt;=N40), AND(K40&gt;N40, L40&lt;=N40), AND(J40&lt;=N40, K40&gt;N40), AND(J40&lt;=N40, L40&gt;N40), AND(K40&lt;=N40, L40&gt;N40)), 1/3, 0))), IF(AND(J40&lt;N40, K40&lt;N40, L40&lt;N40), 1, IF(OR(AND(J40&lt;N40, K40&lt;N40), AND(J40&lt;N40, L40&lt;N40), AND(J40&lt;N40, L40&lt;N40)), 2/3, IF(OR(AND(J40&lt;N40, K40&gt;=N40), AND(J40&lt;N40, L40&gt;=N40), AND(K40&lt;N40, L40&gt;=N40), AND(J40&gt;=N40, K40&lt;N40), AND(J40&gt;=N40, L40&lt;N40), AND(K40&gt;=N40, L40&lt;N40)), 1/3, 0))))</f>
        <v>1</v>
      </c>
      <c r="T40" s="21">
        <f>IF(OR(O40&gt;1.5,O40&lt;-1.5),2,
IF(OR(AND(O40&lt;=1.5,O40&gt;=1),AND(O40&gt;=-1.5,O40&lt;=-1)),1.5,
IF(OR(AND(O40&lt;=1,O40&gt;=0.75),AND(O40&gt;=-1,O40&lt;=-0.75)),1,
IF(OR(AND(O40&lt;=0.75,O40&gt;=0.5),AND(O40&gt;=-0.75,O40&lt;=-0.5)),0.5,
IF(OR(O40&lt;=0.5,O40&gt;=-0.5),0,"")
)
)
))</f>
        <v>1.5</v>
      </c>
      <c r="U40" s="21">
        <f>IF(S40=1,3,IF(S40=2/3,2,IF(S40=1/3,1,0)))</f>
        <v>3</v>
      </c>
      <c r="V40" s="21">
        <f>IF(AND(P40="Over", I40&gt;N40), 2, IF(AND(P40="Under", I40&lt;=N40), 2, 0))</f>
        <v>2</v>
      </c>
      <c r="W40" s="21">
        <f>IF(AND(P40="Over", ISNUMBER(R40), R40&gt;0.5), 2, IF(AND(P40="Under", ISNUMBER(R40), R40&lt;=0.5), 2, 0))</f>
        <v>2</v>
      </c>
      <c r="X40" s="21">
        <f>IF(P40="Over",
    IF(M40&gt;8.6, 1,
        IF(M40&gt;7.5, 0.5, 0)),
    IF(P40="Under",
        IF(M40&gt;8.6, 0,
            IF(M40&gt;7.5, 0.5, 1)),
        "Invalid N37 Value"))</f>
        <v>0.5</v>
      </c>
      <c r="Y40" s="21">
        <f>SUM(T40:X40)</f>
        <v>9</v>
      </c>
      <c r="Z40" s="21">
        <v>5</v>
      </c>
      <c r="AA40">
        <v>5.4888888888888889</v>
      </c>
      <c r="AB40">
        <v>0.76923076923076927</v>
      </c>
      <c r="AC40">
        <v>0.8833333333333333</v>
      </c>
      <c r="AD40"/>
    </row>
    <row r="41" spans="1:30" ht="15" thickBot="1" x14ac:dyDescent="0.35">
      <c r="A41" t="str">
        <f t="shared" si="5"/>
        <v>Chris Bassitt</v>
      </c>
      <c r="B41" s="5">
        <f>Neural!B6</f>
        <v>4.8092940528936001</v>
      </c>
      <c r="D41" s="14">
        <v>5</v>
      </c>
      <c r="E41" s="7" t="s">
        <v>111</v>
      </c>
      <c r="F41" s="7" t="s">
        <v>62</v>
      </c>
      <c r="G41" s="7" t="s">
        <v>63</v>
      </c>
      <c r="H41" s="7" t="s">
        <v>44</v>
      </c>
      <c r="I41" s="7">
        <v>5.375</v>
      </c>
      <c r="J41" s="10">
        <v>5.0762315797205888</v>
      </c>
      <c r="K41" s="10">
        <v>5.3713420000000003</v>
      </c>
      <c r="L41" s="10">
        <v>4.73817016498068</v>
      </c>
      <c r="M41" s="7">
        <v>7.35</v>
      </c>
      <c r="N41" s="21">
        <v>4.5</v>
      </c>
      <c r="O41" s="21">
        <f>IF(ABS(I41 - N41) &gt; MAX(ABS(J41 - N41), ABS(K41 - N41)), I41 - N41, IF(ABS(J41 - N41) &gt; ABS(K41 - N41), J41 - N41, K41 - N41))</f>
        <v>0.875</v>
      </c>
      <c r="P41" s="21" t="str">
        <f>IF(OR(O41&lt;0, AND(I41&lt;N41, L41&lt;N41)), "Under", "Over")</f>
        <v>Over</v>
      </c>
      <c r="Q41" s="21">
        <f>I41-N41</f>
        <v>0.875</v>
      </c>
      <c r="R41" s="21">
        <v>0.7</v>
      </c>
      <c r="S41" s="21">
        <f>IF(P41="Over", IF(AND(J41&gt;N41, K41&gt;N41, L41&gt;N41), 1, IF(OR(AND(J41&gt;N41, K41&gt;N41), AND(J41&gt;N41, L41&gt;N41), AND(J41&gt;N41, L41&gt;N41)), 2/3, IF(OR(AND(J41&gt;N41, K41&lt;=N41), AND(J41&gt;N41, L41&lt;=N41), AND(K41&gt;N41, L41&lt;=N41), AND(J41&lt;=N41, K41&gt;N41), AND(J41&lt;=N41, L41&gt;N41), AND(K41&lt;=N41, L41&gt;N41)), 1/3, 0))), IF(AND(J41&lt;N41, K41&lt;N41, L41&lt;N41), 1, IF(OR(AND(J41&lt;N41, K41&lt;N41), AND(J41&lt;N41, L41&lt;N41), AND(J41&lt;N41, L41&lt;N41)), 2/3, IF(OR(AND(J41&lt;N41, K41&gt;=N41), AND(J41&lt;N41, L41&gt;=N41), AND(K41&lt;N41, L41&gt;=N41), AND(J41&gt;=N41, K41&lt;N41), AND(J41&gt;=N41, L41&lt;N41), AND(K41&gt;=N41, L41&lt;N41)), 1/3, 0))))</f>
        <v>1</v>
      </c>
      <c r="T41" s="21">
        <f>IF(OR(O41&gt;1.5,O41&lt;-1.5),2,
IF(OR(AND(O41&lt;=1.5,O41&gt;=1),AND(O41&gt;=-1.5,O41&lt;=-1)),1.5,
IF(OR(AND(O41&lt;=1,O41&gt;=0.75),AND(O41&gt;=-1,O41&lt;=-0.75)),1,
IF(OR(AND(O41&lt;=0.75,O41&gt;=0.5),AND(O41&gt;=-0.75,O41&lt;=-0.5)),0.5,
IF(OR(O41&lt;=0.5,O41&gt;=-0.5),0,"")
)
)
))</f>
        <v>1</v>
      </c>
      <c r="U41" s="21">
        <f>IF(S41=1,3,IF(S41=2/3,2,IF(S41=1/3,1,0)))</f>
        <v>3</v>
      </c>
      <c r="V41" s="21">
        <f>IF(AND(P41="Over", I41&gt;N41), 2, IF(AND(P41="Under", I41&lt;=N41), 2, 0))</f>
        <v>2</v>
      </c>
      <c r="W41" s="21">
        <f>IF(AND(P41="Over", ISNUMBER(R41), R41&gt;0.5), 2, IF(AND(P41="Under", ISNUMBER(R41), R41&lt;=0.5), 2, 0))</f>
        <v>2</v>
      </c>
      <c r="X41" s="21">
        <f>IF(P41="Over",
    IF(M41&gt;8.6, 1,
        IF(M41&gt;7.5, 0.5, 0)),
    IF(P41="Under",
        IF(M41&gt;8.6, 0,
            IF(M41&gt;7.5, 0.5, 1)),
        "Invalid N37 Value"))</f>
        <v>0</v>
      </c>
      <c r="Y41" s="21">
        <f>SUM(T41:X41)</f>
        <v>8</v>
      </c>
      <c r="Z41" s="21">
        <v>5</v>
      </c>
      <c r="AA41">
        <v>5.4666666666666659</v>
      </c>
      <c r="AB41">
        <v>0.98323170731707332</v>
      </c>
      <c r="AC41">
        <v>0.81666666666666665</v>
      </c>
      <c r="AD41"/>
    </row>
    <row r="42" spans="1:30" ht="15" thickBot="1" x14ac:dyDescent="0.35">
      <c r="A42" t="str">
        <f t="shared" si="5"/>
        <v>Justin Steele</v>
      </c>
      <c r="B42" s="5">
        <f>Neural!B7</f>
        <v>5.7985255568666503</v>
      </c>
      <c r="D42" s="19">
        <v>6</v>
      </c>
      <c r="E42" s="16" t="s">
        <v>86</v>
      </c>
      <c r="F42" s="16" t="s">
        <v>63</v>
      </c>
      <c r="G42" s="16" t="s">
        <v>62</v>
      </c>
      <c r="H42" s="16" t="s">
        <v>45</v>
      </c>
      <c r="I42" s="16">
        <v>5.8947368421052628</v>
      </c>
      <c r="J42" s="20">
        <v>5.7043117032082726</v>
      </c>
      <c r="K42" s="20">
        <v>6.0106384556196701</v>
      </c>
      <c r="L42" s="20">
        <v>5.1756681361546004</v>
      </c>
      <c r="M42" s="16">
        <v>8.5</v>
      </c>
      <c r="N42" s="22">
        <v>4.5</v>
      </c>
      <c r="O42" s="22">
        <f>IF(ABS(I42 - N42) &gt; MAX(ABS(J42 - N42), ABS(K42 - N42)), I42 - N42, IF(ABS(J42 - N42) &gt; ABS(K42 - N42), J42 - N42, K42 - N42))</f>
        <v>1.5106384556196701</v>
      </c>
      <c r="P42" s="22" t="str">
        <f>IF(OR(O42&lt;0, AND(I42&lt;N42, L42&lt;N42)), "Under", "Over")</f>
        <v>Over</v>
      </c>
      <c r="Q42" s="22">
        <f>I42-N42</f>
        <v>1.3947368421052628</v>
      </c>
      <c r="R42" s="22">
        <v>0.8</v>
      </c>
      <c r="S42" s="22">
        <f>IF(P42="Over", IF(AND(J42&gt;N42, K42&gt;N42, L42&gt;N42), 1, IF(OR(AND(J42&gt;N42, K42&gt;N42), AND(J42&gt;N42, L42&gt;N42), AND(J42&gt;N42, L42&gt;N42)), 2/3, IF(OR(AND(J42&gt;N42, K42&lt;=N42), AND(J42&gt;N42, L42&lt;=N42), AND(K42&gt;N42, L42&lt;=N42), AND(J42&lt;=N42, K42&gt;N42), AND(J42&lt;=N42, L42&gt;N42), AND(K42&lt;=N42, L42&gt;N42)), 1/3, 0))), IF(AND(J42&lt;N42, K42&lt;N42, L42&lt;N42), 1, IF(OR(AND(J42&lt;N42, K42&lt;N42), AND(J42&lt;N42, L42&lt;N42), AND(J42&lt;N42, L42&lt;N42)), 2/3, IF(OR(AND(J42&lt;N42, K42&gt;=N42), AND(J42&lt;N42, L42&gt;=N42), AND(K42&lt;N42, L42&gt;=N42), AND(J42&gt;=N42, K42&lt;N42), AND(J42&gt;=N42, L42&lt;N42), AND(K42&gt;=N42, L42&lt;N42)), 1/3, 0))))</f>
        <v>1</v>
      </c>
      <c r="T42" s="22">
        <f>IF(OR(O42&gt;1.5,O42&lt;-1.5),2,
IF(OR(AND(O42&lt;=1.5,O42&gt;=1),AND(O42&gt;=-1.5,O42&lt;=-1)),1.5,
IF(OR(AND(O42&lt;=1,O42&gt;=0.75),AND(O42&gt;=-1,O42&lt;=-0.75)),1,
IF(OR(AND(O42&lt;=0.75,O42&gt;=0.5),AND(O42&gt;=-0.75,O42&lt;=-0.5)),0.5,
IF(OR(O42&lt;=0.5,O42&gt;=-0.5),0,"")
)
)
))</f>
        <v>2</v>
      </c>
      <c r="U42" s="22">
        <f>IF(S42=1,3,IF(S42=2/3,2,IF(S42=1/3,1,0)))</f>
        <v>3</v>
      </c>
      <c r="V42" s="22">
        <f>IF(AND(P42="Over", I42&gt;N42), 2, IF(AND(P42="Under", I42&lt;=N42), 2, 0))</f>
        <v>2</v>
      </c>
      <c r="W42" s="22">
        <f>IF(AND(P42="Over", ISNUMBER(R42), R42&gt;0.5), 2, IF(AND(P42="Under", ISNUMBER(R42), R42&lt;=0.5), 2, 0))</f>
        <v>2</v>
      </c>
      <c r="X42" s="22">
        <f>IF(P42="Over",
    IF(M42&gt;8.6, 1,
        IF(M42&gt;7.5, 0.5, 0)),
    IF(P42="Under",
        IF(M42&gt;8.6, 0,
            IF(M42&gt;7.5, 0.5, 1)),
        "Invalid N37 Value"))</f>
        <v>0.5</v>
      </c>
      <c r="Y42" s="22">
        <f>SUM(T42:X42)</f>
        <v>9.5</v>
      </c>
      <c r="Z42" s="22">
        <v>3</v>
      </c>
      <c r="AA42">
        <v>5.8157894736842106</v>
      </c>
      <c r="AB42">
        <v>1.0135746606334841</v>
      </c>
      <c r="AC42">
        <v>0.94444444444444442</v>
      </c>
      <c r="AD42"/>
    </row>
    <row r="43" spans="1:30" ht="15" thickBot="1" x14ac:dyDescent="0.35">
      <c r="A43" t="str">
        <f t="shared" si="5"/>
        <v>Zac Gallen</v>
      </c>
      <c r="B43" s="5">
        <f>Neural!B8</f>
        <v>5.2099443202421503</v>
      </c>
      <c r="D43" s="14">
        <v>7</v>
      </c>
      <c r="E43" s="7" t="s">
        <v>82</v>
      </c>
      <c r="F43" s="7" t="s">
        <v>68</v>
      </c>
      <c r="G43" s="7" t="s">
        <v>69</v>
      </c>
      <c r="H43" s="7" t="s">
        <v>44</v>
      </c>
      <c r="I43" s="7">
        <v>4.95</v>
      </c>
      <c r="J43" s="10">
        <v>4.9979154475783645</v>
      </c>
      <c r="K43" s="10">
        <v>5.3647864428607503</v>
      </c>
      <c r="L43" s="10">
        <v>4.1485849999999997</v>
      </c>
      <c r="M43" s="7">
        <v>9.6999999999999993</v>
      </c>
      <c r="N43" s="21">
        <v>5.5</v>
      </c>
      <c r="O43" s="21">
        <f>IF(ABS(I43 - N43) &gt; MAX(ABS(J43 - N43), ABS(K43 - N43)), I43 - N43, IF(ABS(J43 - N43) &gt; ABS(K43 - N43), J43 - N43, K43 - N43))</f>
        <v>-0.54999999999999982</v>
      </c>
      <c r="P43" s="21" t="str">
        <f>IF(OR(O43&lt;0, AND(I43&lt;N43, L43&lt;N43)), "Under", "Over")</f>
        <v>Under</v>
      </c>
      <c r="Q43" s="21">
        <f>I43-N43</f>
        <v>-0.54999999999999982</v>
      </c>
      <c r="R43" s="21">
        <v>0.3</v>
      </c>
      <c r="S43" s="21">
        <f>IF(P43="Over", IF(AND(J43&gt;N43, K43&gt;N43, L43&gt;N43), 1, IF(OR(AND(J43&gt;N43, K43&gt;N43), AND(J43&gt;N43, L43&gt;N43), AND(J43&gt;N43, L43&gt;N43)), 2/3, IF(OR(AND(J43&gt;N43, K43&lt;=N43), AND(J43&gt;N43, L43&lt;=N43), AND(K43&gt;N43, L43&lt;=N43), AND(J43&lt;=N43, K43&gt;N43), AND(J43&lt;=N43, L43&gt;N43), AND(K43&lt;=N43, L43&gt;N43)), 1/3, 0))), IF(AND(J43&lt;N43, K43&lt;N43, L43&lt;N43), 1, IF(OR(AND(J43&lt;N43, K43&lt;N43), AND(J43&lt;N43, L43&lt;N43), AND(J43&lt;N43, L43&lt;N43)), 2/3, IF(OR(AND(J43&lt;N43, K43&gt;=N43), AND(J43&lt;N43, L43&gt;=N43), AND(K43&lt;N43, L43&gt;=N43), AND(J43&gt;=N43, K43&lt;N43), AND(J43&gt;=N43, L43&lt;N43), AND(K43&gt;=N43, L43&lt;N43)), 1/3, 0))))</f>
        <v>1</v>
      </c>
      <c r="T43" s="21">
        <f>IF(OR(O43&gt;1.5,O43&lt;-1.5),2,
IF(OR(AND(O43&lt;=1.5,O43&gt;=1),AND(O43&gt;=-1.5,O43&lt;=-1)),1.5,
IF(OR(AND(O43&lt;=1,O43&gt;=0.75),AND(O43&gt;=-1,O43&lt;=-0.75)),1,
IF(OR(AND(O43&lt;=0.75,O43&gt;=0.5),AND(O43&gt;=-0.75,O43&lt;=-0.5)),0.5,
IF(OR(O43&lt;=0.5,O43&gt;=-0.5),0,"")
)
)
))</f>
        <v>0.5</v>
      </c>
      <c r="U43" s="21">
        <f>IF(S43=1,3,IF(S43=2/3,2,IF(S43=1/3,1,0)))</f>
        <v>3</v>
      </c>
      <c r="V43" s="21">
        <f>IF(AND(P43="Over", I43&gt;N43), 2, IF(AND(P43="Under", I43&lt;=N43), 2, 0))</f>
        <v>2</v>
      </c>
      <c r="W43" s="21">
        <f>IF(AND(P43="Over", ISNUMBER(R43), R43&gt;0.5), 2, IF(AND(P43="Under", ISNUMBER(R43), R43&lt;=0.5), 2, 0))</f>
        <v>2</v>
      </c>
      <c r="X43" s="21">
        <f>IF(P43="Over",
    IF(M43&gt;8.6, 1,
        IF(M43&gt;7.5, 0.5, 0)),
    IF(P43="Under",
        IF(M43&gt;8.6, 0,
            IF(M43&gt;7.5, 0.5, 1)),
        "Invalid N37 Value"))</f>
        <v>0</v>
      </c>
      <c r="Y43" s="21">
        <f>SUM(T43:X43)</f>
        <v>7.5</v>
      </c>
      <c r="Z43" s="21">
        <v>3</v>
      </c>
      <c r="AA43">
        <v>5.18</v>
      </c>
      <c r="AB43">
        <v>0.95559845559845569</v>
      </c>
      <c r="AC43">
        <v>1.0777777777777777</v>
      </c>
      <c r="AD43"/>
    </row>
    <row r="44" spans="1:30" ht="15" thickBot="1" x14ac:dyDescent="0.35">
      <c r="A44" t="str">
        <f t="shared" ref="A44:A70" si="6">A9</f>
        <v>Jeffrey Springs</v>
      </c>
      <c r="B44" s="5">
        <f>Neural!B9</f>
        <v>3.7644724282653699</v>
      </c>
      <c r="D44" s="14">
        <v>8</v>
      </c>
      <c r="E44" s="7" t="s">
        <v>109</v>
      </c>
      <c r="F44" s="7" t="s">
        <v>69</v>
      </c>
      <c r="G44" s="7" t="s">
        <v>68</v>
      </c>
      <c r="H44" s="7" t="s">
        <v>45</v>
      </c>
      <c r="I44" s="7">
        <v>4.666666666666667</v>
      </c>
      <c r="J44" s="10">
        <v>4.5182173335051159</v>
      </c>
      <c r="K44" s="10">
        <v>6.1614953002014898</v>
      </c>
      <c r="L44" s="10">
        <v>3.7644724282653699</v>
      </c>
      <c r="M44" s="7">
        <v>6.75</v>
      </c>
      <c r="N44" s="21">
        <v>4.5</v>
      </c>
      <c r="O44" s="21">
        <f>IF(ABS(I44 - N44) &gt; MAX(ABS(J44 - N44), ABS(K44 - N44)), I44 - N44, IF(ABS(J44 - N44) &gt; ABS(K44 - N44), J44 - N44, K44 - N44))</f>
        <v>1.6614953002014898</v>
      </c>
      <c r="P44" s="21" t="str">
        <f>IF(OR(O44&lt;0, AND(I44&lt;N44, L44&lt;N44)), "Under", "Over")</f>
        <v>Over</v>
      </c>
      <c r="Q44" s="21">
        <f>I44-N44</f>
        <v>0.16666666666666696</v>
      </c>
      <c r="R44" s="21">
        <v>0.33333333333333331</v>
      </c>
      <c r="S44" s="21">
        <f>IF(P44="Over", IF(AND(J44&gt;N44, K44&gt;N44, L44&gt;N44), 1, IF(OR(AND(J44&gt;N44, K44&gt;N44), AND(J44&gt;N44, L44&gt;N44), AND(J44&gt;N44, L44&gt;N44)), 2/3, IF(OR(AND(J44&gt;N44, K44&lt;=N44), AND(J44&gt;N44, L44&lt;=N44), AND(K44&gt;N44, L44&lt;=N44), AND(J44&lt;=N44, K44&gt;N44), AND(J44&lt;=N44, L44&gt;N44), AND(K44&lt;=N44, L44&gt;N44)), 1/3, 0))), IF(AND(J44&lt;N44, K44&lt;N44, L44&lt;N44), 1, IF(OR(AND(J44&lt;N44, K44&lt;N44), AND(J44&lt;N44, L44&lt;N44), AND(J44&lt;N44, L44&lt;N44)), 2/3, IF(OR(AND(J44&lt;N44, K44&gt;=N44), AND(J44&lt;N44, L44&gt;=N44), AND(K44&lt;N44, L44&gt;=N44), AND(J44&gt;=N44, K44&lt;N44), AND(J44&gt;=N44, L44&lt;N44), AND(K44&gt;=N44, L44&lt;N44)), 1/3, 0))))</f>
        <v>0.66666666666666663</v>
      </c>
      <c r="T44" s="21">
        <f>IF(OR(O44&gt;1.5,O44&lt;-1.5),2,
IF(OR(AND(O44&lt;=1.5,O44&gt;=1),AND(O44&gt;=-1.5,O44&lt;=-1)),1.5,
IF(OR(AND(O44&lt;=1,O44&gt;=0.75),AND(O44&gt;=-1,O44&lt;=-0.75)),1,
IF(OR(AND(O44&lt;=0.75,O44&gt;=0.5),AND(O44&gt;=-0.75,O44&lt;=-0.5)),0.5,
IF(OR(O44&lt;=0.5,O44&gt;=-0.5),0,"")
)
)
))</f>
        <v>2</v>
      </c>
      <c r="U44" s="21">
        <f>IF(S44=1,3,IF(S44=2/3,2,IF(S44=1/3,1,0)))</f>
        <v>2</v>
      </c>
      <c r="V44" s="21">
        <f>IF(AND(P44="Over", I44&gt;N44), 2, IF(AND(P44="Under", I44&lt;=N44), 2, 0))</f>
        <v>2</v>
      </c>
      <c r="W44" s="21">
        <f>IF(AND(P44="Over", ISNUMBER(R44), R44&gt;0.5), 2, IF(AND(P44="Under", ISNUMBER(R44), R44&lt;=0.5), 2, 0))</f>
        <v>0</v>
      </c>
      <c r="X44" s="21">
        <f>IF(P44="Over",
    IF(M44&gt;8.6, 1,
        IF(M44&gt;7.5, 0.5, 0)),
    IF(P44="Under",
        IF(M44&gt;8.6, 0,
            IF(M44&gt;7.5, 0.5, 1)),
        "Invalid N37 Value"))</f>
        <v>0</v>
      </c>
      <c r="Y44" s="21">
        <f>SUM(T44:X44)</f>
        <v>6</v>
      </c>
      <c r="Z44" s="21">
        <v>7</v>
      </c>
      <c r="AA44">
        <v>4.3999999999999986</v>
      </c>
      <c r="AB44">
        <v>1.060606060606061</v>
      </c>
      <c r="AC44">
        <v>0.75</v>
      </c>
      <c r="AD44"/>
    </row>
    <row r="45" spans="1:30" ht="15" thickBot="1" x14ac:dyDescent="0.35">
      <c r="A45" t="str">
        <f t="shared" si="6"/>
        <v>Max Meyer</v>
      </c>
      <c r="B45" s="5">
        <f>Neural!B10</f>
        <v>4.7579763359257097</v>
      </c>
      <c r="D45" s="14">
        <v>9</v>
      </c>
      <c r="E45" s="7" t="s">
        <v>95</v>
      </c>
      <c r="F45" s="7" t="s">
        <v>70</v>
      </c>
      <c r="G45" s="7" t="s">
        <v>57</v>
      </c>
      <c r="H45" s="7" t="s">
        <v>44</v>
      </c>
      <c r="I45" s="7">
        <v>4.2857142857142856</v>
      </c>
      <c r="J45" s="10">
        <v>4.6182072428288574</v>
      </c>
      <c r="K45" s="10">
        <v>4.9541491704698002</v>
      </c>
      <c r="L45" s="10">
        <v>4.1247290000000003</v>
      </c>
      <c r="M45" s="7">
        <v>9.15</v>
      </c>
      <c r="N45" s="21">
        <v>4.5</v>
      </c>
      <c r="O45" s="21">
        <f>IF(ABS(I45 - N45) &gt; MAX(ABS(J45 - N45), ABS(K45 - N45)), I45 - N45, IF(ABS(J45 - N45) &gt; ABS(K45 - N45), J45 - N45, K45 - N45))</f>
        <v>0.45414917046980019</v>
      </c>
      <c r="P45" s="21" t="str">
        <f>IF(OR(O45&lt;0, AND(I45&lt;N45, L45&lt;N45)), "Under", "Over")</f>
        <v>Under</v>
      </c>
      <c r="Q45" s="21">
        <f>I45-N45</f>
        <v>-0.21428571428571441</v>
      </c>
      <c r="R45" s="21">
        <v>0.2857142857142857</v>
      </c>
      <c r="S45" s="21">
        <f>IF(P45="Over", IF(AND(J45&gt;N45, K45&gt;N45, L45&gt;N45), 1, IF(OR(AND(J45&gt;N45, K45&gt;N45), AND(J45&gt;N45, L45&gt;N45), AND(J45&gt;N45, L45&gt;N45)), 2/3, IF(OR(AND(J45&gt;N45, K45&lt;=N45), AND(J45&gt;N45, L45&lt;=N45), AND(K45&gt;N45, L45&lt;=N45), AND(J45&lt;=N45, K45&gt;N45), AND(J45&lt;=N45, L45&gt;N45), AND(K45&lt;=N45, L45&gt;N45)), 1/3, 0))), IF(AND(J45&lt;N45, K45&lt;N45, L45&lt;N45), 1, IF(OR(AND(J45&lt;N45, K45&lt;N45), AND(J45&lt;N45, L45&lt;N45), AND(J45&lt;N45, L45&lt;N45)), 2/3, IF(OR(AND(J45&lt;N45, K45&gt;=N45), AND(J45&lt;N45, L45&gt;=N45), AND(K45&lt;N45, L45&gt;=N45), AND(J45&gt;=N45, K45&lt;N45), AND(J45&gt;=N45, L45&lt;N45), AND(K45&gt;=N45, L45&lt;N45)), 1/3, 0))))</f>
        <v>0.33333333333333331</v>
      </c>
      <c r="T45" s="21">
        <f>IF(OR(O45&gt;1.5,O45&lt;-1.5),2,
IF(OR(AND(O45&lt;=1.5,O45&gt;=1),AND(O45&gt;=-1.5,O45&lt;=-1)),1.5,
IF(OR(AND(O45&lt;=1,O45&gt;=0.75),AND(O45&gt;=-1,O45&lt;=-0.75)),1,
IF(OR(AND(O45&lt;=0.75,O45&gt;=0.5),AND(O45&gt;=-0.75,O45&lt;=-0.5)),0.5,
IF(OR(O45&lt;=0.5,O45&gt;=-0.5),0,"")
)
)
))</f>
        <v>0</v>
      </c>
      <c r="U45" s="21">
        <f>IF(S45=1,3,IF(S45=2/3,2,IF(S45=1/3,1,0)))</f>
        <v>1</v>
      </c>
      <c r="V45" s="21">
        <f>IF(AND(P45="Over", I45&gt;N45), 2, IF(AND(P45="Under", I45&lt;=N45), 2, 0))</f>
        <v>2</v>
      </c>
      <c r="W45" s="21">
        <f>IF(AND(P45="Over", ISNUMBER(R45), R45&gt;0.5), 2, IF(AND(P45="Under", ISNUMBER(R45), R45&lt;=0.5), 2, 0))</f>
        <v>2</v>
      </c>
      <c r="X45" s="21">
        <f>IF(P45="Over",
    IF(M45&gt;8.6, 1,
        IF(M45&gt;7.5, 0.5, 0)),
    IF(P45="Under",
        IF(M45&gt;8.6, 0,
            IF(M45&gt;7.5, 0.5, 1)),
        "Invalid N37 Value"))</f>
        <v>0</v>
      </c>
      <c r="Y45" s="21">
        <f>SUM(T45:X45)</f>
        <v>5</v>
      </c>
      <c r="Z45" s="21">
        <v>3</v>
      </c>
      <c r="AA45">
        <v>5.1571428571428566</v>
      </c>
      <c r="AB45">
        <v>0.8310249307479225</v>
      </c>
      <c r="AC45">
        <v>1.0166666666666666</v>
      </c>
      <c r="AD45"/>
    </row>
    <row r="46" spans="1:30" ht="15" thickBot="1" x14ac:dyDescent="0.35">
      <c r="A46" t="str">
        <f t="shared" si="6"/>
        <v>Luis Severino</v>
      </c>
      <c r="B46" s="5">
        <f>Neural!B11</f>
        <v>5.71006157272764</v>
      </c>
      <c r="D46" s="14">
        <v>10</v>
      </c>
      <c r="E46" s="7" t="s">
        <v>98</v>
      </c>
      <c r="F46" s="7" t="s">
        <v>57</v>
      </c>
      <c r="G46" s="7" t="s">
        <v>70</v>
      </c>
      <c r="H46" s="7" t="s">
        <v>45</v>
      </c>
      <c r="I46" s="7">
        <v>4.7391304347826084</v>
      </c>
      <c r="J46" s="10">
        <v>5.2378963039325157</v>
      </c>
      <c r="K46" s="10">
        <v>5.78285281808789</v>
      </c>
      <c r="L46" s="10">
        <v>4.3601026999999997</v>
      </c>
      <c r="M46" s="7">
        <v>10.199999999999999</v>
      </c>
      <c r="N46" s="22">
        <v>5.5</v>
      </c>
      <c r="O46" s="22">
        <f>IF(ABS(I46 - N46) &gt; MAX(ABS(J46 - N46), ABS(K46 - N46)), I46 - N46, IF(ABS(J46 - N46) &gt; ABS(K46 - N46), J46 - N46, K46 - N46))</f>
        <v>-0.76086956521739157</v>
      </c>
      <c r="P46" s="22" t="str">
        <f>IF(OR(O46&lt;0, AND(I46&lt;N46, L46&lt;N46)), "Under", "Over")</f>
        <v>Under</v>
      </c>
      <c r="Q46" s="22">
        <f>I46-N46</f>
        <v>-0.76086956521739157</v>
      </c>
      <c r="R46" s="22">
        <v>0.4</v>
      </c>
      <c r="S46" s="22">
        <f>IF(P46="Over", IF(AND(J46&gt;N46, K46&gt;N46, L46&gt;N46), 1, IF(OR(AND(J46&gt;N46, K46&gt;N46), AND(J46&gt;N46, L46&gt;N46), AND(J46&gt;N46, L46&gt;N46)), 2/3, IF(OR(AND(J46&gt;N46, K46&lt;=N46), AND(J46&gt;N46, L46&lt;=N46), AND(K46&gt;N46, L46&lt;=N46), AND(J46&lt;=N46, K46&gt;N46), AND(J46&lt;=N46, L46&gt;N46), AND(K46&lt;=N46, L46&gt;N46)), 1/3, 0))), IF(AND(J46&lt;N46, K46&lt;N46, L46&lt;N46), 1, IF(OR(AND(J46&lt;N46, K46&lt;N46), AND(J46&lt;N46, L46&lt;N46), AND(J46&lt;N46, L46&lt;N46)), 2/3, IF(OR(AND(J46&lt;N46, K46&gt;=N46), AND(J46&lt;N46, L46&gt;=N46), AND(K46&lt;N46, L46&gt;=N46), AND(J46&gt;=N46, K46&lt;N46), AND(J46&gt;=N46, L46&lt;N46), AND(K46&gt;=N46, L46&lt;N46)), 1/3, 0))))</f>
        <v>0.66666666666666663</v>
      </c>
      <c r="T46" s="22">
        <f>IF(OR(O46&gt;1.5,O46&lt;-1.5),2,
IF(OR(AND(O46&lt;=1.5,O46&gt;=1),AND(O46&gt;=-1.5,O46&lt;=-1)),1.5,
IF(OR(AND(O46&lt;=1,O46&gt;=0.75),AND(O46&gt;=-1,O46&lt;=-0.75)),1,
IF(OR(AND(O46&lt;=0.75,O46&gt;=0.5),AND(O46&gt;=-0.75,O46&lt;=-0.5)),0.5,
IF(OR(O46&lt;=0.5,O46&gt;=-0.5),0,"")
)
)
))</f>
        <v>1</v>
      </c>
      <c r="U46" s="22">
        <f>IF(S46=1,3,IF(S46=2/3,2,IF(S46=1/3,1,0)))</f>
        <v>2</v>
      </c>
      <c r="V46" s="22">
        <f>IF(AND(P46="Over", I46&gt;N46), 2, IF(AND(P46="Under", I46&lt;=N46), 2, 0))</f>
        <v>2</v>
      </c>
      <c r="W46" s="22">
        <f>IF(AND(P46="Over", ISNUMBER(R46), R46&gt;0.5), 2, IF(AND(P46="Under", ISNUMBER(R46), R46&lt;=0.5), 2, 0))</f>
        <v>2</v>
      </c>
      <c r="X46" s="22">
        <f>IF(P46="Over",
    IF(M46&gt;8.6, 1,
        IF(M46&gt;7.5, 0.5, 0)),
    IF(P46="Under",
        IF(M46&gt;8.6, 0,
            IF(M46&gt;7.5, 0.5, 1)),
        "Invalid N37 Value"))</f>
        <v>0</v>
      </c>
      <c r="Y46" s="22">
        <f>SUM(T46:X46)</f>
        <v>7</v>
      </c>
      <c r="Z46" s="22">
        <v>8</v>
      </c>
      <c r="AA46">
        <v>5.7608695652173916</v>
      </c>
      <c r="AB46">
        <v>0.82264150943396219</v>
      </c>
      <c r="AC46">
        <v>1.1333333333333333</v>
      </c>
      <c r="AD46"/>
    </row>
    <row r="47" spans="1:30" ht="15" thickBot="1" x14ac:dyDescent="0.35">
      <c r="A47" t="str">
        <f t="shared" si="6"/>
        <v>MacKenzie Gore</v>
      </c>
      <c r="B47" s="5">
        <f>Neural!B12</f>
        <v>4.6642611905435096</v>
      </c>
      <c r="D47" s="14">
        <v>11</v>
      </c>
      <c r="E47" s="7" t="s">
        <v>112</v>
      </c>
      <c r="F47" s="7" t="s">
        <v>54</v>
      </c>
      <c r="G47" s="7" t="s">
        <v>55</v>
      </c>
      <c r="H47" s="7" t="s">
        <v>44</v>
      </c>
      <c r="I47" s="7">
        <v>5.416666666666667</v>
      </c>
      <c r="J47" s="10">
        <v>5.2350905970173942</v>
      </c>
      <c r="K47" s="10">
        <v>6.5976559470429903</v>
      </c>
      <c r="L47" s="10">
        <v>4.4613193999999998</v>
      </c>
      <c r="M47" s="7">
        <v>8.1</v>
      </c>
      <c r="N47" s="22">
        <v>5.5</v>
      </c>
      <c r="O47" s="22">
        <f>IF(ABS(I47 - N47) &gt; MAX(ABS(J47 - N47), ABS(K47 - N47)), I47 - N47, IF(ABS(J47 - N47) &gt; ABS(K47 - N47), J47 - N47, K47 - N47))</f>
        <v>1.0976559470429903</v>
      </c>
      <c r="P47" s="22" t="str">
        <f>IF(OR(O47&lt;0, AND(I47&lt;N47, L47&lt;N47)), "Under", "Over")</f>
        <v>Under</v>
      </c>
      <c r="Q47" s="22">
        <f>I47-N47</f>
        <v>-8.3333333333333037E-2</v>
      </c>
      <c r="R47" s="22">
        <v>0.3</v>
      </c>
      <c r="S47" s="22">
        <f>IF(P47="Over", IF(AND(J47&gt;N47, K47&gt;N47, L47&gt;N47), 1, IF(OR(AND(J47&gt;N47, K47&gt;N47), AND(J47&gt;N47, L47&gt;N47), AND(J47&gt;N47, L47&gt;N47)), 2/3, IF(OR(AND(J47&gt;N47, K47&lt;=N47), AND(J47&gt;N47, L47&lt;=N47), AND(K47&gt;N47, L47&lt;=N47), AND(J47&lt;=N47, K47&gt;N47), AND(J47&lt;=N47, L47&gt;N47), AND(K47&lt;=N47, L47&gt;N47)), 1/3, 0))), IF(AND(J47&lt;N47, K47&lt;N47, L47&lt;N47), 1, IF(OR(AND(J47&lt;N47, K47&lt;N47), AND(J47&lt;N47, L47&lt;N47), AND(J47&lt;N47, L47&lt;N47)), 2/3, IF(OR(AND(J47&lt;N47, K47&gt;=N47), AND(J47&lt;N47, L47&gt;=N47), AND(K47&lt;N47, L47&gt;=N47), AND(J47&gt;=N47, K47&lt;N47), AND(J47&gt;=N47, L47&lt;N47), AND(K47&gt;=N47, L47&lt;N47)), 1/3, 0))))</f>
        <v>0.66666666666666663</v>
      </c>
      <c r="T47" s="22">
        <f>IF(OR(O47&gt;1.5,O47&lt;-1.5),2,
IF(OR(AND(O47&lt;=1.5,O47&gt;=1),AND(O47&gt;=-1.5,O47&lt;=-1)),1.5,
IF(OR(AND(O47&lt;=1,O47&gt;=0.75),AND(O47&gt;=-1,O47&lt;=-0.75)),1,
IF(OR(AND(O47&lt;=0.75,O47&gt;=0.5),AND(O47&gt;=-0.75,O47&lt;=-0.5)),0.5,
IF(OR(O47&lt;=0.5,O47&gt;=-0.5),0,"")
)
)
))</f>
        <v>1.5</v>
      </c>
      <c r="U47" s="22">
        <f>IF(S47=1,3,IF(S47=2/3,2,IF(S47=1/3,1,0)))</f>
        <v>2</v>
      </c>
      <c r="V47" s="22">
        <f>IF(AND(P47="Over", I47&gt;N47), 2, IF(AND(P47="Under", I47&lt;=N47), 2, 0))</f>
        <v>2</v>
      </c>
      <c r="W47" s="22">
        <f>IF(AND(P47="Over", ISNUMBER(R47), R47&gt;0.5), 2, IF(AND(P47="Under", ISNUMBER(R47), R47&lt;=0.5), 2, 0))</f>
        <v>2</v>
      </c>
      <c r="X47" s="22">
        <f>IF(P47="Over",
    IF(M47&gt;8.6, 1,
        IF(M47&gt;7.5, 0.5, 0)),
    IF(P47="Under",
        IF(M47&gt;8.6, 0,
            IF(M47&gt;7.5, 0.5, 1)),
        "Invalid N37 Value"))</f>
        <v>0.5</v>
      </c>
      <c r="Y47" s="22">
        <f>SUM(T47:X47)</f>
        <v>8</v>
      </c>
      <c r="Z47" s="22">
        <v>6</v>
      </c>
      <c r="AA47">
        <v>4.8833333333333337</v>
      </c>
      <c r="AB47">
        <v>1.1092150170648465</v>
      </c>
      <c r="AC47">
        <v>0.89999999999999991</v>
      </c>
      <c r="AD47"/>
    </row>
    <row r="48" spans="1:30" ht="15" thickBot="1" x14ac:dyDescent="0.35">
      <c r="A48" t="str">
        <f t="shared" si="6"/>
        <v>Cristopher Sanchez</v>
      </c>
      <c r="B48" s="5">
        <f>Neural!B13</f>
        <v>4.3536787156771197</v>
      </c>
      <c r="D48" s="14">
        <v>12</v>
      </c>
      <c r="E48" s="7" t="s">
        <v>102</v>
      </c>
      <c r="F48" s="7" t="s">
        <v>55</v>
      </c>
      <c r="G48" s="7" t="s">
        <v>54</v>
      </c>
      <c r="H48" s="7" t="s">
        <v>45</v>
      </c>
      <c r="I48" s="7">
        <v>4.5217391304347823</v>
      </c>
      <c r="J48" s="10">
        <v>4.5744412214586525</v>
      </c>
      <c r="K48" s="10">
        <v>5.0289601399698602</v>
      </c>
      <c r="L48" s="10">
        <v>4.2268150000000002</v>
      </c>
      <c r="M48" s="7">
        <v>6.85</v>
      </c>
      <c r="N48" s="22">
        <v>4.5</v>
      </c>
      <c r="O48" s="22">
        <f>IF(ABS(I48 - N48) &gt; MAX(ABS(J48 - N48), ABS(K48 - N48)), I48 - N48, IF(ABS(J48 - N48) &gt; ABS(K48 - N48), J48 - N48, K48 - N48))</f>
        <v>0.52896013996986024</v>
      </c>
      <c r="P48" s="22" t="str">
        <f>IF(OR(O48&lt;0, AND(I48&lt;N48, L48&lt;N48)), "Under", "Over")</f>
        <v>Over</v>
      </c>
      <c r="Q48" s="22">
        <f>I48-N48</f>
        <v>2.1739130434782261E-2</v>
      </c>
      <c r="R48" s="22">
        <v>0.4</v>
      </c>
      <c r="S48" s="22">
        <f>IF(P48="Over", IF(AND(J48&gt;N48, K48&gt;N48, L48&gt;N48), 1, IF(OR(AND(J48&gt;N48, K48&gt;N48), AND(J48&gt;N48, L48&gt;N48), AND(J48&gt;N48, L48&gt;N48)), 2/3, IF(OR(AND(J48&gt;N48, K48&lt;=N48), AND(J48&gt;N48, L48&lt;=N48), AND(K48&gt;N48, L48&lt;=N48), AND(J48&lt;=N48, K48&gt;N48), AND(J48&lt;=N48, L48&gt;N48), AND(K48&lt;=N48, L48&gt;N48)), 1/3, 0))), IF(AND(J48&lt;N48, K48&lt;N48, L48&lt;N48), 1, IF(OR(AND(J48&lt;N48, K48&lt;N48), AND(J48&lt;N48, L48&lt;N48), AND(J48&lt;N48, L48&lt;N48)), 2/3, IF(OR(AND(J48&lt;N48, K48&gt;=N48), AND(J48&lt;N48, L48&gt;=N48), AND(K48&lt;N48, L48&gt;=N48), AND(J48&gt;=N48, K48&lt;N48), AND(J48&gt;=N48, L48&lt;N48), AND(K48&gt;=N48, L48&lt;N48)), 1/3, 0))))</f>
        <v>0.66666666666666663</v>
      </c>
      <c r="T48" s="22">
        <f>IF(OR(O48&gt;1.5,O48&lt;-1.5),2,
IF(OR(AND(O48&lt;=1.5,O48&gt;=1),AND(O48&gt;=-1.5,O48&lt;=-1)),1.5,
IF(OR(AND(O48&lt;=1,O48&gt;=0.75),AND(O48&gt;=-1,O48&lt;=-0.75)),1,
IF(OR(AND(O48&lt;=0.75,O48&gt;=0.5),AND(O48&gt;=-0.75,O48&lt;=-0.5)),0.5,
IF(OR(O48&lt;=0.5,O48&gt;=-0.5),0,"")
)
)
))</f>
        <v>0.5</v>
      </c>
      <c r="U48" s="22">
        <f>IF(S48=1,3,IF(S48=2/3,2,IF(S48=1/3,1,0)))</f>
        <v>2</v>
      </c>
      <c r="V48" s="22">
        <f>IF(AND(P48="Over", I48&gt;N48), 2, IF(AND(P48="Under", I48&lt;=N48), 2, 0))</f>
        <v>2</v>
      </c>
      <c r="W48" s="22">
        <f>IF(AND(P48="Over", ISNUMBER(R48), R48&gt;0.5), 2, IF(AND(P48="Under", ISNUMBER(R48), R48&lt;=0.5), 2, 0))</f>
        <v>0</v>
      </c>
      <c r="X48" s="22">
        <f>IF(P48="Over",
    IF(M48&gt;8.6, 1,
        IF(M48&gt;7.5, 0.5, 0)),
    IF(P48="Under",
        IF(M48&gt;8.6, 0,
            IF(M48&gt;7.5, 0.5, 1)),
        "Invalid N37 Value"))</f>
        <v>0</v>
      </c>
      <c r="Y48" s="22">
        <f>SUM(T48:X48)</f>
        <v>4.5</v>
      </c>
      <c r="Z48" s="22">
        <v>4</v>
      </c>
      <c r="AA48">
        <v>5.6086956521739131</v>
      </c>
      <c r="AB48">
        <v>0.80620155038759678</v>
      </c>
      <c r="AC48">
        <v>0.76111111111111107</v>
      </c>
      <c r="AD48"/>
    </row>
    <row r="49" spans="1:30" ht="15" thickBot="1" x14ac:dyDescent="0.35">
      <c r="A49" t="str">
        <f t="shared" si="6"/>
        <v>Michael Wacha</v>
      </c>
      <c r="B49" s="5">
        <f>Neural!B14</f>
        <v>5.27331001802618</v>
      </c>
      <c r="D49" s="14">
        <v>13</v>
      </c>
      <c r="E49" s="7" t="s">
        <v>93</v>
      </c>
      <c r="F49" s="7" t="s">
        <v>64</v>
      </c>
      <c r="G49" s="7" t="s">
        <v>65</v>
      </c>
      <c r="H49" s="7" t="s">
        <v>44</v>
      </c>
      <c r="I49" s="7">
        <v>4.7142857142857144</v>
      </c>
      <c r="J49" s="10">
        <v>5.0295426649106787</v>
      </c>
      <c r="K49" s="10">
        <v>5.3359683647328602</v>
      </c>
      <c r="L49" s="10">
        <v>4.3601003</v>
      </c>
      <c r="M49" s="7">
        <v>8.9499999999999993</v>
      </c>
      <c r="N49" s="21">
        <v>4.5</v>
      </c>
      <c r="O49" s="21">
        <f>IF(ABS(I49 - N49) &gt; MAX(ABS(J49 - N49), ABS(K49 - N49)), I49 - N49, IF(ABS(J49 - N49) &gt; ABS(K49 - N49), J49 - N49, K49 - N49))</f>
        <v>0.83596836473286018</v>
      </c>
      <c r="P49" s="21" t="str">
        <f>IF(OR(O49&lt;0, AND(I49&lt;N49, L49&lt;N49)), "Under", "Over")</f>
        <v>Over</v>
      </c>
      <c r="Q49" s="21">
        <f>I49-N49</f>
        <v>0.21428571428571441</v>
      </c>
      <c r="R49" s="21">
        <v>0.6</v>
      </c>
      <c r="S49" s="21">
        <f>IF(P49="Over", IF(AND(J49&gt;N49, K49&gt;N49, L49&gt;N49), 1, IF(OR(AND(J49&gt;N49, K49&gt;N49), AND(J49&gt;N49, L49&gt;N49), AND(J49&gt;N49, L49&gt;N49)), 2/3, IF(OR(AND(J49&gt;N49, K49&lt;=N49), AND(J49&gt;N49, L49&lt;=N49), AND(K49&gt;N49, L49&lt;=N49), AND(J49&lt;=N49, K49&gt;N49), AND(J49&lt;=N49, L49&gt;N49), AND(K49&lt;=N49, L49&gt;N49)), 1/3, 0))), IF(AND(J49&lt;N49, K49&lt;N49, L49&lt;N49), 1, IF(OR(AND(J49&lt;N49, K49&lt;N49), AND(J49&lt;N49, L49&lt;N49), AND(J49&lt;N49, L49&lt;N49)), 2/3, IF(OR(AND(J49&lt;N49, K49&gt;=N49), AND(J49&lt;N49, L49&gt;=N49), AND(K49&lt;N49, L49&gt;=N49), AND(J49&gt;=N49, K49&lt;N49), AND(J49&gt;=N49, L49&lt;N49), AND(K49&gt;=N49, L49&lt;N49)), 1/3, 0))))</f>
        <v>0.66666666666666663</v>
      </c>
      <c r="T49" s="21">
        <f>IF(OR(O49&gt;1.5,O49&lt;-1.5),2,
IF(OR(AND(O49&lt;=1.5,O49&gt;=1),AND(O49&gt;=-1.5,O49&lt;=-1)),1.5,
IF(OR(AND(O49&lt;=1,O49&gt;=0.75),AND(O49&gt;=-1,O49&lt;=-0.75)),1,
IF(OR(AND(O49&lt;=0.75,O49&gt;=0.5),AND(O49&gt;=-0.75,O49&lt;=-0.5)),0.5,
IF(OR(O49&lt;=0.5,O49&gt;=-0.5),0,"")
)
)
))</f>
        <v>1</v>
      </c>
      <c r="U49" s="21">
        <f>IF(S49=1,3,IF(S49=2/3,2,IF(S49=1/3,1,0)))</f>
        <v>2</v>
      </c>
      <c r="V49" s="21">
        <f>IF(AND(P49="Over", I49&gt;N49), 2, IF(AND(P49="Under", I49&lt;=N49), 2, 0))</f>
        <v>2</v>
      </c>
      <c r="W49" s="21">
        <f>IF(AND(P49="Over", ISNUMBER(R49), R49&gt;0.5), 2, IF(AND(P49="Under", ISNUMBER(R49), R49&lt;=0.5), 2, 0))</f>
        <v>2</v>
      </c>
      <c r="X49" s="21">
        <f>IF(P49="Over",
    IF(M49&gt;8.6, 1,
        IF(M49&gt;7.5, 0.5, 0)),
    IF(P49="Under",
        IF(M49&gt;8.6, 0,
            IF(M49&gt;7.5, 0.5, 1)),
        "Invalid N37 Value"))</f>
        <v>1</v>
      </c>
      <c r="Y49" s="21">
        <f>SUM(T49:X49)</f>
        <v>8</v>
      </c>
      <c r="Z49" s="21">
        <v>9</v>
      </c>
      <c r="AA49">
        <v>5.6619047619047622</v>
      </c>
      <c r="AB49">
        <v>0.83263246425567705</v>
      </c>
      <c r="AC49">
        <v>0.99444444444444435</v>
      </c>
      <c r="AD49"/>
    </row>
    <row r="50" spans="1:30" ht="15" thickBot="1" x14ac:dyDescent="0.35">
      <c r="A50" t="str">
        <f t="shared" si="6"/>
        <v>Nick Lodolo</v>
      </c>
      <c r="B50" s="5">
        <f>Neural!B15</f>
        <v>4.8092807633338799</v>
      </c>
      <c r="D50" s="14">
        <v>14</v>
      </c>
      <c r="E50" s="7" t="s">
        <v>88</v>
      </c>
      <c r="F50" s="7" t="s">
        <v>65</v>
      </c>
      <c r="G50" s="7" t="s">
        <v>64</v>
      </c>
      <c r="H50" s="7" t="s">
        <v>45</v>
      </c>
      <c r="I50" s="7">
        <v>5.8421052631578947</v>
      </c>
      <c r="J50" s="10">
        <v>5.3004256703809451</v>
      </c>
      <c r="K50" s="10">
        <v>6.6535953647593997</v>
      </c>
      <c r="L50" s="10">
        <v>4.5828199418857896</v>
      </c>
      <c r="M50" s="7">
        <v>6.55</v>
      </c>
      <c r="N50" s="22">
        <v>5.5</v>
      </c>
      <c r="O50" s="22">
        <f>IF(ABS(I50 - N50) &gt; MAX(ABS(J50 - N50), ABS(K50 - N50)), I50 - N50, IF(ABS(J50 - N50) &gt; ABS(K50 - N50), J50 - N50, K50 - N50))</f>
        <v>1.1535953647593997</v>
      </c>
      <c r="P50" s="22" t="str">
        <f>IF(OR(O50&lt;0, AND(I50&lt;N50, L50&lt;N50)), "Under", "Over")</f>
        <v>Over</v>
      </c>
      <c r="Q50" s="22">
        <f>I50-N50</f>
        <v>0.34210526315789469</v>
      </c>
      <c r="R50" s="22">
        <v>0.5</v>
      </c>
      <c r="S50" s="22">
        <f>IF(P50="Over", IF(AND(J50&gt;N50, K50&gt;N50, L50&gt;N50), 1, IF(OR(AND(J50&gt;N50, K50&gt;N50), AND(J50&gt;N50, L50&gt;N50), AND(J50&gt;N50, L50&gt;N50)), 2/3, IF(OR(AND(J50&gt;N50, K50&lt;=N50), AND(J50&gt;N50, L50&lt;=N50), AND(K50&gt;N50, L50&lt;=N50), AND(J50&lt;=N50, K50&gt;N50), AND(J50&lt;=N50, L50&gt;N50), AND(K50&lt;=N50, L50&gt;N50)), 1/3, 0))), IF(AND(J50&lt;N50, K50&lt;N50, L50&lt;N50), 1, IF(OR(AND(J50&lt;N50, K50&lt;N50), AND(J50&lt;N50, L50&lt;N50), AND(J50&lt;N50, L50&lt;N50)), 2/3, IF(OR(AND(J50&lt;N50, K50&gt;=N50), AND(J50&lt;N50, L50&gt;=N50), AND(K50&lt;N50, L50&gt;=N50), AND(J50&gt;=N50, K50&lt;N50), AND(J50&gt;=N50, L50&lt;N50), AND(K50&gt;=N50, L50&lt;N50)), 1/3, 0))))</f>
        <v>0.33333333333333331</v>
      </c>
      <c r="T50" s="22">
        <f>IF(OR(O50&gt;1.5,O50&lt;-1.5),2,
IF(OR(AND(O50&lt;=1.5,O50&gt;=1),AND(O50&gt;=-1.5,O50&lt;=-1)),1.5,
IF(OR(AND(O50&lt;=1,O50&gt;=0.75),AND(O50&gt;=-1,O50&lt;=-0.75)),1,
IF(OR(AND(O50&lt;=0.75,O50&gt;=0.5),AND(O50&gt;=-0.75,O50&lt;=-0.5)),0.5,
IF(OR(O50&lt;=0.5,O50&gt;=-0.5),0,"")
)
)
))</f>
        <v>1.5</v>
      </c>
      <c r="U50" s="22">
        <f>IF(S50=1,3,IF(S50=2/3,2,IF(S50=1/3,1,0)))</f>
        <v>1</v>
      </c>
      <c r="V50" s="22">
        <f>IF(AND(P50="Over", I50&gt;N50), 2, IF(AND(P50="Under", I50&lt;=N50), 2, 0))</f>
        <v>2</v>
      </c>
      <c r="W50" s="22">
        <f>IF(AND(P50="Over", ISNUMBER(R50), R50&gt;0.5), 2, IF(AND(P50="Under", ISNUMBER(R50), R50&lt;=0.5), 2, 0))</f>
        <v>0</v>
      </c>
      <c r="X50" s="22">
        <f>IF(P50="Over",
    IF(M50&gt;8.6, 1,
        IF(M50&gt;7.5, 0.5, 0)),
    IF(P50="Under",
        IF(M50&gt;8.6, 0,
            IF(M50&gt;7.5, 0.5, 1)),
        "Invalid N37 Value"))</f>
        <v>0</v>
      </c>
      <c r="Y50" s="22">
        <f>SUM(T50:X50)</f>
        <v>4.5</v>
      </c>
      <c r="Z50" s="22">
        <v>2</v>
      </c>
      <c r="AA50">
        <v>5.5052631578947366</v>
      </c>
      <c r="AB50">
        <v>1.061185468451243</v>
      </c>
      <c r="AC50">
        <v>0.72777777777777775</v>
      </c>
      <c r="AD50"/>
    </row>
    <row r="51" spans="1:30" ht="15" thickBot="1" x14ac:dyDescent="0.35">
      <c r="A51" t="str">
        <f t="shared" si="6"/>
        <v>Brayan Bello</v>
      </c>
      <c r="B51" s="5">
        <f>Neural!B16</f>
        <v>5.0933475585014198</v>
      </c>
      <c r="D51" s="19">
        <v>15</v>
      </c>
      <c r="E51" s="16" t="s">
        <v>85</v>
      </c>
      <c r="F51" s="16" t="s">
        <v>49</v>
      </c>
      <c r="G51" s="16" t="s">
        <v>47</v>
      </c>
      <c r="H51" s="16" t="s">
        <v>44</v>
      </c>
      <c r="I51" s="16">
        <v>5.1818181818181817</v>
      </c>
      <c r="J51" s="16">
        <v>5.1758807570544541</v>
      </c>
      <c r="K51" s="16">
        <v>5.4710283541885403</v>
      </c>
      <c r="L51" s="16">
        <v>5.0079783999999998</v>
      </c>
      <c r="M51" s="16">
        <v>8.85</v>
      </c>
      <c r="N51" s="21">
        <v>4.5</v>
      </c>
      <c r="O51" s="21">
        <f>IF(ABS(I51 - N51) &gt; MAX(ABS(J51 - N51), ABS(K51 - N51)), I51 - N51, IF(ABS(J51 - N51) &gt; ABS(K51 - N51), J51 - N51, K51 - N51))</f>
        <v>0.97102835418854028</v>
      </c>
      <c r="P51" s="21" t="str">
        <f>IF(OR(O51&lt;0, AND(I51&lt;N51, L51&lt;N51)), "Under", "Over")</f>
        <v>Over</v>
      </c>
      <c r="Q51" s="21">
        <f>I51-N51</f>
        <v>0.68181818181818166</v>
      </c>
      <c r="R51" s="21">
        <v>0.7</v>
      </c>
      <c r="S51" s="21">
        <f>IF(P51="Over", IF(AND(J51&gt;N51, K51&gt;N51, L51&gt;N51), 1, IF(OR(AND(J51&gt;N51, K51&gt;N51), AND(J51&gt;N51, L51&gt;N51), AND(J51&gt;N51, L51&gt;N51)), 2/3, IF(OR(AND(J51&gt;N51, K51&lt;=N51), AND(J51&gt;N51, L51&lt;=N51), AND(K51&gt;N51, L51&lt;=N51), AND(J51&lt;=N51, K51&gt;N51), AND(J51&lt;=N51, L51&gt;N51), AND(K51&lt;=N51, L51&gt;N51)), 1/3, 0))), IF(AND(J51&lt;N51, K51&lt;N51, L51&lt;N51), 1, IF(OR(AND(J51&lt;N51, K51&lt;N51), AND(J51&lt;N51, L51&lt;N51), AND(J51&lt;N51, L51&lt;N51)), 2/3, IF(OR(AND(J51&lt;N51, K51&gt;=N51), AND(J51&lt;N51, L51&gt;=N51), AND(K51&lt;N51, L51&gt;=N51), AND(J51&gt;=N51, K51&lt;N51), AND(J51&gt;=N51, L51&lt;N51), AND(K51&gt;=N51, L51&lt;N51)), 1/3, 0))))</f>
        <v>1</v>
      </c>
      <c r="T51" s="21">
        <f>IF(OR(O51&gt;1.5,O51&lt;-1.5),2,
IF(OR(AND(O51&lt;=1.5,O51&gt;=1),AND(O51&gt;=-1.5,O51&lt;=-1)),1.5,
IF(OR(AND(O51&lt;=1,O51&gt;=0.75),AND(O51&gt;=-1,O51&lt;=-0.75)),1,
IF(OR(AND(O51&lt;=0.75,O51&gt;=0.5),AND(O51&gt;=-0.75,O51&lt;=-0.5)),0.5,
IF(OR(O51&lt;=0.5,O51&gt;=-0.5),0,"")
)
)
))</f>
        <v>1</v>
      </c>
      <c r="U51" s="21">
        <f>IF(S51=1,3,IF(S51=2/3,2,IF(S51=1/3,1,0)))</f>
        <v>3</v>
      </c>
      <c r="V51" s="21">
        <f>IF(AND(P51="Over", I51&gt;N51), 2, IF(AND(P51="Under", I51&lt;=N51), 2, 0))</f>
        <v>2</v>
      </c>
      <c r="W51" s="21">
        <f>IF(AND(P51="Over", ISNUMBER(R51), R51&gt;0.5), 2, IF(AND(P51="Under", ISNUMBER(R51), R51&lt;=0.5), 2, 0))</f>
        <v>2</v>
      </c>
      <c r="X51" s="21">
        <f>IF(P51="Over",
    IF(M51&gt;8.6, 1,
        IF(M51&gt;7.5, 0.5, 0)),
    IF(P51="Under",
        IF(M51&gt;8.6, 0,
            IF(M51&gt;7.5, 0.5, 1)),
        "Invalid N37 Value"))</f>
        <v>1</v>
      </c>
      <c r="Y51" s="21">
        <f>SUM(T51:X51)</f>
        <v>9</v>
      </c>
      <c r="Z51" s="21">
        <v>6</v>
      </c>
      <c r="AA51">
        <v>5.168181818181818</v>
      </c>
      <c r="AB51" s="6">
        <v>1.0026385224274406</v>
      </c>
      <c r="AC51">
        <v>0.98333333333333328</v>
      </c>
    </row>
    <row r="52" spans="1:30" ht="15" thickBot="1" x14ac:dyDescent="0.35">
      <c r="A52" t="str">
        <f t="shared" si="6"/>
        <v>Cade Povich</v>
      </c>
      <c r="B52" s="5">
        <f>Neural!B17</f>
        <v>4.1883610419343302</v>
      </c>
      <c r="D52" s="14">
        <v>16</v>
      </c>
      <c r="E52" s="7" t="s">
        <v>84</v>
      </c>
      <c r="F52" s="7" t="s">
        <v>47</v>
      </c>
      <c r="G52" s="7" t="s">
        <v>49</v>
      </c>
      <c r="H52" s="7" t="s">
        <v>45</v>
      </c>
      <c r="I52" s="7">
        <v>3.125</v>
      </c>
      <c r="J52" s="9">
        <v>3.7468087977272111</v>
      </c>
      <c r="K52" s="9">
        <v>4.8927802135631104</v>
      </c>
      <c r="L52" s="9">
        <v>3</v>
      </c>
      <c r="M52" s="7">
        <v>10.050000000000001</v>
      </c>
      <c r="N52" s="22">
        <v>4.5</v>
      </c>
      <c r="O52" s="22">
        <f>IF(ABS(I52 - N52) &gt; MAX(ABS(J52 - N52), ABS(K52 - N52)), I52 - N52, IF(ABS(J52 - N52) &gt; ABS(K52 - N52), J52 - N52, K52 - N52))</f>
        <v>-1.375</v>
      </c>
      <c r="P52" s="22" t="str">
        <f>IF(OR(O52&lt;0, AND(I52&lt;N52, L52&lt;N52)), "Under", "Over")</f>
        <v>Under</v>
      </c>
      <c r="Q52" s="22">
        <f>I52-N52</f>
        <v>-1.375</v>
      </c>
      <c r="R52" s="22">
        <v>0.375</v>
      </c>
      <c r="S52" s="22">
        <f>IF(P52="Over", IF(AND(J52&gt;N52, K52&gt;N52, L52&gt;N52), 1, IF(OR(AND(J52&gt;N52, K52&gt;N52), AND(J52&gt;N52, L52&gt;N52), AND(J52&gt;N52, L52&gt;N52)), 2/3, IF(OR(AND(J52&gt;N52, K52&lt;=N52), AND(J52&gt;N52, L52&lt;=N52), AND(K52&gt;N52, L52&lt;=N52), AND(J52&lt;=N52, K52&gt;N52), AND(J52&lt;=N52, L52&gt;N52), AND(K52&lt;=N52, L52&gt;N52)), 1/3, 0))), IF(AND(J52&lt;N52, K52&lt;N52, L52&lt;N52), 1, IF(OR(AND(J52&lt;N52, K52&lt;N52), AND(J52&lt;N52, L52&lt;N52), AND(J52&lt;N52, L52&lt;N52)), 2/3, IF(OR(AND(J52&lt;N52, K52&gt;=N52), AND(J52&lt;N52, L52&gt;=N52), AND(K52&lt;N52, L52&gt;=N52), AND(J52&gt;=N52, K52&lt;N52), AND(J52&gt;=N52, L52&lt;N52), AND(K52&gt;=N52, L52&lt;N52)), 1/3, 0))))</f>
        <v>0.66666666666666663</v>
      </c>
      <c r="T52" s="22">
        <f>IF(OR(O52&gt;1.5,O52&lt;-1.5),2,
IF(OR(AND(O52&lt;=1.5,O52&gt;=1),AND(O52&gt;=-1.5,O52&lt;=-1)),1.5,
IF(OR(AND(O52&lt;=1,O52&gt;=0.75),AND(O52&gt;=-1,O52&lt;=-0.75)),1,
IF(OR(AND(O52&lt;=0.75,O52&gt;=0.5),AND(O52&gt;=-0.75,O52&lt;=-0.5)),0.5,
IF(OR(O52&lt;=0.5,O52&gt;=-0.5),0,"")
)
)
))</f>
        <v>1.5</v>
      </c>
      <c r="U52" s="22">
        <f>IF(S52=1,3,IF(S52=2/3,2,IF(S52=1/3,1,0)))</f>
        <v>2</v>
      </c>
      <c r="V52" s="22">
        <f>IF(AND(P52="Over", I52&gt;N52), 2, IF(AND(P52="Under", I52&lt;=N52), 2, 0))</f>
        <v>2</v>
      </c>
      <c r="W52" s="22">
        <f>IF(AND(P52="Over", ISNUMBER(R52), R52&gt;0.5), 2, IF(AND(P52="Under", ISNUMBER(R52), R52&lt;=0.5), 2, 0))</f>
        <v>2</v>
      </c>
      <c r="X52" s="22">
        <f>IF(P52="Over",
    IF(M52&gt;8.6, 1,
        IF(M52&gt;7.5, 0.5, 0)),
    IF(P52="Under",
        IF(M52&gt;8.6, 0,
            IF(M52&gt;7.5, 0.5, 1)),
        "Invalid N37 Value"))</f>
        <v>0</v>
      </c>
      <c r="Y52" s="22">
        <f>SUM(T52:X52)</f>
        <v>7.5</v>
      </c>
      <c r="Z52" s="22">
        <v>6</v>
      </c>
      <c r="AA52">
        <v>4.4625000000000004</v>
      </c>
      <c r="AB52" s="6">
        <v>0.70028011204481788</v>
      </c>
      <c r="AC52">
        <v>1.1166666666666667</v>
      </c>
    </row>
    <row r="53" spans="1:30" ht="15" thickBot="1" x14ac:dyDescent="0.35">
      <c r="A53" t="str">
        <f t="shared" si="6"/>
        <v>David Festa</v>
      </c>
      <c r="B53" s="5">
        <f>Neural!B18</f>
        <v>4.2918106049338398</v>
      </c>
      <c r="D53" s="14">
        <v>17</v>
      </c>
      <c r="E53" s="7" t="s">
        <v>97</v>
      </c>
      <c r="F53" s="7" t="s">
        <v>14</v>
      </c>
      <c r="G53" s="7" t="s">
        <v>51</v>
      </c>
      <c r="H53" s="7" t="s">
        <v>44</v>
      </c>
      <c r="I53" s="7">
        <v>5.2</v>
      </c>
      <c r="J53" s="7">
        <v>5.1592158999647655</v>
      </c>
      <c r="K53" s="7">
        <v>6.5976559470429903</v>
      </c>
      <c r="L53" s="7">
        <v>4.2918106049338398</v>
      </c>
      <c r="M53" s="7">
        <v>7.85</v>
      </c>
      <c r="N53" s="21">
        <v>4.5</v>
      </c>
      <c r="O53" s="21">
        <f>IF(ABS(I53 - N53) &gt; MAX(ABS(J53 - N53), ABS(K53 - N53)), I53 - N53, IF(ABS(J53 - N53) &gt; ABS(K53 - N53), J53 - N53, K53 - N53))</f>
        <v>2.0976559470429903</v>
      </c>
      <c r="P53" s="21" t="str">
        <f>IF(OR(O53&lt;0, AND(I53&lt;N53, L53&lt;N53)), "Under", "Over")</f>
        <v>Over</v>
      </c>
      <c r="Q53" s="21">
        <f>I53-N53</f>
        <v>0.70000000000000018</v>
      </c>
      <c r="R53" s="21">
        <v>0.6</v>
      </c>
      <c r="S53" s="21">
        <f>IF(P53="Over", IF(AND(J53&gt;N53, K53&gt;N53, L53&gt;N53), 1, IF(OR(AND(J53&gt;N53, K53&gt;N53), AND(J53&gt;N53, L53&gt;N53), AND(J53&gt;N53, L53&gt;N53)), 2/3, IF(OR(AND(J53&gt;N53, K53&lt;=N53), AND(J53&gt;N53, L53&lt;=N53), AND(K53&gt;N53, L53&lt;=N53), AND(J53&lt;=N53, K53&gt;N53), AND(J53&lt;=N53, L53&gt;N53), AND(K53&lt;=N53, L53&gt;N53)), 1/3, 0))), IF(AND(J53&lt;N53, K53&lt;N53, L53&lt;N53), 1, IF(OR(AND(J53&lt;N53, K53&lt;N53), AND(J53&lt;N53, L53&lt;N53), AND(J53&lt;N53, L53&lt;N53)), 2/3, IF(OR(AND(J53&lt;N53, K53&gt;=N53), AND(J53&lt;N53, L53&gt;=N53), AND(K53&lt;N53, L53&gt;=N53), AND(J53&gt;=N53, K53&lt;N53), AND(J53&gt;=N53, L53&lt;N53), AND(K53&gt;=N53, L53&lt;N53)), 1/3, 0))))</f>
        <v>0.66666666666666663</v>
      </c>
      <c r="T53" s="21">
        <f>IF(OR(O53&gt;1.5,O53&lt;-1.5),2,
IF(OR(AND(O53&lt;=1.5,O53&gt;=1),AND(O53&gt;=-1.5,O53&lt;=-1)),1.5,
IF(OR(AND(O53&lt;=1,O53&gt;=0.75),AND(O53&gt;=-1,O53&lt;=-0.75)),1,
IF(OR(AND(O53&lt;=0.75,O53&gt;=0.5),AND(O53&gt;=-0.75,O53&lt;=-0.5)),0.5,
IF(OR(O53&lt;=0.5,O53&gt;=-0.5),0,"")
)
)
))</f>
        <v>2</v>
      </c>
      <c r="U53" s="21">
        <f>IF(S53=1,3,IF(S53=2/3,2,IF(S53=1/3,1,0)))</f>
        <v>2</v>
      </c>
      <c r="V53" s="21">
        <f>IF(AND(P53="Over", I53&gt;N53), 2, IF(AND(P53="Under", I53&lt;=N53), 2, 0))</f>
        <v>2</v>
      </c>
      <c r="W53" s="21">
        <f>IF(AND(P53="Over", ISNUMBER(R53), R53&gt;0.5), 2, IF(AND(P53="Under", ISNUMBER(R53), R53&lt;=0.5), 2, 0))</f>
        <v>2</v>
      </c>
      <c r="X53" s="21">
        <f>IF(P53="Over",
    IF(M53&gt;8.6, 1,
        IF(M53&gt;7.5, 0.5, 0)),
    IF(P53="Under",
        IF(M53&gt;8.6, 0,
            IF(M53&gt;7.5, 0.5, 1)),
        "Invalid N37 Value"))</f>
        <v>0.5</v>
      </c>
      <c r="Y53" s="21">
        <f>SUM(T53:X53)</f>
        <v>8.5</v>
      </c>
      <c r="Z53" s="21">
        <v>6</v>
      </c>
      <c r="AA53">
        <v>4.62</v>
      </c>
      <c r="AB53" s="6">
        <v>1.1255411255411256</v>
      </c>
      <c r="AC53">
        <v>0.87222222222222223</v>
      </c>
    </row>
    <row r="54" spans="1:30" ht="15" thickBot="1" x14ac:dyDescent="0.35">
      <c r="A54" t="str">
        <f t="shared" si="6"/>
        <v>Nathan Eovaldi</v>
      </c>
      <c r="B54" s="5">
        <f>Neural!B19</f>
        <v>5.4042082643477896</v>
      </c>
      <c r="D54" s="14">
        <v>18</v>
      </c>
      <c r="E54" s="7" t="s">
        <v>110</v>
      </c>
      <c r="F54" s="7" t="s">
        <v>51</v>
      </c>
      <c r="G54" s="7" t="s">
        <v>14</v>
      </c>
      <c r="H54" s="7" t="s">
        <v>45</v>
      </c>
      <c r="I54" s="7">
        <v>5.5714285714285712</v>
      </c>
      <c r="J54" s="7">
        <v>5.5188254474468765</v>
      </c>
      <c r="K54" s="7">
        <v>6.0106384556196701</v>
      </c>
      <c r="L54" s="7">
        <v>5.0062938457305002</v>
      </c>
      <c r="M54" s="7">
        <v>8.25</v>
      </c>
      <c r="N54" s="21">
        <v>6.5</v>
      </c>
      <c r="O54" s="21">
        <f>IF(ABS(I54 - N54) &gt; MAX(ABS(J54 - N54), ABS(K54 - N54)), I54 - N54, IF(ABS(J54 - N54) &gt; ABS(K54 - N54), J54 - N54, K54 - N54))</f>
        <v>-0.98117455255312347</v>
      </c>
      <c r="P54" s="21" t="str">
        <f>IF(OR(O54&lt;0, AND(I54&lt;N54, L54&lt;N54)), "Under", "Over")</f>
        <v>Under</v>
      </c>
      <c r="Q54" s="21">
        <f>I54-N54</f>
        <v>-0.92857142857142883</v>
      </c>
      <c r="R54" s="21">
        <v>0.3</v>
      </c>
      <c r="S54" s="21">
        <f>IF(P54="Over", IF(AND(J54&gt;N54, K54&gt;N54, L54&gt;N54), 1, IF(OR(AND(J54&gt;N54, K54&gt;N54), AND(J54&gt;N54, L54&gt;N54), AND(J54&gt;N54, L54&gt;N54)), 2/3, IF(OR(AND(J54&gt;N54, K54&lt;=N54), AND(J54&gt;N54, L54&lt;=N54), AND(K54&gt;N54, L54&lt;=N54), AND(J54&lt;=N54, K54&gt;N54), AND(J54&lt;=N54, L54&gt;N54), AND(K54&lt;=N54, L54&gt;N54)), 1/3, 0))), IF(AND(J54&lt;N54, K54&lt;N54, L54&lt;N54), 1, IF(OR(AND(J54&lt;N54, K54&lt;N54), AND(J54&lt;N54, L54&lt;N54), AND(J54&lt;N54, L54&lt;N54)), 2/3, IF(OR(AND(J54&lt;N54, K54&gt;=N54), AND(J54&lt;N54, L54&gt;=N54), AND(K54&lt;N54, L54&gt;=N54), AND(J54&gt;=N54, K54&lt;N54), AND(J54&gt;=N54, L54&lt;N54), AND(K54&gt;=N54, L54&lt;N54)), 1/3, 0))))</f>
        <v>1</v>
      </c>
      <c r="T54" s="21">
        <f>IF(OR(O54&gt;1.5,O54&lt;-1.5),2,
IF(OR(AND(O54&lt;=1.5,O54&gt;=1),AND(O54&gt;=-1.5,O54&lt;=-1)),1.5,
IF(OR(AND(O54&lt;=1,O54&gt;=0.75),AND(O54&gt;=-1,O54&lt;=-0.75)),1,
IF(OR(AND(O54&lt;=0.75,O54&gt;=0.5),AND(O54&gt;=-0.75,O54&lt;=-0.5)),0.5,
IF(OR(O54&lt;=0.5,O54&gt;=-0.5),0,"")
)
)
))</f>
        <v>1</v>
      </c>
      <c r="U54" s="21">
        <f>IF(S54=1,3,IF(S54=2/3,2,IF(S54=1/3,1,0)))</f>
        <v>3</v>
      </c>
      <c r="V54" s="21">
        <f>IF(AND(P54="Over", I54&gt;N54), 2, IF(AND(P54="Under", I54&lt;=N54), 2, 0))</f>
        <v>2</v>
      </c>
      <c r="W54" s="21">
        <f>IF(AND(P54="Over", ISNUMBER(R54), R54&gt;0.5), 2, IF(AND(P54="Under", ISNUMBER(R54), R54&lt;=0.5), 2, 0))</f>
        <v>2</v>
      </c>
      <c r="X54" s="21">
        <f>IF(P54="Over",
    IF(M54&gt;8.6, 1,
        IF(M54&gt;7.5, 0.5, 0)),
    IF(P54="Under",
        IF(M54&gt;8.6, 0,
            IF(M54&gt;7.5, 0.5, 1)),
        "Invalid N37 Value"))</f>
        <v>0.5</v>
      </c>
      <c r="Y54" s="21">
        <f>SUM(T54:X54)</f>
        <v>8.5</v>
      </c>
      <c r="Z54" s="21">
        <v>6</v>
      </c>
      <c r="AA54">
        <v>5.6476190476190471</v>
      </c>
      <c r="AB54" s="6">
        <v>0.98650927487352447</v>
      </c>
      <c r="AC54">
        <v>0.91666666666666663</v>
      </c>
    </row>
    <row r="55" spans="1:30" ht="15" thickBot="1" x14ac:dyDescent="0.35">
      <c r="A55" t="str">
        <f t="shared" si="6"/>
        <v>Hayden Birdsong</v>
      </c>
      <c r="B55" s="5">
        <f>Neural!B20</f>
        <v>4.4605329990584996</v>
      </c>
      <c r="D55" s="14">
        <v>19</v>
      </c>
      <c r="E55" s="7" t="s">
        <v>106</v>
      </c>
      <c r="F55" s="7" t="s">
        <v>114</v>
      </c>
      <c r="G55" s="7" t="s">
        <v>101</v>
      </c>
      <c r="H55" s="7" t="s">
        <v>44</v>
      </c>
      <c r="I55" s="7">
        <v>5.5</v>
      </c>
      <c r="J55" s="7">
        <v>5.2779246627289274</v>
      </c>
      <c r="K55" s="7">
        <v>6.4939877857165902</v>
      </c>
      <c r="L55" s="7">
        <v>4.4605329990584996</v>
      </c>
      <c r="M55" s="7">
        <v>7.75</v>
      </c>
      <c r="N55" s="22">
        <v>5.5</v>
      </c>
      <c r="O55" s="22">
        <f>IF(ABS(I55 - N55) &gt; MAX(ABS(J55 - N55), ABS(K55 - N55)), I55 - N55, IF(ABS(J55 - N55) &gt; ABS(K55 - N55), J55 - N55, K55 - N55))</f>
        <v>0.99398778571659019</v>
      </c>
      <c r="P55" s="22" t="str">
        <f>IF(OR(O55&lt;0, AND(I55&lt;N55, L55&lt;N55)), "Under", "Over")</f>
        <v>Over</v>
      </c>
      <c r="Q55" s="22">
        <f>I55-N55</f>
        <v>0</v>
      </c>
      <c r="R55" s="22">
        <v>0.25</v>
      </c>
      <c r="S55" s="22">
        <f>IF(P55="Over", IF(AND(J55&gt;N55, K55&gt;N55, L55&gt;N55), 1, IF(OR(AND(J55&gt;N55, K55&gt;N55), AND(J55&gt;N55, L55&gt;N55), AND(J55&gt;N55, L55&gt;N55)), 2/3, IF(OR(AND(J55&gt;N55, K55&lt;=N55), AND(J55&gt;N55, L55&lt;=N55), AND(K55&gt;N55, L55&lt;=N55), AND(J55&lt;=N55, K55&gt;N55), AND(J55&lt;=N55, L55&gt;N55), AND(K55&lt;=N55, L55&gt;N55)), 1/3, 0))), IF(AND(J55&lt;N55, K55&lt;N55, L55&lt;N55), 1, IF(OR(AND(J55&lt;N55, K55&lt;N55), AND(J55&lt;N55, L55&lt;N55), AND(J55&lt;N55, L55&lt;N55)), 2/3, IF(OR(AND(J55&lt;N55, K55&gt;=N55), AND(J55&lt;N55, L55&gt;=N55), AND(K55&lt;N55, L55&gt;=N55), AND(J55&gt;=N55, K55&lt;N55), AND(J55&gt;=N55, L55&lt;N55), AND(K55&gt;=N55, L55&lt;N55)), 1/3, 0))))</f>
        <v>0.33333333333333331</v>
      </c>
      <c r="T55" s="22">
        <f>IF(OR(O55&gt;1.5,O55&lt;-1.5),2,
IF(OR(AND(O55&lt;=1.5,O55&gt;=1),AND(O55&gt;=-1.5,O55&lt;=-1)),1.5,
IF(OR(AND(O55&lt;=1,O55&gt;=0.75),AND(O55&gt;=-1,O55&lt;=-0.75)),1,
IF(OR(AND(O55&lt;=0.75,O55&gt;=0.5),AND(O55&gt;=-0.75,O55&lt;=-0.5)),0.5,
IF(OR(O55&lt;=0.5,O55&gt;=-0.5),0,"")
)
)
))</f>
        <v>1</v>
      </c>
      <c r="U55" s="22">
        <f>IF(S55=1,3,IF(S55=2/3,2,IF(S55=1/3,1,0)))</f>
        <v>1</v>
      </c>
      <c r="V55" s="22">
        <f>IF(AND(P55="Over", I55&gt;N55), 2, IF(AND(P55="Under", I55&lt;=N55), 2, 0))</f>
        <v>0</v>
      </c>
      <c r="W55" s="22">
        <f>IF(AND(P55="Over", ISNUMBER(R55), R55&gt;0.5), 2, IF(AND(P55="Under", ISNUMBER(R55), R55&lt;=0.5), 2, 0))</f>
        <v>0</v>
      </c>
      <c r="X55" s="22">
        <f>IF(P55="Over",
    IF(M55&gt;8.6, 1,
        IF(M55&gt;7.5, 0.5, 0)),
    IF(P55="Under",
        IF(M55&gt;8.6, 0,
            IF(M55&gt;7.5, 0.5, 1)),
        "Invalid N37 Value"))</f>
        <v>0.5</v>
      </c>
      <c r="Y55" s="22">
        <f>SUM(T55:X55)</f>
        <v>2.5</v>
      </c>
      <c r="Z55" s="22">
        <v>5</v>
      </c>
      <c r="AA55">
        <v>4.4375</v>
      </c>
      <c r="AB55" s="6">
        <v>1.2394366197183098</v>
      </c>
      <c r="AC55">
        <v>0.86111111111111116</v>
      </c>
    </row>
    <row r="56" spans="1:30" ht="15" thickBot="1" x14ac:dyDescent="0.35">
      <c r="A56" t="str">
        <f t="shared" si="6"/>
        <v>Osvaldo Bido</v>
      </c>
      <c r="B56" s="5">
        <f>Neural!B21</f>
        <v>4.8718883862042599</v>
      </c>
      <c r="D56" s="19">
        <v>20</v>
      </c>
      <c r="E56" s="16" t="s">
        <v>100</v>
      </c>
      <c r="F56" s="16" t="s">
        <v>101</v>
      </c>
      <c r="G56" s="16" t="s">
        <v>114</v>
      </c>
      <c r="H56" s="16" t="s">
        <v>45</v>
      </c>
      <c r="I56" s="16">
        <v>5.4</v>
      </c>
      <c r="J56" s="16">
        <v>5.1998197512124369</v>
      </c>
      <c r="K56" s="16">
        <v>6.21774776359758</v>
      </c>
      <c r="L56" s="16">
        <v>4.8718883862042599</v>
      </c>
      <c r="M56" s="16">
        <v>9.35</v>
      </c>
      <c r="N56" s="21">
        <v>4.5</v>
      </c>
      <c r="O56" s="21">
        <f>IF(ABS(I56 - N56) &gt; MAX(ABS(J56 - N56), ABS(K56 - N56)), I56 - N56, IF(ABS(J56 - N56) &gt; ABS(K56 - N56), J56 - N56, K56 - N56))</f>
        <v>1.71774776359758</v>
      </c>
      <c r="P56" s="21" t="str">
        <f>IF(OR(O56&lt;0, AND(I56&lt;N56, L56&lt;N56)), "Under", "Over")</f>
        <v>Over</v>
      </c>
      <c r="Q56" s="21">
        <f>I56-N56</f>
        <v>0.90000000000000036</v>
      </c>
      <c r="R56" s="21">
        <v>0.8</v>
      </c>
      <c r="S56" s="21">
        <f>IF(P56="Over", IF(AND(J56&gt;N56, K56&gt;N56, L56&gt;N56), 1, IF(OR(AND(J56&gt;N56, K56&gt;N56), AND(J56&gt;N56, L56&gt;N56), AND(J56&gt;N56, L56&gt;N56)), 2/3, IF(OR(AND(J56&gt;N56, K56&lt;=N56), AND(J56&gt;N56, L56&lt;=N56), AND(K56&gt;N56, L56&lt;=N56), AND(J56&lt;=N56, K56&gt;N56), AND(J56&lt;=N56, L56&gt;N56), AND(K56&lt;=N56, L56&gt;N56)), 1/3, 0))), IF(AND(J56&lt;N56, K56&lt;N56, L56&lt;N56), 1, IF(OR(AND(J56&lt;N56, K56&lt;N56), AND(J56&lt;N56, L56&lt;N56), AND(J56&lt;N56, L56&lt;N56)), 2/3, IF(OR(AND(J56&lt;N56, K56&gt;=N56), AND(J56&lt;N56, L56&gt;=N56), AND(K56&lt;N56, L56&gt;=N56), AND(J56&gt;=N56, K56&lt;N56), AND(J56&gt;=N56, L56&lt;N56), AND(K56&gt;=N56, L56&lt;N56)), 1/3, 0))))</f>
        <v>1</v>
      </c>
      <c r="T56" s="21">
        <f>IF(OR(O56&gt;1.5,O56&lt;-1.5),2,
IF(OR(AND(O56&lt;=1.5,O56&gt;=1),AND(O56&gt;=-1.5,O56&lt;=-1)),1.5,
IF(OR(AND(O56&lt;=1,O56&gt;=0.75),AND(O56&gt;=-1,O56&lt;=-0.75)),1,
IF(OR(AND(O56&lt;=0.75,O56&gt;=0.5),AND(O56&gt;=-0.75,O56&lt;=-0.5)),0.5,
IF(OR(O56&lt;=0.5,O56&gt;=-0.5),0,"")
)
)
))</f>
        <v>2</v>
      </c>
      <c r="U56" s="21">
        <f>IF(S56=1,3,IF(S56=2/3,2,IF(S56=1/3,1,0)))</f>
        <v>3</v>
      </c>
      <c r="V56" s="21">
        <f>IF(AND(P56="Over", I56&gt;N56), 2, IF(AND(P56="Under", I56&lt;=N56), 2, 0))</f>
        <v>2</v>
      </c>
      <c r="W56" s="21">
        <f>IF(AND(P56="Over", ISNUMBER(R56), R56&gt;0.5), 2, IF(AND(P56="Under", ISNUMBER(R56), R56&lt;=0.5), 2, 0))</f>
        <v>2</v>
      </c>
      <c r="X56" s="21">
        <f>IF(P56="Over",
    IF(M56&gt;8.6, 1,
        IF(M56&gt;7.5, 0.5, 0)),
    IF(P56="Under",
        IF(M56&gt;8.6, 0,
            IF(M56&gt;7.5, 0.5, 1)),
        "Invalid N37 Value"))</f>
        <v>1</v>
      </c>
      <c r="Y56" s="21">
        <f>SUM(T56:X56)</f>
        <v>10</v>
      </c>
      <c r="Z56" s="21">
        <v>6</v>
      </c>
      <c r="AA56">
        <v>4.4800000000000004</v>
      </c>
      <c r="AB56" s="6">
        <v>1.2053571428571428</v>
      </c>
      <c r="AC56">
        <v>1.0388888888888888</v>
      </c>
    </row>
    <row r="57" spans="1:30" ht="15" thickBot="1" x14ac:dyDescent="0.35">
      <c r="A57" t="str">
        <f t="shared" si="6"/>
        <v>Chris Flexen</v>
      </c>
      <c r="B57" s="5">
        <f>Neural!B22</f>
        <v>3.9199088759301</v>
      </c>
      <c r="D57" s="14">
        <v>21</v>
      </c>
      <c r="E57" s="7" t="s">
        <v>87</v>
      </c>
      <c r="F57" s="7" t="s">
        <v>71</v>
      </c>
      <c r="G57" s="7" t="s">
        <v>72</v>
      </c>
      <c r="H57" s="7" t="s">
        <v>44</v>
      </c>
      <c r="I57" s="7">
        <v>3.4782608695652169</v>
      </c>
      <c r="J57" s="7">
        <v>3.7652374517221219</v>
      </c>
      <c r="K57" s="7">
        <v>4.4339001050344704</v>
      </c>
      <c r="L57" s="7">
        <v>3.0076816000000002</v>
      </c>
      <c r="M57" s="7">
        <v>7.95</v>
      </c>
      <c r="N57" s="21">
        <v>3.5</v>
      </c>
      <c r="O57" s="21">
        <f>IF(ABS(I57 - N57) &gt; MAX(ABS(J57 - N57), ABS(K57 - N57)), I57 - N57, IF(ABS(J57 - N57) &gt; ABS(K57 - N57), J57 - N57, K57 - N57))</f>
        <v>0.93390010503447041</v>
      </c>
      <c r="P57" s="21" t="str">
        <f>IF(OR(O57&lt;0, AND(I57&lt;N57, L57&lt;N57)), "Under", "Over")</f>
        <v>Under</v>
      </c>
      <c r="Q57" s="21">
        <f>I57-N57</f>
        <v>-2.1739130434783149E-2</v>
      </c>
      <c r="R57" s="21">
        <v>0.4</v>
      </c>
      <c r="S57" s="21">
        <f>IF(P57="Over", IF(AND(J57&gt;N57, K57&gt;N57, L57&gt;N57), 1, IF(OR(AND(J57&gt;N57, K57&gt;N57), AND(J57&gt;N57, L57&gt;N57), AND(J57&gt;N57, L57&gt;N57)), 2/3, IF(OR(AND(J57&gt;N57, K57&lt;=N57), AND(J57&gt;N57, L57&lt;=N57), AND(K57&gt;N57, L57&lt;=N57), AND(J57&lt;=N57, K57&gt;N57), AND(J57&lt;=N57, L57&gt;N57), AND(K57&lt;=N57, L57&gt;N57)), 1/3, 0))), IF(AND(J57&lt;N57, K57&lt;N57, L57&lt;N57), 1, IF(OR(AND(J57&lt;N57, K57&lt;N57), AND(J57&lt;N57, L57&lt;N57), AND(J57&lt;N57, L57&lt;N57)), 2/3, IF(OR(AND(J57&lt;N57, K57&gt;=N57), AND(J57&lt;N57, L57&gt;=N57), AND(K57&lt;N57, L57&gt;=N57), AND(J57&gt;=N57, K57&lt;N57), AND(J57&gt;=N57, L57&lt;N57), AND(K57&gt;=N57, L57&lt;N57)), 1/3, 0))))</f>
        <v>0.33333333333333331</v>
      </c>
      <c r="T57" s="21">
        <f>IF(OR(O57&gt;1.5,O57&lt;-1.5),2,
IF(OR(AND(O57&lt;=1.5,O57&gt;=1),AND(O57&gt;=-1.5,O57&lt;=-1)),1.5,
IF(OR(AND(O57&lt;=1,O57&gt;=0.75),AND(O57&gt;=-1,O57&lt;=-0.75)),1,
IF(OR(AND(O57&lt;=0.75,O57&gt;=0.5),AND(O57&gt;=-0.75,O57&lt;=-0.5)),0.5,
IF(OR(O57&lt;=0.5,O57&gt;=-0.5),0,"")
)
)
))</f>
        <v>1</v>
      </c>
      <c r="U57" s="21">
        <f>IF(S57=1,3,IF(S57=2/3,2,IF(S57=1/3,1,0)))</f>
        <v>1</v>
      </c>
      <c r="V57" s="21">
        <f>IF(AND(P57="Over", I57&gt;N57), 2, IF(AND(P57="Under", I57&lt;=N57), 2, 0))</f>
        <v>2</v>
      </c>
      <c r="W57" s="21">
        <f>IF(AND(P57="Over", ISNUMBER(R57), R57&gt;0.5), 2, IF(AND(P57="Under", ISNUMBER(R57), R57&lt;=0.5), 2, 0))</f>
        <v>2</v>
      </c>
      <c r="X57" s="21">
        <f>IF(P57="Over",
    IF(M57&gt;8.6, 1,
        IF(M57&gt;7.5, 0.5, 0)),
    IF(P57="Under",
        IF(M57&gt;8.6, 0,
            IF(M57&gt;7.5, 0.5, 1)),
        "Invalid N37 Value"))</f>
        <v>0.5</v>
      </c>
      <c r="Y57" s="21">
        <f>SUM(T57:X57)</f>
        <v>6.5</v>
      </c>
      <c r="Z57" s="21">
        <v>1</v>
      </c>
      <c r="AA57">
        <v>4.6826086956521742</v>
      </c>
      <c r="AB57" s="6">
        <v>0.74280408542246967</v>
      </c>
      <c r="AC57">
        <v>0.8833333333333333</v>
      </c>
    </row>
    <row r="58" spans="1:30" ht="15" thickBot="1" x14ac:dyDescent="0.35">
      <c r="A58" t="str">
        <f t="shared" si="6"/>
        <v>Hunter Brown</v>
      </c>
      <c r="B58" s="5">
        <f>Neural!B23</f>
        <v>5.1533294070376003</v>
      </c>
      <c r="D58" s="14">
        <v>22</v>
      </c>
      <c r="E58" s="7" t="s">
        <v>92</v>
      </c>
      <c r="F58" s="7" t="s">
        <v>72</v>
      </c>
      <c r="G58" s="7" t="s">
        <v>71</v>
      </c>
      <c r="H58" s="7" t="s">
        <v>45</v>
      </c>
      <c r="I58" s="7">
        <v>5.7391304347826084</v>
      </c>
      <c r="J58" s="7">
        <v>5.6033600541743418</v>
      </c>
      <c r="K58" s="7">
        <v>6.6833444537049997</v>
      </c>
      <c r="L58" s="7">
        <v>5.1057531065608002</v>
      </c>
      <c r="M58" s="7">
        <v>8.85</v>
      </c>
      <c r="N58" s="21">
        <v>6.5</v>
      </c>
      <c r="O58" s="21">
        <f>IF(ABS(I58 - N58) &gt; MAX(ABS(J58 - N58), ABS(K58 - N58)), I58 - N58, IF(ABS(J58 - N58) &gt; ABS(K58 - N58), J58 - N58, K58 - N58))</f>
        <v>-0.8966399458256582</v>
      </c>
      <c r="P58" s="21" t="str">
        <f>IF(OR(O58&lt;0, AND(I58&lt;N58, L58&lt;N58)), "Under", "Over")</f>
        <v>Under</v>
      </c>
      <c r="Q58" s="21">
        <f>I58-N58</f>
        <v>-0.76086956521739157</v>
      </c>
      <c r="R58" s="21">
        <v>0.4</v>
      </c>
      <c r="S58" s="21">
        <f>IF(P58="Over", IF(AND(J58&gt;N58, K58&gt;N58, L58&gt;N58), 1, IF(OR(AND(J58&gt;N58, K58&gt;N58), AND(J58&gt;N58, L58&gt;N58), AND(J58&gt;N58, L58&gt;N58)), 2/3, IF(OR(AND(J58&gt;N58, K58&lt;=N58), AND(J58&gt;N58, L58&lt;=N58), AND(K58&gt;N58, L58&lt;=N58), AND(J58&lt;=N58, K58&gt;N58), AND(J58&lt;=N58, L58&gt;N58), AND(K58&lt;=N58, L58&gt;N58)), 1/3, 0))), IF(AND(J58&lt;N58, K58&lt;N58, L58&lt;N58), 1, IF(OR(AND(J58&lt;N58, K58&lt;N58), AND(J58&lt;N58, L58&lt;N58), AND(J58&lt;N58, L58&lt;N58)), 2/3, IF(OR(AND(J58&lt;N58, K58&gt;=N58), AND(J58&lt;N58, L58&gt;=N58), AND(K58&lt;N58, L58&gt;=N58), AND(J58&gt;=N58, K58&lt;N58), AND(J58&gt;=N58, L58&lt;N58), AND(K58&gt;=N58, L58&lt;N58)), 1/3, 0))))</f>
        <v>0.66666666666666663</v>
      </c>
      <c r="T58" s="21">
        <f>IF(OR(O58&gt;1.5,O58&lt;-1.5),2,
IF(OR(AND(O58&lt;=1.5,O58&gt;=1),AND(O58&gt;=-1.5,O58&lt;=-1)),1.5,
IF(OR(AND(O58&lt;=1,O58&gt;=0.75),AND(O58&gt;=-1,O58&lt;=-0.75)),1,
IF(OR(AND(O58&lt;=0.75,O58&gt;=0.5),AND(O58&gt;=-0.75,O58&lt;=-0.5)),0.5,
IF(OR(O58&lt;=0.5,O58&gt;=-0.5),0,"")
)
)
))</f>
        <v>1</v>
      </c>
      <c r="U58" s="21">
        <f>IF(S58=1,3,IF(S58=2/3,2,IF(S58=1/3,1,0)))</f>
        <v>2</v>
      </c>
      <c r="V58" s="21">
        <f>IF(AND(P58="Over", I58&gt;N58), 2, IF(AND(P58="Under", I58&lt;=N58), 2, 0))</f>
        <v>2</v>
      </c>
      <c r="W58" s="21">
        <f>IF(AND(P58="Over", ISNUMBER(R58), R58&gt;0.5), 2, IF(AND(P58="Under", ISNUMBER(R58), R58&lt;=0.5), 2, 0))</f>
        <v>2</v>
      </c>
      <c r="X58" s="21">
        <f>IF(P58="Over",
    IF(M58&gt;8.6, 1,
        IF(M58&gt;7.5, 0.5, 0)),
    IF(P58="Under",
        IF(M58&gt;8.6, 0,
            IF(M58&gt;7.5, 0.5, 1)),
        "Invalid N37 Value"))</f>
        <v>0</v>
      </c>
      <c r="Y58" s="21">
        <f>SUM(T58:X58)</f>
        <v>7</v>
      </c>
      <c r="Z58" s="21">
        <v>6</v>
      </c>
      <c r="AA58">
        <v>5.2478260869565219</v>
      </c>
      <c r="AB58" s="6">
        <v>1.0936205468102733</v>
      </c>
      <c r="AC58">
        <v>0.98333333333333328</v>
      </c>
    </row>
    <row r="59" spans="1:30" ht="15" thickBot="1" x14ac:dyDescent="0.35">
      <c r="A59" t="str">
        <f t="shared" si="6"/>
        <v>Tanner Bibee</v>
      </c>
      <c r="B59" s="5">
        <f>Neural!B24</f>
        <v>5.5276931199405697</v>
      </c>
      <c r="D59" s="14">
        <v>23</v>
      </c>
      <c r="E59" s="7" t="s">
        <v>89</v>
      </c>
      <c r="F59" s="7" t="s">
        <v>73</v>
      </c>
      <c r="G59" s="7" t="s">
        <v>48</v>
      </c>
      <c r="H59" s="7" t="s">
        <v>44</v>
      </c>
      <c r="I59" s="7">
        <v>5.9565217391304346</v>
      </c>
      <c r="J59" s="7">
        <v>5.7866111595619349</v>
      </c>
      <c r="K59" s="7">
        <v>6.6833444537049997</v>
      </c>
      <c r="L59" s="7">
        <v>5.26069557667374</v>
      </c>
      <c r="M59" s="7">
        <v>9.25</v>
      </c>
      <c r="N59" s="21">
        <v>5.5</v>
      </c>
      <c r="O59" s="21">
        <f>IF(ABS(I59 - N59) &gt; MAX(ABS(J59 - N59), ABS(K59 - N59)), I59 - N59, IF(ABS(J59 - N59) &gt; ABS(K59 - N59), J59 - N59, K59 - N59))</f>
        <v>1.1833444537049997</v>
      </c>
      <c r="P59" s="21" t="str">
        <f>IF(OR(O59&lt;0, AND(I59&lt;N59, L59&lt;N59)), "Under", "Over")</f>
        <v>Over</v>
      </c>
      <c r="Q59" s="21">
        <f>I59-N59</f>
        <v>0.45652173913043459</v>
      </c>
      <c r="R59" s="21">
        <v>0.5</v>
      </c>
      <c r="S59" s="21">
        <f>IF(P59="Over", IF(AND(J59&gt;N59, K59&gt;N59, L59&gt;N59), 1, IF(OR(AND(J59&gt;N59, K59&gt;N59), AND(J59&gt;N59, L59&gt;N59), AND(J59&gt;N59, L59&gt;N59)), 2/3, IF(OR(AND(J59&gt;N59, K59&lt;=N59), AND(J59&gt;N59, L59&lt;=N59), AND(K59&gt;N59, L59&lt;=N59), AND(J59&lt;=N59, K59&gt;N59), AND(J59&lt;=N59, L59&gt;N59), AND(K59&lt;=N59, L59&gt;N59)), 1/3, 0))), IF(AND(J59&lt;N59, K59&lt;N59, L59&lt;N59), 1, IF(OR(AND(J59&lt;N59, K59&lt;N59), AND(J59&lt;N59, L59&lt;N59), AND(J59&lt;N59, L59&lt;N59)), 2/3, IF(OR(AND(J59&lt;N59, K59&gt;=N59), AND(J59&lt;N59, L59&gt;=N59), AND(K59&lt;N59, L59&gt;=N59), AND(J59&gt;=N59, K59&lt;N59), AND(J59&gt;=N59, L59&lt;N59), AND(K59&gt;=N59, L59&lt;N59)), 1/3, 0))))</f>
        <v>0.66666666666666663</v>
      </c>
      <c r="T59" s="21">
        <f>IF(OR(O59&gt;1.5,O59&lt;-1.5),2,
IF(OR(AND(O59&lt;=1.5,O59&gt;=1),AND(O59&gt;=-1.5,O59&lt;=-1)),1.5,
IF(OR(AND(O59&lt;=1,O59&gt;=0.75),AND(O59&gt;=-1,O59&lt;=-0.75)),1,
IF(OR(AND(O59&lt;=0.75,O59&gt;=0.5),AND(O59&gt;=-0.75,O59&lt;=-0.5)),0.5,
IF(OR(O59&lt;=0.5,O59&gt;=-0.5),0,"")
)
)
))</f>
        <v>1.5</v>
      </c>
      <c r="U59" s="21">
        <f>IF(S59=1,3,IF(S59=2/3,2,IF(S59=1/3,1,0)))</f>
        <v>2</v>
      </c>
      <c r="V59" s="21">
        <f>IF(AND(P59="Over", I59&gt;N59), 2, IF(AND(P59="Under", I59&lt;=N59), 2, 0))</f>
        <v>2</v>
      </c>
      <c r="W59" s="21">
        <f>IF(AND(P59="Over", ISNUMBER(R59), R59&gt;0.5), 2, IF(AND(P59="Under", ISNUMBER(R59), R59&lt;=0.5), 2, 0))</f>
        <v>0</v>
      </c>
      <c r="X59" s="21">
        <f>IF(P59="Over",
    IF(M59&gt;8.6, 1,
        IF(M59&gt;7.5, 0.5, 0)),
    IF(P59="Under",
        IF(M59&gt;8.6, 0,
            IF(M59&gt;7.5, 0.5, 1)),
        "Invalid N37 Value"))</f>
        <v>1</v>
      </c>
      <c r="Y59" s="21">
        <f>SUM(T59:X59)</f>
        <v>6.5</v>
      </c>
      <c r="Z59" s="21">
        <v>7</v>
      </c>
      <c r="AA59">
        <v>5.4043478260869566</v>
      </c>
      <c r="AB59" s="6">
        <v>1.1021721641190667</v>
      </c>
      <c r="AC59">
        <v>1.0277777777777777</v>
      </c>
    </row>
    <row r="60" spans="1:30" ht="15" thickBot="1" x14ac:dyDescent="0.35">
      <c r="A60" t="str">
        <f t="shared" si="6"/>
        <v>Freddy Peralta</v>
      </c>
      <c r="B60" s="5">
        <f>Neural!B25</f>
        <v>5.06892911884841</v>
      </c>
      <c r="D60" s="14">
        <v>24</v>
      </c>
      <c r="E60" s="7" t="s">
        <v>96</v>
      </c>
      <c r="F60" s="7" t="s">
        <v>48</v>
      </c>
      <c r="G60" s="7" t="s">
        <v>73</v>
      </c>
      <c r="H60" s="7" t="s">
        <v>45</v>
      </c>
      <c r="I60" s="7">
        <v>6.625</v>
      </c>
      <c r="J60" s="7">
        <v>5.9294109975167366</v>
      </c>
      <c r="K60" s="7">
        <v>7.2279321671028898</v>
      </c>
      <c r="L60" s="7">
        <v>4.68175266861107</v>
      </c>
      <c r="M60" s="7">
        <v>6.7</v>
      </c>
      <c r="N60" s="22">
        <v>5.5</v>
      </c>
      <c r="O60" s="22">
        <f>IF(ABS(I60 - N60) &gt; MAX(ABS(J60 - N60), ABS(K60 - N60)), I60 - N60, IF(ABS(J60 - N60) &gt; ABS(K60 - N60), J60 - N60, K60 - N60))</f>
        <v>1.7279321671028898</v>
      </c>
      <c r="P60" s="22" t="str">
        <f>IF(OR(O60&lt;0, AND(I60&lt;N60, L60&lt;N60)), "Under", "Over")</f>
        <v>Over</v>
      </c>
      <c r="Q60" s="22">
        <f>I60-N60</f>
        <v>1.125</v>
      </c>
      <c r="R60" s="22">
        <v>0.7</v>
      </c>
      <c r="S60" s="22">
        <f>IF(P60="Over", IF(AND(J60&gt;N60, K60&gt;N60, L60&gt;N60), 1, IF(OR(AND(J60&gt;N60, K60&gt;N60), AND(J60&gt;N60, L60&gt;N60), AND(J60&gt;N60, L60&gt;N60)), 2/3, IF(OR(AND(J60&gt;N60, K60&lt;=N60), AND(J60&gt;N60, L60&lt;=N60), AND(K60&gt;N60, L60&lt;=N60), AND(J60&lt;=N60, K60&gt;N60), AND(J60&lt;=N60, L60&gt;N60), AND(K60&lt;=N60, L60&gt;N60)), 1/3, 0))), IF(AND(J60&lt;N60, K60&lt;N60, L60&lt;N60), 1, IF(OR(AND(J60&lt;N60, K60&lt;N60), AND(J60&lt;N60, L60&lt;N60), AND(J60&lt;N60, L60&lt;N60)), 2/3, IF(OR(AND(J60&lt;N60, K60&gt;=N60), AND(J60&lt;N60, L60&gt;=N60), AND(K60&lt;N60, L60&gt;=N60), AND(J60&gt;=N60, K60&lt;N60), AND(J60&gt;=N60, L60&lt;N60), AND(K60&gt;=N60, L60&lt;N60)), 1/3, 0))))</f>
        <v>0.66666666666666663</v>
      </c>
      <c r="T60" s="22">
        <f>IF(OR(O60&gt;1.5,O60&lt;-1.5),2,
IF(OR(AND(O60&lt;=1.5,O60&gt;=1),AND(O60&gt;=-1.5,O60&lt;=-1)),1.5,
IF(OR(AND(O60&lt;=1,O60&gt;=0.75),AND(O60&gt;=-1,O60&lt;=-0.75)),1,
IF(OR(AND(O60&lt;=0.75,O60&gt;=0.5),AND(O60&gt;=-0.75,O60&lt;=-0.5)),0.5,
IF(OR(O60&lt;=0.5,O60&gt;=-0.5),0,"")
)
)
))</f>
        <v>2</v>
      </c>
      <c r="U60" s="22">
        <f>IF(S60=1,3,IF(S60=2/3,2,IF(S60=1/3,1,0)))</f>
        <v>2</v>
      </c>
      <c r="V60" s="22">
        <f>IF(AND(P60="Over", I60&gt;N60), 2, IF(AND(P60="Under", I60&lt;=N60), 2, 0))</f>
        <v>2</v>
      </c>
      <c r="W60" s="22">
        <f>IF(AND(P60="Over", ISNUMBER(R60), R60&gt;0.5), 2, IF(AND(P60="Under", ISNUMBER(R60), R60&lt;=0.5), 2, 0))</f>
        <v>2</v>
      </c>
      <c r="X60" s="22">
        <f>IF(P60="Over",
    IF(M60&gt;8.6, 1,
        IF(M60&gt;7.5, 0.5, 0)),
    IF(P60="Under",
        IF(M60&gt;8.6, 0,
            IF(M60&gt;7.5, 0.5, 1)),
        "Invalid N37 Value"))</f>
        <v>0</v>
      </c>
      <c r="Y60" s="22">
        <f>SUM(T60:X60)</f>
        <v>8</v>
      </c>
      <c r="Z60" s="22">
        <v>3</v>
      </c>
      <c r="AA60">
        <v>5.375</v>
      </c>
      <c r="AB60" s="6">
        <v>1.2325581395348837</v>
      </c>
      <c r="AC60">
        <v>0.74444444444444446</v>
      </c>
    </row>
    <row r="61" spans="1:30" ht="15" thickBot="1" x14ac:dyDescent="0.35">
      <c r="A61" t="str">
        <f t="shared" si="6"/>
        <v>Bobby Miller</v>
      </c>
      <c r="B61" s="5">
        <f>Neural!B26</f>
        <v>3.3067859092293501</v>
      </c>
      <c r="D61" s="14">
        <v>25</v>
      </c>
      <c r="E61" s="7" t="s">
        <v>113</v>
      </c>
      <c r="F61" s="7" t="s">
        <v>50</v>
      </c>
      <c r="G61" s="7" t="s">
        <v>74</v>
      </c>
      <c r="H61" s="7" t="s">
        <v>44</v>
      </c>
      <c r="I61" s="7">
        <v>3.8571428571428572</v>
      </c>
      <c r="J61" s="7">
        <v>3.7161694023467735</v>
      </c>
      <c r="K61" s="7">
        <v>4.2104058353943801</v>
      </c>
      <c r="L61" s="7">
        <v>3.3067859092293501</v>
      </c>
      <c r="M61" s="7">
        <v>7.5</v>
      </c>
      <c r="N61" s="9" t="s">
        <v>53</v>
      </c>
      <c r="O61" s="9" t="e">
        <f>IF(ABS(I61 - N61) &gt; MAX(ABS(J61 - N61), ABS(K61 - N61)), I61 - N61, IF(ABS(J61 - N61) &gt; ABS(K61 - N61), J61 - N61, K61 - N61))</f>
        <v>#VALUE!</v>
      </c>
      <c r="P61" s="9" t="e">
        <f>IF(OR(O61&lt;0, AND(I61&lt;N61, L61&lt;N61)), "Under", "Over")</f>
        <v>#VALUE!</v>
      </c>
      <c r="Q61" s="9" t="e">
        <f>I61-N61</f>
        <v>#VALUE!</v>
      </c>
      <c r="R61" s="9">
        <v>0.42857142857142849</v>
      </c>
      <c r="S61" s="9" t="e">
        <f>IF(P61="Over", IF(AND(J61&gt;N61, K61&gt;N61, L61&gt;N61), 1, IF(OR(AND(J61&gt;N61, K61&gt;N61), AND(J61&gt;N61, L61&gt;N61), AND(J61&gt;N61, L61&gt;N61)), 2/3, IF(OR(AND(J61&gt;N61, K61&lt;=N61), AND(J61&gt;N61, L61&lt;=N61), AND(K61&gt;N61, L61&lt;=N61), AND(J61&lt;=N61, K61&gt;N61), AND(J61&lt;=N61, L61&gt;N61), AND(K61&lt;=N61, L61&gt;N61)), 1/3, 0))), IF(AND(J61&lt;N61, K61&lt;N61, L61&lt;N61), 1, IF(OR(AND(J61&lt;N61, K61&lt;N61), AND(J61&lt;N61, L61&lt;N61), AND(J61&lt;N61, L61&lt;N61)), 2/3, IF(OR(AND(J61&lt;N61, K61&gt;=N61), AND(J61&lt;N61, L61&gt;=N61), AND(K61&lt;N61, L61&gt;=N61), AND(J61&gt;=N61, K61&lt;N61), AND(J61&gt;=N61, L61&lt;N61), AND(K61&gt;=N61, L61&lt;N61)), 1/3, 0))))</f>
        <v>#VALUE!</v>
      </c>
      <c r="T61" s="9" t="e">
        <f>IF(OR(O61&gt;1.5,O61&lt;-1.5),2,
IF(OR(AND(O61&lt;=1.5,O61&gt;=1),AND(O61&gt;=-1.5,O61&lt;=-1)),1.5,
IF(OR(AND(O61&lt;=1,O61&gt;=0.75),AND(O61&gt;=-1,O61&lt;=-0.75)),1,
IF(OR(AND(O61&lt;=0.75,O61&gt;=0.5),AND(O61&gt;=-0.75,O61&lt;=-0.5)),0.5,
IF(OR(O61&lt;=0.5,O61&gt;=-0.5),0,"")
)
)
))</f>
        <v>#VALUE!</v>
      </c>
      <c r="U61" s="9" t="e">
        <f>IF(S61=1,3,IF(S61=2/3,2,IF(S61=1/3,1,0)))</f>
        <v>#VALUE!</v>
      </c>
      <c r="V61" s="9" t="e">
        <f>IF(AND(P61="Over", I61&gt;N61), 2, IF(AND(P61="Under", I61&lt;=N61), 2, 0))</f>
        <v>#VALUE!</v>
      </c>
      <c r="W61" s="9" t="e">
        <f>IF(AND(P61="Over", ISNUMBER(R61), R61&gt;0.5), 2, IF(AND(P61="Under", ISNUMBER(R61), R61&lt;=0.5), 2, 0))</f>
        <v>#VALUE!</v>
      </c>
      <c r="X61" s="9" t="e">
        <f>IF(P61="Over",
    IF(M61&gt;8.6, 1,
        IF(M61&gt;7.5, 0.5, 0)),
    IF(P61="Under",
        IF(M61&gt;8.6, 0,
            IF(M61&gt;7.5, 0.5, 1)),
        "Invalid N37 Value"))</f>
        <v>#VALUE!</v>
      </c>
      <c r="Y61" s="9" t="e">
        <f>SUM(T61:X61)</f>
        <v>#VALUE!</v>
      </c>
      <c r="Z61" s="9">
        <v>1</v>
      </c>
      <c r="AA61">
        <v>4.0428571428571427</v>
      </c>
      <c r="AB61" s="6">
        <v>0.95406360424028269</v>
      </c>
      <c r="AC61">
        <v>0.83333333333333337</v>
      </c>
    </row>
    <row r="62" spans="1:30" ht="15" thickBot="1" x14ac:dyDescent="0.35">
      <c r="A62" t="str">
        <f t="shared" si="6"/>
        <v>Andre Pallante</v>
      </c>
      <c r="B62" s="5">
        <f>Neural!B27</f>
        <v>4.6990098904069697</v>
      </c>
      <c r="D62" s="19">
        <v>26</v>
      </c>
      <c r="E62" s="16" t="s">
        <v>108</v>
      </c>
      <c r="F62" s="16" t="s">
        <v>74</v>
      </c>
      <c r="G62" s="16" t="s">
        <v>50</v>
      </c>
      <c r="H62" s="16" t="s">
        <v>45</v>
      </c>
      <c r="I62" s="16">
        <v>4.083333333333333</v>
      </c>
      <c r="J62" s="16">
        <v>4.512880098712321</v>
      </c>
      <c r="K62" s="16">
        <v>4.98893196028963</v>
      </c>
      <c r="L62" s="16">
        <v>3.9997617999999999</v>
      </c>
      <c r="M62" s="16">
        <v>9.4499999999999993</v>
      </c>
      <c r="N62" s="21">
        <v>3.5</v>
      </c>
      <c r="O62" s="21">
        <f>IF(ABS(I62 - N62) &gt; MAX(ABS(J62 - N62), ABS(K62 - N62)), I62 - N62, IF(ABS(J62 - N62) &gt; ABS(K62 - N62), J62 - N62, K62 - N62))</f>
        <v>1.48893196028963</v>
      </c>
      <c r="P62" s="21" t="str">
        <f>IF(OR(O62&lt;0, AND(I62&lt;N62, L62&lt;N62)), "Under", "Over")</f>
        <v>Over</v>
      </c>
      <c r="Q62" s="21">
        <f>I62-N62</f>
        <v>0.58333333333333304</v>
      </c>
      <c r="R62" s="21">
        <v>0.8</v>
      </c>
      <c r="S62" s="21">
        <f>IF(P62="Over", IF(AND(J62&gt;N62, K62&gt;N62, L62&gt;N62), 1, IF(OR(AND(J62&gt;N62, K62&gt;N62), AND(J62&gt;N62, L62&gt;N62), AND(J62&gt;N62, L62&gt;N62)), 2/3, IF(OR(AND(J62&gt;N62, K62&lt;=N62), AND(J62&gt;N62, L62&lt;=N62), AND(K62&gt;N62, L62&lt;=N62), AND(J62&lt;=N62, K62&gt;N62), AND(J62&lt;=N62, L62&gt;N62), AND(K62&lt;=N62, L62&gt;N62)), 1/3, 0))), IF(AND(J62&lt;N62, K62&lt;N62, L62&lt;N62), 1, IF(OR(AND(J62&lt;N62, K62&lt;N62), AND(J62&lt;N62, L62&lt;N62), AND(J62&lt;N62, L62&lt;N62)), 2/3, IF(OR(AND(J62&lt;N62, K62&gt;=N62), AND(J62&lt;N62, L62&gt;=N62), AND(K62&lt;N62, L62&gt;=N62), AND(J62&gt;=N62, K62&lt;N62), AND(J62&gt;=N62, L62&lt;N62), AND(K62&gt;=N62, L62&lt;N62)), 1/3, 0))))</f>
        <v>1</v>
      </c>
      <c r="T62" s="21">
        <f>IF(OR(O62&gt;1.5,O62&lt;-1.5),2,
IF(OR(AND(O62&lt;=1.5,O62&gt;=1),AND(O62&gt;=-1.5,O62&lt;=-1)),1.5,
IF(OR(AND(O62&lt;=1,O62&gt;=0.75),AND(O62&gt;=-1,O62&lt;=-0.75)),1,
IF(OR(AND(O62&lt;=0.75,O62&gt;=0.5),AND(O62&gt;=-0.75,O62&lt;=-0.5)),0.5,
IF(OR(O62&lt;=0.5,O62&gt;=-0.5),0,"")
)
)
))</f>
        <v>1.5</v>
      </c>
      <c r="U62" s="21">
        <f>IF(S62=1,3,IF(S62=2/3,2,IF(S62=1/3,1,0)))</f>
        <v>3</v>
      </c>
      <c r="V62" s="21">
        <f>IF(AND(P62="Over", I62&gt;N62), 2, IF(AND(P62="Under", I62&lt;=N62), 2, 0))</f>
        <v>2</v>
      </c>
      <c r="W62" s="21">
        <f>IF(AND(P62="Over", ISNUMBER(R62), R62&gt;0.5), 2, IF(AND(P62="Under", ISNUMBER(R62), R62&lt;=0.5), 2, 0))</f>
        <v>2</v>
      </c>
      <c r="X62" s="21">
        <f>IF(P62="Over",
    IF(M62&gt;8.6, 1,
        IF(M62&gt;7.5, 0.5, 0)),
    IF(P62="Under",
        IF(M62&gt;8.6, 0,
            IF(M62&gt;7.5, 0.5, 1)),
        "Invalid N37 Value"))</f>
        <v>1</v>
      </c>
      <c r="Y62" s="21">
        <f>SUM(T62:X62)</f>
        <v>9.5</v>
      </c>
      <c r="Z62" s="21">
        <v>5</v>
      </c>
      <c r="AA62">
        <v>5.0666666666666664</v>
      </c>
      <c r="AB62" s="6">
        <v>0.80592105263157887</v>
      </c>
      <c r="AC62">
        <v>1.0499999999999998</v>
      </c>
    </row>
    <row r="63" spans="1:30" ht="15" thickBot="1" x14ac:dyDescent="0.35">
      <c r="A63" t="str">
        <f t="shared" si="6"/>
        <v>Dylan Cease</v>
      </c>
      <c r="B63" s="5">
        <f>Neural!B28</f>
        <v>6.6821520596739497</v>
      </c>
      <c r="D63" s="14">
        <v>27</v>
      </c>
      <c r="E63" s="7" t="s">
        <v>104</v>
      </c>
      <c r="F63" s="7" t="s">
        <v>75</v>
      </c>
      <c r="G63" s="7" t="s">
        <v>76</v>
      </c>
      <c r="H63" s="7" t="s">
        <v>44</v>
      </c>
      <c r="I63" s="7">
        <v>7.24</v>
      </c>
      <c r="J63" s="7">
        <v>6.9362951543363103</v>
      </c>
      <c r="K63" s="7">
        <v>7.8607415867633197</v>
      </c>
      <c r="L63" s="7">
        <v>5.9217928010707102</v>
      </c>
      <c r="M63" s="7">
        <v>11.05</v>
      </c>
      <c r="N63" s="21">
        <v>7.5</v>
      </c>
      <c r="O63" s="21">
        <f>IF(ABS(I63 - N63) &gt; MAX(ABS(J63 - N63), ABS(K63 - N63)), I63 - N63, IF(ABS(J63 - N63) &gt; ABS(K63 - N63), J63 - N63, K63 - N63))</f>
        <v>-0.56370484566368972</v>
      </c>
      <c r="P63" s="21" t="str">
        <f>IF(OR(O63&lt;0, AND(I63&lt;N63, L63&lt;N63)), "Under", "Over")</f>
        <v>Under</v>
      </c>
      <c r="Q63" s="21">
        <f>I63-N63</f>
        <v>-0.25999999999999979</v>
      </c>
      <c r="R63" s="21">
        <v>0.6</v>
      </c>
      <c r="S63" s="21">
        <f>IF(P63="Over", IF(AND(J63&gt;N63, K63&gt;N63, L63&gt;N63), 1, IF(OR(AND(J63&gt;N63, K63&gt;N63), AND(J63&gt;N63, L63&gt;N63), AND(J63&gt;N63, L63&gt;N63)), 2/3, IF(OR(AND(J63&gt;N63, K63&lt;=N63), AND(J63&gt;N63, L63&lt;=N63), AND(K63&gt;N63, L63&lt;=N63), AND(J63&lt;=N63, K63&gt;N63), AND(J63&lt;=N63, L63&gt;N63), AND(K63&lt;=N63, L63&gt;N63)), 1/3, 0))), IF(AND(J63&lt;N63, K63&lt;N63, L63&lt;N63), 1, IF(OR(AND(J63&lt;N63, K63&lt;N63), AND(J63&lt;N63, L63&lt;N63), AND(J63&lt;N63, L63&lt;N63)), 2/3, IF(OR(AND(J63&lt;N63, K63&gt;=N63), AND(J63&lt;N63, L63&gt;=N63), AND(K63&lt;N63, L63&gt;=N63), AND(J63&gt;=N63, K63&lt;N63), AND(J63&gt;=N63, L63&lt;N63), AND(K63&gt;=N63, L63&lt;N63)), 1/3, 0))))</f>
        <v>0.66666666666666663</v>
      </c>
      <c r="T63" s="21">
        <f>IF(OR(O63&gt;1.5,O63&lt;-1.5),2,
IF(OR(AND(O63&lt;=1.5,O63&gt;=1),AND(O63&gt;=-1.5,O63&lt;=-1)),1.5,
IF(OR(AND(O63&lt;=1,O63&gt;=0.75),AND(O63&gt;=-1,O63&lt;=-0.75)),1,
IF(OR(AND(O63&lt;=0.75,O63&gt;=0.5),AND(O63&gt;=-0.75,O63&lt;=-0.5)),0.5,
IF(OR(O63&lt;=0.5,O63&gt;=-0.5),0,"")
)
)
))</f>
        <v>0.5</v>
      </c>
      <c r="U63" s="21">
        <f>IF(S63=1,3,IF(S63=2/3,2,IF(S63=1/3,1,0)))</f>
        <v>2</v>
      </c>
      <c r="V63" s="21">
        <f>IF(AND(P63="Over", I63&gt;N63), 2, IF(AND(P63="Under", I63&lt;=N63), 2, 0))</f>
        <v>2</v>
      </c>
      <c r="W63" s="21">
        <f>IF(AND(P63="Over", ISNUMBER(R63), R63&gt;0.5), 2, IF(AND(P63="Under", ISNUMBER(R63), R63&lt;=0.5), 2, 0))</f>
        <v>0</v>
      </c>
      <c r="X63" s="21">
        <f>IF(P63="Over",
    IF(M63&gt;8.6, 1,
        IF(M63&gt;7.5, 0.5, 0)),
    IF(P63="Under",
        IF(M63&gt;8.6, 0,
            IF(M63&gt;7.5, 0.5, 1)),
        "Invalid N37 Value"))</f>
        <v>0</v>
      </c>
      <c r="Y63" s="21">
        <f>SUM(T63:X63)</f>
        <v>4.5</v>
      </c>
      <c r="Z63" s="21">
        <v>5</v>
      </c>
      <c r="AA63">
        <v>5.5479999999999992</v>
      </c>
      <c r="AB63" s="6">
        <v>1.3049747656813269</v>
      </c>
      <c r="AC63">
        <v>1.2277777777777779</v>
      </c>
    </row>
    <row r="64" spans="1:30" ht="15" thickBot="1" x14ac:dyDescent="0.35">
      <c r="A64" t="str">
        <f t="shared" si="6"/>
        <v>Kyle Freeland</v>
      </c>
      <c r="B64" s="5">
        <f>Neural!B29</f>
        <v>3.83568004554159</v>
      </c>
      <c r="D64" s="19">
        <v>28</v>
      </c>
      <c r="E64" s="16" t="s">
        <v>90</v>
      </c>
      <c r="F64" s="16" t="s">
        <v>76</v>
      </c>
      <c r="G64" s="16" t="s">
        <v>75</v>
      </c>
      <c r="H64" s="16" t="s">
        <v>45</v>
      </c>
      <c r="I64" s="16">
        <v>4.3076923076923066</v>
      </c>
      <c r="J64" s="16">
        <v>4.1359972435400074</v>
      </c>
      <c r="K64" s="16">
        <v>4.6645506143056403</v>
      </c>
      <c r="L64" s="16">
        <v>3.7298626229308698</v>
      </c>
      <c r="M64" s="16">
        <v>6.3</v>
      </c>
      <c r="N64" s="21">
        <v>2.5</v>
      </c>
      <c r="O64" s="21">
        <f>IF(ABS(I64 - N64) &gt; MAX(ABS(J64 - N64), ABS(K64 - N64)), I64 - N64, IF(ABS(J64 - N64) &gt; ABS(K64 - N64), J64 - N64, K64 - N64))</f>
        <v>2.1645506143056403</v>
      </c>
      <c r="P64" s="21" t="str">
        <f>IF(OR(O64&lt;0, AND(I64&lt;N64, L64&lt;N64)), "Under", "Over")</f>
        <v>Over</v>
      </c>
      <c r="Q64" s="21">
        <f>I64-N64</f>
        <v>1.8076923076923066</v>
      </c>
      <c r="R64" s="21">
        <v>0.9</v>
      </c>
      <c r="S64" s="21">
        <f>IF(P64="Over", IF(AND(J64&gt;N64, K64&gt;N64, L64&gt;N64), 1, IF(OR(AND(J64&gt;N64, K64&gt;N64), AND(J64&gt;N64, L64&gt;N64), AND(J64&gt;N64, L64&gt;N64)), 2/3, IF(OR(AND(J64&gt;N64, K64&lt;=N64), AND(J64&gt;N64, L64&lt;=N64), AND(K64&gt;N64, L64&lt;=N64), AND(J64&lt;=N64, K64&gt;N64), AND(J64&lt;=N64, L64&gt;N64), AND(K64&lt;=N64, L64&gt;N64)), 1/3, 0))), IF(AND(J64&lt;N64, K64&lt;N64, L64&lt;N64), 1, IF(OR(AND(J64&lt;N64, K64&lt;N64), AND(J64&lt;N64, L64&lt;N64), AND(J64&lt;N64, L64&lt;N64)), 2/3, IF(OR(AND(J64&lt;N64, K64&gt;=N64), AND(J64&lt;N64, L64&gt;=N64), AND(K64&lt;N64, L64&gt;=N64), AND(J64&gt;=N64, K64&lt;N64), AND(J64&gt;=N64, L64&lt;N64), AND(K64&gt;=N64, L64&lt;N64)), 1/3, 0))))</f>
        <v>1</v>
      </c>
      <c r="T64" s="21">
        <f>IF(OR(O64&gt;1.5,O64&lt;-1.5),2,
IF(OR(AND(O64&lt;=1.5,O64&gt;=1),AND(O64&gt;=-1.5,O64&lt;=-1)),1.5,
IF(OR(AND(O64&lt;=1,O64&gt;=0.75),AND(O64&gt;=-1,O64&lt;=-0.75)),1,
IF(OR(AND(O64&lt;=0.75,O64&gt;=0.5),AND(O64&gt;=-0.75,O64&lt;=-0.5)),0.5,
IF(OR(O64&lt;=0.5,O64&gt;=-0.5),0,"")
)
)
))</f>
        <v>2</v>
      </c>
      <c r="U64" s="21">
        <f>IF(S64=1,3,IF(S64=2/3,2,IF(S64=1/3,1,0)))</f>
        <v>3</v>
      </c>
      <c r="V64" s="21">
        <f>IF(AND(P64="Over", I64&gt;N64), 2, IF(AND(P64="Under", I64&lt;=N64), 2, 0))</f>
        <v>2</v>
      </c>
      <c r="W64" s="21">
        <f>IF(AND(P64="Over", ISNUMBER(R64), R64&gt;0.5), 2, IF(AND(P64="Under", ISNUMBER(R64), R64&lt;=0.5), 2, 0))</f>
        <v>2</v>
      </c>
      <c r="X64" s="21">
        <f>IF(P64="Over",
    IF(M64&gt;8.6, 1,
        IF(M64&gt;7.5, 0.5, 0)),
    IF(P64="Under",
        IF(M64&gt;8.6, 0,
            IF(M64&gt;7.5, 0.5, 1)),
        "Invalid N37 Value"))</f>
        <v>0</v>
      </c>
      <c r="Y64" s="21">
        <f>SUM(T64:X64)</f>
        <v>9</v>
      </c>
      <c r="Z64" s="21">
        <v>3</v>
      </c>
      <c r="AA64">
        <v>5</v>
      </c>
      <c r="AB64" s="6">
        <v>0.86153846153846136</v>
      </c>
      <c r="AC64">
        <v>0.7</v>
      </c>
    </row>
    <row r="65" spans="1:29" ht="15" thickBot="1" x14ac:dyDescent="0.35">
      <c r="A65" t="str">
        <f t="shared" si="6"/>
        <v>Chris Sale</v>
      </c>
      <c r="B65" s="5">
        <f>Neural!B30</f>
        <v>6.2241387957211298</v>
      </c>
      <c r="D65" s="14">
        <v>29</v>
      </c>
      <c r="E65" s="7" t="s">
        <v>83</v>
      </c>
      <c r="F65" s="7" t="s">
        <v>37</v>
      </c>
      <c r="G65" s="7" t="s">
        <v>77</v>
      </c>
      <c r="H65" s="7" t="s">
        <v>44</v>
      </c>
      <c r="I65" s="7">
        <v>8.045454545454545</v>
      </c>
      <c r="J65" s="7">
        <v>7.0442028295096408</v>
      </c>
      <c r="K65" s="7">
        <v>8.0557773295174204</v>
      </c>
      <c r="L65" s="7">
        <v>5.3046747490224302</v>
      </c>
      <c r="M65" s="7">
        <v>7.95</v>
      </c>
      <c r="N65" s="21">
        <v>7.5</v>
      </c>
      <c r="O65" s="21">
        <f>IF(ABS(I65 - N65) &gt; MAX(ABS(J65 - N65), ABS(K65 - N65)), I65 - N65, IF(ABS(J65 - N65) &gt; ABS(K65 - N65), J65 - N65, K65 - N65))</f>
        <v>0.55577732951742043</v>
      </c>
      <c r="P65" s="21" t="str">
        <f>IF(OR(O65&lt;0, AND(I65&lt;N65, L65&lt;N65)), "Under", "Over")</f>
        <v>Over</v>
      </c>
      <c r="Q65" s="21">
        <f>I65-N65</f>
        <v>0.54545454545454497</v>
      </c>
      <c r="R65" s="21">
        <v>0.7</v>
      </c>
      <c r="S65" s="21">
        <f>IF(P65="Over", IF(AND(J65&gt;N65, K65&gt;N65, L65&gt;N65), 1, IF(OR(AND(J65&gt;N65, K65&gt;N65), AND(J65&gt;N65, L65&gt;N65), AND(J65&gt;N65, L65&gt;N65)), 2/3, IF(OR(AND(J65&gt;N65, K65&lt;=N65), AND(J65&gt;N65, L65&lt;=N65), AND(K65&gt;N65, L65&lt;=N65), AND(J65&lt;=N65, K65&gt;N65), AND(J65&lt;=N65, L65&gt;N65), AND(K65&lt;=N65, L65&gt;N65)), 1/3, 0))), IF(AND(J65&lt;N65, K65&lt;N65, L65&lt;N65), 1, IF(OR(AND(J65&lt;N65, K65&lt;N65), AND(J65&lt;N65, L65&lt;N65), AND(J65&lt;N65, L65&lt;N65)), 2/3, IF(OR(AND(J65&lt;N65, K65&gt;=N65), AND(J65&lt;N65, L65&gt;=N65), AND(K65&lt;N65, L65&gt;=N65), AND(J65&gt;=N65, K65&lt;N65), AND(J65&gt;=N65, L65&lt;N65), AND(K65&gt;=N65, L65&lt;N65)), 1/3, 0))))</f>
        <v>0.33333333333333331</v>
      </c>
      <c r="T65" s="21">
        <f>IF(OR(O65&gt;1.5,O65&lt;-1.5),2,
IF(OR(AND(O65&lt;=1.5,O65&gt;=1),AND(O65&gt;=-1.5,O65&lt;=-1)),1.5,
IF(OR(AND(O65&lt;=1,O65&gt;=0.75),AND(O65&gt;=-1,O65&lt;=-0.75)),1,
IF(OR(AND(O65&lt;=0.75,O65&gt;=0.5),AND(O65&gt;=-0.75,O65&lt;=-0.5)),0.5,
IF(OR(O65&lt;=0.5,O65&gt;=-0.5),0,"")
)
)
))</f>
        <v>0.5</v>
      </c>
      <c r="U65" s="21">
        <f>IF(S65=1,3,IF(S65=2/3,2,IF(S65=1/3,1,0)))</f>
        <v>1</v>
      </c>
      <c r="V65" s="21">
        <f>IF(AND(P65="Over", I65&gt;N65), 2, IF(AND(P65="Under", I65&lt;=N65), 2, 0))</f>
        <v>2</v>
      </c>
      <c r="W65" s="21">
        <f>IF(AND(P65="Over", ISNUMBER(R65), R65&gt;0.5), 2, IF(AND(P65="Under", ISNUMBER(R65), R65&lt;=0.5), 2, 0))</f>
        <v>2</v>
      </c>
      <c r="X65" s="21">
        <f>IF(P65="Over",
    IF(M65&gt;8.6, 1,
        IF(M65&gt;7.5, 0.5, 0)),
    IF(P65="Under",
        IF(M65&gt;8.6, 0,
            IF(M65&gt;7.5, 0.5, 1)),
        "Invalid N37 Value"))</f>
        <v>0.5</v>
      </c>
      <c r="Y65" s="21">
        <f>SUM(T65:X65)</f>
        <v>6</v>
      </c>
      <c r="Z65" s="21">
        <v>10</v>
      </c>
      <c r="AA65">
        <v>6.036363636363637</v>
      </c>
      <c r="AB65" s="6">
        <v>1.3328313253012045</v>
      </c>
      <c r="AC65">
        <v>0.8833333333333333</v>
      </c>
    </row>
    <row r="66" spans="1:29" ht="15" thickBot="1" x14ac:dyDescent="0.35">
      <c r="A66" t="str">
        <f t="shared" si="6"/>
        <v>Griffin Canning</v>
      </c>
      <c r="B66" s="5">
        <f>Neural!B31</f>
        <v>5.1052928428621902</v>
      </c>
      <c r="D66" s="14">
        <v>30</v>
      </c>
      <c r="E66" s="7" t="s">
        <v>94</v>
      </c>
      <c r="F66" s="7" t="s">
        <v>77</v>
      </c>
      <c r="G66" s="7" t="s">
        <v>37</v>
      </c>
      <c r="H66" s="7" t="s">
        <v>45</v>
      </c>
      <c r="I66" s="7">
        <v>3.875</v>
      </c>
      <c r="J66" s="7">
        <v>4.439667427750333</v>
      </c>
      <c r="K66" s="7">
        <v>5.2140420053264904</v>
      </c>
      <c r="L66" s="7">
        <v>3.48</v>
      </c>
      <c r="M66" s="7">
        <v>10.15</v>
      </c>
      <c r="N66" s="21">
        <v>4.5</v>
      </c>
      <c r="O66" s="21">
        <f>IF(ABS(I66 - N66) &gt; MAX(ABS(J66 - N66), ABS(K66 - N66)), I66 - N66, IF(ABS(J66 - N66) &gt; ABS(K66 - N66), J66 - N66, K66 - N66))</f>
        <v>0.71404200532649043</v>
      </c>
      <c r="P66" s="21" t="str">
        <f>IF(OR(O66&lt;0, AND(I66&lt;N66, L66&lt;N66)), "Under", "Over")</f>
        <v>Under</v>
      </c>
      <c r="Q66" s="21">
        <f>I66-N66</f>
        <v>-0.625</v>
      </c>
      <c r="R66" s="21">
        <v>0.4</v>
      </c>
      <c r="S66" s="21">
        <f>IF(P66="Over", IF(AND(J66&gt;N66, K66&gt;N66, L66&gt;N66), 1, IF(OR(AND(J66&gt;N66, K66&gt;N66), AND(J66&gt;N66, L66&gt;N66), AND(J66&gt;N66, L66&gt;N66)), 2/3, IF(OR(AND(J66&gt;N66, K66&lt;=N66), AND(J66&gt;N66, L66&lt;=N66), AND(K66&gt;N66, L66&lt;=N66), AND(J66&lt;=N66, K66&gt;N66), AND(J66&lt;=N66, L66&gt;N66), AND(K66&lt;=N66, L66&gt;N66)), 1/3, 0))), IF(AND(J66&lt;N66, K66&lt;N66, L66&lt;N66), 1, IF(OR(AND(J66&lt;N66, K66&lt;N66), AND(J66&lt;N66, L66&lt;N66), AND(J66&lt;N66, L66&lt;N66)), 2/3, IF(OR(AND(J66&lt;N66, K66&gt;=N66), AND(J66&lt;N66, L66&gt;=N66), AND(K66&lt;N66, L66&gt;=N66), AND(J66&gt;=N66, K66&lt;N66), AND(J66&gt;=N66, L66&lt;N66), AND(K66&gt;=N66, L66&lt;N66)), 1/3, 0))))</f>
        <v>0.66666666666666663</v>
      </c>
      <c r="T66" s="21">
        <f>IF(OR(O66&gt;1.5,O66&lt;-1.5),2,
IF(OR(AND(O66&lt;=1.5,O66&gt;=1),AND(O66&gt;=-1.5,O66&lt;=-1)),1.5,
IF(OR(AND(O66&lt;=1,O66&gt;=0.75),AND(O66&gt;=-1,O66&lt;=-0.75)),1,
IF(OR(AND(O66&lt;=0.75,O66&gt;=0.5),AND(O66&gt;=-0.75,O66&lt;=-0.5)),0.5,
IF(OR(O66&lt;=0.5,O66&gt;=-0.5),0,"")
)
)
))</f>
        <v>0.5</v>
      </c>
      <c r="U66" s="21">
        <f>IF(S66=1,3,IF(S66=2/3,2,IF(S66=1/3,1,0)))</f>
        <v>2</v>
      </c>
      <c r="V66" s="21">
        <f>IF(AND(P66="Over", I66&gt;N66), 2, IF(AND(P66="Under", I66&lt;=N66), 2, 0))</f>
        <v>2</v>
      </c>
      <c r="W66" s="21">
        <f>IF(AND(P66="Over", ISNUMBER(R66), R66&gt;0.5), 2, IF(AND(P66="Under", ISNUMBER(R66), R66&lt;=0.5), 2, 0))</f>
        <v>2</v>
      </c>
      <c r="X66" s="21">
        <f>IF(P66="Over",
    IF(M66&gt;8.6, 1,
        IF(M66&gt;7.5, 0.5, 0)),
    IF(P66="Under",
        IF(M66&gt;8.6, 0,
            IF(M66&gt;7.5, 0.5, 1)),
        "Invalid N37 Value"))</f>
        <v>0</v>
      </c>
      <c r="Y66" s="21">
        <f>SUM(T66:X66)</f>
        <v>6.5</v>
      </c>
      <c r="Z66" s="21">
        <v>3</v>
      </c>
      <c r="AA66">
        <v>5.2541666666666664</v>
      </c>
      <c r="AB66" s="6">
        <v>0.73750991276764477</v>
      </c>
      <c r="AC66">
        <v>1.1277777777777778</v>
      </c>
    </row>
    <row r="67" spans="1:29" ht="15" thickBot="1" x14ac:dyDescent="0.35">
      <c r="A67">
        <f t="shared" si="6"/>
        <v>0</v>
      </c>
      <c r="B67" s="5">
        <f>Neural!B32</f>
        <v>0</v>
      </c>
      <c r="D67" s="14"/>
      <c r="E67" s="7"/>
      <c r="F67" s="7"/>
      <c r="G67" s="7"/>
      <c r="H67" s="7"/>
      <c r="I67" s="7"/>
      <c r="J67" s="7"/>
      <c r="K67" s="7"/>
      <c r="L67" s="7"/>
      <c r="M67" s="7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9" ht="15" thickBot="1" x14ac:dyDescent="0.35">
      <c r="A68">
        <f t="shared" si="6"/>
        <v>0</v>
      </c>
      <c r="B68" s="5">
        <f>Neural!B33</f>
        <v>0</v>
      </c>
      <c r="D68" s="14"/>
      <c r="E68" s="7"/>
      <c r="F68" s="7"/>
      <c r="G68" s="7"/>
      <c r="H68" s="7"/>
      <c r="I68" s="7"/>
      <c r="J68" s="7"/>
      <c r="K68" s="7"/>
      <c r="L68" s="7"/>
      <c r="M68" s="7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B68"/>
      <c r="AC68" s="6"/>
    </row>
    <row r="69" spans="1:29" ht="15" thickBot="1" x14ac:dyDescent="0.35">
      <c r="A69">
        <f t="shared" si="6"/>
        <v>0</v>
      </c>
      <c r="B69" s="5">
        <f>Neural!B34</f>
        <v>0</v>
      </c>
      <c r="D69" s="14"/>
      <c r="E69" s="7"/>
      <c r="F69" s="7"/>
      <c r="G69" s="7"/>
      <c r="H69" s="7"/>
      <c r="I69" s="7"/>
      <c r="J69" s="7"/>
      <c r="K69" s="7"/>
      <c r="L69" s="7"/>
      <c r="M69" s="7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9" ht="15" thickBot="1" x14ac:dyDescent="0.35">
      <c r="A70">
        <f t="shared" si="6"/>
        <v>0</v>
      </c>
      <c r="B70" s="5">
        <f>Neural!B35</f>
        <v>0</v>
      </c>
      <c r="D70" s="14"/>
      <c r="E70" s="7"/>
      <c r="F70" s="7"/>
      <c r="G70" s="7"/>
      <c r="H70" s="7"/>
      <c r="I70" s="7"/>
      <c r="J70" s="7"/>
      <c r="K70" s="7"/>
      <c r="L70" s="7"/>
      <c r="M70" s="7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Z74" xr:uid="{79AD9D2F-4AAF-4632-8EF4-EE536C1A00BA}"/>
  <sortState xmlns:xlrd2="http://schemas.microsoft.com/office/spreadsheetml/2017/richdata2" ref="D37:Z66">
    <sortCondition ref="D37:D6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128</v>
      </c>
      <c r="B2" s="1">
        <v>6.4603364748041896</v>
      </c>
    </row>
    <row r="3" spans="1:5" ht="15" thickBot="1" x14ac:dyDescent="0.35">
      <c r="A3" s="1">
        <v>130</v>
      </c>
      <c r="B3" s="1">
        <v>4.7441239401108701</v>
      </c>
    </row>
    <row r="4" spans="1:5" ht="15" thickBot="1" x14ac:dyDescent="0.35">
      <c r="A4" s="1">
        <v>273</v>
      </c>
      <c r="B4" s="1">
        <v>5.5718040716983399</v>
      </c>
    </row>
    <row r="5" spans="1:5" ht="15" thickBot="1" x14ac:dyDescent="0.35">
      <c r="A5" s="1">
        <v>140</v>
      </c>
      <c r="B5" s="1">
        <v>4.5657779195769796</v>
      </c>
    </row>
    <row r="6" spans="1:5" ht="15" thickBot="1" x14ac:dyDescent="0.35">
      <c r="A6" s="1">
        <v>124</v>
      </c>
      <c r="B6" s="1">
        <v>4.8107214769001096</v>
      </c>
    </row>
    <row r="7" spans="1:5" ht="15" thickBot="1" x14ac:dyDescent="0.35">
      <c r="A7" s="1">
        <v>158</v>
      </c>
      <c r="B7" s="1">
        <v>5.6711569628597998</v>
      </c>
    </row>
    <row r="8" spans="1:5" ht="15" thickBot="1" x14ac:dyDescent="0.35">
      <c r="A8" s="1">
        <v>153</v>
      </c>
      <c r="B8" s="1">
        <v>5.3647864428607503</v>
      </c>
    </row>
    <row r="9" spans="1:5" ht="15" thickBot="1" x14ac:dyDescent="0.35">
      <c r="A9" s="1">
        <v>145</v>
      </c>
      <c r="B9" s="1">
        <v>3.7679265026673501</v>
      </c>
    </row>
    <row r="10" spans="1:5" ht="15" thickBot="1" x14ac:dyDescent="0.35">
      <c r="A10" s="1">
        <v>139</v>
      </c>
      <c r="B10" s="1">
        <v>4.9337397233216898</v>
      </c>
    </row>
    <row r="11" spans="1:5" ht="15" thickBot="1" x14ac:dyDescent="0.35">
      <c r="A11" s="1">
        <v>144</v>
      </c>
      <c r="B11" s="1">
        <v>5.7827111604513401</v>
      </c>
    </row>
    <row r="12" spans="1:5" ht="15" thickBot="1" x14ac:dyDescent="0.35">
      <c r="A12" s="1">
        <v>134</v>
      </c>
      <c r="B12" s="1">
        <v>4.7644987697324801</v>
      </c>
    </row>
    <row r="13" spans="1:5" ht="15" thickBot="1" x14ac:dyDescent="0.35">
      <c r="A13" s="1">
        <v>511</v>
      </c>
      <c r="B13" s="1">
        <v>4.2672307985007203</v>
      </c>
    </row>
    <row r="14" spans="1:5" ht="15" thickBot="1" x14ac:dyDescent="0.35">
      <c r="A14" s="1">
        <v>159</v>
      </c>
      <c r="B14" s="1">
        <v>5.3356714552149702</v>
      </c>
    </row>
    <row r="15" spans="1:5" ht="15" thickBot="1" x14ac:dyDescent="0.35">
      <c r="A15" s="1">
        <v>138</v>
      </c>
      <c r="B15" s="1">
        <v>4.6669917204295803</v>
      </c>
    </row>
    <row r="16" spans="1:5" ht="15" thickBot="1" x14ac:dyDescent="0.35">
      <c r="A16" s="1">
        <v>104</v>
      </c>
      <c r="B16" s="1">
        <v>5.1351690247576203</v>
      </c>
    </row>
    <row r="17" spans="1:2" ht="15" thickBot="1" x14ac:dyDescent="0.35">
      <c r="A17" s="1">
        <v>186</v>
      </c>
      <c r="B17" s="1">
        <v>4.3608135286791798</v>
      </c>
    </row>
    <row r="18" spans="1:2" ht="15" thickBot="1" x14ac:dyDescent="0.35">
      <c r="A18" s="1">
        <v>131</v>
      </c>
      <c r="B18" s="1">
        <v>4.5286459492112598</v>
      </c>
    </row>
    <row r="19" spans="1:2" ht="15" thickBot="1" x14ac:dyDescent="0.35">
      <c r="A19" s="1">
        <v>148</v>
      </c>
      <c r="B19" s="1">
        <v>5.2896931780163401</v>
      </c>
    </row>
    <row r="20" spans="1:2" ht="15" thickBot="1" x14ac:dyDescent="0.35">
      <c r="A20" s="1">
        <v>126</v>
      </c>
      <c r="B20" s="1">
        <v>4.5687243985688397</v>
      </c>
    </row>
    <row r="21" spans="1:2" ht="15" thickBot="1" x14ac:dyDescent="0.35">
      <c r="A21" s="1">
        <v>150</v>
      </c>
      <c r="B21" s="1">
        <v>4.9863112876926401</v>
      </c>
    </row>
    <row r="22" spans="1:2" ht="15" thickBot="1" x14ac:dyDescent="0.35">
      <c r="A22" s="1">
        <v>152</v>
      </c>
      <c r="B22" s="1">
        <v>3.9561285636333898</v>
      </c>
    </row>
    <row r="23" spans="1:2" ht="15" thickBot="1" x14ac:dyDescent="0.35">
      <c r="A23" s="1">
        <v>127</v>
      </c>
      <c r="B23" s="1">
        <v>5.2257717388106704</v>
      </c>
    </row>
    <row r="24" spans="1:2" ht="15" thickBot="1" x14ac:dyDescent="0.35">
      <c r="A24" s="1">
        <v>125</v>
      </c>
      <c r="B24" s="1">
        <v>5.6557937534268099</v>
      </c>
    </row>
    <row r="25" spans="1:2" ht="15" thickBot="1" x14ac:dyDescent="0.35">
      <c r="A25" s="1">
        <v>114</v>
      </c>
      <c r="B25" s="1">
        <v>4.8865851247085699</v>
      </c>
    </row>
    <row r="26" spans="1:2" ht="15" thickBot="1" x14ac:dyDescent="0.35">
      <c r="A26" s="1">
        <v>231</v>
      </c>
      <c r="B26" s="1">
        <v>3.46372238784671</v>
      </c>
    </row>
    <row r="27" spans="1:2" ht="15" thickBot="1" x14ac:dyDescent="0.35">
      <c r="A27" s="1">
        <v>155</v>
      </c>
      <c r="B27" s="1">
        <v>4.8121593686284001</v>
      </c>
    </row>
    <row r="28" spans="1:2" ht="15" thickBot="1" x14ac:dyDescent="0.35">
      <c r="A28" s="1">
        <v>129</v>
      </c>
      <c r="B28" s="1">
        <v>6.8821990201851904</v>
      </c>
    </row>
    <row r="29" spans="1:2" ht="15" thickBot="1" x14ac:dyDescent="0.35">
      <c r="A29" s="1">
        <v>132</v>
      </c>
      <c r="B29" s="1">
        <v>3.7302977734281599</v>
      </c>
    </row>
    <row r="30" spans="1:2" ht="15" thickBot="1" x14ac:dyDescent="0.35">
      <c r="A30" s="1">
        <v>103</v>
      </c>
      <c r="B30" s="1">
        <v>6.21674685420777</v>
      </c>
    </row>
    <row r="31" spans="1:2" ht="15" thickBot="1" x14ac:dyDescent="0.35">
      <c r="A31" s="1">
        <v>151</v>
      </c>
      <c r="B31" s="1">
        <v>5.1605932946395798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128</v>
      </c>
      <c r="B2" s="1">
        <v>5.7426675050499103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130</v>
      </c>
      <c r="B3" s="1">
        <v>5.0415742789127096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273</v>
      </c>
      <c r="B4" s="1">
        <v>5.1768790835168002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140</v>
      </c>
      <c r="B5" s="1">
        <v>4.7304174731759998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124</v>
      </c>
      <c r="B6" s="1">
        <v>4.73817016498068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158</v>
      </c>
      <c r="B7" s="1">
        <v>5.1756681361546004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153</v>
      </c>
      <c r="B8" s="1">
        <v>5.1992938704845697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145</v>
      </c>
      <c r="B9" s="1">
        <v>4.2376250546426499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139</v>
      </c>
      <c r="B10" s="1">
        <v>4.9541491704698002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144</v>
      </c>
      <c r="B11" s="1">
        <v>5.46863355097822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134</v>
      </c>
      <c r="B12" s="1">
        <v>4.80904488272561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511</v>
      </c>
      <c r="B13" s="1">
        <v>4.5162664908625603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159</v>
      </c>
      <c r="B14" s="1">
        <v>5.0999507668517703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138</v>
      </c>
      <c r="B15" s="1">
        <v>4.5828199418857896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104</v>
      </c>
      <c r="B16" s="1">
        <v>5.0353972693954399</v>
      </c>
    </row>
    <row r="17" spans="1:2" ht="15" thickBot="1" x14ac:dyDescent="0.35">
      <c r="A17" s="1">
        <v>186</v>
      </c>
      <c r="B17" s="1">
        <v>4.8927802135631104</v>
      </c>
    </row>
    <row r="18" spans="1:2" ht="15" thickBot="1" x14ac:dyDescent="0.35">
      <c r="A18" s="1">
        <v>131</v>
      </c>
      <c r="B18" s="1">
        <v>4.62185899585032</v>
      </c>
    </row>
    <row r="19" spans="1:2" ht="15" thickBot="1" x14ac:dyDescent="0.35">
      <c r="A19" s="1">
        <v>148</v>
      </c>
      <c r="B19" s="1">
        <v>5.0062938457305002</v>
      </c>
    </row>
    <row r="20" spans="1:2" ht="15" thickBot="1" x14ac:dyDescent="0.35">
      <c r="A20" s="1">
        <v>126</v>
      </c>
      <c r="B20" s="1">
        <v>4.6124213881819998</v>
      </c>
    </row>
    <row r="21" spans="1:2" ht="15" thickBot="1" x14ac:dyDescent="0.35">
      <c r="A21" s="1">
        <v>150</v>
      </c>
      <c r="B21" s="1">
        <v>5.0293043753039903</v>
      </c>
    </row>
    <row r="22" spans="1:2" ht="15" thickBot="1" x14ac:dyDescent="0.35">
      <c r="A22" s="1">
        <v>152</v>
      </c>
      <c r="B22" s="1">
        <v>4.4339001050344704</v>
      </c>
    </row>
    <row r="23" spans="1:2" ht="15" thickBot="1" x14ac:dyDescent="0.35">
      <c r="A23" s="1">
        <v>127</v>
      </c>
      <c r="B23" s="1">
        <v>5.1057531065608002</v>
      </c>
    </row>
    <row r="24" spans="1:2" ht="15" thickBot="1" x14ac:dyDescent="0.35">
      <c r="A24" s="1">
        <v>125</v>
      </c>
      <c r="B24" s="1">
        <v>5.26069557667374</v>
      </c>
    </row>
    <row r="25" spans="1:2" ht="15" thickBot="1" x14ac:dyDescent="0.35">
      <c r="A25" s="1">
        <v>114</v>
      </c>
      <c r="B25" s="1">
        <v>4.68175266861107</v>
      </c>
    </row>
    <row r="26" spans="1:2" ht="15" thickBot="1" x14ac:dyDescent="0.35">
      <c r="A26" s="1">
        <v>231</v>
      </c>
      <c r="B26" s="1">
        <v>4.2104058353943801</v>
      </c>
    </row>
    <row r="27" spans="1:2" ht="15" thickBot="1" x14ac:dyDescent="0.35">
      <c r="A27" s="1">
        <v>155</v>
      </c>
      <c r="B27" s="1">
        <v>4.98893196028963</v>
      </c>
    </row>
    <row r="28" spans="1:2" ht="15" thickBot="1" x14ac:dyDescent="0.35">
      <c r="A28" s="1">
        <v>129</v>
      </c>
      <c r="B28" s="1">
        <v>5.9217928010707102</v>
      </c>
    </row>
    <row r="29" spans="1:2" ht="15" thickBot="1" x14ac:dyDescent="0.35">
      <c r="A29" s="1">
        <v>132</v>
      </c>
      <c r="B29" s="1">
        <v>4.1987508661634996</v>
      </c>
    </row>
    <row r="30" spans="1:2" ht="15" thickBot="1" x14ac:dyDescent="0.35">
      <c r="A30" s="1">
        <v>103</v>
      </c>
      <c r="B30" s="1">
        <v>5.3046747490224302</v>
      </c>
    </row>
    <row r="31" spans="1:2" ht="15" thickBot="1" x14ac:dyDescent="0.35">
      <c r="A31" s="1">
        <v>151</v>
      </c>
      <c r="B31" s="1">
        <v>5.2140420053264904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128</v>
      </c>
      <c r="B2" s="1">
        <v>6.0146067544467803</v>
      </c>
    </row>
    <row r="3" spans="1:2" ht="15" thickBot="1" x14ac:dyDescent="0.35">
      <c r="A3" s="1">
        <v>130</v>
      </c>
      <c r="B3" s="1">
        <v>3.5403487759758101</v>
      </c>
    </row>
    <row r="4" spans="1:2" ht="15" thickBot="1" x14ac:dyDescent="0.35">
      <c r="A4" s="1">
        <v>273</v>
      </c>
      <c r="B4" s="1">
        <v>6.0379930931427497</v>
      </c>
    </row>
    <row r="5" spans="1:2" ht="15" thickBot="1" x14ac:dyDescent="0.35">
      <c r="A5" s="1">
        <v>140</v>
      </c>
      <c r="B5" s="1">
        <v>4.0361954507696201</v>
      </c>
    </row>
    <row r="6" spans="1:2" ht="15" thickBot="1" x14ac:dyDescent="0.35">
      <c r="A6" s="1">
        <v>124</v>
      </c>
      <c r="B6" s="1">
        <v>5.3547300838048901</v>
      </c>
    </row>
    <row r="7" spans="1:2" ht="15" thickBot="1" x14ac:dyDescent="0.35">
      <c r="A7" s="1">
        <v>158</v>
      </c>
      <c r="B7" s="1">
        <v>6.0106384556196701</v>
      </c>
    </row>
    <row r="8" spans="1:2" ht="15" thickBot="1" x14ac:dyDescent="0.35">
      <c r="A8" s="1">
        <v>153</v>
      </c>
      <c r="B8" s="1">
        <v>4.8553492699854699</v>
      </c>
    </row>
    <row r="9" spans="1:2" ht="15" thickBot="1" x14ac:dyDescent="0.35">
      <c r="A9" s="1">
        <v>145</v>
      </c>
      <c r="B9" s="1">
        <v>5.1239489458344298</v>
      </c>
    </row>
    <row r="10" spans="1:2" ht="15" thickBot="1" x14ac:dyDescent="0.35">
      <c r="A10" s="1">
        <v>139</v>
      </c>
      <c r="B10" s="1">
        <v>4.4701214934689899</v>
      </c>
    </row>
    <row r="11" spans="1:2" ht="15" thickBot="1" x14ac:dyDescent="0.35">
      <c r="A11" s="1">
        <v>144</v>
      </c>
      <c r="B11" s="1">
        <v>4.9877576631966001</v>
      </c>
    </row>
    <row r="12" spans="1:2" ht="15" thickBot="1" x14ac:dyDescent="0.35">
      <c r="A12" s="1">
        <v>134</v>
      </c>
      <c r="B12" s="1">
        <v>5.7719542767623402</v>
      </c>
    </row>
    <row r="13" spans="1:2" ht="15" thickBot="1" x14ac:dyDescent="0.35">
      <c r="A13" s="1">
        <v>511</v>
      </c>
      <c r="B13" s="1">
        <v>4.9837893643694899</v>
      </c>
    </row>
    <row r="14" spans="1:2" ht="15" thickBot="1" x14ac:dyDescent="0.35">
      <c r="A14" s="1">
        <v>159</v>
      </c>
      <c r="B14" s="1">
        <v>4.9837893643694899</v>
      </c>
    </row>
    <row r="15" spans="1:2" ht="15" thickBot="1" x14ac:dyDescent="0.35">
      <c r="A15" s="1">
        <v>138</v>
      </c>
      <c r="B15" s="1">
        <v>6.0379930931427497</v>
      </c>
    </row>
    <row r="16" spans="1:2" ht="15" thickBot="1" x14ac:dyDescent="0.35">
      <c r="A16" s="1">
        <v>104</v>
      </c>
      <c r="B16" s="1">
        <v>5.3405676834905904</v>
      </c>
    </row>
    <row r="17" spans="1:2" ht="15" thickBot="1" x14ac:dyDescent="0.35">
      <c r="A17" s="1">
        <v>186</v>
      </c>
      <c r="B17" s="1">
        <v>3.0284437662782699</v>
      </c>
    </row>
    <row r="18" spans="1:2" ht="15" thickBot="1" x14ac:dyDescent="0.35">
      <c r="A18" s="1">
        <v>131</v>
      </c>
      <c r="B18" s="1">
        <v>5.7719542767623402</v>
      </c>
    </row>
    <row r="19" spans="1:2" ht="15" thickBot="1" x14ac:dyDescent="0.35">
      <c r="A19" s="1">
        <v>148</v>
      </c>
      <c r="B19" s="1">
        <v>6.0106384556196701</v>
      </c>
    </row>
    <row r="20" spans="1:2" ht="15" thickBot="1" x14ac:dyDescent="0.35">
      <c r="A20" s="1">
        <v>126</v>
      </c>
      <c r="B20" s="1">
        <v>5.3328471185822197</v>
      </c>
    </row>
    <row r="21" spans="1:2" ht="15" thickBot="1" x14ac:dyDescent="0.35">
      <c r="A21" s="1">
        <v>150</v>
      </c>
      <c r="B21" s="1">
        <v>5.1492122784482897</v>
      </c>
    </row>
    <row r="22" spans="1:2" ht="15" thickBot="1" x14ac:dyDescent="0.35">
      <c r="A22" s="1">
        <v>152</v>
      </c>
      <c r="B22" s="1">
        <v>3.9076956217624899</v>
      </c>
    </row>
    <row r="23" spans="1:2" ht="15" thickBot="1" x14ac:dyDescent="0.35">
      <c r="A23" s="1">
        <v>127</v>
      </c>
      <c r="B23" s="1">
        <v>6.0379930931427497</v>
      </c>
    </row>
    <row r="24" spans="1:2" ht="15" thickBot="1" x14ac:dyDescent="0.35">
      <c r="A24" s="1">
        <v>125</v>
      </c>
      <c r="B24" s="1">
        <v>6.0379930931427497</v>
      </c>
    </row>
    <row r="25" spans="1:2" ht="15" thickBot="1" x14ac:dyDescent="0.35">
      <c r="A25" s="1">
        <v>114</v>
      </c>
      <c r="B25" s="1">
        <v>6.54975679500052</v>
      </c>
    </row>
    <row r="26" spans="1:2" ht="15" thickBot="1" x14ac:dyDescent="0.35">
      <c r="A26" s="1">
        <v>231</v>
      </c>
      <c r="B26" s="1">
        <v>3.7585100543704999</v>
      </c>
    </row>
    <row r="27" spans="1:2" ht="15" thickBot="1" x14ac:dyDescent="0.35">
      <c r="A27" s="1">
        <v>155</v>
      </c>
      <c r="B27" s="1">
        <v>4.4701214934689899</v>
      </c>
    </row>
    <row r="28" spans="1:2" ht="15" thickBot="1" x14ac:dyDescent="0.35">
      <c r="A28" s="1">
        <v>129</v>
      </c>
      <c r="B28" s="1">
        <v>7.0726280205648404</v>
      </c>
    </row>
    <row r="29" spans="1:2" ht="15" thickBot="1" x14ac:dyDescent="0.35">
      <c r="A29" s="1">
        <v>132</v>
      </c>
      <c r="B29" s="1">
        <v>4.5808245734221904</v>
      </c>
    </row>
    <row r="30" spans="1:2" ht="15" thickBot="1" x14ac:dyDescent="0.35">
      <c r="A30" s="1">
        <v>103</v>
      </c>
      <c r="B30" s="1">
        <v>7.9661451551317004</v>
      </c>
    </row>
    <row r="31" spans="1:2" ht="15" thickBot="1" x14ac:dyDescent="0.35">
      <c r="A31" s="1">
        <v>151</v>
      </c>
      <c r="B31" s="1">
        <v>3.9078088397614898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topLeftCell="A7" workbookViewId="0">
      <selection activeCell="R15" sqref="R15:R30"/>
    </sheetView>
  </sheetViews>
  <sheetFormatPr defaultRowHeight="14.4" x14ac:dyDescent="0.3"/>
  <cols>
    <col min="1" max="1" width="17.21875" bestFit="1" customWidth="1"/>
  </cols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82</v>
      </c>
      <c r="B2" t="s">
        <v>68</v>
      </c>
      <c r="C2">
        <v>5.5</v>
      </c>
      <c r="D2">
        <v>135</v>
      </c>
      <c r="E2">
        <v>-185</v>
      </c>
      <c r="F2">
        <v>6.5</v>
      </c>
      <c r="G2">
        <v>-156</v>
      </c>
      <c r="H2">
        <v>122</v>
      </c>
      <c r="I2">
        <v>5.5</v>
      </c>
      <c r="J2">
        <v>120</v>
      </c>
      <c r="K2">
        <v>-160</v>
      </c>
      <c r="L2">
        <v>6.5</v>
      </c>
      <c r="M2">
        <v>128</v>
      </c>
      <c r="N2">
        <v>120</v>
      </c>
      <c r="R2" s="7">
        <f t="shared" ref="R2:R33" si="0">MIN(C2,F2,I2,L2,O2)</f>
        <v>5.5</v>
      </c>
    </row>
    <row r="3" spans="1:18" x14ac:dyDescent="0.3">
      <c r="A3" t="s">
        <v>83</v>
      </c>
      <c r="B3" t="s">
        <v>37</v>
      </c>
      <c r="C3">
        <v>7.5</v>
      </c>
      <c r="D3">
        <v>-125</v>
      </c>
      <c r="E3">
        <v>-110</v>
      </c>
      <c r="F3">
        <v>7.5</v>
      </c>
      <c r="G3">
        <v>-104</v>
      </c>
      <c r="H3">
        <v>-122</v>
      </c>
      <c r="I3">
        <v>7.5</v>
      </c>
      <c r="J3">
        <v>-105</v>
      </c>
      <c r="K3">
        <v>-120</v>
      </c>
      <c r="L3" t="s">
        <v>52</v>
      </c>
      <c r="M3" t="s">
        <v>52</v>
      </c>
      <c r="N3" t="s">
        <v>52</v>
      </c>
      <c r="R3" s="7">
        <f t="shared" si="0"/>
        <v>7.5</v>
      </c>
    </row>
    <row r="4" spans="1:18" x14ac:dyDescent="0.3">
      <c r="A4" t="s">
        <v>84</v>
      </c>
      <c r="B4" t="s">
        <v>47</v>
      </c>
      <c r="C4">
        <v>4.5</v>
      </c>
      <c r="D4">
        <v>-170</v>
      </c>
      <c r="E4">
        <v>130</v>
      </c>
      <c r="F4">
        <v>4.5</v>
      </c>
      <c r="G4">
        <v>-152</v>
      </c>
      <c r="H4">
        <v>120</v>
      </c>
      <c r="I4">
        <v>4.5</v>
      </c>
      <c r="J4">
        <v>-165</v>
      </c>
      <c r="K4">
        <v>130</v>
      </c>
      <c r="L4" t="s">
        <v>52</v>
      </c>
      <c r="M4" t="s">
        <v>52</v>
      </c>
      <c r="N4" t="s">
        <v>52</v>
      </c>
      <c r="R4" s="7">
        <f t="shared" si="0"/>
        <v>4.5</v>
      </c>
    </row>
    <row r="5" spans="1:18" x14ac:dyDescent="0.3">
      <c r="A5" t="s">
        <v>85</v>
      </c>
      <c r="B5" t="s">
        <v>49</v>
      </c>
      <c r="C5">
        <v>4.5</v>
      </c>
      <c r="D5">
        <v>105</v>
      </c>
      <c r="E5">
        <v>-135</v>
      </c>
      <c r="F5">
        <v>4.5</v>
      </c>
      <c r="G5">
        <v>-108</v>
      </c>
      <c r="H5">
        <v>-118</v>
      </c>
      <c r="I5">
        <v>4.5</v>
      </c>
      <c r="J5" t="s">
        <v>52</v>
      </c>
      <c r="K5" t="s">
        <v>52</v>
      </c>
      <c r="L5">
        <v>4.5</v>
      </c>
      <c r="M5">
        <v>-105</v>
      </c>
      <c r="N5">
        <v>-130</v>
      </c>
      <c r="R5" s="7">
        <f t="shared" si="0"/>
        <v>4.5</v>
      </c>
    </row>
    <row r="6" spans="1:18" x14ac:dyDescent="0.3">
      <c r="A6" t="s">
        <v>86</v>
      </c>
      <c r="B6" t="s">
        <v>63</v>
      </c>
      <c r="C6">
        <v>4.5</v>
      </c>
      <c r="D6">
        <v>130</v>
      </c>
      <c r="E6">
        <v>-165</v>
      </c>
      <c r="F6">
        <v>5.5</v>
      </c>
      <c r="G6">
        <v>-142</v>
      </c>
      <c r="H6">
        <v>112</v>
      </c>
      <c r="I6">
        <v>4.5</v>
      </c>
      <c r="J6">
        <v>125</v>
      </c>
      <c r="K6">
        <v>-165</v>
      </c>
      <c r="L6">
        <v>5.5</v>
      </c>
      <c r="M6">
        <v>143</v>
      </c>
      <c r="N6">
        <v>108</v>
      </c>
      <c r="R6" s="7">
        <f t="shared" si="0"/>
        <v>4.5</v>
      </c>
    </row>
    <row r="7" spans="1:18" x14ac:dyDescent="0.3">
      <c r="A7" t="s">
        <v>87</v>
      </c>
      <c r="B7" t="s">
        <v>78</v>
      </c>
      <c r="C7">
        <v>3.5</v>
      </c>
      <c r="D7">
        <v>-125</v>
      </c>
      <c r="E7">
        <v>-105</v>
      </c>
      <c r="F7">
        <v>3.5</v>
      </c>
      <c r="G7">
        <v>-111</v>
      </c>
      <c r="H7">
        <v>-115</v>
      </c>
      <c r="I7">
        <v>3.5</v>
      </c>
      <c r="J7">
        <v>-120</v>
      </c>
      <c r="K7">
        <v>-105</v>
      </c>
      <c r="L7">
        <v>3.5</v>
      </c>
      <c r="M7">
        <v>-129</v>
      </c>
      <c r="N7">
        <v>-106</v>
      </c>
      <c r="R7" s="7">
        <f t="shared" si="0"/>
        <v>3.5</v>
      </c>
    </row>
    <row r="8" spans="1:18" x14ac:dyDescent="0.3">
      <c r="A8" t="s">
        <v>88</v>
      </c>
      <c r="B8" t="s">
        <v>65</v>
      </c>
      <c r="C8">
        <v>5.5</v>
      </c>
      <c r="D8">
        <v>-140</v>
      </c>
      <c r="E8">
        <v>110</v>
      </c>
      <c r="F8">
        <v>5.5</v>
      </c>
      <c r="G8">
        <v>-148</v>
      </c>
      <c r="H8">
        <v>116</v>
      </c>
      <c r="I8">
        <v>5.5</v>
      </c>
      <c r="J8">
        <v>-140</v>
      </c>
      <c r="K8">
        <v>105</v>
      </c>
      <c r="L8">
        <v>5.5</v>
      </c>
      <c r="M8">
        <v>138</v>
      </c>
      <c r="N8">
        <v>110</v>
      </c>
      <c r="R8" s="7">
        <f t="shared" si="0"/>
        <v>5.5</v>
      </c>
    </row>
    <row r="9" spans="1:18" x14ac:dyDescent="0.3">
      <c r="A9" t="s">
        <v>89</v>
      </c>
      <c r="B9" t="s">
        <v>73</v>
      </c>
      <c r="C9">
        <v>5.5</v>
      </c>
      <c r="D9">
        <v>105</v>
      </c>
      <c r="E9">
        <v>-140</v>
      </c>
      <c r="F9">
        <v>5.5</v>
      </c>
      <c r="G9">
        <v>102</v>
      </c>
      <c r="H9">
        <v>-130</v>
      </c>
      <c r="I9">
        <v>5.5</v>
      </c>
      <c r="J9">
        <v>105</v>
      </c>
      <c r="K9">
        <v>-140</v>
      </c>
      <c r="L9">
        <v>6.5</v>
      </c>
      <c r="M9">
        <v>108</v>
      </c>
      <c r="N9">
        <v>135</v>
      </c>
      <c r="R9" s="7">
        <f t="shared" si="0"/>
        <v>5.5</v>
      </c>
    </row>
    <row r="10" spans="1:18" x14ac:dyDescent="0.3">
      <c r="A10" t="s">
        <v>90</v>
      </c>
      <c r="B10" t="s">
        <v>76</v>
      </c>
      <c r="C10">
        <v>3.5</v>
      </c>
      <c r="D10">
        <v>-170</v>
      </c>
      <c r="E10">
        <v>130</v>
      </c>
      <c r="F10">
        <v>2.5</v>
      </c>
      <c r="G10">
        <v>140</v>
      </c>
      <c r="H10">
        <v>-180</v>
      </c>
      <c r="I10">
        <v>3.5</v>
      </c>
      <c r="J10">
        <v>-175</v>
      </c>
      <c r="K10">
        <v>135</v>
      </c>
      <c r="L10" t="s">
        <v>52</v>
      </c>
      <c r="M10" t="s">
        <v>52</v>
      </c>
      <c r="N10" t="s">
        <v>52</v>
      </c>
      <c r="R10" s="7">
        <f t="shared" si="0"/>
        <v>2.5</v>
      </c>
    </row>
    <row r="11" spans="1:18" x14ac:dyDescent="0.3">
      <c r="A11" t="s">
        <v>91</v>
      </c>
      <c r="B11" t="s">
        <v>43</v>
      </c>
      <c r="C11">
        <v>4.5</v>
      </c>
      <c r="D11">
        <v>-155</v>
      </c>
      <c r="E11">
        <v>115</v>
      </c>
      <c r="F11">
        <v>3.5</v>
      </c>
      <c r="G11">
        <v>130</v>
      </c>
      <c r="H11">
        <v>-166</v>
      </c>
      <c r="I11">
        <v>4.5</v>
      </c>
      <c r="J11">
        <v>-185</v>
      </c>
      <c r="K11">
        <v>135</v>
      </c>
      <c r="L11">
        <v>4.5</v>
      </c>
      <c r="M11">
        <v>120</v>
      </c>
      <c r="N11">
        <v>133</v>
      </c>
      <c r="R11" s="7">
        <f t="shared" si="0"/>
        <v>3.5</v>
      </c>
    </row>
    <row r="12" spans="1:18" x14ac:dyDescent="0.3">
      <c r="A12" t="s">
        <v>92</v>
      </c>
      <c r="B12" t="s">
        <v>72</v>
      </c>
      <c r="C12">
        <v>6.5</v>
      </c>
      <c r="D12">
        <v>-105</v>
      </c>
      <c r="E12">
        <v>-125</v>
      </c>
      <c r="F12">
        <v>6.5</v>
      </c>
      <c r="G12">
        <v>-126</v>
      </c>
      <c r="H12">
        <v>-102</v>
      </c>
      <c r="I12">
        <v>6.5</v>
      </c>
      <c r="J12">
        <v>100</v>
      </c>
      <c r="K12">
        <v>-130</v>
      </c>
      <c r="L12">
        <v>6.5</v>
      </c>
      <c r="M12">
        <v>-103</v>
      </c>
      <c r="N12">
        <v>-134</v>
      </c>
      <c r="R12" s="7">
        <f t="shared" si="0"/>
        <v>6.5</v>
      </c>
    </row>
    <row r="13" spans="1:18" x14ac:dyDescent="0.3">
      <c r="A13" t="s">
        <v>93</v>
      </c>
      <c r="B13" t="s">
        <v>79</v>
      </c>
      <c r="C13">
        <v>4.5</v>
      </c>
      <c r="D13">
        <v>100</v>
      </c>
      <c r="E13">
        <v>-130</v>
      </c>
      <c r="F13">
        <v>4.5</v>
      </c>
      <c r="G13">
        <v>-113</v>
      </c>
      <c r="H13">
        <v>-113</v>
      </c>
      <c r="I13">
        <v>4.5</v>
      </c>
      <c r="J13">
        <v>100</v>
      </c>
      <c r="K13">
        <v>-130</v>
      </c>
      <c r="L13">
        <v>4.5</v>
      </c>
      <c r="M13">
        <v>-107</v>
      </c>
      <c r="N13">
        <v>-127</v>
      </c>
      <c r="R13" s="7">
        <f t="shared" si="0"/>
        <v>4.5</v>
      </c>
    </row>
    <row r="14" spans="1:18" x14ac:dyDescent="0.3">
      <c r="A14" t="s">
        <v>94</v>
      </c>
      <c r="B14" t="s">
        <v>77</v>
      </c>
      <c r="C14">
        <v>4.5</v>
      </c>
      <c r="D14">
        <v>115</v>
      </c>
      <c r="E14">
        <v>-145</v>
      </c>
      <c r="F14">
        <v>4.5</v>
      </c>
      <c r="G14">
        <v>110</v>
      </c>
      <c r="H14">
        <v>-140</v>
      </c>
      <c r="I14">
        <v>4.5</v>
      </c>
      <c r="J14">
        <v>115</v>
      </c>
      <c r="K14">
        <v>-150</v>
      </c>
      <c r="L14" t="s">
        <v>52</v>
      </c>
      <c r="M14" t="s">
        <v>52</v>
      </c>
      <c r="N14" t="s">
        <v>52</v>
      </c>
      <c r="R14" s="7">
        <f t="shared" si="0"/>
        <v>4.5</v>
      </c>
    </row>
    <row r="15" spans="1:18" x14ac:dyDescent="0.3">
      <c r="A15" t="s">
        <v>95</v>
      </c>
      <c r="B15" t="s">
        <v>70</v>
      </c>
      <c r="C15">
        <v>4.5</v>
      </c>
      <c r="D15">
        <v>110</v>
      </c>
      <c r="E15">
        <v>-145</v>
      </c>
      <c r="F15">
        <v>4.5</v>
      </c>
      <c r="G15">
        <v>-104</v>
      </c>
      <c r="H15">
        <v>-122</v>
      </c>
      <c r="I15">
        <v>4.5</v>
      </c>
      <c r="J15">
        <v>105</v>
      </c>
      <c r="K15">
        <v>-135</v>
      </c>
      <c r="L15">
        <v>4.5</v>
      </c>
      <c r="M15">
        <v>104</v>
      </c>
      <c r="N15">
        <v>-141</v>
      </c>
      <c r="R15" s="7">
        <f t="shared" si="0"/>
        <v>4.5</v>
      </c>
    </row>
    <row r="16" spans="1:18" x14ac:dyDescent="0.3">
      <c r="A16" t="s">
        <v>96</v>
      </c>
      <c r="B16" t="s">
        <v>48</v>
      </c>
      <c r="C16">
        <v>5.5</v>
      </c>
      <c r="D16">
        <v>-150</v>
      </c>
      <c r="E16">
        <v>115</v>
      </c>
      <c r="F16">
        <v>5.5</v>
      </c>
      <c r="G16">
        <v>-128</v>
      </c>
      <c r="H16">
        <v>100</v>
      </c>
      <c r="I16">
        <v>5.5</v>
      </c>
      <c r="J16">
        <v>-145</v>
      </c>
      <c r="K16">
        <v>110</v>
      </c>
      <c r="L16">
        <v>5.5</v>
      </c>
      <c r="M16">
        <v>-132</v>
      </c>
      <c r="N16">
        <v>-104</v>
      </c>
      <c r="R16" s="7">
        <f t="shared" si="0"/>
        <v>5.5</v>
      </c>
    </row>
    <row r="17" spans="1:18" x14ac:dyDescent="0.3">
      <c r="A17" t="s">
        <v>97</v>
      </c>
      <c r="B17" t="s">
        <v>14</v>
      </c>
      <c r="C17">
        <v>4.5</v>
      </c>
      <c r="D17">
        <v>-120</v>
      </c>
      <c r="E17">
        <v>-105</v>
      </c>
      <c r="F17">
        <v>4.5</v>
      </c>
      <c r="G17">
        <v>-120</v>
      </c>
      <c r="H17">
        <v>-106</v>
      </c>
      <c r="I17">
        <v>4.5</v>
      </c>
      <c r="J17">
        <v>-120</v>
      </c>
      <c r="K17">
        <v>-105</v>
      </c>
      <c r="L17">
        <v>4.5</v>
      </c>
      <c r="M17">
        <v>-120</v>
      </c>
      <c r="N17">
        <v>-114</v>
      </c>
      <c r="R17" s="7">
        <f t="shared" si="0"/>
        <v>4.5</v>
      </c>
    </row>
    <row r="18" spans="1:18" x14ac:dyDescent="0.3">
      <c r="A18" t="s">
        <v>98</v>
      </c>
      <c r="B18" t="s">
        <v>57</v>
      </c>
      <c r="C18">
        <v>5.5</v>
      </c>
      <c r="D18">
        <v>-135</v>
      </c>
      <c r="E18">
        <v>105</v>
      </c>
      <c r="F18">
        <v>5.5</v>
      </c>
      <c r="G18">
        <v>-142</v>
      </c>
      <c r="H18">
        <v>112</v>
      </c>
      <c r="I18">
        <v>5.5</v>
      </c>
      <c r="J18">
        <v>-135</v>
      </c>
      <c r="K18">
        <v>105</v>
      </c>
      <c r="L18">
        <v>5.5</v>
      </c>
      <c r="M18">
        <v>143</v>
      </c>
      <c r="N18">
        <v>108</v>
      </c>
      <c r="R18" s="7">
        <f t="shared" si="0"/>
        <v>5.5</v>
      </c>
    </row>
    <row r="19" spans="1:18" x14ac:dyDescent="0.3">
      <c r="A19" t="s">
        <v>99</v>
      </c>
      <c r="B19" t="s">
        <v>66</v>
      </c>
      <c r="C19">
        <v>7.5</v>
      </c>
      <c r="D19" t="s">
        <v>52</v>
      </c>
      <c r="E19" t="s">
        <v>52</v>
      </c>
      <c r="F19">
        <v>7.5</v>
      </c>
      <c r="G19">
        <v>-132</v>
      </c>
      <c r="H19">
        <v>104</v>
      </c>
      <c r="I19">
        <v>7.5</v>
      </c>
      <c r="J19" t="s">
        <v>52</v>
      </c>
      <c r="K19" t="s">
        <v>52</v>
      </c>
      <c r="L19">
        <v>6.5</v>
      </c>
      <c r="M19" t="s">
        <v>52</v>
      </c>
      <c r="N19" t="s">
        <v>52</v>
      </c>
      <c r="R19" s="7">
        <f t="shared" si="0"/>
        <v>6.5</v>
      </c>
    </row>
    <row r="20" spans="1:18" x14ac:dyDescent="0.3">
      <c r="A20" t="s">
        <v>100</v>
      </c>
      <c r="B20" t="s">
        <v>101</v>
      </c>
      <c r="C20">
        <v>4.5</v>
      </c>
      <c r="D20">
        <v>120</v>
      </c>
      <c r="E20">
        <v>-160</v>
      </c>
      <c r="F20">
        <v>5.5</v>
      </c>
      <c r="G20">
        <v>-152</v>
      </c>
      <c r="H20">
        <v>120</v>
      </c>
      <c r="I20">
        <v>4.5</v>
      </c>
      <c r="J20">
        <v>120</v>
      </c>
      <c r="K20">
        <v>-155</v>
      </c>
      <c r="L20">
        <v>5.5</v>
      </c>
      <c r="M20">
        <v>115</v>
      </c>
      <c r="N20">
        <v>128</v>
      </c>
      <c r="R20" s="7">
        <f t="shared" si="0"/>
        <v>4.5</v>
      </c>
    </row>
    <row r="21" spans="1:18" x14ac:dyDescent="0.3">
      <c r="A21" t="s">
        <v>102</v>
      </c>
      <c r="B21" t="s">
        <v>55</v>
      </c>
      <c r="C21">
        <v>4.5</v>
      </c>
      <c r="D21">
        <v>-135</v>
      </c>
      <c r="E21">
        <v>105</v>
      </c>
      <c r="F21">
        <v>4.5</v>
      </c>
      <c r="G21">
        <v>-150</v>
      </c>
      <c r="H21">
        <v>118</v>
      </c>
      <c r="I21">
        <v>4.5</v>
      </c>
      <c r="J21">
        <v>-155</v>
      </c>
      <c r="K21">
        <v>120</v>
      </c>
      <c r="L21">
        <v>4.5</v>
      </c>
      <c r="M21">
        <v>145</v>
      </c>
      <c r="N21">
        <v>112</v>
      </c>
      <c r="R21" s="7">
        <f t="shared" si="0"/>
        <v>4.5</v>
      </c>
    </row>
    <row r="22" spans="1:18" x14ac:dyDescent="0.3">
      <c r="A22" t="s">
        <v>103</v>
      </c>
      <c r="B22" t="s">
        <v>67</v>
      </c>
      <c r="C22">
        <v>3.5</v>
      </c>
      <c r="D22">
        <v>110</v>
      </c>
      <c r="E22">
        <v>-140</v>
      </c>
      <c r="F22">
        <v>3.5</v>
      </c>
      <c r="G22">
        <v>104</v>
      </c>
      <c r="H22">
        <v>-130</v>
      </c>
      <c r="I22">
        <v>3.5</v>
      </c>
      <c r="J22">
        <v>110</v>
      </c>
      <c r="K22">
        <v>-140</v>
      </c>
      <c r="L22">
        <v>3.5</v>
      </c>
      <c r="M22">
        <v>-109</v>
      </c>
      <c r="N22">
        <v>-125</v>
      </c>
      <c r="R22" s="7">
        <f t="shared" si="0"/>
        <v>3.5</v>
      </c>
    </row>
    <row r="23" spans="1:18" x14ac:dyDescent="0.3">
      <c r="A23" t="s">
        <v>104</v>
      </c>
      <c r="B23" t="s">
        <v>80</v>
      </c>
      <c r="C23">
        <v>7.5</v>
      </c>
      <c r="D23">
        <v>-110</v>
      </c>
      <c r="E23">
        <v>-115</v>
      </c>
      <c r="F23">
        <v>7.5</v>
      </c>
      <c r="G23">
        <v>-115</v>
      </c>
      <c r="H23">
        <v>-111</v>
      </c>
      <c r="I23">
        <v>7.5</v>
      </c>
      <c r="J23">
        <v>-120</v>
      </c>
      <c r="K23">
        <v>-110</v>
      </c>
      <c r="L23" t="s">
        <v>52</v>
      </c>
      <c r="M23" t="s">
        <v>52</v>
      </c>
      <c r="N23" t="s">
        <v>52</v>
      </c>
      <c r="R23" s="7">
        <f t="shared" si="0"/>
        <v>7.5</v>
      </c>
    </row>
    <row r="24" spans="1:18" x14ac:dyDescent="0.3">
      <c r="A24" t="s">
        <v>105</v>
      </c>
      <c r="B24" t="s">
        <v>56</v>
      </c>
      <c r="C24">
        <v>5.5</v>
      </c>
      <c r="D24">
        <v>110</v>
      </c>
      <c r="E24">
        <v>-145</v>
      </c>
      <c r="F24">
        <v>5.5</v>
      </c>
      <c r="G24">
        <v>112</v>
      </c>
      <c r="H24">
        <v>-142</v>
      </c>
      <c r="I24">
        <v>5.5</v>
      </c>
      <c r="J24">
        <v>120</v>
      </c>
      <c r="K24">
        <v>-155</v>
      </c>
      <c r="L24">
        <v>5.5</v>
      </c>
      <c r="M24">
        <v>-105</v>
      </c>
      <c r="N24">
        <v>-130</v>
      </c>
      <c r="R24" s="7">
        <f t="shared" si="0"/>
        <v>5.5</v>
      </c>
    </row>
    <row r="25" spans="1:18" x14ac:dyDescent="0.3">
      <c r="A25" t="s">
        <v>106</v>
      </c>
      <c r="B25" t="s">
        <v>107</v>
      </c>
      <c r="C25">
        <v>5.5</v>
      </c>
      <c r="D25">
        <v>105</v>
      </c>
      <c r="E25">
        <v>-135</v>
      </c>
      <c r="F25">
        <v>5.5</v>
      </c>
      <c r="G25">
        <v>104</v>
      </c>
      <c r="H25">
        <v>-132</v>
      </c>
      <c r="I25">
        <v>5.5</v>
      </c>
      <c r="J25">
        <v>100</v>
      </c>
      <c r="K25">
        <v>-130</v>
      </c>
      <c r="L25">
        <v>5.5</v>
      </c>
      <c r="M25">
        <v>-103</v>
      </c>
      <c r="N25">
        <v>-134</v>
      </c>
      <c r="R25" s="7">
        <f t="shared" si="0"/>
        <v>5.5</v>
      </c>
    </row>
    <row r="26" spans="1:18" x14ac:dyDescent="0.3">
      <c r="A26" t="s">
        <v>108</v>
      </c>
      <c r="B26" t="s">
        <v>74</v>
      </c>
      <c r="C26">
        <v>3.5</v>
      </c>
      <c r="D26">
        <v>-115</v>
      </c>
      <c r="E26">
        <v>-115</v>
      </c>
      <c r="F26">
        <v>3.5</v>
      </c>
      <c r="G26">
        <v>-108</v>
      </c>
      <c r="H26">
        <v>-118</v>
      </c>
      <c r="I26">
        <v>3.5</v>
      </c>
      <c r="J26" t="s">
        <v>52</v>
      </c>
      <c r="K26" t="s">
        <v>52</v>
      </c>
      <c r="L26">
        <v>3.5</v>
      </c>
      <c r="M26">
        <v>-127</v>
      </c>
      <c r="N26">
        <v>-108</v>
      </c>
      <c r="R26" s="7">
        <f t="shared" si="0"/>
        <v>3.5</v>
      </c>
    </row>
    <row r="27" spans="1:18" x14ac:dyDescent="0.3">
      <c r="A27" t="s">
        <v>109</v>
      </c>
      <c r="B27" t="s">
        <v>81</v>
      </c>
      <c r="C27">
        <v>4.5</v>
      </c>
      <c r="D27">
        <v>115</v>
      </c>
      <c r="E27">
        <v>-150</v>
      </c>
      <c r="F27">
        <v>4.5</v>
      </c>
      <c r="G27">
        <v>116</v>
      </c>
      <c r="H27">
        <v>-148</v>
      </c>
      <c r="I27">
        <v>4.5</v>
      </c>
      <c r="J27">
        <v>110</v>
      </c>
      <c r="K27">
        <v>-145</v>
      </c>
      <c r="L27">
        <v>4.5</v>
      </c>
      <c r="M27">
        <v>-103</v>
      </c>
      <c r="N27">
        <v>-134</v>
      </c>
      <c r="R27" s="7">
        <f t="shared" si="0"/>
        <v>4.5</v>
      </c>
    </row>
    <row r="28" spans="1:18" x14ac:dyDescent="0.3">
      <c r="A28" t="s">
        <v>110</v>
      </c>
      <c r="B28" t="s">
        <v>51</v>
      </c>
      <c r="C28">
        <v>6.5</v>
      </c>
      <c r="D28">
        <v>-145</v>
      </c>
      <c r="E28">
        <v>110</v>
      </c>
      <c r="F28">
        <v>6.5</v>
      </c>
      <c r="G28">
        <v>-156</v>
      </c>
      <c r="H28">
        <v>124</v>
      </c>
      <c r="I28">
        <v>6.5</v>
      </c>
      <c r="J28">
        <v>-160</v>
      </c>
      <c r="K28">
        <v>125</v>
      </c>
      <c r="L28">
        <v>6.5</v>
      </c>
      <c r="M28">
        <v>118</v>
      </c>
      <c r="N28">
        <v>128</v>
      </c>
      <c r="R28" s="7">
        <f t="shared" si="0"/>
        <v>6.5</v>
      </c>
    </row>
    <row r="29" spans="1:18" x14ac:dyDescent="0.3">
      <c r="A29" t="s">
        <v>111</v>
      </c>
      <c r="B29" t="s">
        <v>62</v>
      </c>
      <c r="C29">
        <v>4.5</v>
      </c>
      <c r="D29">
        <v>125</v>
      </c>
      <c r="E29">
        <v>-165</v>
      </c>
      <c r="F29">
        <v>5.5</v>
      </c>
      <c r="G29">
        <v>-156</v>
      </c>
      <c r="H29">
        <v>122</v>
      </c>
      <c r="I29">
        <v>4.5</v>
      </c>
      <c r="J29">
        <v>125</v>
      </c>
      <c r="K29">
        <v>-165</v>
      </c>
      <c r="L29">
        <v>4.5</v>
      </c>
      <c r="M29" t="s">
        <v>52</v>
      </c>
      <c r="N29" t="s">
        <v>52</v>
      </c>
      <c r="R29" s="7">
        <f t="shared" si="0"/>
        <v>4.5</v>
      </c>
    </row>
    <row r="30" spans="1:18" x14ac:dyDescent="0.3">
      <c r="A30" t="s">
        <v>112</v>
      </c>
      <c r="B30" t="s">
        <v>58</v>
      </c>
      <c r="C30">
        <v>5.5</v>
      </c>
      <c r="D30">
        <v>-130</v>
      </c>
      <c r="E30">
        <v>100</v>
      </c>
      <c r="F30">
        <v>5.5</v>
      </c>
      <c r="G30">
        <v>-148</v>
      </c>
      <c r="H30">
        <v>116</v>
      </c>
      <c r="I30">
        <v>5.5</v>
      </c>
      <c r="J30">
        <v>-155</v>
      </c>
      <c r="K30">
        <v>120</v>
      </c>
      <c r="L30">
        <v>5.5</v>
      </c>
      <c r="M30">
        <v>-139</v>
      </c>
      <c r="N30">
        <v>102</v>
      </c>
      <c r="R30" s="7">
        <f t="shared" si="0"/>
        <v>5.5</v>
      </c>
    </row>
    <row r="31" spans="1:18" x14ac:dyDescent="0.3">
      <c r="R31" s="7">
        <f t="shared" si="0"/>
        <v>0</v>
      </c>
    </row>
    <row r="32" spans="1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N30">
    <sortCondition ref="B2:B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C1F7-82A0-43BA-87BF-52D4468BA668}">
  <dimension ref="A1:W31"/>
  <sheetViews>
    <sheetView workbookViewId="0">
      <selection activeCell="H19" sqref="H19"/>
    </sheetView>
  </sheetViews>
  <sheetFormatPr defaultRowHeight="14.4" x14ac:dyDescent="0.3"/>
  <cols>
    <col min="1" max="1" width="14" bestFit="1" customWidth="1"/>
    <col min="2" max="2" width="5.6640625" bestFit="1" customWidth="1"/>
    <col min="3" max="3" width="9.6640625" bestFit="1" customWidth="1"/>
    <col min="4" max="4" width="11.109375" bestFit="1" customWidth="1"/>
    <col min="5" max="5" width="13.88671875" bestFit="1" customWidth="1"/>
    <col min="6" max="8" width="12" bestFit="1" customWidth="1"/>
    <col min="9" max="9" width="19.5546875" bestFit="1" customWidth="1"/>
    <col min="10" max="10" width="10.6640625" bestFit="1" customWidth="1"/>
    <col min="11" max="11" width="13.5546875" bestFit="1" customWidth="1"/>
    <col min="12" max="12" width="6.109375" bestFit="1" customWidth="1"/>
    <col min="13" max="13" width="24" bestFit="1" customWidth="1"/>
    <col min="14" max="14" width="10" bestFit="1" customWidth="1"/>
  </cols>
  <sheetData>
    <row r="1" spans="1:23" x14ac:dyDescent="0.3">
      <c r="A1" s="7" t="s">
        <v>30</v>
      </c>
      <c r="B1" s="7" t="s">
        <v>20</v>
      </c>
      <c r="C1" s="15" t="s">
        <v>19</v>
      </c>
      <c r="D1" s="15" t="s">
        <v>38</v>
      </c>
      <c r="E1" s="15" t="s">
        <v>46</v>
      </c>
      <c r="F1" s="7" t="s">
        <v>41</v>
      </c>
      <c r="G1" s="7" t="s">
        <v>29</v>
      </c>
      <c r="H1" s="7" t="s">
        <v>15</v>
      </c>
      <c r="I1" s="7" t="s">
        <v>14</v>
      </c>
      <c r="J1" s="7" t="s">
        <v>42</v>
      </c>
      <c r="K1" s="7" t="s">
        <v>28</v>
      </c>
      <c r="L1" s="7" t="s">
        <v>27</v>
      </c>
      <c r="M1" s="7" t="s">
        <v>17</v>
      </c>
      <c r="N1" s="7" t="s">
        <v>33</v>
      </c>
      <c r="O1" s="7" t="s">
        <v>35</v>
      </c>
      <c r="P1" s="7" t="s">
        <v>18</v>
      </c>
      <c r="Q1" s="7" t="s">
        <v>26</v>
      </c>
      <c r="R1" s="7" t="s">
        <v>25</v>
      </c>
      <c r="S1" s="7" t="s">
        <v>36</v>
      </c>
      <c r="T1" s="7" t="s">
        <v>34</v>
      </c>
      <c r="U1" s="7" t="s">
        <v>40</v>
      </c>
      <c r="V1" s="7" t="s">
        <v>24</v>
      </c>
      <c r="W1" s="7" t="s">
        <v>6</v>
      </c>
    </row>
    <row r="2" spans="1:23" x14ac:dyDescent="0.3">
      <c r="A2" s="14"/>
      <c r="B2" s="7"/>
      <c r="C2" s="7"/>
      <c r="D2" s="7"/>
      <c r="E2" s="7"/>
      <c r="F2" s="7"/>
      <c r="G2" s="10">
        <v>4.6745964754937308</v>
      </c>
      <c r="H2" s="10">
        <v>5.03</v>
      </c>
      <c r="I2" s="10">
        <v>4.5016227000000004</v>
      </c>
      <c r="J2" s="7"/>
      <c r="K2" s="9"/>
      <c r="L2" s="9">
        <f t="shared" ref="L2:L15" si="0">IF(ABS(F2 - K2) &gt; MAX(ABS(G2 - K2), ABS(H2 - K2)), F2 - K2, IF(ABS(G2 - K2) &gt; ABS(H2 - K2), G2 - K2, H2 - K2))</f>
        <v>5.03</v>
      </c>
      <c r="M2" s="9" t="str">
        <f t="shared" ref="M2:M15" si="1">IF(OR(L2&lt;0, AND(F2&lt;K2, I2&lt;K2)), "Under", "Over")</f>
        <v>Over</v>
      </c>
      <c r="N2" s="9">
        <f t="shared" ref="N2:N15" si="2">F2-K2</f>
        <v>0</v>
      </c>
      <c r="O2" s="9"/>
      <c r="P2" s="9">
        <f t="shared" ref="P2:P15" si="3">IF(M2="Over", IF(AND(G2&gt;K2, H2&gt;K2, I2&gt;K2), 1, IF(OR(AND(G2&gt;K2, H2&gt;K2), AND(G2&gt;K2, I2&gt;K2), AND(G2&gt;K2, I2&gt;K2)), 2/3, IF(OR(AND(G2&gt;K2, H2&lt;=K2), AND(G2&gt;K2, I2&lt;=K2), AND(H2&gt;K2, I2&lt;=K2), AND(G2&lt;=K2, H2&gt;K2), AND(G2&lt;=K2, I2&gt;K2), AND(H2&lt;=K2, I2&gt;K2)), 1/3, 0))), IF(AND(G2&lt;K2, H2&lt;K2, I2&lt;K2), 1, IF(OR(AND(G2&lt;K2, H2&lt;K2), AND(G2&lt;K2, I2&lt;K2), AND(G2&lt;K2, I2&lt;K2)), 2/3, IF(OR(AND(G2&lt;K2, H2&gt;=K2), AND(G2&lt;K2, I2&gt;=K2), AND(H2&lt;K2, I2&gt;=K2), AND(G2&gt;=K2, H2&lt;K2), AND(G2&gt;=K2, I2&lt;K2), AND(H2&gt;=K2, I2&lt;K2)), 1/3, 0))))</f>
        <v>1</v>
      </c>
      <c r="Q2" s="9">
        <f t="shared" ref="Q2:Q15" si="4">IF(OR(L2&gt;1.5,L2&lt;-1.5),2,
IF(OR(AND(L2&lt;=1.5,L2&gt;=1),AND(L2&gt;=-1.5,L2&lt;=-1)),1.5,
IF(OR(AND(L2&lt;=1,L2&gt;=0.75),AND(L2&gt;=-1,L2&lt;=-0.75)),1,
IF(OR(AND(L2&lt;=0.75,L2&gt;=0.5),AND(L2&gt;=-0.75,L2&lt;=-0.5)),0.5,
IF(OR(L2&lt;=0.5,L2&gt;=-0.5),0,"")
)
)
))</f>
        <v>2</v>
      </c>
      <c r="R2" s="9">
        <f t="shared" ref="R2:R15" si="5">IF(P2=1,3,IF(P2=2/3,2,IF(P2=1/3,1,0)))</f>
        <v>3</v>
      </c>
      <c r="S2" s="9">
        <f t="shared" ref="S2:S15" si="6">IF(AND(M2="Over", F2&gt;K2), 2, IF(AND(M2="Under", F2&lt;=K2), 2, 0))</f>
        <v>0</v>
      </c>
      <c r="T2" s="9">
        <f t="shared" ref="T2:T15" si="7">IF(AND(M2="Over", ISNUMBER(O2), O2&gt;0.5), 2, IF(AND(M2="Under", ISNUMBER(O2), O2&lt;=0.5), 2, 0))</f>
        <v>0</v>
      </c>
      <c r="U2" s="9">
        <f t="shared" ref="U2:U15" si="8">IF(M2="Over",
    IF(J2&gt;8.6, 1,
        IF(J2&gt;7.5, 0.5, 0)),
    IF(M2="Under",
        IF(J2&gt;8.6, 0,
            IF(J2&gt;7.5, 0.5, 1)),
        "Invalid N37 Value"))</f>
        <v>0</v>
      </c>
      <c r="V2" s="9">
        <f t="shared" ref="V2:V15" si="9">SUM(Q2:U2)</f>
        <v>5</v>
      </c>
      <c r="W2" s="9"/>
    </row>
    <row r="3" spans="1:23" x14ac:dyDescent="0.3">
      <c r="A3" s="14"/>
      <c r="B3" s="7"/>
      <c r="C3" s="7"/>
      <c r="D3" s="7"/>
      <c r="E3" s="7"/>
      <c r="F3" s="7"/>
      <c r="G3" s="10">
        <v>5.9989399976310409</v>
      </c>
      <c r="H3" s="10">
        <v>6.1857476588804401</v>
      </c>
      <c r="I3" s="10">
        <v>5.4043921453764199</v>
      </c>
      <c r="J3" s="7"/>
      <c r="K3" s="9"/>
      <c r="L3" s="9">
        <f t="shared" si="0"/>
        <v>6.1857476588804401</v>
      </c>
      <c r="M3" s="9" t="str">
        <f t="shared" si="1"/>
        <v>Over</v>
      </c>
      <c r="N3" s="9">
        <f t="shared" si="2"/>
        <v>0</v>
      </c>
      <c r="O3" s="9"/>
      <c r="P3" s="9">
        <f t="shared" si="3"/>
        <v>1</v>
      </c>
      <c r="Q3" s="9">
        <f t="shared" si="4"/>
        <v>2</v>
      </c>
      <c r="R3" s="9">
        <f t="shared" si="5"/>
        <v>3</v>
      </c>
      <c r="S3" s="9">
        <f t="shared" si="6"/>
        <v>0</v>
      </c>
      <c r="T3" s="9">
        <f t="shared" si="7"/>
        <v>0</v>
      </c>
      <c r="U3" s="9">
        <f t="shared" si="8"/>
        <v>0</v>
      </c>
      <c r="V3" s="9">
        <f t="shared" si="9"/>
        <v>5</v>
      </c>
      <c r="W3" s="9"/>
    </row>
    <row r="4" spans="1:23" x14ac:dyDescent="0.3">
      <c r="A4" s="14"/>
      <c r="B4" s="7"/>
      <c r="C4" s="7"/>
      <c r="D4" s="7"/>
      <c r="E4" s="7"/>
      <c r="F4" s="7"/>
      <c r="G4" s="10">
        <v>5.5919743437834422</v>
      </c>
      <c r="H4" s="10">
        <v>5.8330703357883804</v>
      </c>
      <c r="I4" s="10">
        <v>5.0520833333333304</v>
      </c>
      <c r="J4" s="7"/>
      <c r="K4" s="9"/>
      <c r="L4" s="9">
        <f t="shared" si="0"/>
        <v>5.8330703357883804</v>
      </c>
      <c r="M4" s="9" t="str">
        <f t="shared" si="1"/>
        <v>Over</v>
      </c>
      <c r="N4" s="9">
        <f t="shared" si="2"/>
        <v>0</v>
      </c>
      <c r="O4" s="9"/>
      <c r="P4" s="9">
        <f t="shared" si="3"/>
        <v>1</v>
      </c>
      <c r="Q4" s="9">
        <f t="shared" si="4"/>
        <v>2</v>
      </c>
      <c r="R4" s="9">
        <f t="shared" si="5"/>
        <v>3</v>
      </c>
      <c r="S4" s="9">
        <f t="shared" si="6"/>
        <v>0</v>
      </c>
      <c r="T4" s="9">
        <f t="shared" si="7"/>
        <v>0</v>
      </c>
      <c r="U4" s="9">
        <f t="shared" si="8"/>
        <v>0</v>
      </c>
      <c r="V4" s="9">
        <f t="shared" si="9"/>
        <v>5</v>
      </c>
      <c r="W4" s="9"/>
    </row>
    <row r="5" spans="1:23" x14ac:dyDescent="0.3">
      <c r="A5" s="14"/>
      <c r="B5" s="7"/>
      <c r="C5" s="7"/>
      <c r="D5" s="7"/>
      <c r="E5" s="7"/>
      <c r="F5" s="7"/>
      <c r="G5" s="10">
        <v>2.1337779753198745</v>
      </c>
      <c r="H5" s="10">
        <v>3.4676562274507399</v>
      </c>
      <c r="I5" s="10">
        <v>1.47427127900898</v>
      </c>
      <c r="J5" s="7"/>
      <c r="K5" s="9"/>
      <c r="L5" s="9">
        <f t="shared" si="0"/>
        <v>3.4676562274507399</v>
      </c>
      <c r="M5" s="9" t="str">
        <f t="shared" si="1"/>
        <v>Over</v>
      </c>
      <c r="N5" s="9">
        <f t="shared" si="2"/>
        <v>0</v>
      </c>
      <c r="O5" s="9"/>
      <c r="P5" s="9">
        <f t="shared" si="3"/>
        <v>1</v>
      </c>
      <c r="Q5" s="9">
        <f t="shared" si="4"/>
        <v>2</v>
      </c>
      <c r="R5" s="9">
        <f t="shared" si="5"/>
        <v>3</v>
      </c>
      <c r="S5" s="9">
        <f t="shared" si="6"/>
        <v>0</v>
      </c>
      <c r="T5" s="9">
        <f t="shared" si="7"/>
        <v>0</v>
      </c>
      <c r="U5" s="9">
        <f t="shared" si="8"/>
        <v>0</v>
      </c>
      <c r="V5" s="9">
        <f t="shared" si="9"/>
        <v>5</v>
      </c>
      <c r="W5" s="9"/>
    </row>
    <row r="6" spans="1:23" x14ac:dyDescent="0.3">
      <c r="A6" s="14"/>
      <c r="B6" s="7"/>
      <c r="C6" s="7"/>
      <c r="D6" s="7"/>
      <c r="E6" s="7"/>
      <c r="F6" s="7"/>
      <c r="G6" s="10">
        <v>5.7226247219167723</v>
      </c>
      <c r="H6" s="10">
        <v>5.9669942999999996</v>
      </c>
      <c r="I6" s="10">
        <v>5.0520833333333304</v>
      </c>
      <c r="J6" s="7"/>
      <c r="K6" s="9"/>
      <c r="L6" s="9">
        <f t="shared" si="0"/>
        <v>5.9669942999999996</v>
      </c>
      <c r="M6" s="9" t="str">
        <f t="shared" si="1"/>
        <v>Over</v>
      </c>
      <c r="N6" s="9">
        <f t="shared" si="2"/>
        <v>0</v>
      </c>
      <c r="O6" s="9"/>
      <c r="P6" s="9">
        <f t="shared" si="3"/>
        <v>1</v>
      </c>
      <c r="Q6" s="9">
        <f t="shared" si="4"/>
        <v>2</v>
      </c>
      <c r="R6" s="9">
        <f t="shared" si="5"/>
        <v>3</v>
      </c>
      <c r="S6" s="9">
        <f t="shared" si="6"/>
        <v>0</v>
      </c>
      <c r="T6" s="9">
        <f t="shared" si="7"/>
        <v>0</v>
      </c>
      <c r="U6" s="9">
        <f t="shared" si="8"/>
        <v>0</v>
      </c>
      <c r="V6" s="9">
        <f t="shared" si="9"/>
        <v>5</v>
      </c>
      <c r="W6" s="9"/>
    </row>
    <row r="7" spans="1:23" x14ac:dyDescent="0.3">
      <c r="A7" s="14"/>
      <c r="B7" s="7"/>
      <c r="C7" s="7"/>
      <c r="D7" s="7"/>
      <c r="E7" s="7"/>
      <c r="F7" s="7"/>
      <c r="G7" s="9">
        <v>5.3804410080981251</v>
      </c>
      <c r="H7" s="9">
        <v>5.9198170000000001</v>
      </c>
      <c r="I7" s="9">
        <v>5.0283119658119597</v>
      </c>
      <c r="J7" s="7"/>
      <c r="K7" s="9"/>
      <c r="L7" s="9">
        <f t="shared" si="0"/>
        <v>5.9198170000000001</v>
      </c>
      <c r="M7" s="9" t="str">
        <f t="shared" si="1"/>
        <v>Over</v>
      </c>
      <c r="N7" s="9">
        <f t="shared" si="2"/>
        <v>0</v>
      </c>
      <c r="O7" s="9"/>
      <c r="P7" s="9">
        <f t="shared" si="3"/>
        <v>1</v>
      </c>
      <c r="Q7" s="9">
        <f t="shared" si="4"/>
        <v>2</v>
      </c>
      <c r="R7" s="9">
        <f t="shared" si="5"/>
        <v>3</v>
      </c>
      <c r="S7" s="9">
        <f t="shared" si="6"/>
        <v>0</v>
      </c>
      <c r="T7" s="9">
        <f t="shared" si="7"/>
        <v>0</v>
      </c>
      <c r="U7" s="9">
        <f t="shared" si="8"/>
        <v>0</v>
      </c>
      <c r="V7" s="9">
        <f t="shared" si="9"/>
        <v>5</v>
      </c>
      <c r="W7" s="9"/>
    </row>
    <row r="8" spans="1:23" x14ac:dyDescent="0.3">
      <c r="A8" s="14"/>
      <c r="B8" s="7"/>
      <c r="C8" s="7"/>
      <c r="D8" s="7"/>
      <c r="E8" s="7"/>
      <c r="F8" s="7"/>
      <c r="G8" s="10">
        <v>6.8017101704009644</v>
      </c>
      <c r="H8" s="10">
        <v>7.3527054108216401</v>
      </c>
      <c r="I8" s="10">
        <v>5.8596755674495897</v>
      </c>
      <c r="J8" s="7"/>
      <c r="K8" s="9"/>
      <c r="L8" s="9">
        <f t="shared" si="0"/>
        <v>7.3527054108216401</v>
      </c>
      <c r="M8" s="9" t="str">
        <f t="shared" si="1"/>
        <v>Over</v>
      </c>
      <c r="N8" s="9">
        <f t="shared" si="2"/>
        <v>0</v>
      </c>
      <c r="O8" s="9"/>
      <c r="P8" s="9">
        <f t="shared" si="3"/>
        <v>1</v>
      </c>
      <c r="Q8" s="9">
        <f t="shared" si="4"/>
        <v>2</v>
      </c>
      <c r="R8" s="9">
        <f t="shared" si="5"/>
        <v>3</v>
      </c>
      <c r="S8" s="9">
        <f t="shared" si="6"/>
        <v>0</v>
      </c>
      <c r="T8" s="9">
        <f t="shared" si="7"/>
        <v>0</v>
      </c>
      <c r="U8" s="9">
        <f t="shared" si="8"/>
        <v>0</v>
      </c>
      <c r="V8" s="9">
        <f t="shared" si="9"/>
        <v>5</v>
      </c>
      <c r="W8" s="9"/>
    </row>
    <row r="9" spans="1:23" x14ac:dyDescent="0.3">
      <c r="A9" s="14"/>
      <c r="B9" s="7"/>
      <c r="C9" s="7"/>
      <c r="D9" s="7"/>
      <c r="E9" s="7"/>
      <c r="F9" s="7"/>
      <c r="G9" s="10">
        <v>6.6804888945897787</v>
      </c>
      <c r="H9" s="10">
        <v>7.3527054108216401</v>
      </c>
      <c r="I9" s="10">
        <v>5.7055905278336096</v>
      </c>
      <c r="J9" s="7"/>
      <c r="K9" s="9"/>
      <c r="L9" s="9">
        <f t="shared" si="0"/>
        <v>7.3527054108216401</v>
      </c>
      <c r="M9" s="9" t="str">
        <f t="shared" si="1"/>
        <v>Over</v>
      </c>
      <c r="N9" s="9">
        <f t="shared" si="2"/>
        <v>0</v>
      </c>
      <c r="O9" s="9"/>
      <c r="P9" s="9">
        <f t="shared" si="3"/>
        <v>1</v>
      </c>
      <c r="Q9" s="9">
        <f t="shared" si="4"/>
        <v>2</v>
      </c>
      <c r="R9" s="9">
        <f t="shared" si="5"/>
        <v>3</v>
      </c>
      <c r="S9" s="9">
        <f t="shared" si="6"/>
        <v>0</v>
      </c>
      <c r="T9" s="9">
        <f t="shared" si="7"/>
        <v>0</v>
      </c>
      <c r="U9" s="9">
        <f t="shared" si="8"/>
        <v>0</v>
      </c>
      <c r="V9" s="9">
        <f t="shared" si="9"/>
        <v>5</v>
      </c>
      <c r="W9" s="9"/>
    </row>
    <row r="10" spans="1:23" x14ac:dyDescent="0.3">
      <c r="A10" s="14"/>
      <c r="B10" s="7"/>
      <c r="C10" s="7"/>
      <c r="D10" s="7"/>
      <c r="E10" s="7"/>
      <c r="F10" s="7"/>
      <c r="G10" s="10">
        <v>4.6145642762429491</v>
      </c>
      <c r="H10" s="10">
        <v>4.7234109882837503</v>
      </c>
      <c r="I10" s="10">
        <v>4.3559785</v>
      </c>
      <c r="J10" s="7"/>
      <c r="K10" s="9"/>
      <c r="L10" s="9">
        <f t="shared" si="0"/>
        <v>4.7234109882837503</v>
      </c>
      <c r="M10" s="9" t="str">
        <f t="shared" si="1"/>
        <v>Over</v>
      </c>
      <c r="N10" s="9">
        <f t="shared" si="2"/>
        <v>0</v>
      </c>
      <c r="O10" s="9"/>
      <c r="P10" s="9">
        <f t="shared" si="3"/>
        <v>1</v>
      </c>
      <c r="Q10" s="9">
        <f t="shared" si="4"/>
        <v>2</v>
      </c>
      <c r="R10" s="9">
        <f t="shared" si="5"/>
        <v>3</v>
      </c>
      <c r="S10" s="9">
        <f t="shared" si="6"/>
        <v>0</v>
      </c>
      <c r="T10" s="9">
        <f t="shared" si="7"/>
        <v>0</v>
      </c>
      <c r="U10" s="9">
        <f t="shared" si="8"/>
        <v>0</v>
      </c>
      <c r="V10" s="9">
        <f t="shared" si="9"/>
        <v>5</v>
      </c>
      <c r="W10" s="9"/>
    </row>
    <row r="11" spans="1:23" x14ac:dyDescent="0.3">
      <c r="A11" s="14"/>
      <c r="B11" s="7"/>
      <c r="C11" s="7"/>
      <c r="D11" s="7"/>
      <c r="E11" s="7"/>
      <c r="F11" s="7"/>
      <c r="G11" s="10">
        <v>4.8698478438595707</v>
      </c>
      <c r="H11" s="10">
        <v>5.19</v>
      </c>
      <c r="I11" s="10">
        <v>3.8493822</v>
      </c>
      <c r="J11" s="7"/>
      <c r="K11" s="9"/>
      <c r="L11" s="9">
        <f t="shared" si="0"/>
        <v>5.19</v>
      </c>
      <c r="M11" s="9" t="str">
        <f t="shared" si="1"/>
        <v>Over</v>
      </c>
      <c r="N11" s="9">
        <f t="shared" si="2"/>
        <v>0</v>
      </c>
      <c r="O11" s="9"/>
      <c r="P11" s="9">
        <f t="shared" si="3"/>
        <v>1</v>
      </c>
      <c r="Q11" s="9">
        <f t="shared" si="4"/>
        <v>2</v>
      </c>
      <c r="R11" s="9">
        <f t="shared" si="5"/>
        <v>3</v>
      </c>
      <c r="S11" s="9">
        <f t="shared" si="6"/>
        <v>0</v>
      </c>
      <c r="T11" s="9">
        <f t="shared" si="7"/>
        <v>0</v>
      </c>
      <c r="U11" s="9">
        <f t="shared" si="8"/>
        <v>0</v>
      </c>
      <c r="V11" s="9">
        <f t="shared" si="9"/>
        <v>5</v>
      </c>
      <c r="W11" s="9"/>
    </row>
    <row r="12" spans="1:23" x14ac:dyDescent="0.3">
      <c r="A12" s="14"/>
      <c r="B12" s="7"/>
      <c r="C12" s="7"/>
      <c r="D12" s="7"/>
      <c r="E12" s="7"/>
      <c r="F12" s="7"/>
      <c r="G12" s="10">
        <v>4.155077197193382</v>
      </c>
      <c r="H12" s="10">
        <v>4.4859778157465904</v>
      </c>
      <c r="I12" s="10">
        <v>3.8131426016986998</v>
      </c>
      <c r="J12" s="7"/>
      <c r="K12" s="9"/>
      <c r="L12" s="9">
        <f t="shared" si="0"/>
        <v>4.4859778157465904</v>
      </c>
      <c r="M12" s="9" t="str">
        <f t="shared" si="1"/>
        <v>Over</v>
      </c>
      <c r="N12" s="9">
        <f t="shared" si="2"/>
        <v>0</v>
      </c>
      <c r="O12" s="9"/>
      <c r="P12" s="9">
        <f t="shared" si="3"/>
        <v>1</v>
      </c>
      <c r="Q12" s="9">
        <f t="shared" si="4"/>
        <v>2</v>
      </c>
      <c r="R12" s="9">
        <f t="shared" si="5"/>
        <v>3</v>
      </c>
      <c r="S12" s="9">
        <f t="shared" si="6"/>
        <v>0</v>
      </c>
      <c r="T12" s="9">
        <f t="shared" si="7"/>
        <v>0</v>
      </c>
      <c r="U12" s="9">
        <f t="shared" si="8"/>
        <v>0</v>
      </c>
      <c r="V12" s="9">
        <f t="shared" si="9"/>
        <v>5</v>
      </c>
      <c r="W12" s="9"/>
    </row>
    <row r="13" spans="1:23" x14ac:dyDescent="0.3">
      <c r="A13" s="14"/>
      <c r="B13" s="7"/>
      <c r="C13" s="7"/>
      <c r="D13" s="7"/>
      <c r="E13" s="7"/>
      <c r="F13" s="7"/>
      <c r="G13" s="10">
        <v>5.5985349429615425</v>
      </c>
      <c r="H13" s="10">
        <v>5.79</v>
      </c>
      <c r="I13" s="10">
        <v>5.0464839094159704</v>
      </c>
      <c r="J13" s="7"/>
      <c r="K13" s="9"/>
      <c r="L13" s="9">
        <f t="shared" si="0"/>
        <v>5.79</v>
      </c>
      <c r="M13" s="9" t="str">
        <f t="shared" si="1"/>
        <v>Over</v>
      </c>
      <c r="N13" s="9">
        <f t="shared" si="2"/>
        <v>0</v>
      </c>
      <c r="O13" s="9"/>
      <c r="P13" s="9">
        <f t="shared" si="3"/>
        <v>1</v>
      </c>
      <c r="Q13" s="9">
        <f t="shared" si="4"/>
        <v>2</v>
      </c>
      <c r="R13" s="9">
        <f t="shared" si="5"/>
        <v>3</v>
      </c>
      <c r="S13" s="9">
        <f t="shared" si="6"/>
        <v>0</v>
      </c>
      <c r="T13" s="9">
        <f t="shared" si="7"/>
        <v>0</v>
      </c>
      <c r="U13" s="9">
        <f t="shared" si="8"/>
        <v>0</v>
      </c>
      <c r="V13" s="9">
        <f t="shared" si="9"/>
        <v>5</v>
      </c>
      <c r="W13" s="9"/>
    </row>
    <row r="14" spans="1:23" x14ac:dyDescent="0.3">
      <c r="A14" s="14"/>
      <c r="B14" s="7"/>
      <c r="C14" s="7"/>
      <c r="D14" s="7"/>
      <c r="E14" s="7"/>
      <c r="F14" s="7"/>
      <c r="G14" s="10">
        <v>5.844762170580827</v>
      </c>
      <c r="H14" s="10">
        <v>6.324268</v>
      </c>
      <c r="I14" s="10">
        <v>5.0520833333333304</v>
      </c>
      <c r="J14" s="7"/>
      <c r="K14" s="9"/>
      <c r="L14" s="9">
        <f t="shared" si="0"/>
        <v>6.324268</v>
      </c>
      <c r="M14" s="9" t="str">
        <f t="shared" si="1"/>
        <v>Over</v>
      </c>
      <c r="N14" s="9">
        <f t="shared" si="2"/>
        <v>0</v>
      </c>
      <c r="O14" s="9"/>
      <c r="P14" s="9">
        <f t="shared" si="3"/>
        <v>1</v>
      </c>
      <c r="Q14" s="9">
        <f t="shared" si="4"/>
        <v>2</v>
      </c>
      <c r="R14" s="9">
        <f t="shared" si="5"/>
        <v>3</v>
      </c>
      <c r="S14" s="9">
        <f t="shared" si="6"/>
        <v>0</v>
      </c>
      <c r="T14" s="9">
        <f t="shared" si="7"/>
        <v>0</v>
      </c>
      <c r="U14" s="9">
        <f t="shared" si="8"/>
        <v>0</v>
      </c>
      <c r="V14" s="9">
        <f t="shared" si="9"/>
        <v>5</v>
      </c>
      <c r="W14" s="9"/>
    </row>
    <row r="15" spans="1:23" x14ac:dyDescent="0.3">
      <c r="A15" s="14"/>
      <c r="B15" s="7"/>
      <c r="C15" s="7"/>
      <c r="D15" s="7"/>
      <c r="E15" s="7"/>
      <c r="F15" s="7"/>
      <c r="G15" s="10">
        <v>5.0979223891858076</v>
      </c>
      <c r="H15" s="10">
        <v>5.4554415000000001</v>
      </c>
      <c r="I15" s="10">
        <v>4.5559386973180001</v>
      </c>
      <c r="J15" s="7"/>
      <c r="K15" s="9"/>
      <c r="L15" s="9">
        <f t="shared" si="0"/>
        <v>5.4554415000000001</v>
      </c>
      <c r="M15" s="9" t="str">
        <f t="shared" si="1"/>
        <v>Over</v>
      </c>
      <c r="N15" s="9">
        <f t="shared" si="2"/>
        <v>0</v>
      </c>
      <c r="O15" s="9"/>
      <c r="P15" s="9">
        <f t="shared" si="3"/>
        <v>1</v>
      </c>
      <c r="Q15" s="9">
        <f t="shared" si="4"/>
        <v>2</v>
      </c>
      <c r="R15" s="9">
        <f t="shared" si="5"/>
        <v>3</v>
      </c>
      <c r="S15" s="9">
        <f t="shared" si="6"/>
        <v>0</v>
      </c>
      <c r="T15" s="9">
        <f t="shared" si="7"/>
        <v>0</v>
      </c>
      <c r="U15" s="9">
        <f t="shared" si="8"/>
        <v>0</v>
      </c>
      <c r="V15" s="9">
        <f t="shared" si="9"/>
        <v>5</v>
      </c>
      <c r="W15" s="9"/>
    </row>
    <row r="16" spans="1:23" x14ac:dyDescent="0.3">
      <c r="A16" s="14"/>
      <c r="B16" s="7"/>
      <c r="C16" s="7"/>
      <c r="D16" s="7"/>
      <c r="E16" s="7"/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3">
      <c r="A17" s="14"/>
      <c r="B17" s="7"/>
      <c r="C17" s="7"/>
      <c r="D17" s="7"/>
      <c r="E17" s="7"/>
      <c r="F17" s="7"/>
      <c r="G17" s="9"/>
      <c r="H17" s="9"/>
      <c r="I17" s="9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">
      <c r="A18" s="14"/>
      <c r="B18" s="7"/>
      <c r="C18" s="7"/>
      <c r="D18" s="7"/>
      <c r="E18" s="7"/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x14ac:dyDescent="0.3">
      <c r="A19" s="14"/>
      <c r="B19" s="7"/>
      <c r="C19" s="7"/>
      <c r="D19" s="7"/>
      <c r="E19" s="7"/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3">
      <c r="A20" s="14"/>
      <c r="B20" s="7"/>
      <c r="C20" s="7"/>
      <c r="D20" s="7"/>
      <c r="E20" s="7"/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3">
      <c r="A21" s="14"/>
      <c r="B21" s="7"/>
      <c r="C21" s="7"/>
      <c r="D21" s="7"/>
      <c r="E21" s="7"/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3">
      <c r="A22" s="14"/>
      <c r="B22" s="7"/>
      <c r="C22" s="7"/>
      <c r="D22" s="7"/>
      <c r="E22" s="7"/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3">
      <c r="A23" s="14"/>
      <c r="B23" s="7"/>
      <c r="C23" s="7"/>
      <c r="D23" s="7"/>
      <c r="E23" s="7"/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3">
      <c r="A24" s="14"/>
      <c r="B24" s="7"/>
      <c r="C24" s="7"/>
      <c r="D24" s="7"/>
      <c r="E24" s="7"/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3">
      <c r="A25" s="14"/>
      <c r="B25" s="7"/>
      <c r="C25" s="7"/>
      <c r="D25" s="7"/>
      <c r="E25" s="7"/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3">
      <c r="A26" s="14"/>
      <c r="B26" s="7"/>
      <c r="C26" s="7"/>
      <c r="D26" s="7"/>
      <c r="E26" s="7"/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3">
      <c r="A27" s="14"/>
      <c r="B27" s="7"/>
      <c r="C27" s="7"/>
      <c r="D27" s="7"/>
      <c r="E27" s="7"/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3">
      <c r="A28" s="14"/>
      <c r="B28" s="7"/>
      <c r="C28" s="7"/>
      <c r="D28" s="7"/>
      <c r="E28" s="7"/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3">
      <c r="A29" s="14"/>
      <c r="B29" s="7"/>
      <c r="C29" s="7"/>
      <c r="D29" s="7"/>
      <c r="E29" s="7"/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3">
      <c r="A30" s="14"/>
      <c r="B30" s="7"/>
      <c r="C30" s="7"/>
      <c r="D30" s="7"/>
      <c r="E30" s="7"/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3">
      <c r="A31" s="14"/>
      <c r="B31" s="7"/>
      <c r="C31" s="7"/>
      <c r="D31" s="7"/>
      <c r="E31" s="7"/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128</v>
      </c>
      <c r="B2" s="1">
        <v>6</v>
      </c>
      <c r="F2" s="1"/>
      <c r="G2" s="1"/>
      <c r="H2" s="1"/>
    </row>
    <row r="3" spans="1:8" ht="15" thickBot="1" x14ac:dyDescent="0.35">
      <c r="A3" s="1">
        <v>130</v>
      </c>
      <c r="B3" s="1">
        <v>3.12333333333333</v>
      </c>
      <c r="F3" s="1"/>
      <c r="G3" s="1"/>
      <c r="H3" s="1"/>
    </row>
    <row r="4" spans="1:8" ht="15" thickBot="1" x14ac:dyDescent="0.35">
      <c r="A4" s="1">
        <v>273</v>
      </c>
      <c r="B4" s="1">
        <v>6</v>
      </c>
      <c r="F4" s="1"/>
      <c r="G4" s="1"/>
      <c r="H4" s="1"/>
    </row>
    <row r="5" spans="1:8" ht="15" thickBot="1" x14ac:dyDescent="0.35">
      <c r="A5" s="1">
        <v>140</v>
      </c>
      <c r="B5" s="1">
        <v>4</v>
      </c>
      <c r="F5" s="1"/>
      <c r="G5" s="1"/>
      <c r="H5" s="1"/>
    </row>
    <row r="6" spans="1:8" ht="15" thickBot="1" x14ac:dyDescent="0.35">
      <c r="A6" s="1">
        <v>124</v>
      </c>
      <c r="B6" s="1">
        <v>5.1933333333333298</v>
      </c>
      <c r="F6" s="1"/>
      <c r="G6" s="1"/>
      <c r="H6" s="1"/>
    </row>
    <row r="7" spans="1:8" ht="15" thickBot="1" x14ac:dyDescent="0.35">
      <c r="A7" s="1">
        <v>158</v>
      </c>
      <c r="B7" s="1">
        <v>6</v>
      </c>
      <c r="F7" s="1"/>
      <c r="G7" s="1"/>
      <c r="H7" s="1"/>
    </row>
    <row r="8" spans="1:8" ht="15" thickBot="1" x14ac:dyDescent="0.35">
      <c r="A8" s="1">
        <v>153</v>
      </c>
      <c r="B8" s="1">
        <v>4.7299999999999898</v>
      </c>
      <c r="F8" s="1"/>
      <c r="G8" s="1"/>
      <c r="H8" s="1"/>
    </row>
    <row r="9" spans="1:8" ht="15" thickBot="1" x14ac:dyDescent="0.35">
      <c r="A9" s="1">
        <v>145</v>
      </c>
      <c r="B9" s="1">
        <v>4.8066666666666604</v>
      </c>
      <c r="F9" s="1"/>
      <c r="G9" s="1"/>
      <c r="H9" s="1"/>
    </row>
    <row r="10" spans="1:8" ht="15" thickBot="1" x14ac:dyDescent="0.35">
      <c r="A10" s="1">
        <v>139</v>
      </c>
      <c r="B10" s="1">
        <v>4.4566666666666599</v>
      </c>
      <c r="F10" s="1"/>
      <c r="G10" s="1"/>
      <c r="H10" s="1"/>
    </row>
    <row r="11" spans="1:8" ht="15" thickBot="1" x14ac:dyDescent="0.35">
      <c r="A11" s="1">
        <v>144</v>
      </c>
      <c r="B11" s="1">
        <v>5</v>
      </c>
      <c r="F11" s="1"/>
      <c r="G11" s="1"/>
      <c r="H11" s="1"/>
    </row>
    <row r="12" spans="1:8" ht="15" thickBot="1" x14ac:dyDescent="0.35">
      <c r="A12" s="1">
        <v>134</v>
      </c>
      <c r="B12" s="1">
        <v>5.9366666666666603</v>
      </c>
      <c r="F12" s="1"/>
      <c r="G12" s="1"/>
      <c r="H12" s="1"/>
    </row>
    <row r="13" spans="1:8" ht="15" thickBot="1" x14ac:dyDescent="0.35">
      <c r="A13" s="1">
        <v>511</v>
      </c>
      <c r="B13" s="1">
        <v>4.9899999999999904</v>
      </c>
      <c r="F13" s="1"/>
      <c r="G13" s="1"/>
      <c r="H13" s="1"/>
    </row>
    <row r="14" spans="1:8" ht="15" thickBot="1" x14ac:dyDescent="0.35">
      <c r="A14" s="1">
        <v>159</v>
      </c>
      <c r="B14" s="1">
        <v>5</v>
      </c>
      <c r="F14" s="1"/>
      <c r="G14" s="1"/>
      <c r="H14" s="1"/>
    </row>
    <row r="15" spans="1:8" ht="15" thickBot="1" x14ac:dyDescent="0.35">
      <c r="A15" s="1">
        <v>138</v>
      </c>
      <c r="B15" s="1">
        <v>5.3333333333333304</v>
      </c>
      <c r="F15" s="1"/>
      <c r="G15" s="1"/>
      <c r="H15" s="1"/>
    </row>
    <row r="16" spans="1:8" ht="15" thickBot="1" x14ac:dyDescent="0.35">
      <c r="A16" s="1">
        <v>104</v>
      </c>
      <c r="B16" s="1">
        <v>5.1933333333333298</v>
      </c>
    </row>
    <row r="17" spans="1:2" ht="15" thickBot="1" x14ac:dyDescent="0.35">
      <c r="A17" s="1">
        <v>186</v>
      </c>
      <c r="B17" s="1">
        <v>3</v>
      </c>
    </row>
    <row r="18" spans="1:2" ht="15" thickBot="1" x14ac:dyDescent="0.35">
      <c r="A18" s="1">
        <v>131</v>
      </c>
      <c r="B18" s="1">
        <v>5.9266666666666596</v>
      </c>
    </row>
    <row r="19" spans="1:2" ht="15" thickBot="1" x14ac:dyDescent="0.35">
      <c r="A19" s="1">
        <v>148</v>
      </c>
      <c r="B19" s="1">
        <v>6</v>
      </c>
    </row>
    <row r="20" spans="1:2" ht="15" thickBot="1" x14ac:dyDescent="0.35">
      <c r="A20" s="1">
        <v>126</v>
      </c>
      <c r="B20" s="1">
        <v>6.07</v>
      </c>
    </row>
    <row r="21" spans="1:2" ht="15" thickBot="1" x14ac:dyDescent="0.35">
      <c r="A21" s="1">
        <v>150</v>
      </c>
      <c r="B21" s="1">
        <v>5.0466666666666598</v>
      </c>
    </row>
    <row r="22" spans="1:2" ht="15" thickBot="1" x14ac:dyDescent="0.35">
      <c r="A22" s="1">
        <v>152</v>
      </c>
      <c r="B22" s="1">
        <v>3.12333333333333</v>
      </c>
    </row>
    <row r="23" spans="1:2" ht="15" thickBot="1" x14ac:dyDescent="0.35">
      <c r="A23" s="1">
        <v>127</v>
      </c>
      <c r="B23" s="1">
        <v>6</v>
      </c>
    </row>
    <row r="24" spans="1:2" ht="15" thickBot="1" x14ac:dyDescent="0.35">
      <c r="A24" s="1">
        <v>125</v>
      </c>
      <c r="B24" s="1">
        <v>6</v>
      </c>
    </row>
    <row r="25" spans="1:2" ht="15" thickBot="1" x14ac:dyDescent="0.35">
      <c r="A25" s="1">
        <v>114</v>
      </c>
      <c r="B25" s="1">
        <v>6.8133333333333299</v>
      </c>
    </row>
    <row r="26" spans="1:2" ht="15" thickBot="1" x14ac:dyDescent="0.35">
      <c r="A26" s="1">
        <v>231</v>
      </c>
      <c r="B26" s="1">
        <v>3.9466666666666601</v>
      </c>
    </row>
    <row r="27" spans="1:2" ht="15" thickBot="1" x14ac:dyDescent="0.35">
      <c r="A27" s="1">
        <v>155</v>
      </c>
      <c r="B27" s="1">
        <v>4.1733333333333302</v>
      </c>
    </row>
    <row r="28" spans="1:2" ht="15" thickBot="1" x14ac:dyDescent="0.35">
      <c r="A28" s="1">
        <v>129</v>
      </c>
      <c r="B28" s="1">
        <v>7.03666666666666</v>
      </c>
    </row>
    <row r="29" spans="1:2" ht="15" thickBot="1" x14ac:dyDescent="0.35">
      <c r="A29" s="1">
        <v>132</v>
      </c>
      <c r="B29" s="1">
        <v>4.18</v>
      </c>
    </row>
    <row r="30" spans="1:2" ht="15" thickBot="1" x14ac:dyDescent="0.35">
      <c r="A30" s="1">
        <v>103</v>
      </c>
      <c r="B30" s="1">
        <v>8</v>
      </c>
    </row>
    <row r="31" spans="1:2" ht="15" thickBot="1" x14ac:dyDescent="0.35">
      <c r="A31" s="1">
        <v>151</v>
      </c>
      <c r="B31" s="1">
        <v>3.48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/>
      <c r="G1" s="2"/>
      <c r="H1" s="2"/>
      <c r="I1" s="2"/>
    </row>
    <row r="2" spans="1:9" ht="15" thickBot="1" x14ac:dyDescent="0.35">
      <c r="A2" s="1">
        <v>128</v>
      </c>
      <c r="B2" s="1">
        <v>6.3665248474955298</v>
      </c>
      <c r="G2" s="1"/>
      <c r="H2" s="1"/>
      <c r="I2" s="1"/>
    </row>
    <row r="3" spans="1:9" ht="15" thickBot="1" x14ac:dyDescent="0.35">
      <c r="A3" s="1">
        <v>130</v>
      </c>
      <c r="B3" s="1">
        <v>4.5221420512787196</v>
      </c>
      <c r="G3" s="1"/>
      <c r="H3" s="1"/>
      <c r="I3" s="1"/>
    </row>
    <row r="4" spans="1:9" ht="15" thickBot="1" x14ac:dyDescent="0.35">
      <c r="A4" s="1">
        <v>273</v>
      </c>
      <c r="B4" s="1">
        <v>5.4347648838453999</v>
      </c>
      <c r="G4" s="1"/>
      <c r="H4" s="1"/>
      <c r="I4" s="1"/>
    </row>
    <row r="5" spans="1:9" ht="15" thickBot="1" x14ac:dyDescent="0.35">
      <c r="A5" s="1">
        <v>140</v>
      </c>
      <c r="B5" s="1">
        <v>4.58242639385145</v>
      </c>
      <c r="G5" s="1"/>
      <c r="H5" s="1"/>
      <c r="I5" s="1"/>
    </row>
    <row r="6" spans="1:9" ht="15" thickBot="1" x14ac:dyDescent="0.35">
      <c r="A6" s="1">
        <v>124</v>
      </c>
      <c r="B6" s="1">
        <v>4.8092940528936001</v>
      </c>
      <c r="G6" s="1"/>
      <c r="H6" s="1"/>
      <c r="I6" s="1"/>
    </row>
    <row r="7" spans="1:9" ht="15" thickBot="1" x14ac:dyDescent="0.35">
      <c r="A7" s="1">
        <v>158</v>
      </c>
      <c r="B7" s="1">
        <v>5.7985255568666503</v>
      </c>
      <c r="G7" s="1"/>
      <c r="H7" s="1"/>
      <c r="I7" s="1"/>
    </row>
    <row r="8" spans="1:9" ht="15" thickBot="1" x14ac:dyDescent="0.35">
      <c r="A8" s="1">
        <v>153</v>
      </c>
      <c r="B8" s="1">
        <v>5.2099443202421503</v>
      </c>
      <c r="G8" s="1"/>
      <c r="H8" s="1"/>
      <c r="I8" s="1"/>
    </row>
    <row r="9" spans="1:9" ht="15" thickBot="1" x14ac:dyDescent="0.35">
      <c r="A9" s="1">
        <v>145</v>
      </c>
      <c r="B9" s="1">
        <v>3.7644724282653699</v>
      </c>
      <c r="G9" s="1"/>
      <c r="H9" s="1"/>
      <c r="I9" s="1"/>
    </row>
    <row r="10" spans="1:9" ht="15" thickBot="1" x14ac:dyDescent="0.35">
      <c r="A10" s="1">
        <v>139</v>
      </c>
      <c r="B10" s="1">
        <v>4.7579763359257097</v>
      </c>
      <c r="G10" s="1"/>
      <c r="H10" s="1"/>
      <c r="I10" s="1"/>
    </row>
    <row r="11" spans="1:9" ht="15" thickBot="1" x14ac:dyDescent="0.35">
      <c r="A11" s="1">
        <v>144</v>
      </c>
      <c r="B11" s="1">
        <v>5.71006157272764</v>
      </c>
      <c r="G11" s="1"/>
      <c r="H11" s="1"/>
      <c r="I11" s="1"/>
    </row>
    <row r="12" spans="1:9" ht="15" thickBot="1" x14ac:dyDescent="0.35">
      <c r="A12" s="1">
        <v>134</v>
      </c>
      <c r="B12" s="1">
        <v>4.6642611905435096</v>
      </c>
      <c r="G12" s="1"/>
      <c r="H12" s="1"/>
      <c r="I12" s="1"/>
    </row>
    <row r="13" spans="1:9" ht="15" thickBot="1" x14ac:dyDescent="0.35">
      <c r="A13" s="1">
        <v>511</v>
      </c>
      <c r="B13" s="1">
        <v>4.3536787156771197</v>
      </c>
      <c r="G13" s="1"/>
      <c r="H13" s="1"/>
      <c r="I13" s="1"/>
    </row>
    <row r="14" spans="1:9" ht="15" thickBot="1" x14ac:dyDescent="0.35">
      <c r="A14" s="1">
        <v>159</v>
      </c>
      <c r="B14" s="1">
        <v>5.27331001802618</v>
      </c>
      <c r="G14" s="1"/>
      <c r="H14" s="1"/>
      <c r="I14" s="1"/>
    </row>
    <row r="15" spans="1:9" ht="15" thickBot="1" x14ac:dyDescent="0.35">
      <c r="A15" s="1">
        <v>138</v>
      </c>
      <c r="B15" s="1">
        <v>4.8092807633338799</v>
      </c>
      <c r="G15" s="1"/>
      <c r="H15" s="1"/>
      <c r="I15" s="1"/>
    </row>
    <row r="16" spans="1:9" ht="15" thickBot="1" x14ac:dyDescent="0.35">
      <c r="A16" s="1">
        <v>104</v>
      </c>
      <c r="B16" s="1">
        <v>5.0933475585014198</v>
      </c>
    </row>
    <row r="17" spans="1:2" ht="15" thickBot="1" x14ac:dyDescent="0.35">
      <c r="A17" s="1">
        <v>186</v>
      </c>
      <c r="B17" s="1">
        <v>4.1883610419343302</v>
      </c>
    </row>
    <row r="18" spans="1:2" ht="15" thickBot="1" x14ac:dyDescent="0.35">
      <c r="A18" s="1">
        <v>131</v>
      </c>
      <c r="B18" s="1">
        <v>4.2918106049338398</v>
      </c>
    </row>
    <row r="19" spans="1:2" ht="15" thickBot="1" x14ac:dyDescent="0.35">
      <c r="A19" s="1">
        <v>148</v>
      </c>
      <c r="B19" s="1">
        <v>5.4042082643477896</v>
      </c>
    </row>
    <row r="20" spans="1:2" ht="15" thickBot="1" x14ac:dyDescent="0.35">
      <c r="A20" s="1">
        <v>126</v>
      </c>
      <c r="B20" s="1">
        <v>4.4605329990584996</v>
      </c>
    </row>
    <row r="21" spans="1:2" ht="15" thickBot="1" x14ac:dyDescent="0.35">
      <c r="A21" s="1">
        <v>150</v>
      </c>
      <c r="B21" s="1">
        <v>4.8718883862042599</v>
      </c>
    </row>
    <row r="22" spans="1:2" ht="15" thickBot="1" x14ac:dyDescent="0.35">
      <c r="A22" s="1">
        <v>152</v>
      </c>
      <c r="B22" s="1">
        <v>3.9199088759301</v>
      </c>
    </row>
    <row r="23" spans="1:2" ht="15" thickBot="1" x14ac:dyDescent="0.35">
      <c r="A23" s="1">
        <v>127</v>
      </c>
      <c r="B23" s="1">
        <v>5.1533294070376003</v>
      </c>
    </row>
    <row r="24" spans="1:2" ht="15" thickBot="1" x14ac:dyDescent="0.35">
      <c r="A24" s="1">
        <v>125</v>
      </c>
      <c r="B24" s="1">
        <v>5.5276931199405697</v>
      </c>
    </row>
    <row r="25" spans="1:2" ht="15" thickBot="1" x14ac:dyDescent="0.35">
      <c r="A25" s="1">
        <v>114</v>
      </c>
      <c r="B25" s="1">
        <v>5.06892911884841</v>
      </c>
    </row>
    <row r="26" spans="1:2" ht="15" thickBot="1" x14ac:dyDescent="0.35">
      <c r="A26" s="1">
        <v>231</v>
      </c>
      <c r="B26" s="1">
        <v>3.3067859092293501</v>
      </c>
    </row>
    <row r="27" spans="1:2" ht="15" thickBot="1" x14ac:dyDescent="0.35">
      <c r="A27" s="1">
        <v>155</v>
      </c>
      <c r="B27" s="1">
        <v>4.6990098904069697</v>
      </c>
    </row>
    <row r="28" spans="1:2" ht="15" thickBot="1" x14ac:dyDescent="0.35">
      <c r="A28" s="1">
        <v>129</v>
      </c>
      <c r="B28" s="1">
        <v>6.6821520596739497</v>
      </c>
    </row>
    <row r="29" spans="1:2" ht="15" thickBot="1" x14ac:dyDescent="0.35">
      <c r="A29" s="1">
        <v>132</v>
      </c>
      <c r="B29" s="1">
        <v>3.83568004554159</v>
      </c>
    </row>
    <row r="30" spans="1:2" ht="15" thickBot="1" x14ac:dyDescent="0.35">
      <c r="A30" s="1">
        <v>103</v>
      </c>
      <c r="B30" s="1">
        <v>6.2241387957211298</v>
      </c>
    </row>
    <row r="31" spans="1:2" ht="15" thickBot="1" x14ac:dyDescent="0.35">
      <c r="A31" s="1">
        <v>151</v>
      </c>
      <c r="B31" s="1">
        <v>5.1052928428621902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128</v>
      </c>
      <c r="B2" s="1">
        <v>6.4610926475925101</v>
      </c>
    </row>
    <row r="3" spans="1:2" ht="15" thickBot="1" x14ac:dyDescent="0.35">
      <c r="A3" s="1">
        <v>130</v>
      </c>
      <c r="B3" s="1">
        <v>4.7424922366573501</v>
      </c>
    </row>
    <row r="4" spans="1:2" ht="15" thickBot="1" x14ac:dyDescent="0.35">
      <c r="A4" s="1">
        <v>273</v>
      </c>
      <c r="B4" s="1">
        <v>5.5736017107128202</v>
      </c>
    </row>
    <row r="5" spans="1:2" ht="15" thickBot="1" x14ac:dyDescent="0.35">
      <c r="A5" s="1">
        <v>140</v>
      </c>
      <c r="B5" s="1">
        <v>4.5653322604130597</v>
      </c>
    </row>
    <row r="6" spans="1:2" ht="15" thickBot="1" x14ac:dyDescent="0.35">
      <c r="A6" s="1">
        <v>124</v>
      </c>
      <c r="B6" s="1">
        <v>4.81074586939895</v>
      </c>
    </row>
    <row r="7" spans="1:2" ht="15" thickBot="1" x14ac:dyDescent="0.35">
      <c r="A7" s="1">
        <v>158</v>
      </c>
      <c r="B7" s="1">
        <v>5.6729631269777503</v>
      </c>
    </row>
    <row r="8" spans="1:2" ht="15" thickBot="1" x14ac:dyDescent="0.35">
      <c r="A8" s="1">
        <v>153</v>
      </c>
      <c r="B8" s="1">
        <v>5.3647387282053201</v>
      </c>
    </row>
    <row r="9" spans="1:2" ht="15" thickBot="1" x14ac:dyDescent="0.35">
      <c r="A9" s="1">
        <v>145</v>
      </c>
      <c r="B9" s="1">
        <v>3.7665105973620698</v>
      </c>
    </row>
    <row r="10" spans="1:2" ht="15" thickBot="1" x14ac:dyDescent="0.35">
      <c r="A10" s="1">
        <v>139</v>
      </c>
      <c r="B10" s="1">
        <v>4.9333513711076904</v>
      </c>
    </row>
    <row r="11" spans="1:2" ht="15" thickBot="1" x14ac:dyDescent="0.35">
      <c r="A11" s="1">
        <v>144</v>
      </c>
      <c r="B11" s="1">
        <v>5.78285281808789</v>
      </c>
    </row>
    <row r="12" spans="1:2" ht="15" thickBot="1" x14ac:dyDescent="0.35">
      <c r="A12" s="1">
        <v>134</v>
      </c>
      <c r="B12" s="1">
        <v>4.76449803209786</v>
      </c>
    </row>
    <row r="13" spans="1:2" ht="15" thickBot="1" x14ac:dyDescent="0.35">
      <c r="A13" s="1">
        <v>511</v>
      </c>
      <c r="B13" s="1">
        <v>4.2686571894842302</v>
      </c>
    </row>
    <row r="14" spans="1:2" ht="15" thickBot="1" x14ac:dyDescent="0.35">
      <c r="A14" s="1">
        <v>159</v>
      </c>
      <c r="B14" s="1">
        <v>5.3359683647328602</v>
      </c>
    </row>
    <row r="15" spans="1:2" ht="15" thickBot="1" x14ac:dyDescent="0.35">
      <c r="A15" s="1">
        <v>138</v>
      </c>
      <c r="B15" s="1">
        <v>4.6677493773958396</v>
      </c>
    </row>
    <row r="16" spans="1:2" ht="15" thickBot="1" x14ac:dyDescent="0.35">
      <c r="A16" s="1">
        <v>104</v>
      </c>
      <c r="B16" s="1">
        <v>5.1350276578515404</v>
      </c>
    </row>
    <row r="17" spans="1:2" ht="15" thickBot="1" x14ac:dyDescent="0.35">
      <c r="A17" s="1">
        <v>186</v>
      </c>
      <c r="B17" s="1">
        <v>4.3600736341333803</v>
      </c>
    </row>
    <row r="18" spans="1:2" ht="15" thickBot="1" x14ac:dyDescent="0.35">
      <c r="A18" s="1">
        <v>131</v>
      </c>
      <c r="B18" s="1">
        <v>4.5288680990887604</v>
      </c>
    </row>
    <row r="19" spans="1:2" ht="15" thickBot="1" x14ac:dyDescent="0.35">
      <c r="A19" s="1">
        <v>148</v>
      </c>
      <c r="B19" s="1">
        <v>5.2906020231995896</v>
      </c>
    </row>
    <row r="20" spans="1:2" ht="15" thickBot="1" x14ac:dyDescent="0.35">
      <c r="A20" s="1">
        <v>126</v>
      </c>
      <c r="B20" s="1">
        <v>4.5696652279827203</v>
      </c>
    </row>
    <row r="21" spans="1:2" ht="15" thickBot="1" x14ac:dyDescent="0.35">
      <c r="A21" s="1">
        <v>150</v>
      </c>
      <c r="B21" s="1">
        <v>4.9866271272563001</v>
      </c>
    </row>
    <row r="22" spans="1:2" ht="15" thickBot="1" x14ac:dyDescent="0.35">
      <c r="A22" s="1">
        <v>152</v>
      </c>
      <c r="B22" s="1">
        <v>3.9556846839628301</v>
      </c>
    </row>
    <row r="23" spans="1:2" ht="15" thickBot="1" x14ac:dyDescent="0.35">
      <c r="A23" s="1">
        <v>127</v>
      </c>
      <c r="B23" s="1">
        <v>5.2254517046503004</v>
      </c>
    </row>
    <row r="24" spans="1:2" ht="15" thickBot="1" x14ac:dyDescent="0.35">
      <c r="A24" s="1">
        <v>125</v>
      </c>
      <c r="B24" s="1">
        <v>5.6561607184367704</v>
      </c>
    </row>
    <row r="25" spans="1:2" ht="15" thickBot="1" x14ac:dyDescent="0.35">
      <c r="A25" s="1">
        <v>114</v>
      </c>
      <c r="B25" s="1">
        <v>4.8878783033525801</v>
      </c>
    </row>
    <row r="26" spans="1:2" ht="15" thickBot="1" x14ac:dyDescent="0.35">
      <c r="A26" s="1">
        <v>231</v>
      </c>
      <c r="B26" s="1">
        <v>3.4634193372490301</v>
      </c>
    </row>
    <row r="27" spans="1:2" ht="15" thickBot="1" x14ac:dyDescent="0.35">
      <c r="A27" s="1">
        <v>155</v>
      </c>
      <c r="B27" s="1">
        <v>4.8116393555447399</v>
      </c>
    </row>
    <row r="28" spans="1:2" ht="15" thickBot="1" x14ac:dyDescent="0.35">
      <c r="A28" s="1">
        <v>129</v>
      </c>
      <c r="B28" s="1">
        <v>6.8844357632976303</v>
      </c>
    </row>
    <row r="29" spans="1:2" ht="15" thickBot="1" x14ac:dyDescent="0.35">
      <c r="A29" s="1">
        <v>132</v>
      </c>
      <c r="B29" s="1">
        <v>3.7298626229308698</v>
      </c>
    </row>
    <row r="30" spans="1:2" ht="15" thickBot="1" x14ac:dyDescent="0.35">
      <c r="A30" s="1">
        <v>103</v>
      </c>
      <c r="B30" s="1">
        <v>6.2189281561504597</v>
      </c>
    </row>
    <row r="31" spans="1:2" ht="15" thickBot="1" x14ac:dyDescent="0.35">
      <c r="A31" s="1">
        <v>151</v>
      </c>
      <c r="B31" s="1">
        <v>5.16003845271735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128</v>
      </c>
      <c r="B2" s="1">
        <v>6.03571232270812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130</v>
      </c>
      <c r="B3" s="1">
        <v>3.9666444823920299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273</v>
      </c>
      <c r="B4" s="1">
        <v>6.6833444537049997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140</v>
      </c>
      <c r="B5" s="1">
        <v>4.17895211383264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124</v>
      </c>
      <c r="B6" s="1">
        <v>5.3713320177749404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158</v>
      </c>
      <c r="B7" s="1">
        <v>5.8333326188489698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153</v>
      </c>
      <c r="B8" s="1">
        <v>5.0886359074183902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145</v>
      </c>
      <c r="B9" s="1">
        <v>6.1614953002014898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139</v>
      </c>
      <c r="B10" s="1">
        <v>4.5510044199159996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144</v>
      </c>
      <c r="B11" s="1">
        <v>5.1060516588863099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134</v>
      </c>
      <c r="B12" s="1">
        <v>6.5976559470429903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511</v>
      </c>
      <c r="B13" s="1">
        <v>5.0289601399698602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159</v>
      </c>
      <c r="B14" s="1">
        <v>5.0289601399698602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138</v>
      </c>
      <c r="B15" s="1">
        <v>6.6535953647593997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104</v>
      </c>
      <c r="B16" s="1">
        <v>5.4710283541885403</v>
      </c>
    </row>
    <row r="17" spans="1:2" ht="15" thickBot="1" x14ac:dyDescent="0.35">
      <c r="A17" s="1">
        <v>186</v>
      </c>
      <c r="B17" s="1">
        <v>3.6651042750737699</v>
      </c>
    </row>
    <row r="18" spans="1:2" ht="15" thickBot="1" x14ac:dyDescent="0.35">
      <c r="A18" s="1">
        <v>131</v>
      </c>
      <c r="B18" s="1">
        <v>6.5976559470429903</v>
      </c>
    </row>
    <row r="19" spans="1:2" ht="15" thickBot="1" x14ac:dyDescent="0.35">
      <c r="A19" s="1">
        <v>148</v>
      </c>
      <c r="B19" s="1">
        <v>5.8169545759987802</v>
      </c>
    </row>
    <row r="20" spans="1:2" ht="15" thickBot="1" x14ac:dyDescent="0.35">
      <c r="A20" s="1">
        <v>126</v>
      </c>
      <c r="B20" s="1">
        <v>6.4939877857165902</v>
      </c>
    </row>
    <row r="21" spans="1:2" ht="15" thickBot="1" x14ac:dyDescent="0.35">
      <c r="A21" s="1">
        <v>150</v>
      </c>
      <c r="B21" s="1">
        <v>6.21774776359758</v>
      </c>
    </row>
    <row r="22" spans="1:2" ht="15" thickBot="1" x14ac:dyDescent="0.35">
      <c r="A22" s="1">
        <v>152</v>
      </c>
      <c r="B22" s="1">
        <v>4.0900748231224302</v>
      </c>
    </row>
    <row r="23" spans="1:2" ht="15" thickBot="1" x14ac:dyDescent="0.35">
      <c r="A23" s="1">
        <v>127</v>
      </c>
      <c r="B23" s="1">
        <v>6.6833444537049997</v>
      </c>
    </row>
    <row r="24" spans="1:2" ht="15" thickBot="1" x14ac:dyDescent="0.35">
      <c r="A24" s="1">
        <v>125</v>
      </c>
      <c r="B24" s="1">
        <v>6.6833444537049997</v>
      </c>
    </row>
    <row r="25" spans="1:2" ht="15" thickBot="1" x14ac:dyDescent="0.35">
      <c r="A25" s="1">
        <v>114</v>
      </c>
      <c r="B25" s="1">
        <v>7.2279321671028898</v>
      </c>
    </row>
    <row r="26" spans="1:2" ht="15" thickBot="1" x14ac:dyDescent="0.35">
      <c r="A26" s="1">
        <v>231</v>
      </c>
      <c r="B26" s="1">
        <v>3.6203635297737198</v>
      </c>
    </row>
    <row r="27" spans="1:2" ht="15" thickBot="1" x14ac:dyDescent="0.35">
      <c r="A27" s="1">
        <v>155</v>
      </c>
      <c r="B27" s="1">
        <v>4.4595343064098101</v>
      </c>
    </row>
    <row r="28" spans="1:2" ht="15" thickBot="1" x14ac:dyDescent="0.35">
      <c r="A28" s="1">
        <v>129</v>
      </c>
      <c r="B28" s="1">
        <v>7.8607415867633197</v>
      </c>
    </row>
    <row r="29" spans="1:2" ht="15" thickBot="1" x14ac:dyDescent="0.35">
      <c r="A29" s="1">
        <v>132</v>
      </c>
      <c r="B29" s="1">
        <v>4.6645506143056403</v>
      </c>
    </row>
    <row r="30" spans="1:2" ht="15" thickBot="1" x14ac:dyDescent="0.35">
      <c r="A30" s="1">
        <v>103</v>
      </c>
      <c r="B30" s="1">
        <v>8.0557773295174204</v>
      </c>
    </row>
    <row r="31" spans="1:2" ht="15" thickBot="1" x14ac:dyDescent="0.35">
      <c r="A31" s="1">
        <v>151</v>
      </c>
      <c r="B31" s="1">
        <v>4.2640412798874703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128</v>
      </c>
      <c r="B2" s="1">
        <v>5.3797354999999998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130</v>
      </c>
      <c r="B3" s="1">
        <v>3.0996389999999998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273</v>
      </c>
      <c r="B4" s="1">
        <v>5.3797354999999998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140</v>
      </c>
      <c r="B5" s="1">
        <v>4.0007706000000001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124</v>
      </c>
      <c r="B6" s="1">
        <v>5.3713420000000003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158</v>
      </c>
      <c r="B7" s="1">
        <v>5.3797430000000004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153</v>
      </c>
      <c r="B8" s="1">
        <v>4.1485849999999997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145</v>
      </c>
      <c r="B9" s="1">
        <v>4.4614019999999996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139</v>
      </c>
      <c r="B10" s="1">
        <v>4.1247290000000003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144</v>
      </c>
      <c r="B11" s="1">
        <v>4.3601026999999997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134</v>
      </c>
      <c r="B12" s="1">
        <v>4.4613193999999998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511</v>
      </c>
      <c r="B13" s="1">
        <v>4.2268150000000002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159</v>
      </c>
      <c r="B14" s="1">
        <v>4.3601003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138</v>
      </c>
      <c r="B15" s="1">
        <v>5.3797493000000003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104</v>
      </c>
      <c r="B16" s="1">
        <v>5.0079783999999998</v>
      </c>
    </row>
    <row r="17" spans="1:2" ht="15" thickBot="1" x14ac:dyDescent="0.35">
      <c r="A17" s="1">
        <v>186</v>
      </c>
      <c r="B17" s="1">
        <v>3.0008910000000002</v>
      </c>
    </row>
    <row r="18" spans="1:2" ht="15" thickBot="1" x14ac:dyDescent="0.35">
      <c r="A18" s="1">
        <v>131</v>
      </c>
      <c r="B18" s="1">
        <v>4.9943885999999997</v>
      </c>
    </row>
    <row r="19" spans="1:2" ht="15" thickBot="1" x14ac:dyDescent="0.35">
      <c r="A19" s="1">
        <v>148</v>
      </c>
      <c r="B19" s="1">
        <v>5.3569310000000003</v>
      </c>
    </row>
    <row r="20" spans="1:2" ht="15" thickBot="1" x14ac:dyDescent="0.35">
      <c r="A20" s="1">
        <v>126</v>
      </c>
      <c r="B20" s="1">
        <v>5.8620159999999997</v>
      </c>
    </row>
    <row r="21" spans="1:2" ht="15" thickBot="1" x14ac:dyDescent="0.35">
      <c r="A21" s="1">
        <v>150</v>
      </c>
      <c r="B21" s="1">
        <v>5.0206200000000001</v>
      </c>
    </row>
    <row r="22" spans="1:2" ht="15" thickBot="1" x14ac:dyDescent="0.35">
      <c r="A22" s="1">
        <v>152</v>
      </c>
      <c r="B22" s="1">
        <v>3.0076816000000002</v>
      </c>
    </row>
    <row r="23" spans="1:2" ht="15" thickBot="1" x14ac:dyDescent="0.35">
      <c r="A23" s="1">
        <v>127</v>
      </c>
      <c r="B23" s="1">
        <v>5.3797245</v>
      </c>
    </row>
    <row r="24" spans="1:2" ht="15" thickBot="1" x14ac:dyDescent="0.35">
      <c r="A24" s="1">
        <v>125</v>
      </c>
      <c r="B24" s="1">
        <v>5.3797189999999997</v>
      </c>
    </row>
    <row r="25" spans="1:2" ht="15" thickBot="1" x14ac:dyDescent="0.35">
      <c r="A25" s="1">
        <v>114</v>
      </c>
      <c r="B25" s="1">
        <v>6.9760814</v>
      </c>
    </row>
    <row r="26" spans="1:2" ht="15" thickBot="1" x14ac:dyDescent="0.35">
      <c r="A26" s="1">
        <v>231</v>
      </c>
      <c r="B26" s="1">
        <v>3.8406707999999998</v>
      </c>
    </row>
    <row r="27" spans="1:2" ht="15" thickBot="1" x14ac:dyDescent="0.35">
      <c r="A27" s="1">
        <v>155</v>
      </c>
      <c r="B27" s="1">
        <v>3.9997617999999999</v>
      </c>
    </row>
    <row r="28" spans="1:2" ht="15" thickBot="1" x14ac:dyDescent="0.35">
      <c r="A28" s="1">
        <v>129</v>
      </c>
      <c r="B28" s="1">
        <v>7.0040069999999996</v>
      </c>
    </row>
    <row r="29" spans="1:2" ht="15" thickBot="1" x14ac:dyDescent="0.35">
      <c r="A29" s="1">
        <v>132</v>
      </c>
      <c r="B29" s="1">
        <v>4.1235869999999997</v>
      </c>
    </row>
    <row r="30" spans="1:2" ht="15" thickBot="1" x14ac:dyDescent="0.35">
      <c r="A30" s="1">
        <v>103</v>
      </c>
      <c r="B30" s="1">
        <v>7.9938789999999997</v>
      </c>
    </row>
    <row r="31" spans="1:2" ht="15" thickBot="1" x14ac:dyDescent="0.35">
      <c r="A31" s="1">
        <v>151</v>
      </c>
      <c r="B31" s="1">
        <v>3.5661040000000002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128</v>
      </c>
      <c r="B2" s="1">
        <v>5.9578482862428102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130</v>
      </c>
      <c r="B3" s="1">
        <v>3.5559256137037698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273</v>
      </c>
      <c r="B4" s="1">
        <v>5.8752710485317996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140</v>
      </c>
      <c r="B5" s="1">
        <v>4.3030585593000099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124</v>
      </c>
      <c r="B6" s="1">
        <v>5.2264152183987997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158</v>
      </c>
      <c r="B7" s="1">
        <v>5.79677747154701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153</v>
      </c>
      <c r="B8" s="1">
        <v>5.0199054890086403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145</v>
      </c>
      <c r="B9" s="1">
        <v>4.5739085059060196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139</v>
      </c>
      <c r="B10" s="1">
        <v>4.3821270045831797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144</v>
      </c>
      <c r="B11" s="1">
        <v>4.9428956110646398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134</v>
      </c>
      <c r="B12" s="1">
        <v>5.3459162075850903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511</v>
      </c>
      <c r="B13" s="1">
        <v>4.5345732942639003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159</v>
      </c>
      <c r="B14" s="1">
        <v>4.8481335750309702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138</v>
      </c>
      <c r="B15" s="1">
        <v>5.5723181391479404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104</v>
      </c>
      <c r="B16" s="1">
        <v>5.1710775319715996</v>
      </c>
    </row>
    <row r="17" spans="1:2" ht="15" thickBot="1" x14ac:dyDescent="0.35">
      <c r="A17" s="1">
        <v>186</v>
      </c>
      <c r="B17" s="1">
        <v>3.2248117198828599</v>
      </c>
    </row>
    <row r="18" spans="1:2" ht="15" thickBot="1" x14ac:dyDescent="0.35">
      <c r="A18" s="1">
        <v>131</v>
      </c>
      <c r="B18" s="1">
        <v>5.1710939601267203</v>
      </c>
    </row>
    <row r="19" spans="1:2" ht="15" thickBot="1" x14ac:dyDescent="0.35">
      <c r="A19" s="1">
        <v>148</v>
      </c>
      <c r="B19" s="1">
        <v>5.4941076841092302</v>
      </c>
    </row>
    <row r="20" spans="1:2" ht="15" thickBot="1" x14ac:dyDescent="0.35">
      <c r="A20" s="1">
        <v>126</v>
      </c>
      <c r="B20" s="1">
        <v>5.5311270464694697</v>
      </c>
    </row>
    <row r="21" spans="1:2" ht="15" thickBot="1" x14ac:dyDescent="0.35">
      <c r="A21" s="1">
        <v>150</v>
      </c>
      <c r="B21" s="1">
        <v>5.4899998757422104</v>
      </c>
    </row>
    <row r="22" spans="1:2" ht="15" thickBot="1" x14ac:dyDescent="0.35">
      <c r="A22" s="1">
        <v>152</v>
      </c>
      <c r="B22" s="1">
        <v>3.4927294587200599</v>
      </c>
    </row>
    <row r="23" spans="1:2" ht="15" thickBot="1" x14ac:dyDescent="0.35">
      <c r="A23" s="1">
        <v>127</v>
      </c>
      <c r="B23" s="1">
        <v>5.6188724836619501</v>
      </c>
    </row>
    <row r="24" spans="1:2" ht="15" thickBot="1" x14ac:dyDescent="0.35">
      <c r="A24" s="1">
        <v>125</v>
      </c>
      <c r="B24" s="1">
        <v>5.8781007207317701</v>
      </c>
    </row>
    <row r="25" spans="1:2" ht="15" thickBot="1" x14ac:dyDescent="0.35">
      <c r="A25" s="1">
        <v>114</v>
      </c>
      <c r="B25" s="1">
        <v>6.2724500666932697</v>
      </c>
    </row>
    <row r="26" spans="1:2" ht="15" thickBot="1" x14ac:dyDescent="0.35">
      <c r="A26" s="1">
        <v>231</v>
      </c>
      <c r="B26" s="1">
        <v>3.8349801005906099</v>
      </c>
    </row>
    <row r="27" spans="1:2" ht="15" thickBot="1" x14ac:dyDescent="0.35">
      <c r="A27" s="1">
        <v>155</v>
      </c>
      <c r="B27" s="1">
        <v>4.2014293803290199</v>
      </c>
    </row>
    <row r="28" spans="1:2" ht="15" thickBot="1" x14ac:dyDescent="0.35">
      <c r="A28" s="1">
        <v>129</v>
      </c>
      <c r="B28" s="1">
        <v>7.0820334708044896</v>
      </c>
    </row>
    <row r="29" spans="1:2" ht="15" thickBot="1" x14ac:dyDescent="0.35">
      <c r="A29" s="1">
        <v>132</v>
      </c>
      <c r="B29" s="1">
        <v>4.1804216960681098</v>
      </c>
    </row>
    <row r="30" spans="1:2" ht="15" thickBot="1" x14ac:dyDescent="0.35">
      <c r="A30" s="1">
        <v>103</v>
      </c>
      <c r="B30" s="1">
        <v>7.4175354258358599</v>
      </c>
    </row>
    <row r="31" spans="1:2" ht="15" thickBot="1" x14ac:dyDescent="0.35">
      <c r="A31" s="1">
        <v>151</v>
      </c>
      <c r="B31" s="1">
        <v>4.0990861345584202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Props</vt:lpstr>
      <vt:lpstr>test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2024-08-19T16:49:48Z</dcterms:modified>
</cp:coreProperties>
</file>