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773A312F-E58B-4AF8-9EFB-D804D9A7DE2C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Vs. Opponent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1" l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4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N34" i="1"/>
  <c r="N35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T116" i="1"/>
  <c r="T114" i="1"/>
  <c r="T112" i="1"/>
  <c r="U112" i="1" s="1"/>
  <c r="T110" i="1"/>
  <c r="U110" i="1" s="1"/>
  <c r="T104" i="1"/>
  <c r="W104" i="1" s="1"/>
  <c r="T102" i="1"/>
  <c r="T98" i="1"/>
  <c r="U98" i="1" s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T127" i="1"/>
  <c r="U127" i="1" s="1"/>
  <c r="T128" i="1"/>
  <c r="U128" i="1" s="1"/>
  <c r="T120" i="1"/>
  <c r="T117" i="1"/>
  <c r="T107" i="1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T99" i="1"/>
  <c r="U99" i="1" s="1"/>
  <c r="T97" i="1"/>
  <c r="U97" i="1" s="1"/>
  <c r="T121" i="1"/>
  <c r="T100" i="1"/>
  <c r="T123" i="1"/>
  <c r="T126" i="1"/>
  <c r="T105" i="1"/>
  <c r="T103" i="1"/>
  <c r="T125" i="1"/>
  <c r="W125" i="1" s="1"/>
  <c r="T122" i="1"/>
  <c r="U122" i="1" s="1"/>
  <c r="T111" i="1"/>
  <c r="U111" i="1" s="1"/>
  <c r="T115" i="1"/>
  <c r="U115" i="1" s="1"/>
  <c r="T106" i="1"/>
  <c r="U106" i="1" s="1"/>
  <c r="T124" i="1"/>
  <c r="U124" i="1" s="1"/>
  <c r="T108" i="1"/>
  <c r="U108" i="1" s="1"/>
  <c r="T118" i="1"/>
  <c r="U118" i="1" s="1"/>
  <c r="T113" i="1"/>
  <c r="U113" i="1" s="1"/>
  <c r="T109" i="1"/>
  <c r="U109" i="1" s="1"/>
  <c r="T101" i="1"/>
  <c r="U101" i="1" s="1"/>
  <c r="T119" i="1"/>
  <c r="U119" i="1" s="1"/>
  <c r="AP33" i="1" l="1"/>
  <c r="AO33" i="1"/>
  <c r="W128" i="1"/>
  <c r="AN33" i="1"/>
  <c r="AO32" i="1"/>
  <c r="AP32" i="1"/>
  <c r="AN32" i="1"/>
  <c r="V106" i="1"/>
  <c r="X106" i="1" s="1"/>
  <c r="V101" i="1"/>
  <c r="X101" i="1" s="1"/>
  <c r="W127" i="1"/>
  <c r="W99" i="1"/>
  <c r="W119" i="1"/>
  <c r="W97" i="1"/>
  <c r="W111" i="1"/>
  <c r="W109" i="1"/>
  <c r="W122" i="1"/>
  <c r="W101" i="1"/>
  <c r="U125" i="1"/>
  <c r="W98" i="1"/>
  <c r="U104" i="1"/>
  <c r="U117" i="1"/>
  <c r="W117" i="1"/>
  <c r="U102" i="1"/>
  <c r="W102" i="1"/>
  <c r="U100" i="1"/>
  <c r="W100" i="1"/>
  <c r="U105" i="1"/>
  <c r="W105" i="1"/>
  <c r="U116" i="1"/>
  <c r="W116" i="1"/>
  <c r="U126" i="1"/>
  <c r="W126" i="1"/>
  <c r="U123" i="1"/>
  <c r="W123" i="1"/>
  <c r="U107" i="1"/>
  <c r="W107" i="1"/>
  <c r="W103" i="1"/>
  <c r="U103" i="1"/>
  <c r="V103" i="1" s="1"/>
  <c r="U114" i="1"/>
  <c r="W114" i="1"/>
  <c r="U121" i="1"/>
  <c r="W121" i="1"/>
  <c r="U120" i="1"/>
  <c r="W120" i="1"/>
  <c r="W110" i="1"/>
  <c r="W124" i="1"/>
  <c r="W118" i="1"/>
  <c r="W112" i="1"/>
  <c r="W106" i="1"/>
  <c r="W115" i="1"/>
  <c r="W108" i="1"/>
  <c r="W113" i="1"/>
  <c r="V104" i="1" l="1"/>
  <c r="X104" i="1" s="1"/>
  <c r="Y104" i="1" s="1"/>
  <c r="Y101" i="1"/>
  <c r="Y106" i="1"/>
  <c r="X103" i="1"/>
  <c r="Y103" i="1" s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O3" i="1"/>
  <c r="P3" i="1"/>
  <c r="Q3" i="1"/>
  <c r="R3" i="1"/>
  <c r="S3" i="1"/>
  <c r="V98" i="1" s="1"/>
  <c r="X98" i="1" s="1"/>
  <c r="Y98" i="1" s="1"/>
  <c r="T3" i="1"/>
  <c r="U3" i="1"/>
  <c r="V3" i="1"/>
  <c r="C4" i="1"/>
  <c r="D4" i="1"/>
  <c r="E4" i="1"/>
  <c r="F4" i="1"/>
  <c r="G4" i="1"/>
  <c r="H4" i="1"/>
  <c r="I4" i="1"/>
  <c r="J4" i="1"/>
  <c r="O4" i="1"/>
  <c r="P4" i="1"/>
  <c r="Q4" i="1"/>
  <c r="R4" i="1"/>
  <c r="S4" i="1"/>
  <c r="V99" i="1" s="1"/>
  <c r="X99" i="1" s="1"/>
  <c r="Y99" i="1" s="1"/>
  <c r="T4" i="1"/>
  <c r="U4" i="1"/>
  <c r="V4" i="1"/>
  <c r="C5" i="1"/>
  <c r="D5" i="1"/>
  <c r="E5" i="1"/>
  <c r="F5" i="1"/>
  <c r="G5" i="1"/>
  <c r="H5" i="1"/>
  <c r="I5" i="1"/>
  <c r="J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O13" i="1"/>
  <c r="P13" i="1"/>
  <c r="Q13" i="1"/>
  <c r="R13" i="1"/>
  <c r="S13" i="1"/>
  <c r="V108" i="1" s="1"/>
  <c r="X108" i="1" s="1"/>
  <c r="Y108" i="1" s="1"/>
  <c r="T13" i="1"/>
  <c r="U13" i="1"/>
  <c r="V13" i="1"/>
  <c r="C14" i="1"/>
  <c r="D14" i="1"/>
  <c r="E14" i="1"/>
  <c r="F14" i="1"/>
  <c r="G14" i="1"/>
  <c r="H14" i="1"/>
  <c r="I14" i="1"/>
  <c r="J14" i="1"/>
  <c r="O14" i="1"/>
  <c r="P14" i="1"/>
  <c r="Q14" i="1"/>
  <c r="R14" i="1"/>
  <c r="S14" i="1"/>
  <c r="V109" i="1" s="1"/>
  <c r="X109" i="1" s="1"/>
  <c r="Y109" i="1" s="1"/>
  <c r="T14" i="1"/>
  <c r="U14" i="1"/>
  <c r="V14" i="1"/>
  <c r="C15" i="1"/>
  <c r="D15" i="1"/>
  <c r="E15" i="1"/>
  <c r="F15" i="1"/>
  <c r="G15" i="1"/>
  <c r="H15" i="1"/>
  <c r="I15" i="1"/>
  <c r="J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O16" i="1"/>
  <c r="P16" i="1"/>
  <c r="Q16" i="1"/>
  <c r="R16" i="1"/>
  <c r="S16" i="1"/>
  <c r="V111" i="1" s="1"/>
  <c r="X111" i="1" s="1"/>
  <c r="Y111" i="1" s="1"/>
  <c r="T16" i="1"/>
  <c r="U16" i="1"/>
  <c r="V16" i="1"/>
  <c r="C17" i="1"/>
  <c r="D17" i="1"/>
  <c r="E17" i="1"/>
  <c r="F17" i="1"/>
  <c r="G17" i="1"/>
  <c r="H17" i="1"/>
  <c r="I17" i="1"/>
  <c r="J17" i="1"/>
  <c r="O17" i="1"/>
  <c r="P17" i="1"/>
  <c r="Q17" i="1"/>
  <c r="R17" i="1"/>
  <c r="S17" i="1"/>
  <c r="V112" i="1" s="1"/>
  <c r="X112" i="1" s="1"/>
  <c r="Y112" i="1" s="1"/>
  <c r="T17" i="1"/>
  <c r="U17" i="1"/>
  <c r="V17" i="1"/>
  <c r="C18" i="1"/>
  <c r="D18" i="1"/>
  <c r="E18" i="1"/>
  <c r="F18" i="1"/>
  <c r="G18" i="1"/>
  <c r="H18" i="1"/>
  <c r="I18" i="1"/>
  <c r="J18" i="1"/>
  <c r="O18" i="1"/>
  <c r="P18" i="1"/>
  <c r="Q18" i="1"/>
  <c r="R18" i="1"/>
  <c r="S18" i="1"/>
  <c r="V113" i="1" s="1"/>
  <c r="X113" i="1" s="1"/>
  <c r="Y113" i="1" s="1"/>
  <c r="T18" i="1"/>
  <c r="U18" i="1"/>
  <c r="V18" i="1"/>
  <c r="C19" i="1"/>
  <c r="D19" i="1"/>
  <c r="E19" i="1"/>
  <c r="F19" i="1"/>
  <c r="G19" i="1"/>
  <c r="H19" i="1"/>
  <c r="I19" i="1"/>
  <c r="J19" i="1"/>
  <c r="O19" i="1"/>
  <c r="P19" i="1"/>
  <c r="Q19" i="1"/>
  <c r="R19" i="1"/>
  <c r="S19" i="1"/>
  <c r="V114" i="1" s="1"/>
  <c r="X114" i="1" s="1"/>
  <c r="Y114" i="1" s="1"/>
  <c r="T19" i="1"/>
  <c r="U19" i="1"/>
  <c r="V19" i="1"/>
  <c r="C20" i="1"/>
  <c r="D20" i="1"/>
  <c r="E20" i="1"/>
  <c r="F20" i="1"/>
  <c r="G20" i="1"/>
  <c r="H20" i="1"/>
  <c r="I20" i="1"/>
  <c r="J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O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O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O25" i="1"/>
  <c r="P25" i="1"/>
  <c r="Q25" i="1"/>
  <c r="R25" i="1"/>
  <c r="S25" i="1"/>
  <c r="V120" i="1" s="1"/>
  <c r="X120" i="1" s="1"/>
  <c r="Y120" i="1" s="1"/>
  <c r="T25" i="1"/>
  <c r="U25" i="1"/>
  <c r="V25" i="1"/>
  <c r="C26" i="1"/>
  <c r="D26" i="1"/>
  <c r="E26" i="1"/>
  <c r="F26" i="1"/>
  <c r="G26" i="1"/>
  <c r="H26" i="1"/>
  <c r="I26" i="1"/>
  <c r="J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O27" i="1"/>
  <c r="P27" i="1"/>
  <c r="Q27" i="1"/>
  <c r="R27" i="1"/>
  <c r="S27" i="1"/>
  <c r="V122" i="1" s="1"/>
  <c r="X122" i="1" s="1"/>
  <c r="Y122" i="1" s="1"/>
  <c r="T27" i="1"/>
  <c r="U27" i="1"/>
  <c r="V27" i="1"/>
  <c r="C28" i="1"/>
  <c r="D28" i="1"/>
  <c r="E28" i="1"/>
  <c r="F28" i="1"/>
  <c r="G28" i="1"/>
  <c r="H28" i="1"/>
  <c r="I28" i="1"/>
  <c r="J28" i="1"/>
  <c r="O28" i="1"/>
  <c r="P28" i="1"/>
  <c r="Q28" i="1"/>
  <c r="R28" i="1"/>
  <c r="S28" i="1"/>
  <c r="V123" i="1" s="1"/>
  <c r="X123" i="1" s="1"/>
  <c r="Y123" i="1" s="1"/>
  <c r="T28" i="1"/>
  <c r="U28" i="1"/>
  <c r="V28" i="1"/>
  <c r="C29" i="1"/>
  <c r="D29" i="1"/>
  <c r="E29" i="1"/>
  <c r="F29" i="1"/>
  <c r="G29" i="1"/>
  <c r="H29" i="1"/>
  <c r="I29" i="1"/>
  <c r="J29" i="1"/>
  <c r="O29" i="1"/>
  <c r="P29" i="1"/>
  <c r="Q29" i="1"/>
  <c r="R29" i="1"/>
  <c r="S29" i="1"/>
  <c r="V124" i="1" s="1"/>
  <c r="X124" i="1" s="1"/>
  <c r="Y124" i="1" s="1"/>
  <c r="T29" i="1"/>
  <c r="U29" i="1"/>
  <c r="V29" i="1"/>
  <c r="C30" i="1"/>
  <c r="D30" i="1"/>
  <c r="E30" i="1"/>
  <c r="F30" i="1"/>
  <c r="G30" i="1"/>
  <c r="H30" i="1"/>
  <c r="I30" i="1"/>
  <c r="J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O31" i="1"/>
  <c r="P31" i="1"/>
  <c r="Q31" i="1"/>
  <c r="R31" i="1"/>
  <c r="S31" i="1"/>
  <c r="V126" i="1" s="1"/>
  <c r="X126" i="1" s="1"/>
  <c r="Y126" i="1" s="1"/>
  <c r="T31" i="1"/>
  <c r="U31" i="1"/>
  <c r="V31" i="1"/>
  <c r="C32" i="1"/>
  <c r="D32" i="1"/>
  <c r="E32" i="1"/>
  <c r="F32" i="1"/>
  <c r="G32" i="1"/>
  <c r="H32" i="1"/>
  <c r="I32" i="1"/>
  <c r="J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O33" i="1"/>
  <c r="P33" i="1"/>
  <c r="Q33" i="1"/>
  <c r="R33" i="1"/>
  <c r="S33" i="1"/>
  <c r="V128" i="1" s="1"/>
  <c r="X128" i="1" s="1"/>
  <c r="Y128" i="1" s="1"/>
  <c r="T33" i="1"/>
  <c r="U33" i="1"/>
  <c r="V33" i="1"/>
  <c r="C34" i="1"/>
  <c r="D34" i="1"/>
  <c r="E34" i="1"/>
  <c r="F34" i="1"/>
  <c r="G34" i="1"/>
  <c r="H34" i="1"/>
  <c r="I34" i="1"/>
  <c r="J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V97" i="1" s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O2" i="1"/>
  <c r="C2" i="1"/>
  <c r="V102" i="1" l="1"/>
  <c r="X102" i="1" s="1"/>
  <c r="Y102" i="1" s="1"/>
  <c r="V100" i="1"/>
  <c r="X100" i="1" s="1"/>
  <c r="Y100" i="1" s="1"/>
  <c r="X97" i="1"/>
  <c r="Y97" i="1" s="1"/>
  <c r="V118" i="1"/>
  <c r="X118" i="1" s="1"/>
  <c r="Y118" i="1" s="1"/>
  <c r="V127" i="1"/>
  <c r="X127" i="1" s="1"/>
  <c r="Y127" i="1" s="1"/>
  <c r="V116" i="1"/>
  <c r="X116" i="1" s="1"/>
  <c r="Y116" i="1" s="1"/>
  <c r="V105" i="1"/>
  <c r="X105" i="1" s="1"/>
  <c r="Y105" i="1" s="1"/>
  <c r="V117" i="1"/>
  <c r="X117" i="1" s="1"/>
  <c r="Y117" i="1" s="1"/>
  <c r="V107" i="1"/>
  <c r="X107" i="1" s="1"/>
  <c r="Y107" i="1" s="1"/>
  <c r="V121" i="1"/>
  <c r="X121" i="1" s="1"/>
  <c r="Y121" i="1" s="1"/>
  <c r="V110" i="1"/>
  <c r="X110" i="1" s="1"/>
  <c r="Y110" i="1" s="1"/>
  <c r="V115" i="1"/>
  <c r="X115" i="1" s="1"/>
  <c r="Y115" i="1" s="1"/>
  <c r="V119" i="1"/>
  <c r="X119" i="1" s="1"/>
  <c r="Y119" i="1" s="1"/>
  <c r="V125" i="1"/>
  <c r="X125" i="1" s="1"/>
  <c r="Y125" i="1" s="1"/>
  <c r="AN24" i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AB90" i="1" l="1"/>
  <c r="AF90" i="1" s="1"/>
  <c r="T87" i="1"/>
  <c r="X87" i="1" s="1"/>
  <c r="AB92" i="1"/>
  <c r="AF92" i="1" s="1"/>
  <c r="AB89" i="1"/>
  <c r="AF89" i="1" s="1"/>
  <c r="AB88" i="1"/>
  <c r="AF88" i="1" s="1"/>
  <c r="T85" i="1"/>
  <c r="U85" i="1" s="1"/>
  <c r="V85" i="1" s="1"/>
  <c r="AB85" i="1"/>
  <c r="AF85" i="1" s="1"/>
  <c r="T91" i="1"/>
  <c r="U91" i="1" s="1"/>
  <c r="V91" i="1" s="1"/>
  <c r="AB86" i="1"/>
  <c r="AF86" i="1" s="1"/>
  <c r="AB91" i="1"/>
  <c r="AF91" i="1" s="1"/>
  <c r="AB87" i="1"/>
  <c r="AF87" i="1" s="1"/>
  <c r="T92" i="1"/>
  <c r="U92" i="1" s="1"/>
  <c r="V92" i="1" s="1"/>
  <c r="T88" i="1"/>
  <c r="U88" i="1" s="1"/>
  <c r="V88" i="1" s="1"/>
  <c r="AB84" i="1"/>
  <c r="AF84" i="1" s="1"/>
  <c r="T86" i="1"/>
  <c r="U86" i="1" s="1"/>
  <c r="V86" i="1" s="1"/>
  <c r="T84" i="1"/>
  <c r="U84" i="1" s="1"/>
  <c r="V84" i="1" s="1"/>
  <c r="T90" i="1"/>
  <c r="T89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7" i="1" l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X91" i="1"/>
  <c r="Y91" i="1" s="1"/>
  <c r="X85" i="1"/>
  <c r="Y85" i="1" s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X88" i="1"/>
  <c r="Y88" i="1" s="1"/>
  <c r="X92" i="1"/>
  <c r="Y92" i="1" s="1"/>
  <c r="T81" i="1"/>
  <c r="U81" i="1" s="1"/>
  <c r="V81" i="1" s="1"/>
  <c r="AC87" i="1"/>
  <c r="AD87" i="1" s="1"/>
  <c r="AG87" i="1" s="1"/>
  <c r="T79" i="1"/>
  <c r="X79" i="1" s="1"/>
  <c r="AB79" i="1"/>
  <c r="AF79" i="1" s="1"/>
  <c r="AB81" i="1"/>
  <c r="AF81" i="1" s="1"/>
  <c r="AB78" i="1"/>
  <c r="AF78" i="1" s="1"/>
  <c r="T82" i="1"/>
  <c r="U82" i="1" s="1"/>
  <c r="V82" i="1" s="1"/>
  <c r="T78" i="1"/>
  <c r="AC84" i="1"/>
  <c r="AD84" i="1" s="1"/>
  <c r="T83" i="1"/>
  <c r="U83" i="1" s="1"/>
  <c r="V83" i="1" s="1"/>
  <c r="X86" i="1"/>
  <c r="Y86" i="1" s="1"/>
  <c r="AB80" i="1"/>
  <c r="AF80" i="1" s="1"/>
  <c r="X84" i="1"/>
  <c r="Y84" i="1" s="1"/>
  <c r="AB83" i="1"/>
  <c r="AF83" i="1" s="1"/>
  <c r="U90" i="1"/>
  <c r="V90" i="1" s="1"/>
  <c r="X90" i="1"/>
  <c r="T80" i="1"/>
  <c r="U89" i="1"/>
  <c r="V89" i="1" s="1"/>
  <c r="X89" i="1"/>
  <c r="U78" i="1" l="1"/>
  <c r="V78" i="1" s="1"/>
  <c r="X78" i="1"/>
  <c r="AC82" i="1"/>
  <c r="AD82" i="1" s="1"/>
  <c r="AG82" i="1" s="1"/>
  <c r="U79" i="1"/>
  <c r="V79" i="1" s="1"/>
  <c r="Y79" i="1" s="1"/>
  <c r="AC81" i="1"/>
  <c r="AD81" i="1" s="1"/>
  <c r="AG81" i="1" s="1"/>
  <c r="X81" i="1"/>
  <c r="Y81" i="1" s="1"/>
  <c r="AC79" i="1"/>
  <c r="AD79" i="1" s="1"/>
  <c r="AG79" i="1" s="1"/>
  <c r="AC78" i="1"/>
  <c r="AD78" i="1" s="1"/>
  <c r="AG78" i="1" s="1"/>
  <c r="X82" i="1"/>
  <c r="Y82" i="1" s="1"/>
  <c r="AG84" i="1"/>
  <c r="AC80" i="1"/>
  <c r="AD80" i="1" s="1"/>
  <c r="AG80" i="1" s="1"/>
  <c r="Y89" i="1"/>
  <c r="X83" i="1"/>
  <c r="Y83" i="1" s="1"/>
  <c r="AC83" i="1"/>
  <c r="AD83" i="1" s="1"/>
  <c r="Y90" i="1"/>
  <c r="U80" i="1"/>
  <c r="V80" i="1" s="1"/>
  <c r="X80" i="1"/>
  <c r="Y78" i="1" l="1"/>
  <c r="AG83" i="1"/>
  <c r="Y80" i="1"/>
</calcChain>
</file>

<file path=xl/sharedStrings.xml><?xml version="1.0" encoding="utf-8"?>
<sst xmlns="http://schemas.openxmlformats.org/spreadsheetml/2006/main" count="938" uniqueCount="268">
  <si>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</si>
  <si>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</si>
  <si>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</si>
  <si>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</si>
  <si>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</si>
  <si>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</si>
  <si>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</si>
  <si>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</si>
  <si>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</si>
  <si>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</si>
  <si>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</si>
  <si>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</si>
  <si>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</si>
  <si>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</si>
  <si>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</si>
  <si>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</si>
  <si>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</si>
  <si>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</si>
  <si>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</si>
  <si>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</si>
  <si>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</si>
  <si>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</si>
  <si>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</si>
  <si>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</si>
  <si>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</si>
  <si>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</si>
  <si>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</si>
  <si>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</si>
  <si>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</si>
  <si>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</si>
  <si>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</si>
  <si>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</si>
  <si>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</si>
  <si>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</si>
  <si>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</si>
  <si>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</si>
  <si>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</si>
  <si>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</si>
  <si>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</si>
  <si>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</si>
  <si>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</si>
  <si>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</si>
  <si>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</si>
  <si>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</si>
  <si>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</si>
  <si>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</si>
  <si>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</si>
  <si>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</si>
  <si>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</si>
  <si>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</si>
  <si>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</si>
  <si>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</si>
  <si>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</si>
  <si>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</si>
  <si>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</si>
  <si>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</si>
  <si>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</si>
  <si>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</si>
  <si>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</si>
  <si>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</si>
  <si>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CLE</t>
  </si>
  <si>
    <t>CHC</t>
  </si>
  <si>
    <t>TEX</t>
  </si>
  <si>
    <t>NYM</t>
  </si>
  <si>
    <t>MIA</t>
  </si>
  <si>
    <t>SFG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</si>
  <si>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</si>
  <si>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</si>
  <si>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</si>
  <si>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</si>
  <si>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</si>
  <si>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</si>
  <si>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</si>
  <si>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</si>
  <si>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</si>
  <si>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</si>
  <si>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DET</t>
  </si>
  <si>
    <t>CHW</t>
  </si>
  <si>
    <t>STL</t>
  </si>
  <si>
    <t>MIL</t>
  </si>
  <si>
    <t>PIT</t>
  </si>
  <si>
    <t>OAK</t>
  </si>
  <si>
    <t>PHI</t>
  </si>
  <si>
    <t>LAA</t>
  </si>
  <si>
    <t>KCR</t>
  </si>
  <si>
    <t>TBR</t>
  </si>
  <si>
    <t>SEA</t>
  </si>
  <si>
    <t>SDP</t>
  </si>
  <si>
    <t>LAD</t>
  </si>
  <si>
    <t>ARI</t>
  </si>
  <si>
    <t>CIN</t>
  </si>
  <si>
    <t>TOR</t>
  </si>
  <si>
    <t>BAL</t>
  </si>
  <si>
    <t>WSN</t>
  </si>
  <si>
    <t>HOU</t>
  </si>
  <si>
    <t>NYY</t>
  </si>
  <si>
    <t>BOS</t>
  </si>
  <si>
    <t>ATL</t>
  </si>
  <si>
    <t>COL</t>
  </si>
  <si>
    <t>Jose Urena</t>
  </si>
  <si>
    <t>Ross Stripling</t>
  </si>
  <si>
    <t>Kenta Maeda</t>
  </si>
  <si>
    <t>Logan Allen</t>
  </si>
  <si>
    <t>Patrick Sandoval</t>
  </si>
  <si>
    <t>Quinn Priester</t>
  </si>
  <si>
    <t>Zac Gallen</t>
  </si>
  <si>
    <t>Frankie Montas</t>
  </si>
  <si>
    <t>Jose Berrios</t>
  </si>
  <si>
    <t>Cristopher Sanchez</t>
  </si>
  <si>
    <t>Corbin Burnes</t>
  </si>
  <si>
    <t>Trevor Williams</t>
  </si>
  <si>
    <t>Michael Soroka</t>
  </si>
  <si>
    <t>Zach Eflin</t>
  </si>
  <si>
    <t>Justin Verlander</t>
  </si>
  <si>
    <t>Luis Gil</t>
  </si>
  <si>
    <t>Kutter Crawford</t>
  </si>
  <si>
    <t>Reynaldo Lopez</t>
  </si>
  <si>
    <t>Colin Rea</t>
  </si>
  <si>
    <t>Seth Lugo</t>
  </si>
  <si>
    <t>Randy Vasquez</t>
  </si>
  <si>
    <t>Shota Imanaga</t>
  </si>
  <si>
    <t>Emerson Hancock</t>
  </si>
  <si>
    <t>Bailey Ober</t>
  </si>
  <si>
    <t>Jose Butto</t>
  </si>
  <si>
    <t>Miles Mikolas</t>
  </si>
  <si>
    <t>Kyle Harrison</t>
  </si>
  <si>
    <t>Dakota Hudson</t>
  </si>
  <si>
    <t>Edward Cabrera</t>
  </si>
  <si>
    <t>Yoshinobu Yamamoto</t>
  </si>
  <si>
    <t>TB</t>
  </si>
  <si>
    <t>Jose Quintana</t>
  </si>
  <si>
    <t>Jared Jones</t>
  </si>
  <si>
    <t>Tyler Glasnow</t>
  </si>
  <si>
    <t>SD</t>
  </si>
  <si>
    <t>Simeon Woods Richardson</t>
  </si>
  <si>
    <t>Jake Irvin</t>
  </si>
  <si>
    <t>Triston McKenzie</t>
  </si>
  <si>
    <t>Kyle Gibson</t>
  </si>
  <si>
    <t>Hunter Brown</t>
  </si>
  <si>
    <t>Tarik Skubal</t>
  </si>
  <si>
    <t>Cole Ragans</t>
  </si>
  <si>
    <t>Freddy Peralta</t>
  </si>
  <si>
    <t>Jesus Luzardo</t>
  </si>
  <si>
    <t>Brayan Bello</t>
  </si>
  <si>
    <t>Max Fried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</si>
  <si>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</si>
  <si>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</si>
  <si>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</si>
  <si>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</si>
  <si>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</si>
  <si>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</si>
  <si>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</si>
  <si>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</si>
  <si>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</si>
  <si>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</si>
  <si>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</si>
  <si>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</si>
  <si>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</si>
  <si>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</si>
  <si>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</si>
  <si>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</si>
  <si>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</si>
  <si>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</si>
  <si>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</si>
  <si>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</si>
  <si>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</si>
  <si>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</si>
  <si>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</si>
  <si>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</si>
  <si>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</si>
  <si>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</si>
  <si>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</si>
  <si>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</si>
  <si>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</si>
  <si>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</si>
  <si>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</si>
  <si>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</si>
  <si>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</si>
  <si>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</si>
  <si>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</si>
  <si>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</si>
  <si>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</si>
  <si>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</si>
  <si>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</si>
  <si>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</si>
  <si>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</si>
  <si>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</si>
  <si>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</si>
  <si>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</si>
  <si>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</si>
  <si>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</si>
  <si>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</si>
  <si>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</si>
  <si>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</si>
  <si>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</si>
  <si>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</si>
  <si>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</si>
  <si>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</si>
  <si>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</si>
  <si>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Home/Away_x</t>
  </si>
  <si>
    <t>Home/Away_y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</si>
  <si>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</si>
  <si>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</si>
  <si>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</si>
  <si>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</si>
  <si>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</si>
  <si>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</si>
  <si>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-125</t>
  </si>
  <si>
    <t>+105</t>
  </si>
  <si>
    <t>KC</t>
  </si>
  <si>
    <t>Gavin Stone</t>
  </si>
  <si>
    <t>Tylor Megill</t>
  </si>
  <si>
    <t>WSH</t>
  </si>
  <si>
    <t>Grayson Rodriguez</t>
  </si>
  <si>
    <t>Andrew Abbott</t>
  </si>
  <si>
    <t>Ben Brown</t>
  </si>
  <si>
    <t>Kevin Gausman</t>
  </si>
  <si>
    <t>Mike Clevinger</t>
  </si>
  <si>
    <t>Ryan Feltner</t>
  </si>
  <si>
    <t>Luis Castillo</t>
  </si>
  <si>
    <t>Matt Waldron</t>
  </si>
  <si>
    <t>Zack Wheeler</t>
  </si>
  <si>
    <t>Erik Miller</t>
  </si>
  <si>
    <t>-115</t>
  </si>
  <si>
    <t>-105</t>
  </si>
  <si>
    <t>+140</t>
  </si>
  <si>
    <t>-165</t>
  </si>
  <si>
    <t>Mitch Keller</t>
  </si>
  <si>
    <t>Yusei Kikuchi</t>
  </si>
  <si>
    <t>Taj Bradley</t>
  </si>
  <si>
    <t>Kyle Bradish</t>
  </si>
  <si>
    <t>Slade Cecconi</t>
  </si>
  <si>
    <t>Sean Manaea</t>
  </si>
  <si>
    <t>Garrett Crochet</t>
  </si>
  <si>
    <t>Robert Gasser</t>
  </si>
  <si>
    <t>Reese Olson</t>
  </si>
  <si>
    <t>Cooper Criswell</t>
  </si>
  <si>
    <t>Joe Ryan</t>
  </si>
  <si>
    <t>Framber Valdez</t>
  </si>
  <si>
    <t>Aaron Brooks</t>
  </si>
  <si>
    <t>Chris Sale</t>
  </si>
  <si>
    <t>Joe Musgrove</t>
  </si>
  <si>
    <t>Alec Marsh</t>
  </si>
  <si>
    <t>Michael Lorenzen</t>
  </si>
  <si>
    <t>Ryan Weathers</t>
  </si>
  <si>
    <t>Mitchell Parker</t>
  </si>
  <si>
    <t>Ben Lively</t>
  </si>
  <si>
    <t>Reid Detmers</t>
  </si>
  <si>
    <t>Bryce Miller</t>
  </si>
  <si>
    <t>Hunter Greene</t>
  </si>
  <si>
    <t>Justin Steele</t>
  </si>
  <si>
    <t>Sonny Gray</t>
  </si>
  <si>
    <t>Ranger Suarez</t>
  </si>
  <si>
    <t>Cody Poteet</t>
  </si>
  <si>
    <t>Logan Webb</t>
  </si>
  <si>
    <t>Cal Quantrill</t>
  </si>
  <si>
    <t>+130</t>
  </si>
  <si>
    <t>-150</t>
  </si>
  <si>
    <t>+135</t>
  </si>
  <si>
    <t>-160</t>
  </si>
  <si>
    <t>+260</t>
  </si>
  <si>
    <t>-320</t>
  </si>
  <si>
    <t>-110</t>
  </si>
  <si>
    <t>-155</t>
  </si>
  <si>
    <t>+115</t>
  </si>
  <si>
    <t>-135</t>
  </si>
  <si>
    <t>+265</t>
  </si>
  <si>
    <t>-325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</si>
</sst>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0" fontId="0" fillId="4" borderId="2" xfId="0" applyFill="1" applyBorder="1"/>
    <xf numFmtId="2" fontId="0" fillId="4" borderId="2" xfId="0" applyNumberFormat="1" applyFill="1" applyBorder="1"/>
    <xf numFmtId="0" fontId="10" fillId="4" borderId="2" xfId="1" applyFill="1" applyBorder="1"/>
    <xf numFmtId="2" fontId="0" fillId="3" borderId="2" xfId="0" quotePrefix="1" applyNumberFormat="1" applyFill="1" applyBorder="1"/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0" fillId="5" borderId="2" xfId="0" applyFill="1" applyBorder="1"/>
    <xf numFmtId="49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  <xf numFmtId="2" fontId="0" fillId="7" borderId="2" xfId="0" quotePrefix="1" applyNumberFormat="1" applyFill="1" applyBorder="1"/>
    <xf numFmtId="2" fontId="0" fillId="7" borderId="2" xfId="0" applyNumberFormat="1" applyFill="1" applyBorder="1"/>
    <xf numFmtId="49" fontId="0" fillId="7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K70" zoomScale="80" zoomScaleNormal="80" workbookViewId="0">
      <selection activeCell="Y89" sqref="Y89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201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201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80</v>
      </c>
      <c r="B2" t="s">
        <v>91</v>
      </c>
      <c r="C2" s="5">
        <f>RF!B2</f>
        <v>5.01</v>
      </c>
      <c r="D2" s="5">
        <f>LR!B2</f>
        <v>5.2329590661214596</v>
      </c>
      <c r="E2" s="5">
        <f>Adaboost!B2</f>
        <v>5.7829457364341001</v>
      </c>
      <c r="F2" s="5">
        <f>XGBR!B2</f>
        <v>5.1239552000000002</v>
      </c>
      <c r="G2" s="5">
        <f>Huber!B2</f>
        <v>4.9999999442156797</v>
      </c>
      <c r="H2" s="5">
        <f>BayesRidge!B2</f>
        <v>5.2485710419695799</v>
      </c>
      <c r="I2" s="5">
        <f>Elastic!B2</f>
        <v>4.6779834836585703</v>
      </c>
      <c r="J2" s="5">
        <f>GBR!B2</f>
        <v>5.1528587248068103</v>
      </c>
      <c r="K2" s="6">
        <f t="shared" ref="K2:K24" si="0">AVERAGE(C2:J2,B39)</f>
        <v>5.1730462677570976</v>
      </c>
      <c r="L2">
        <f>MAX(C2:J2)</f>
        <v>5.7829457364341001</v>
      </c>
      <c r="M2">
        <f>MIN(C2:J2)</f>
        <v>4.6779834836585703</v>
      </c>
      <c r="N2">
        <v>5</v>
      </c>
      <c r="O2" s="5">
        <f>RF!C2</f>
        <v>5.0599999999999996</v>
      </c>
      <c r="P2" s="5">
        <f>LR!C2</f>
        <v>5.2644429714620102</v>
      </c>
      <c r="Q2" s="5">
        <f>Adaboost!C2</f>
        <v>5.7476635514018604</v>
      </c>
      <c r="R2" s="5">
        <f>XGBR!C2</f>
        <v>5.0765700000000002</v>
      </c>
      <c r="S2" s="5">
        <f>Huber!C2</f>
        <v>5.1000010379951997</v>
      </c>
      <c r="T2" s="5">
        <f>BayesRidge!C2</f>
        <v>5.2772857495732497</v>
      </c>
      <c r="U2" s="5">
        <f>Elastic!C2</f>
        <v>4.8971395917472202</v>
      </c>
      <c r="V2" s="5">
        <f>GBR!C2</f>
        <v>5.0652542146023398</v>
      </c>
      <c r="W2" s="6">
        <f t="shared" ref="W2:W35" si="1">AVERAGE(O2:V2,C39)</f>
        <v>5.1972612740356068</v>
      </c>
      <c r="X2" s="6">
        <f>MAX(O2:V2)</f>
        <v>5.7476635514018604</v>
      </c>
      <c r="Y2" s="6">
        <f>MIN(O2:V2)</f>
        <v>4.8971395917472202</v>
      </c>
      <c r="Z2">
        <v>5.3</v>
      </c>
      <c r="AA2" s="6">
        <f>MAX(L2,M2,X3,Y3)-MIN(L3,M3,X2,Y2)</f>
        <v>0.8858061446868799</v>
      </c>
      <c r="AB2" s="6">
        <f>MIN(L2,M2,X3,Y3)-MAX(L3,M3,X2,Y2)</f>
        <v>-2.5935039523809498</v>
      </c>
      <c r="AC2" s="6"/>
      <c r="AE2" t="s">
        <v>227</v>
      </c>
      <c r="AF2" s="6">
        <f>RF!D2</f>
        <v>4.9000000000000004</v>
      </c>
      <c r="AG2" s="6">
        <f>LR!D2</f>
        <v>4.8171581177410303</v>
      </c>
      <c r="AH2" s="6">
        <f>Adaboost!D2</f>
        <v>4.8988764044943798</v>
      </c>
      <c r="AI2" s="6">
        <f>XGBR!D2</f>
        <v>4.1066865999999997</v>
      </c>
      <c r="AJ2" s="6">
        <f>Huber!D2</f>
        <v>4.85709207845915</v>
      </c>
      <c r="AK2" s="6">
        <f>BayesRidge!D2</f>
        <v>4.8895678481387304</v>
      </c>
      <c r="AL2" s="6">
        <f>Elastic!D2</f>
        <v>5.1013483554437702</v>
      </c>
      <c r="AM2" s="6">
        <f>GBR!D2</f>
        <v>4.8583000553123696</v>
      </c>
      <c r="AN2" s="6">
        <f>AVERAGE(AF2:AM2,Neural!D2)</f>
        <v>4.8070631197660596</v>
      </c>
      <c r="AO2" s="6">
        <f>MAX(AF2:AM2,Neural!D2)</f>
        <v>5.1013483554437702</v>
      </c>
      <c r="AP2" s="6">
        <f>MIN(AF2:AM2,Neural!D2)</f>
        <v>4.1066865999999997</v>
      </c>
    </row>
    <row r="3" spans="1:42" ht="15" thickBot="1" x14ac:dyDescent="0.35">
      <c r="A3" t="s">
        <v>91</v>
      </c>
      <c r="B3" t="s">
        <v>80</v>
      </c>
      <c r="C3" s="5">
        <f>RF!B3</f>
        <v>5.0199999999999996</v>
      </c>
      <c r="D3" s="5">
        <f>LR!B3</f>
        <v>5.4190960741534102</v>
      </c>
      <c r="E3" s="5">
        <f>Adaboost!B3</f>
        <v>5.7648809523809499</v>
      </c>
      <c r="F3" s="5">
        <f>XGBR!B3</f>
        <v>5.2450647000000004</v>
      </c>
      <c r="G3" s="5">
        <f>Huber!B3</f>
        <v>5.1000005140642299</v>
      </c>
      <c r="H3" s="5">
        <f>BayesRidge!B3</f>
        <v>5.4152387187058402</v>
      </c>
      <c r="I3" s="5">
        <f>Elastic!B3</f>
        <v>5.0337328958257297</v>
      </c>
      <c r="J3" s="5">
        <f>GBR!B3</f>
        <v>5.2034640367065101</v>
      </c>
      <c r="K3" s="6">
        <f t="shared" si="0"/>
        <v>5.2916998750766151</v>
      </c>
      <c r="L3">
        <f t="shared" ref="L3:L35" si="2">MAX(C3:J3)</f>
        <v>5.7648809523809499</v>
      </c>
      <c r="M3">
        <f t="shared" ref="M3:M35" si="3">MIN(C3:J3)</f>
        <v>5.0199999999999996</v>
      </c>
      <c r="N3">
        <v>5.2</v>
      </c>
      <c r="O3" s="5">
        <f>RF!C3</f>
        <v>4.04</v>
      </c>
      <c r="P3" s="5">
        <f>LR!C3</f>
        <v>3.8529059057112001</v>
      </c>
      <c r="Q3" s="5">
        <f>Adaboost!C3</f>
        <v>4.6508875739644902</v>
      </c>
      <c r="R3" s="5">
        <f>XGBR!C3</f>
        <v>3.1713770000000001</v>
      </c>
      <c r="S3" s="5">
        <f>Huber!C3</f>
        <v>3.7000003568047299</v>
      </c>
      <c r="T3" s="5">
        <f>BayesRidge!C3</f>
        <v>3.85923834351803</v>
      </c>
      <c r="U3" s="5">
        <f>Elastic!C3</f>
        <v>4.0284254401565498</v>
      </c>
      <c r="V3" s="5">
        <f>GBR!C3</f>
        <v>4.0342100154373002</v>
      </c>
      <c r="W3" s="6">
        <f t="shared" si="1"/>
        <v>3.9134542402310877</v>
      </c>
      <c r="X3" s="6">
        <f t="shared" ref="X3:X35" si="4">MAX(O3:V3)</f>
        <v>4.6508875739644902</v>
      </c>
      <c r="Y3" s="6">
        <f t="shared" ref="Y3:Y35" si="5">MIN(O3:V3)</f>
        <v>3.1713770000000001</v>
      </c>
      <c r="Z3">
        <v>3.7</v>
      </c>
      <c r="AC3" s="6"/>
      <c r="AE3" t="s">
        <v>228</v>
      </c>
      <c r="AF3" s="6">
        <f>RF!D3</f>
        <v>4.58</v>
      </c>
      <c r="AG3" s="6">
        <f>LR!D3</f>
        <v>4.2923457907599802</v>
      </c>
      <c r="AH3" s="6">
        <f>Adaboost!D3</f>
        <v>3.92202729044834</v>
      </c>
      <c r="AI3" s="6">
        <f>XGBR!D3</f>
        <v>4.0305752999999997</v>
      </c>
      <c r="AJ3" s="6">
        <f>Huber!D3</f>
        <v>4.2919172198617401</v>
      </c>
      <c r="AK3" s="6">
        <f>BayesRidge!D3</f>
        <v>4.2757156880734097</v>
      </c>
      <c r="AL3" s="6">
        <f>Elastic!D3</f>
        <v>4.6697960203273201</v>
      </c>
      <c r="AM3" s="6">
        <f>GBR!D3</f>
        <v>4.0451054279431098</v>
      </c>
      <c r="AN3" s="6">
        <f>AVERAGE(AF3:AM3,Neural!D3)</f>
        <v>4.2438731302919184</v>
      </c>
      <c r="AO3" s="6">
        <f>MAX(AF3:AM3,Neural!D3)</f>
        <v>4.6697960203273201</v>
      </c>
      <c r="AP3" s="6">
        <f>MIN(AF3:AM3,Neural!D3)</f>
        <v>3.92202729044834</v>
      </c>
    </row>
    <row r="4" spans="1:42" ht="15" thickBot="1" x14ac:dyDescent="0.35">
      <c r="A4" t="s">
        <v>85</v>
      </c>
      <c r="B4" t="s">
        <v>92</v>
      </c>
      <c r="C4" s="5">
        <f>RF!B4</f>
        <v>3.06</v>
      </c>
      <c r="D4" s="5">
        <f>LR!B4</f>
        <v>2.9036100399195899</v>
      </c>
      <c r="E4" s="5">
        <f>Adaboost!B4</f>
        <v>3.6262833675564599</v>
      </c>
      <c r="F4" s="5">
        <f>XGBR!B4</f>
        <v>2.1864362000000002</v>
      </c>
      <c r="G4" s="5">
        <f>Huber!B4</f>
        <v>2.7000002899033699</v>
      </c>
      <c r="H4" s="5">
        <f>BayesRidge!B4</f>
        <v>2.91151406668321</v>
      </c>
      <c r="I4" s="5">
        <f>Elastic!B4</f>
        <v>3.17015601362949</v>
      </c>
      <c r="J4" s="5">
        <f>GBR!B4</f>
        <v>3.0869941573569699</v>
      </c>
      <c r="K4" s="6">
        <f t="shared" si="0"/>
        <v>2.9562446782691465</v>
      </c>
      <c r="L4">
        <f t="shared" si="2"/>
        <v>3.6262833675564599</v>
      </c>
      <c r="M4">
        <f t="shared" si="3"/>
        <v>2.1864362000000002</v>
      </c>
      <c r="N4">
        <v>2.7</v>
      </c>
      <c r="O4" s="5">
        <f>RF!C4</f>
        <v>5.07</v>
      </c>
      <c r="P4" s="5">
        <f>LR!C4</f>
        <v>4.8902184010227696</v>
      </c>
      <c r="Q4" s="5">
        <f>Adaboost!C4</f>
        <v>5.7476635514018604</v>
      </c>
      <c r="R4" s="5">
        <f>XGBR!C4</f>
        <v>4.4537699999999996</v>
      </c>
      <c r="S4" s="5">
        <f>Huber!C4</f>
        <v>4.6000027467739901</v>
      </c>
      <c r="T4" s="5">
        <f>BayesRidge!C4</f>
        <v>4.8854596571005704</v>
      </c>
      <c r="U4" s="5">
        <f>Elastic!C4</f>
        <v>4.6198063290420404</v>
      </c>
      <c r="V4" s="5">
        <f>GBR!C4</f>
        <v>5.08020381768584</v>
      </c>
      <c r="W4" s="6">
        <f t="shared" si="1"/>
        <v>4.9151538439811446</v>
      </c>
      <c r="X4" s="6">
        <f t="shared" si="4"/>
        <v>5.7476635514018604</v>
      </c>
      <c r="Y4" s="6">
        <f t="shared" si="5"/>
        <v>4.4537699999999996</v>
      </c>
      <c r="Z4">
        <v>4.8</v>
      </c>
      <c r="AA4" s="6">
        <f>MAX(L4,M4,X5,Y5)-MIN(L5,M5,X4,Y4)</f>
        <v>-0.8274866324435397</v>
      </c>
      <c r="AB4" s="6">
        <f>MIN(L4,M4,X5,Y5)-MAX(L5,M5,X4,Y4)</f>
        <v>-3.5784447523809497</v>
      </c>
      <c r="AC4" s="6"/>
      <c r="AE4" t="s">
        <v>229</v>
      </c>
      <c r="AF4" s="6">
        <f>RF!D4</f>
        <v>5.8</v>
      </c>
      <c r="AG4" s="6">
        <f>LR!D4</f>
        <v>5.5776156742704801</v>
      </c>
      <c r="AH4" s="6">
        <f>Adaboost!D4</f>
        <v>5.3406593406593403</v>
      </c>
      <c r="AI4" s="6">
        <f>XGBR!D4</f>
        <v>5.6483540000000003</v>
      </c>
      <c r="AJ4" s="6">
        <f>Huber!D4</f>
        <v>5.58356617983336</v>
      </c>
      <c r="AK4" s="6">
        <f>BayesRidge!D4</f>
        <v>5.6439809620013701</v>
      </c>
      <c r="AL4" s="6">
        <f>Elastic!D4</f>
        <v>5.2608757160208803</v>
      </c>
      <c r="AM4" s="6">
        <f>GBR!D4</f>
        <v>5.9037022388963596</v>
      </c>
      <c r="AN4" s="6">
        <f>AVERAGE(AF4:AM4,Neural!D4)</f>
        <v>5.636577188103483</v>
      </c>
      <c r="AO4" s="6">
        <f>MAX(AF4:AM4,Neural!D4)</f>
        <v>5.9704405812495498</v>
      </c>
      <c r="AP4" s="6">
        <f>MIN(AF4:AM4,Neural!D4)</f>
        <v>5.2608757160208803</v>
      </c>
    </row>
    <row r="5" spans="1:42" ht="15" thickBot="1" x14ac:dyDescent="0.35">
      <c r="A5" t="s">
        <v>92</v>
      </c>
      <c r="B5" t="s">
        <v>85</v>
      </c>
      <c r="C5" s="5">
        <f>RF!B5</f>
        <v>5.0199999999999996</v>
      </c>
      <c r="D5" s="5">
        <f>LR!B5</f>
        <v>5.2713798508322203</v>
      </c>
      <c r="E5" s="5">
        <f>Adaboost!B5</f>
        <v>5.7648809523809499</v>
      </c>
      <c r="F5" s="5">
        <f>XGBR!B5</f>
        <v>5.0471409999999999</v>
      </c>
      <c r="G5" s="5">
        <f>Huber!B5</f>
        <v>5.0999999485260901</v>
      </c>
      <c r="H5" s="5">
        <f>BayesRidge!B5</f>
        <v>5.2713915965910596</v>
      </c>
      <c r="I5" s="5">
        <f>Elastic!B5</f>
        <v>4.7279455026231902</v>
      </c>
      <c r="J5" s="5">
        <f>GBR!B5</f>
        <v>5.0696904882947003</v>
      </c>
      <c r="K5" s="6">
        <f t="shared" si="0"/>
        <v>5.16092073047162</v>
      </c>
      <c r="L5">
        <f t="shared" si="2"/>
        <v>5.7648809523809499</v>
      </c>
      <c r="M5">
        <f t="shared" si="3"/>
        <v>4.7279455026231902</v>
      </c>
      <c r="N5">
        <v>5.0999999999999996</v>
      </c>
      <c r="O5" s="5">
        <f>RF!C5</f>
        <v>3</v>
      </c>
      <c r="P5" s="5">
        <f>LR!C5</f>
        <v>3.3007022462214799</v>
      </c>
      <c r="Q5" s="5">
        <f>Adaboost!C5</f>
        <v>3.4705882352941102</v>
      </c>
      <c r="R5" s="5">
        <f>XGBR!C5</f>
        <v>2.9351281999999999</v>
      </c>
      <c r="S5" s="5">
        <f>Huber!C5</f>
        <v>3.2000019272271798</v>
      </c>
      <c r="T5" s="5">
        <f>BayesRidge!C5</f>
        <v>3.3039576797264698</v>
      </c>
      <c r="U5" s="5">
        <f>Elastic!C5</f>
        <v>3.4301671580600002</v>
      </c>
      <c r="V5" s="5">
        <f>GBR!C5</f>
        <v>3.08134399185932</v>
      </c>
      <c r="W5" s="6">
        <f t="shared" si="1"/>
        <v>3.2231651401588413</v>
      </c>
      <c r="X5" s="6">
        <f t="shared" si="4"/>
        <v>3.4705882352941102</v>
      </c>
      <c r="Y5" s="6">
        <f t="shared" si="5"/>
        <v>2.9351281999999999</v>
      </c>
      <c r="Z5">
        <v>3.3</v>
      </c>
      <c r="AC5" s="6"/>
      <c r="AE5" t="s">
        <v>230</v>
      </c>
      <c r="AF5" s="6">
        <f>RF!D5</f>
        <v>5.33</v>
      </c>
      <c r="AG5" s="6">
        <f>LR!D5</f>
        <v>5.4267680072869799</v>
      </c>
      <c r="AH5" s="6">
        <f>Adaboost!D5</f>
        <v>4.6159090909090903</v>
      </c>
      <c r="AI5" s="6">
        <f>XGBR!D5</f>
        <v>5.7247899999999996</v>
      </c>
      <c r="AJ5" s="6">
        <f>Huber!D5</f>
        <v>5.3941107759954301</v>
      </c>
      <c r="AK5" s="6">
        <f>BayesRidge!D5</f>
        <v>5.4133003417155496</v>
      </c>
      <c r="AL5" s="6">
        <f>Elastic!D5</f>
        <v>4.9801771013963698</v>
      </c>
      <c r="AM5" s="6">
        <f>GBR!D5</f>
        <v>5.44417234495715</v>
      </c>
      <c r="AN5" s="6">
        <f>AVERAGE(AF5:AM5,Neural!D5)</f>
        <v>5.2860650378202214</v>
      </c>
      <c r="AO5" s="6">
        <f>MAX(AF5:AM5,Neural!D5)</f>
        <v>5.7247899999999996</v>
      </c>
      <c r="AP5" s="6">
        <f>MIN(AF5:AM5,Neural!D5)</f>
        <v>4.6159090909090903</v>
      </c>
    </row>
    <row r="6" spans="1:42" ht="15" thickBot="1" x14ac:dyDescent="0.35">
      <c r="A6" t="s">
        <v>89</v>
      </c>
      <c r="B6" t="s">
        <v>63</v>
      </c>
      <c r="C6" s="5">
        <f>RF!B6</f>
        <v>3</v>
      </c>
      <c r="D6" s="5">
        <f>LR!B6</f>
        <v>3.4969236606019098</v>
      </c>
      <c r="E6" s="5">
        <f>Adaboost!B6</f>
        <v>3.6262833675564599</v>
      </c>
      <c r="F6" s="5">
        <f>XGBR!B6</f>
        <v>3.1261641999999998</v>
      </c>
      <c r="G6" s="5">
        <f>Huber!B6</f>
        <v>3.3003086922675302</v>
      </c>
      <c r="H6" s="5">
        <f>BayesRidge!B6</f>
        <v>3.49963069420747</v>
      </c>
      <c r="I6" s="5">
        <f>Elastic!B6</f>
        <v>3.72067109234025</v>
      </c>
      <c r="J6" s="5">
        <f>GBR!B6</f>
        <v>3.0988199286418299</v>
      </c>
      <c r="K6" s="6">
        <f t="shared" si="0"/>
        <v>3.3739734604571057</v>
      </c>
      <c r="L6">
        <f t="shared" si="2"/>
        <v>3.72067109234025</v>
      </c>
      <c r="M6">
        <f t="shared" si="3"/>
        <v>3</v>
      </c>
      <c r="N6">
        <v>3.5</v>
      </c>
      <c r="O6" s="5">
        <f>RF!C6</f>
        <v>4.0199999999999996</v>
      </c>
      <c r="P6" s="5">
        <f>LR!C6</f>
        <v>4.0357962387520399</v>
      </c>
      <c r="Q6" s="5">
        <f>Adaboost!C6</f>
        <v>4.6508875739644902</v>
      </c>
      <c r="R6" s="5">
        <f>XGBR!C6</f>
        <v>3.1157615000000001</v>
      </c>
      <c r="S6" s="5">
        <f>Huber!C6</f>
        <v>3.70001183548586</v>
      </c>
      <c r="T6" s="5">
        <f>BayesRidge!C6</f>
        <v>4.0248519183971796</v>
      </c>
      <c r="U6" s="5">
        <f>Elastic!C6</f>
        <v>4.3503045423589102</v>
      </c>
      <c r="V6" s="5">
        <f>GBR!C6</f>
        <v>4.0749954633402297</v>
      </c>
      <c r="W6" s="6">
        <f t="shared" si="1"/>
        <v>3.99653752645585</v>
      </c>
      <c r="X6" s="6">
        <f t="shared" si="4"/>
        <v>4.6508875739644902</v>
      </c>
      <c r="Y6" s="6">
        <f t="shared" si="5"/>
        <v>3.1157615000000001</v>
      </c>
      <c r="Z6">
        <v>4</v>
      </c>
      <c r="AA6" s="6">
        <f>MAX(L6,M6,X7,Y7)-MIN(L7,M7,X6,Y6)</f>
        <v>3.6776811229508195</v>
      </c>
      <c r="AB6" s="6">
        <f>MIN(L6,M6,X7,Y7)-MAX(L7,M7,X6,Y6)</f>
        <v>-1.6886075949367001</v>
      </c>
      <c r="AC6" s="6"/>
      <c r="AE6" t="s">
        <v>231</v>
      </c>
      <c r="AF6" s="6">
        <f>RF!D6</f>
        <v>4.16</v>
      </c>
      <c r="AG6" s="6">
        <f>LR!D6</f>
        <v>4.2439070346124597</v>
      </c>
      <c r="AH6" s="6">
        <f>Adaboost!D6</f>
        <v>3.5806451612903198</v>
      </c>
      <c r="AI6" s="6">
        <f>XGBR!D6</f>
        <v>3.7617794999999998</v>
      </c>
      <c r="AJ6" s="6">
        <f>Huber!D6</f>
        <v>4.3309472228410302</v>
      </c>
      <c r="AK6" s="6">
        <f>BayesRidge!D6</f>
        <v>4.26106971831741</v>
      </c>
      <c r="AL6" s="6">
        <f>Elastic!D6</f>
        <v>4.47660832830549</v>
      </c>
      <c r="AM6" s="6">
        <f>GBR!D6</f>
        <v>4.12149026542673</v>
      </c>
      <c r="AN6" s="6">
        <f>AVERAGE(AF6:AM6,Neural!D6)</f>
        <v>4.1472701505488612</v>
      </c>
      <c r="AO6" s="6">
        <f>MAX(AF6:AM6,Neural!D6)</f>
        <v>4.47660832830549</v>
      </c>
      <c r="AP6" s="6">
        <f>MIN(AF6:AM6,Neural!D6)</f>
        <v>3.5806451612903198</v>
      </c>
    </row>
    <row r="7" spans="1:42" ht="15" thickBot="1" x14ac:dyDescent="0.35">
      <c r="A7" t="s">
        <v>63</v>
      </c>
      <c r="B7" t="s">
        <v>89</v>
      </c>
      <c r="C7" s="5">
        <f>RF!B7</f>
        <v>4.04</v>
      </c>
      <c r="D7" s="5">
        <f>LR!B7</f>
        <v>4.1506050576018003</v>
      </c>
      <c r="E7" s="5">
        <f>Adaboost!B7</f>
        <v>4.6886075949367001</v>
      </c>
      <c r="F7" s="5">
        <f>XGBR!B7</f>
        <v>4.1061709999999998</v>
      </c>
      <c r="G7" s="5">
        <f>Huber!B7</f>
        <v>4.0000111824255402</v>
      </c>
      <c r="H7" s="5">
        <f>BayesRidge!B7</f>
        <v>4.1575082634590297</v>
      </c>
      <c r="I7" s="5">
        <f>Elastic!B7</f>
        <v>4.4458355745398297</v>
      </c>
      <c r="J7" s="5">
        <f>GBR!B7</f>
        <v>4.0976104869363397</v>
      </c>
      <c r="K7" s="6">
        <f t="shared" si="0"/>
        <v>4.1097903685396826</v>
      </c>
      <c r="L7">
        <f t="shared" si="2"/>
        <v>4.6886075949367001</v>
      </c>
      <c r="M7">
        <f t="shared" si="3"/>
        <v>4.0000111824255402</v>
      </c>
      <c r="N7">
        <v>4</v>
      </c>
      <c r="O7" s="5">
        <f>RF!C7</f>
        <v>6</v>
      </c>
      <c r="P7" s="5">
        <f>LR!C7</f>
        <v>6.0134867577739897</v>
      </c>
      <c r="Q7" s="5">
        <f>Adaboost!C7</f>
        <v>6.7934426229508196</v>
      </c>
      <c r="R7" s="5">
        <f>XGBR!C7</f>
        <v>5.0986859999999998</v>
      </c>
      <c r="S7" s="5">
        <f>Huber!C7</f>
        <v>5.9003375928861299</v>
      </c>
      <c r="T7" s="5">
        <f>BayesRidge!C7</f>
        <v>6.0108005778819598</v>
      </c>
      <c r="U7" s="5">
        <f>Elastic!C7</f>
        <v>5.3059112365353203</v>
      </c>
      <c r="V7" s="5">
        <f>GBR!C7</f>
        <v>6.0656852027042998</v>
      </c>
      <c r="W7" s="6">
        <f t="shared" si="1"/>
        <v>5.9284567376240158</v>
      </c>
      <c r="X7" s="6">
        <f t="shared" si="4"/>
        <v>6.7934426229508196</v>
      </c>
      <c r="Y7" s="6">
        <f t="shared" si="5"/>
        <v>5.0986859999999998</v>
      </c>
      <c r="Z7">
        <v>6</v>
      </c>
      <c r="AC7" s="6"/>
      <c r="AE7" t="s">
        <v>232</v>
      </c>
      <c r="AF7" s="6">
        <f>RF!D7</f>
        <v>5.17</v>
      </c>
      <c r="AG7" s="6">
        <f>LR!D7</f>
        <v>4.73712301945055</v>
      </c>
      <c r="AH7" s="6">
        <f>Adaboost!D7</f>
        <v>4.2180974477958202</v>
      </c>
      <c r="AI7" s="6">
        <f>XGBR!D7</f>
        <v>4.8098349999999996</v>
      </c>
      <c r="AJ7" s="6">
        <f>Huber!D7</f>
        <v>4.72180170217597</v>
      </c>
      <c r="AK7" s="6">
        <f>BayesRidge!D7</f>
        <v>4.7802869612487502</v>
      </c>
      <c r="AL7" s="6">
        <f>Elastic!D7</f>
        <v>4.8717959234513</v>
      </c>
      <c r="AM7" s="6">
        <f>GBR!D7</f>
        <v>4.7044226169982997</v>
      </c>
      <c r="AN7" s="6">
        <f>AVERAGE(AF7:AM7,Neural!D7)</f>
        <v>4.7497445708075405</v>
      </c>
      <c r="AO7" s="6">
        <f>MAX(AF7:AM7,Neural!D7)</f>
        <v>5.17</v>
      </c>
      <c r="AP7" s="6">
        <f>MIN(AF7:AM7,Neural!D7)</f>
        <v>4.2180974477958202</v>
      </c>
    </row>
    <row r="8" spans="1:42" ht="15" thickBot="1" x14ac:dyDescent="0.35">
      <c r="A8" t="s">
        <v>77</v>
      </c>
      <c r="B8" t="s">
        <v>79</v>
      </c>
      <c r="C8" s="5">
        <f>RF!B8</f>
        <v>3</v>
      </c>
      <c r="D8" s="5">
        <f>LR!B8</f>
        <v>3.1917210717914002</v>
      </c>
      <c r="E8" s="5">
        <f>Adaboost!B8</f>
        <v>3.6262833675564599</v>
      </c>
      <c r="F8" s="5">
        <f>XGBR!B8</f>
        <v>3.1531853999999999</v>
      </c>
      <c r="G8" s="5">
        <f>Huber!B8</f>
        <v>3.0000000393873898</v>
      </c>
      <c r="H8" s="5">
        <f>BayesRidge!B8</f>
        <v>3.19981523965486</v>
      </c>
      <c r="I8" s="5">
        <f>Elastic!B8</f>
        <v>3.4388879660743799</v>
      </c>
      <c r="J8" s="5">
        <f>GBR!B8</f>
        <v>3.0931176423406401</v>
      </c>
      <c r="K8" s="6">
        <f t="shared" si="0"/>
        <v>3.3243407278845742</v>
      </c>
      <c r="L8">
        <f t="shared" si="2"/>
        <v>3.6262833675564599</v>
      </c>
      <c r="M8">
        <f t="shared" si="3"/>
        <v>3</v>
      </c>
      <c r="N8">
        <v>3</v>
      </c>
      <c r="O8" s="5">
        <f>RF!C8</f>
        <v>6.02</v>
      </c>
      <c r="P8" s="5">
        <f>LR!C8</f>
        <v>6.1687934978177399</v>
      </c>
      <c r="Q8" s="5">
        <f>Adaboost!C8</f>
        <v>6.7934426229508196</v>
      </c>
      <c r="R8" s="5">
        <f>XGBR!C8</f>
        <v>5.2649673999999997</v>
      </c>
      <c r="S8" s="5">
        <f>Huber!C8</f>
        <v>5.8000033087051204</v>
      </c>
      <c r="T8" s="5">
        <f>BayesRidge!C8</f>
        <v>6.1635093416970896</v>
      </c>
      <c r="U8" s="5">
        <f>Elastic!C8</f>
        <v>5.3919566473951299</v>
      </c>
      <c r="V8" s="5">
        <f>GBR!C8</f>
        <v>6.1292519800012899</v>
      </c>
      <c r="W8" s="6">
        <f t="shared" si="1"/>
        <v>5.9713980984050741</v>
      </c>
      <c r="X8" s="6">
        <f t="shared" si="4"/>
        <v>6.7934426229508196</v>
      </c>
      <c r="Y8" s="6">
        <f t="shared" si="5"/>
        <v>5.2649673999999997</v>
      </c>
      <c r="Z8">
        <v>5.9</v>
      </c>
      <c r="AA8" s="6">
        <f>MAX(L8,M8,X9,Y9)-MIN(L9,M9,X8,Y8)</f>
        <v>-1.1794590777260505</v>
      </c>
      <c r="AB8" s="6">
        <f>MIN(L8,M8,X9,Y9)-MAX(L9,M9,X8,Y8)</f>
        <v>-3.8432601880877701</v>
      </c>
      <c r="AC8" s="6"/>
      <c r="AE8" t="s">
        <v>233</v>
      </c>
      <c r="AF8" s="6">
        <f>RF!D8</f>
        <v>5.61</v>
      </c>
      <c r="AG8" s="6">
        <f>LR!D8</f>
        <v>5.2422967431478202</v>
      </c>
      <c r="AH8" s="6">
        <f>Adaboost!D8</f>
        <v>4.6159090909090903</v>
      </c>
      <c r="AI8" s="6">
        <f>XGBR!D8</f>
        <v>5.3754900000000001</v>
      </c>
      <c r="AJ8" s="6">
        <f>Huber!D8</f>
        <v>5.2085143856382601</v>
      </c>
      <c r="AK8" s="6">
        <f>BayesRidge!D8</f>
        <v>5.2414308543188497</v>
      </c>
      <c r="AL8" s="6">
        <f>Elastic!D8</f>
        <v>5.0432159400130701</v>
      </c>
      <c r="AM8" s="6">
        <f>GBR!D8</f>
        <v>5.3400985083999597</v>
      </c>
      <c r="AN8" s="6">
        <f>AVERAGE(AF8:AM8,Neural!D8)</f>
        <v>5.2414104685142791</v>
      </c>
      <c r="AO8" s="6">
        <f>MAX(AF8:AM8,Neural!D8)</f>
        <v>5.61</v>
      </c>
      <c r="AP8" s="6">
        <f>MIN(AF8:AM8,Neural!D8)</f>
        <v>4.6159090909090903</v>
      </c>
    </row>
    <row r="9" spans="1:42" ht="15" thickBot="1" x14ac:dyDescent="0.35">
      <c r="A9" t="s">
        <v>79</v>
      </c>
      <c r="B9" t="s">
        <v>77</v>
      </c>
      <c r="C9" s="5">
        <f>RF!B9</f>
        <v>6.01</v>
      </c>
      <c r="D9" s="5">
        <f>LR!B9</f>
        <v>5.8332593601885696</v>
      </c>
      <c r="E9" s="5">
        <f>Adaboost!B9</f>
        <v>6.8432601880877701</v>
      </c>
      <c r="F9" s="5">
        <f>XGBR!B9</f>
        <v>4.9640950000000004</v>
      </c>
      <c r="G9" s="5">
        <f>Huber!B9</f>
        <v>5.60000023916428</v>
      </c>
      <c r="H9" s="5">
        <f>BayesRidge!B9</f>
        <v>5.8226779700989502</v>
      </c>
      <c r="I9" s="5">
        <f>Elastic!B9</f>
        <v>5.1479892876181701</v>
      </c>
      <c r="J9" s="5">
        <f>GBR!B9</f>
        <v>6.0845961053539304</v>
      </c>
      <c r="K9" s="6">
        <f t="shared" si="0"/>
        <v>5.793342467270624</v>
      </c>
      <c r="L9">
        <f t="shared" si="2"/>
        <v>6.8432601880877701</v>
      </c>
      <c r="M9">
        <f t="shared" si="3"/>
        <v>4.9640950000000004</v>
      </c>
      <c r="N9">
        <v>5.7</v>
      </c>
      <c r="O9" s="5">
        <f>RF!C9</f>
        <v>3</v>
      </c>
      <c r="P9" s="5">
        <f>LR!C9</f>
        <v>3.6559414777150998</v>
      </c>
      <c r="Q9" s="5">
        <f>Adaboost!C9</f>
        <v>3.4705882352941102</v>
      </c>
      <c r="R9" s="5">
        <f>XGBR!C9</f>
        <v>3.0107721999999999</v>
      </c>
      <c r="S9" s="5">
        <f>Huber!C9</f>
        <v>3.5000024241432199</v>
      </c>
      <c r="T9" s="5">
        <f>BayesRidge!C9</f>
        <v>3.6512798750435098</v>
      </c>
      <c r="U9" s="5">
        <f>Elastic!C9</f>
        <v>3.7846359222739498</v>
      </c>
      <c r="V9" s="5">
        <f>GBR!C9</f>
        <v>3.0428624698401601</v>
      </c>
      <c r="W9" s="6">
        <f t="shared" si="1"/>
        <v>3.4242996774563443</v>
      </c>
      <c r="X9" s="6">
        <f t="shared" si="4"/>
        <v>3.7846359222739498</v>
      </c>
      <c r="Y9" s="6">
        <f t="shared" si="5"/>
        <v>3</v>
      </c>
      <c r="Z9">
        <v>3.5</v>
      </c>
      <c r="AC9" s="6"/>
      <c r="AE9" t="s">
        <v>234</v>
      </c>
      <c r="AF9" s="6">
        <f>RF!D9</f>
        <v>5.76</v>
      </c>
      <c r="AG9" s="6">
        <f>LR!D9</f>
        <v>5.4079513555179499</v>
      </c>
      <c r="AH9" s="6">
        <f>Adaboost!D9</f>
        <v>5.0597345132743303</v>
      </c>
      <c r="AI9" s="6">
        <f>XGBR!D9</f>
        <v>5.0175330000000002</v>
      </c>
      <c r="AJ9" s="6">
        <f>Huber!D9</f>
        <v>5.3472032599813897</v>
      </c>
      <c r="AK9" s="6">
        <f>BayesRidge!D9</f>
        <v>5.4388229171325397</v>
      </c>
      <c r="AL9" s="6">
        <f>Elastic!D9</f>
        <v>5.1796850930311704</v>
      </c>
      <c r="AM9" s="6">
        <f>GBR!D9</f>
        <v>5.7806565249019801</v>
      </c>
      <c r="AN9" s="6">
        <f>AVERAGE(AF9:AM9,Neural!D9)</f>
        <v>5.3588769294045298</v>
      </c>
      <c r="AO9" s="6">
        <f>MAX(AF9:AM9,Neural!D9)</f>
        <v>5.7806565249019801</v>
      </c>
      <c r="AP9" s="6">
        <f>MIN(AF9:AM9,Neural!D9)</f>
        <v>5.0175330000000002</v>
      </c>
    </row>
    <row r="10" spans="1:42" ht="15" thickBot="1" x14ac:dyDescent="0.35">
      <c r="A10" t="s">
        <v>76</v>
      </c>
      <c r="B10" t="s">
        <v>96</v>
      </c>
      <c r="C10" s="5">
        <f>RF!B10</f>
        <v>5.03</v>
      </c>
      <c r="D10" s="5">
        <f>LR!B10</f>
        <v>4.8619287012100596</v>
      </c>
      <c r="E10" s="5">
        <f>Adaboost!B10</f>
        <v>5.7648809523809499</v>
      </c>
      <c r="F10" s="5">
        <f>XGBR!B10</f>
        <v>4.1311913000000002</v>
      </c>
      <c r="G10" s="5">
        <f>Huber!B10</f>
        <v>4.6999995597188597</v>
      </c>
      <c r="H10" s="5">
        <f>BayesRidge!B10</f>
        <v>4.8700177000392202</v>
      </c>
      <c r="I10" s="5">
        <f>Elastic!B10</f>
        <v>4.5212510090495899</v>
      </c>
      <c r="J10" s="5">
        <f>GBR!B10</f>
        <v>5.04360624696871</v>
      </c>
      <c r="K10" s="6">
        <f t="shared" si="0"/>
        <v>4.8715111344010662</v>
      </c>
      <c r="L10">
        <f t="shared" si="2"/>
        <v>5.7648809523809499</v>
      </c>
      <c r="M10">
        <f t="shared" si="3"/>
        <v>4.1311913000000002</v>
      </c>
      <c r="N10">
        <v>4.7</v>
      </c>
      <c r="O10" s="5">
        <f>RF!C10</f>
        <v>6.02</v>
      </c>
      <c r="P10" s="5">
        <f>LR!C10</f>
        <v>5.9850034312918003</v>
      </c>
      <c r="Q10" s="5">
        <f>Adaboost!C10</f>
        <v>6.7934426229508196</v>
      </c>
      <c r="R10" s="5">
        <f>XGBR!C10</f>
        <v>5.1278759999999997</v>
      </c>
      <c r="S10" s="5">
        <f>Huber!C10</f>
        <v>5.8000036911952204</v>
      </c>
      <c r="T10" s="5">
        <f>BayesRidge!C10</f>
        <v>5.9831469750066404</v>
      </c>
      <c r="U10" s="5">
        <f>Elastic!C10</f>
        <v>5.2509421093472897</v>
      </c>
      <c r="V10" s="5">
        <f>GBR!C10</f>
        <v>6.0895387181007896</v>
      </c>
      <c r="W10" s="6">
        <f t="shared" si="1"/>
        <v>5.8926108570562565</v>
      </c>
      <c r="X10" s="6">
        <f t="shared" si="4"/>
        <v>6.7934426229508196</v>
      </c>
      <c r="Y10" s="6">
        <f t="shared" si="5"/>
        <v>5.1278759999999997</v>
      </c>
      <c r="Z10">
        <v>5.8</v>
      </c>
      <c r="AA10" s="6">
        <f>MAX(L10,M10,X11,Y11)-MIN(L11,M11,X10,Y10)</f>
        <v>2.75332695238095</v>
      </c>
      <c r="AB10" s="6">
        <f>MIN(L10,M10,X11,Y11)-MAX(L11,M11,X10,Y10)</f>
        <v>-2.6622513229508193</v>
      </c>
      <c r="AC10" s="6"/>
      <c r="AE10" t="s">
        <v>235</v>
      </c>
      <c r="AF10" s="6">
        <f>RF!D10</f>
        <v>5.39</v>
      </c>
      <c r="AG10" s="6">
        <f>LR!D10</f>
        <v>5.4779466397555101</v>
      </c>
      <c r="AH10" s="6">
        <f>Adaboost!D10</f>
        <v>4.5074946466809402</v>
      </c>
      <c r="AI10" s="6">
        <f>XGBR!D10</f>
        <v>4.9448613999999997</v>
      </c>
      <c r="AJ10" s="6">
        <f>Huber!D10</f>
        <v>5.4151303725245299</v>
      </c>
      <c r="AK10" s="6">
        <f>BayesRidge!D10</f>
        <v>5.4889411641989501</v>
      </c>
      <c r="AL10" s="6">
        <f>Elastic!D10</f>
        <v>4.9655178740391497</v>
      </c>
      <c r="AM10" s="6">
        <f>GBR!D10</f>
        <v>5.0469091098011303</v>
      </c>
      <c r="AN10" s="6">
        <f>AVERAGE(AF10:AM10,Neural!D10)</f>
        <v>5.2083963957264832</v>
      </c>
      <c r="AO10" s="6">
        <f>MAX(AF10:AM10,Neural!D10)</f>
        <v>5.6387663545381397</v>
      </c>
      <c r="AP10" s="6">
        <f>MIN(AF10:AM10,Neural!D10)</f>
        <v>4.5074946466809402</v>
      </c>
    </row>
    <row r="11" spans="1:42" ht="15" thickBot="1" x14ac:dyDescent="0.35">
      <c r="A11" t="s">
        <v>96</v>
      </c>
      <c r="B11" t="s">
        <v>76</v>
      </c>
      <c r="C11" s="5">
        <f>RF!B11</f>
        <v>4.0199999999999996</v>
      </c>
      <c r="D11" s="5">
        <f>LR!B11</f>
        <v>3.9910128782531502</v>
      </c>
      <c r="E11" s="5">
        <f>Adaboost!B11</f>
        <v>4.6886075949367001</v>
      </c>
      <c r="F11" s="5">
        <f>XGBR!B11</f>
        <v>3.0115539999999998</v>
      </c>
      <c r="G11" s="5">
        <f>Huber!B11</f>
        <v>3.8000009153843299</v>
      </c>
      <c r="H11" s="5">
        <f>BayesRidge!B11</f>
        <v>3.99524275264256</v>
      </c>
      <c r="I11" s="5">
        <f>Elastic!B11</f>
        <v>4.0234612770852403</v>
      </c>
      <c r="J11" s="5">
        <f>GBR!B11</f>
        <v>4.1212289992568003</v>
      </c>
      <c r="K11" s="6">
        <f t="shared" si="0"/>
        <v>3.9625844703557394</v>
      </c>
      <c r="L11">
        <f t="shared" si="2"/>
        <v>4.6886075949367001</v>
      </c>
      <c r="M11">
        <f t="shared" si="3"/>
        <v>3.0115539999999998</v>
      </c>
      <c r="N11">
        <v>3.9</v>
      </c>
      <c r="O11" s="5">
        <f>RF!C11</f>
        <v>5.0199999999999996</v>
      </c>
      <c r="P11" s="5">
        <f>LR!C11</f>
        <v>5.1574800949988404</v>
      </c>
      <c r="Q11" s="5">
        <f>Adaboost!C11</f>
        <v>5.7476635514018604</v>
      </c>
      <c r="R11" s="5">
        <f>XGBR!C11</f>
        <v>4.2252326</v>
      </c>
      <c r="S11" s="5">
        <f>Huber!C11</f>
        <v>4.9000023038463203</v>
      </c>
      <c r="T11" s="5">
        <f>BayesRidge!C11</f>
        <v>5.1611775045638497</v>
      </c>
      <c r="U11" s="5">
        <f>Elastic!C11</f>
        <v>4.7213356600173402</v>
      </c>
      <c r="V11" s="5">
        <f>GBR!C11</f>
        <v>5.0613674497248597</v>
      </c>
      <c r="W11" s="6">
        <f t="shared" si="1"/>
        <v>5.0211863974938122</v>
      </c>
      <c r="X11" s="6">
        <f t="shared" si="4"/>
        <v>5.7476635514018604</v>
      </c>
      <c r="Y11" s="6">
        <f t="shared" si="5"/>
        <v>4.2252326</v>
      </c>
      <c r="Z11">
        <v>4.9000000000000004</v>
      </c>
      <c r="AC11" s="6"/>
      <c r="AE11" t="s">
        <v>236</v>
      </c>
      <c r="AF11" s="6">
        <f>RF!D11</f>
        <v>4.2</v>
      </c>
      <c r="AG11" s="6">
        <f>LR!D11</f>
        <v>4.7095645525289402</v>
      </c>
      <c r="AH11" s="6">
        <f>Adaboost!D11</f>
        <v>4.3958333333333304</v>
      </c>
      <c r="AI11" s="6">
        <f>XGBR!D11</f>
        <v>4.1620603000000003</v>
      </c>
      <c r="AJ11" s="6">
        <f>Huber!D11</f>
        <v>4.7045949617531297</v>
      </c>
      <c r="AK11" s="6">
        <f>BayesRidge!D11</f>
        <v>4.7042722314222898</v>
      </c>
      <c r="AL11" s="6">
        <f>Elastic!D11</f>
        <v>4.8610660523929896</v>
      </c>
      <c r="AM11" s="6">
        <f>GBR!D11</f>
        <v>4.5684055051034003</v>
      </c>
      <c r="AN11" s="6">
        <f>AVERAGE(AF11:AM11,Neural!D11)</f>
        <v>4.5660759427107269</v>
      </c>
      <c r="AO11" s="6">
        <f>MAX(AF11:AM11,Neural!D11)</f>
        <v>4.8610660523929896</v>
      </c>
      <c r="AP11" s="6">
        <f>MIN(AF11:AM11,Neural!D11)</f>
        <v>4.1620603000000003</v>
      </c>
    </row>
    <row r="12" spans="1:42" ht="15" thickBot="1" x14ac:dyDescent="0.35">
      <c r="A12" t="s">
        <v>36</v>
      </c>
      <c r="B12" t="s">
        <v>94</v>
      </c>
      <c r="C12" s="5">
        <f>RF!B12</f>
        <v>4.04</v>
      </c>
      <c r="D12" s="5">
        <f>LR!B12</f>
        <v>4.7217920546821297</v>
      </c>
      <c r="E12" s="5">
        <f>Adaboost!B12</f>
        <v>5.7648809523809499</v>
      </c>
      <c r="F12" s="5">
        <f>XGBR!B12</f>
        <v>4.1206129999999996</v>
      </c>
      <c r="G12" s="5">
        <f>Huber!B12</f>
        <v>4.5000003434483604</v>
      </c>
      <c r="H12" s="5">
        <f>BayesRidge!B12</f>
        <v>4.7287183295544697</v>
      </c>
      <c r="I12" s="5">
        <f>Elastic!B12</f>
        <v>4.6487098379880303</v>
      </c>
      <c r="J12" s="5">
        <f>GBR!B12</f>
        <v>5.0589500382356603</v>
      </c>
      <c r="K12" s="6">
        <f t="shared" si="0"/>
        <v>4.701179542368334</v>
      </c>
      <c r="L12">
        <f t="shared" si="2"/>
        <v>5.7648809523809499</v>
      </c>
      <c r="M12">
        <f t="shared" si="3"/>
        <v>4.04</v>
      </c>
      <c r="N12">
        <v>4.7</v>
      </c>
      <c r="O12" s="5">
        <f>RF!C12</f>
        <v>3</v>
      </c>
      <c r="P12" s="5">
        <f>LR!C12</f>
        <v>3.4017594854854898</v>
      </c>
      <c r="Q12" s="5">
        <f>Adaboost!C12</f>
        <v>3.4705882352941102</v>
      </c>
      <c r="R12" s="5">
        <f>XGBR!C12</f>
        <v>2.9775006999999998</v>
      </c>
      <c r="S12" s="5">
        <f>Huber!C12</f>
        <v>3.2000028285989699</v>
      </c>
      <c r="T12" s="5">
        <f>BayesRidge!C12</f>
        <v>3.40247660401003</v>
      </c>
      <c r="U12" s="5">
        <f>Elastic!C12</f>
        <v>3.5270526764818899</v>
      </c>
      <c r="V12" s="5">
        <f>GBR!C12</f>
        <v>3.0410630315526199</v>
      </c>
      <c r="W12" s="6">
        <f t="shared" si="1"/>
        <v>3.2669125727007722</v>
      </c>
      <c r="X12" s="6">
        <f t="shared" si="4"/>
        <v>3.5270526764818899</v>
      </c>
      <c r="Y12" s="6">
        <f t="shared" si="5"/>
        <v>2.9775006999999998</v>
      </c>
      <c r="Z12">
        <v>3.3</v>
      </c>
      <c r="AA12" s="6">
        <f>MAX(L12,M12,X13,Y13)-MIN(L13,M13,X12,Y12)</f>
        <v>3.3846746523809497</v>
      </c>
      <c r="AB12" s="6">
        <f>MIN(L12,M12,X13,Y13)-MAX(L13,M13,X12,Y12)</f>
        <v>-1.5809235675564599</v>
      </c>
      <c r="AC12" s="6"/>
      <c r="AE12" t="s">
        <v>237</v>
      </c>
      <c r="AF12" s="6">
        <f>RF!D12</f>
        <v>5.58</v>
      </c>
      <c r="AG12" s="6">
        <f>LR!D12</f>
        <v>5.0638785422785499</v>
      </c>
      <c r="AH12" s="6">
        <f>Adaboost!D12</f>
        <v>4.5074946466809402</v>
      </c>
      <c r="AI12" s="6">
        <f>XGBR!D12</f>
        <v>4.6696434</v>
      </c>
      <c r="AJ12" s="6">
        <f>Huber!D12</f>
        <v>5.05863609536393</v>
      </c>
      <c r="AK12" s="6">
        <f>BayesRidge!D12</f>
        <v>5.1436158413833102</v>
      </c>
      <c r="AL12" s="6">
        <f>Elastic!D12</f>
        <v>4.9857802156752502</v>
      </c>
      <c r="AM12" s="6">
        <f>GBR!D12</f>
        <v>5.2837572897356697</v>
      </c>
      <c r="AN12" s="6">
        <f>AVERAGE(AF12:AM12,Neural!D12)</f>
        <v>5.0311300080736068</v>
      </c>
      <c r="AO12" s="6">
        <f>MAX(AF12:AM12,Neural!D12)</f>
        <v>5.58</v>
      </c>
      <c r="AP12" s="6">
        <f>MIN(AF12:AM12,Neural!D12)</f>
        <v>4.5074946466809402</v>
      </c>
    </row>
    <row r="13" spans="1:42" ht="15" thickBot="1" x14ac:dyDescent="0.35">
      <c r="A13" t="s">
        <v>94</v>
      </c>
      <c r="B13" t="s">
        <v>36</v>
      </c>
      <c r="C13" s="5">
        <f>RF!B13</f>
        <v>3.05</v>
      </c>
      <c r="D13" s="5">
        <f>LR!B13</f>
        <v>3.10021286215426</v>
      </c>
      <c r="E13" s="5">
        <f>Adaboost!B13</f>
        <v>3.6262833675564599</v>
      </c>
      <c r="F13" s="5">
        <f>XGBR!B13</f>
        <v>2.3802063000000002</v>
      </c>
      <c r="G13" s="5">
        <f>Huber!B13</f>
        <v>2.9000019292328201</v>
      </c>
      <c r="H13" s="5">
        <f>BayesRidge!B13</f>
        <v>3.0844298405509201</v>
      </c>
      <c r="I13" s="5">
        <f>Elastic!B13</f>
        <v>3.5623738379479701</v>
      </c>
      <c r="J13" s="5">
        <f>GBR!B13</f>
        <v>3.1130974157721698</v>
      </c>
      <c r="K13" s="6">
        <f t="shared" si="0"/>
        <v>3.093714961886</v>
      </c>
      <c r="L13">
        <f t="shared" si="2"/>
        <v>3.6262833675564599</v>
      </c>
      <c r="M13">
        <f t="shared" si="3"/>
        <v>2.3802063000000002</v>
      </c>
      <c r="N13">
        <v>2.9</v>
      </c>
      <c r="O13" s="5">
        <f>RF!C13</f>
        <v>3.01</v>
      </c>
      <c r="P13" s="5">
        <f>LR!C13</f>
        <v>3.0367958691933201</v>
      </c>
      <c r="Q13" s="5">
        <f>Adaboost!C13</f>
        <v>3.4705882352941102</v>
      </c>
      <c r="R13" s="5">
        <f>XGBR!C13</f>
        <v>2.0453598</v>
      </c>
      <c r="S13" s="5">
        <f>Huber!C13</f>
        <v>2.8999995743748301</v>
      </c>
      <c r="T13" s="5">
        <f>BayesRidge!C13</f>
        <v>3.0437106016218598</v>
      </c>
      <c r="U13" s="5">
        <f>Elastic!C13</f>
        <v>3.5039230015057901</v>
      </c>
      <c r="V13" s="5">
        <f>GBR!C13</f>
        <v>3.0724998314813599</v>
      </c>
      <c r="W13" s="6">
        <f t="shared" si="1"/>
        <v>3.0063087329555787</v>
      </c>
      <c r="X13" s="6">
        <f t="shared" si="4"/>
        <v>3.5039230015057901</v>
      </c>
      <c r="Y13" s="6">
        <f t="shared" si="5"/>
        <v>2.0453598</v>
      </c>
      <c r="Z13">
        <v>3</v>
      </c>
      <c r="AC13" s="6"/>
      <c r="AE13" t="s">
        <v>238</v>
      </c>
      <c r="AF13" s="6">
        <f>RF!D13</f>
        <v>6.64</v>
      </c>
      <c r="AG13" s="6">
        <f>LR!D13</f>
        <v>5.9518614723626797</v>
      </c>
      <c r="AH13" s="6">
        <f>Adaboost!D13</f>
        <v>7.2115384615384599</v>
      </c>
      <c r="AI13" s="6">
        <f>XGBR!D13</f>
        <v>5.8162564999999997</v>
      </c>
      <c r="AJ13" s="6">
        <f>Huber!D13</f>
        <v>6.0206327665034802</v>
      </c>
      <c r="AK13" s="6">
        <f>BayesRidge!D13</f>
        <v>5.8646655384355002</v>
      </c>
      <c r="AL13" s="6">
        <f>Elastic!D13</f>
        <v>5.4159847497412699</v>
      </c>
      <c r="AM13" s="6">
        <f>GBR!D13</f>
        <v>6.7747524104159798</v>
      </c>
      <c r="AN13" s="6">
        <f>AVERAGE(AF13:AM13,Neural!D13)</f>
        <v>6.1747357190521548</v>
      </c>
      <c r="AO13" s="6">
        <f>MAX(AF13:AM13,Neural!D13)</f>
        <v>7.2115384615384599</v>
      </c>
      <c r="AP13" s="6">
        <f>MIN(AF13:AM13,Neural!D13)</f>
        <v>5.4159847497412699</v>
      </c>
    </row>
    <row r="14" spans="1:42" ht="15" thickBot="1" x14ac:dyDescent="0.35">
      <c r="A14" t="s">
        <v>81</v>
      </c>
      <c r="B14" t="s">
        <v>97</v>
      </c>
      <c r="C14" s="5">
        <f>RF!B14</f>
        <v>4.0999999999999996</v>
      </c>
      <c r="D14" s="5">
        <f>LR!B14</f>
        <v>3.8762171264109302</v>
      </c>
      <c r="E14" s="5">
        <f>Adaboost!B14</f>
        <v>4.6886075949367001</v>
      </c>
      <c r="F14" s="5">
        <f>XGBR!B14</f>
        <v>3.1871018000000002</v>
      </c>
      <c r="G14" s="5">
        <f>Huber!B14</f>
        <v>3.6000020944012898</v>
      </c>
      <c r="H14" s="5">
        <f>BayesRidge!B14</f>
        <v>3.8636188197354202</v>
      </c>
      <c r="I14" s="5">
        <f>Elastic!B14</f>
        <v>4.1747247016956601</v>
      </c>
      <c r="J14" s="5">
        <f>GBR!B14</f>
        <v>4.1664531569928398</v>
      </c>
      <c r="K14" s="6">
        <f t="shared" si="0"/>
        <v>3.9551359460727267</v>
      </c>
      <c r="L14">
        <f t="shared" si="2"/>
        <v>4.6886075949367001</v>
      </c>
      <c r="M14">
        <f t="shared" si="3"/>
        <v>3.1871018000000002</v>
      </c>
      <c r="N14">
        <v>3.9</v>
      </c>
      <c r="O14" s="5">
        <f>RF!C14</f>
        <v>4.2</v>
      </c>
      <c r="P14" s="5">
        <f>LR!C14</f>
        <v>4.5833281665860204</v>
      </c>
      <c r="Q14" s="5">
        <f>Adaboost!C14</f>
        <v>4.6508875739644902</v>
      </c>
      <c r="R14" s="5">
        <f>XGBR!C14</f>
        <v>4.4658126999999999</v>
      </c>
      <c r="S14" s="5">
        <f>Huber!C14</f>
        <v>4.2000070798707601</v>
      </c>
      <c r="T14" s="5">
        <f>BayesRidge!C14</f>
        <v>4.5821086411296497</v>
      </c>
      <c r="U14" s="5">
        <f>Elastic!C14</f>
        <v>4.3796285829019999</v>
      </c>
      <c r="V14" s="5">
        <f>GBR!C14</f>
        <v>4.46926067858411</v>
      </c>
      <c r="W14" s="6">
        <f t="shared" si="1"/>
        <v>4.4598070411151234</v>
      </c>
      <c r="X14" s="6">
        <f t="shared" si="4"/>
        <v>4.6508875739644902</v>
      </c>
      <c r="Y14" s="6">
        <f t="shared" si="5"/>
        <v>4.2</v>
      </c>
      <c r="Z14">
        <v>4.3</v>
      </c>
      <c r="AA14" s="6">
        <f>MAX(L14,M14,X15,Y15)-MIN(L15,M15,X14,Y14)</f>
        <v>1.6700817949367002</v>
      </c>
      <c r="AB14" s="6">
        <f>MIN(L14,M14,X15,Y15)-MAX(L15,M15,X14,Y14)</f>
        <v>-1.7394038949367001</v>
      </c>
      <c r="AC14" s="6"/>
      <c r="AE14" t="s">
        <v>239</v>
      </c>
      <c r="AF14" s="6">
        <f>RF!D14</f>
        <v>4.9400000000000004</v>
      </c>
      <c r="AG14" s="6">
        <f>LR!D14</f>
        <v>4.7000892993123404</v>
      </c>
      <c r="AH14" s="6">
        <f>Adaboost!D14</f>
        <v>4.5074946466809402</v>
      </c>
      <c r="AI14" s="6">
        <f>XGBR!D14</f>
        <v>3.8903246</v>
      </c>
      <c r="AJ14" s="6">
        <f>Huber!D14</f>
        <v>4.6776443066434696</v>
      </c>
      <c r="AK14" s="6">
        <f>BayesRidge!D14</f>
        <v>4.6601360973556201</v>
      </c>
      <c r="AL14" s="6">
        <f>Elastic!D14</f>
        <v>4.8963665662533504</v>
      </c>
      <c r="AM14" s="6">
        <f>GBR!D14</f>
        <v>5.2163967689142599</v>
      </c>
      <c r="AN14" s="6">
        <f>AVERAGE(AF14:AM14,Neural!D14)</f>
        <v>4.6915318418705603</v>
      </c>
      <c r="AO14" s="6">
        <f>MAX(AF14:AM14,Neural!D14)</f>
        <v>5.2163967689142599</v>
      </c>
      <c r="AP14" s="6">
        <f>MIN(AF14:AM14,Neural!D14)</f>
        <v>3.8903246</v>
      </c>
    </row>
    <row r="15" spans="1:42" ht="15" thickBot="1" x14ac:dyDescent="0.35">
      <c r="A15" t="s">
        <v>97</v>
      </c>
      <c r="B15" t="s">
        <v>81</v>
      </c>
      <c r="C15" s="5">
        <f>RF!B15</f>
        <v>4.0599999999999996</v>
      </c>
      <c r="D15" s="5">
        <f>LR!B15</f>
        <v>3.9258370686419601</v>
      </c>
      <c r="E15" s="5">
        <f>Adaboost!B15</f>
        <v>4.6886075949367001</v>
      </c>
      <c r="F15" s="5">
        <f>XGBR!B15</f>
        <v>3.0185257999999999</v>
      </c>
      <c r="G15" s="5">
        <f>Huber!B15</f>
        <v>3.80000002772824</v>
      </c>
      <c r="H15" s="5">
        <f>BayesRidge!B15</f>
        <v>3.9329963635860299</v>
      </c>
      <c r="I15" s="5">
        <f>Elastic!B15</f>
        <v>4.0243412783714501</v>
      </c>
      <c r="J15" s="5">
        <f>GBR!B15</f>
        <v>4.1294583879110602</v>
      </c>
      <c r="K15" s="6">
        <f t="shared" si="0"/>
        <v>3.9398379273277402</v>
      </c>
      <c r="L15">
        <f t="shared" si="2"/>
        <v>4.6886075949367001</v>
      </c>
      <c r="M15">
        <f t="shared" si="3"/>
        <v>3.0185257999999999</v>
      </c>
      <c r="N15">
        <v>3.9</v>
      </c>
      <c r="O15" s="5">
        <f>RF!C15</f>
        <v>4.1100000000000003</v>
      </c>
      <c r="P15" s="5">
        <f>LR!C15</f>
        <v>3.80787846533218</v>
      </c>
      <c r="Q15" s="5">
        <f>Adaboost!C15</f>
        <v>4.6508875739644902</v>
      </c>
      <c r="R15" s="5">
        <f>XGBR!C15</f>
        <v>2.9492037</v>
      </c>
      <c r="S15" s="5">
        <f>Huber!C15</f>
        <v>3.6000010395204298</v>
      </c>
      <c r="T15" s="5">
        <f>BayesRidge!C15</f>
        <v>3.8188237802126199</v>
      </c>
      <c r="U15" s="5">
        <f>Elastic!C15</f>
        <v>3.8561908173063499</v>
      </c>
      <c r="V15" s="5">
        <f>GBR!C15</f>
        <v>4.0600388251284096</v>
      </c>
      <c r="W15" s="6">
        <f t="shared" si="1"/>
        <v>3.8480491046132759</v>
      </c>
      <c r="X15" s="6">
        <f t="shared" si="4"/>
        <v>4.6508875739644902</v>
      </c>
      <c r="Y15" s="6">
        <f t="shared" si="5"/>
        <v>2.9492037</v>
      </c>
      <c r="Z15">
        <v>3.8</v>
      </c>
      <c r="AC15" s="6"/>
      <c r="AE15" t="s">
        <v>240</v>
      </c>
      <c r="AF15" s="6">
        <f>RF!D15</f>
        <v>7.25</v>
      </c>
      <c r="AG15" s="6">
        <f>LR!D15</f>
        <v>6.9258231698692097</v>
      </c>
      <c r="AH15" s="6">
        <f>Adaboost!D15</f>
        <v>7.6870026525198902</v>
      </c>
      <c r="AI15" s="6">
        <f>XGBR!D15</f>
        <v>6.5486255</v>
      </c>
      <c r="AJ15" s="6">
        <f>Huber!D15</f>
        <v>6.8654354229722498</v>
      </c>
      <c r="AK15" s="6">
        <f>BayesRidge!D15</f>
        <v>6.8745354187544603</v>
      </c>
      <c r="AL15" s="6">
        <f>Elastic!D15</f>
        <v>5.5575721980135704</v>
      </c>
      <c r="AM15" s="6">
        <f>GBR!D15</f>
        <v>7.4531607053939499</v>
      </c>
      <c r="AN15" s="6">
        <f>AVERAGE(AF15:AM15,Neural!D15)</f>
        <v>6.8867769742629674</v>
      </c>
      <c r="AO15" s="6">
        <f>MAX(AF15:AM15,Neural!D15)</f>
        <v>7.6870026525198902</v>
      </c>
      <c r="AP15" s="6">
        <f>MIN(AF15:AM15,Neural!D15)</f>
        <v>5.5575721980135704</v>
      </c>
    </row>
    <row r="16" spans="1:42" ht="15" thickBot="1" x14ac:dyDescent="0.35">
      <c r="A16" t="s">
        <v>87</v>
      </c>
      <c r="B16" t="s">
        <v>84</v>
      </c>
      <c r="C16" s="5">
        <f>RF!B16</f>
        <v>4.12</v>
      </c>
      <c r="D16" s="5">
        <f>LR!B16</f>
        <v>3.9593876241547301</v>
      </c>
      <c r="E16" s="5">
        <f>Adaboost!B16</f>
        <v>4.6886075949367001</v>
      </c>
      <c r="F16" s="5">
        <f>XGBR!B16</f>
        <v>3.0429803999999998</v>
      </c>
      <c r="G16" s="5">
        <f>Huber!B16</f>
        <v>3.7000010355760402</v>
      </c>
      <c r="H16" s="5">
        <f>BayesRidge!B16</f>
        <v>3.96274829013973</v>
      </c>
      <c r="I16" s="5">
        <f>Elastic!B16</f>
        <v>4.0975596276947801</v>
      </c>
      <c r="J16" s="5">
        <f>GBR!B16</f>
        <v>4.1320171022769498</v>
      </c>
      <c r="K16" s="6">
        <f t="shared" si="0"/>
        <v>3.9738133271682474</v>
      </c>
      <c r="L16">
        <f t="shared" si="2"/>
        <v>4.6886075949367001</v>
      </c>
      <c r="M16">
        <f t="shared" si="3"/>
        <v>3.0429803999999998</v>
      </c>
      <c r="N16">
        <v>3.7</v>
      </c>
      <c r="O16" s="5">
        <f>RF!C16</f>
        <v>4.03</v>
      </c>
      <c r="P16" s="5">
        <f>LR!C16</f>
        <v>3.96276224967374</v>
      </c>
      <c r="Q16" s="5">
        <f>Adaboost!C16</f>
        <v>4.6508875739644902</v>
      </c>
      <c r="R16" s="5">
        <f>XGBR!C16</f>
        <v>2.9944967999999998</v>
      </c>
      <c r="S16" s="5">
        <f>Huber!C16</f>
        <v>3.8000013482627999</v>
      </c>
      <c r="T16" s="5">
        <f>BayesRidge!C16</f>
        <v>3.9691535576525201</v>
      </c>
      <c r="U16" s="5">
        <f>Elastic!C16</f>
        <v>4.2788809272347699</v>
      </c>
      <c r="V16" s="5">
        <f>GBR!C16</f>
        <v>4.06168422417909</v>
      </c>
      <c r="W16" s="6">
        <f t="shared" si="1"/>
        <v>3.9672152990889398</v>
      </c>
      <c r="X16" s="6">
        <f t="shared" si="4"/>
        <v>4.6508875739644902</v>
      </c>
      <c r="Y16" s="6">
        <f t="shared" si="5"/>
        <v>2.9944967999999998</v>
      </c>
      <c r="Z16">
        <v>4.0999999999999996</v>
      </c>
      <c r="AA16" s="6">
        <f>MAX(L16,M16,X17,Y17)-MIN(L17,M17,X16,Y16)</f>
        <v>1.6941107949367002</v>
      </c>
      <c r="AB16" s="6">
        <f>MIN(L16,M16,X17,Y17)-MAX(L17,M17,X16,Y16)</f>
        <v>-3.8002797880877703</v>
      </c>
      <c r="AC16" s="6"/>
      <c r="AE16" t="s">
        <v>241</v>
      </c>
      <c r="AF16" s="6">
        <f>RF!D16</f>
        <v>6.07</v>
      </c>
      <c r="AG16" s="6">
        <f>LR!D16</f>
        <v>4.90814371844872</v>
      </c>
      <c r="AH16" s="6">
        <f>Adaboost!D16</f>
        <v>5.6551724137930997</v>
      </c>
      <c r="AI16" s="6">
        <f>XGBR!D16</f>
        <v>3.8344927000000002</v>
      </c>
      <c r="AJ16" s="6">
        <f>Huber!D16</f>
        <v>5.0029027071236696</v>
      </c>
      <c r="AK16" s="6">
        <f>BayesRidge!D16</f>
        <v>5.0087153420356199</v>
      </c>
      <c r="AL16" s="6">
        <f>Elastic!D16</f>
        <v>5.1768874831405096</v>
      </c>
      <c r="AM16" s="6">
        <f>GBR!D16</f>
        <v>5.4124132792720498</v>
      </c>
      <c r="AN16" s="6">
        <f>AVERAGE(AF16:AM16,Neural!D16)</f>
        <v>5.1365287438831553</v>
      </c>
      <c r="AO16" s="6">
        <f>MAX(AF16:AM16,Neural!D16)</f>
        <v>6.07</v>
      </c>
      <c r="AP16" s="6">
        <f>MIN(AF16:AM16,Neural!D16)</f>
        <v>3.8344927000000002</v>
      </c>
    </row>
    <row r="17" spans="1:42" ht="15" thickBot="1" x14ac:dyDescent="0.35">
      <c r="A17" t="s">
        <v>84</v>
      </c>
      <c r="B17" t="s">
        <v>87</v>
      </c>
      <c r="C17" s="5">
        <f>RF!B17</f>
        <v>6.01</v>
      </c>
      <c r="D17" s="5">
        <f>LR!B17</f>
        <v>6.2187888512922402</v>
      </c>
      <c r="E17" s="5">
        <f>Adaboost!B17</f>
        <v>6.8432601880877701</v>
      </c>
      <c r="F17" s="5">
        <f>XGBR!B17</f>
        <v>6.2677883999999997</v>
      </c>
      <c r="G17" s="5">
        <f>Huber!B17</f>
        <v>6.0000002686491003</v>
      </c>
      <c r="H17" s="5">
        <f>BayesRidge!B17</f>
        <v>6.2270916020984304</v>
      </c>
      <c r="I17" s="5">
        <f>Elastic!B17</f>
        <v>5.5772677777460604</v>
      </c>
      <c r="J17" s="5">
        <f>GBR!B17</f>
        <v>6.1255514919860499</v>
      </c>
      <c r="K17" s="6">
        <f t="shared" si="0"/>
        <v>6.1674905192672789</v>
      </c>
      <c r="L17">
        <f t="shared" si="2"/>
        <v>6.8432601880877701</v>
      </c>
      <c r="M17">
        <f t="shared" si="3"/>
        <v>5.5772677777460604</v>
      </c>
      <c r="N17">
        <v>6.1</v>
      </c>
      <c r="O17" s="5">
        <f>RF!C17</f>
        <v>4.01</v>
      </c>
      <c r="P17" s="5">
        <f>LR!C17</f>
        <v>4.61803673989633</v>
      </c>
      <c r="Q17" s="5">
        <f>Adaboost!C17</f>
        <v>4.6508875739644902</v>
      </c>
      <c r="R17" s="5">
        <f>XGBR!C17</f>
        <v>4.0659017999999998</v>
      </c>
      <c r="S17" s="5">
        <f>Huber!C17</f>
        <v>4.4000027091973797</v>
      </c>
      <c r="T17" s="5">
        <f>BayesRidge!C17</f>
        <v>4.6181842605996097</v>
      </c>
      <c r="U17" s="5">
        <f>Elastic!C17</f>
        <v>4.3150757996330897</v>
      </c>
      <c r="V17" s="5">
        <f>GBR!C17</f>
        <v>4.0738261163074103</v>
      </c>
      <c r="W17" s="6">
        <f t="shared" si="1"/>
        <v>4.3762441698079337</v>
      </c>
      <c r="X17" s="6">
        <f t="shared" si="4"/>
        <v>4.6508875739644902</v>
      </c>
      <c r="Y17" s="6">
        <f t="shared" si="5"/>
        <v>4.01</v>
      </c>
      <c r="Z17">
        <v>4.4000000000000004</v>
      </c>
      <c r="AC17" s="6"/>
      <c r="AE17" t="s">
        <v>242</v>
      </c>
      <c r="AF17" s="6">
        <f>RF!D17</f>
        <v>4.07</v>
      </c>
      <c r="AG17" s="6">
        <f>LR!D17</f>
        <v>4.7063625499583397</v>
      </c>
      <c r="AH17" s="6">
        <f>Adaboost!D17</f>
        <v>3.6221590909090899</v>
      </c>
      <c r="AI17" s="6">
        <f>XGBR!D17</f>
        <v>3.5371168000000002</v>
      </c>
      <c r="AJ17" s="6">
        <f>Huber!D17</f>
        <v>4.75456170313646</v>
      </c>
      <c r="AK17" s="6">
        <f>BayesRidge!D17</f>
        <v>4.6376299935813403</v>
      </c>
      <c r="AL17" s="6">
        <f>Elastic!D17</f>
        <v>4.7009211489936096</v>
      </c>
      <c r="AM17" s="6">
        <f>GBR!D17</f>
        <v>4.1071483489460299</v>
      </c>
      <c r="AN17" s="6">
        <f>AVERAGE(AF17:AM17,Neural!D17)</f>
        <v>4.281183490477936</v>
      </c>
      <c r="AO17" s="6">
        <f>MAX(AF17:AM17,Neural!D17)</f>
        <v>4.75456170313646</v>
      </c>
      <c r="AP17" s="6">
        <f>MIN(AF17:AM17,Neural!D17)</f>
        <v>3.5371168000000002</v>
      </c>
    </row>
    <row r="18" spans="1:42" ht="15" thickBot="1" x14ac:dyDescent="0.35">
      <c r="A18" t="s">
        <v>62</v>
      </c>
      <c r="B18" t="s">
        <v>64</v>
      </c>
      <c r="C18" s="5">
        <f>RF!B18</f>
        <v>3</v>
      </c>
      <c r="D18" s="5">
        <f>LR!B18</f>
        <v>3.2520188487642399</v>
      </c>
      <c r="E18" s="5">
        <f>Adaboost!B18</f>
        <v>3.6262833675564599</v>
      </c>
      <c r="F18" s="5">
        <f>XGBR!B18</f>
        <v>2.9769416</v>
      </c>
      <c r="G18" s="5">
        <f>Huber!B18</f>
        <v>3.1000011571331201</v>
      </c>
      <c r="H18" s="5">
        <f>BayesRidge!B18</f>
        <v>3.2576146084386299</v>
      </c>
      <c r="I18" s="5">
        <f>Elastic!B18</f>
        <v>3.5962821637317002</v>
      </c>
      <c r="J18" s="5">
        <f>GBR!B18</f>
        <v>3.0745577837733</v>
      </c>
      <c r="K18" s="6">
        <f t="shared" si="0"/>
        <v>3.2378703207444719</v>
      </c>
      <c r="L18">
        <f t="shared" si="2"/>
        <v>3.6262833675564599</v>
      </c>
      <c r="M18">
        <f t="shared" si="3"/>
        <v>2.9769416</v>
      </c>
      <c r="N18">
        <v>3.2</v>
      </c>
      <c r="O18" s="5">
        <f>RF!C18</f>
        <v>4.04</v>
      </c>
      <c r="P18" s="5">
        <f>LR!C18</f>
        <v>4.6467650182086198</v>
      </c>
      <c r="Q18" s="5">
        <f>Adaboost!C18</f>
        <v>4.6508875739644902</v>
      </c>
      <c r="R18" s="5">
        <f>XGBR!C18</f>
        <v>3.9639600000000002</v>
      </c>
      <c r="S18" s="5">
        <f>Huber!C18</f>
        <v>4.4999996707119196</v>
      </c>
      <c r="T18" s="5">
        <f>BayesRidge!C18</f>
        <v>4.6556743465012396</v>
      </c>
      <c r="U18" s="5">
        <f>Elastic!C18</f>
        <v>4.5944668017642503</v>
      </c>
      <c r="V18" s="5">
        <f>GBR!C18</f>
        <v>4.07050765806932</v>
      </c>
      <c r="W18" s="6">
        <f t="shared" si="1"/>
        <v>4.4194032010133384</v>
      </c>
      <c r="X18" s="6">
        <f t="shared" si="4"/>
        <v>4.6556743465012396</v>
      </c>
      <c r="Y18" s="6">
        <f t="shared" si="5"/>
        <v>3.9639600000000002</v>
      </c>
      <c r="Z18">
        <v>4.5999999999999996</v>
      </c>
      <c r="AA18" s="6">
        <f>MAX(L18,M18,X19,Y19)-MIN(L19,M19,X18,Y18)</f>
        <v>0.49850744556724003</v>
      </c>
      <c r="AB18" s="6">
        <f>MIN(L18,M18,X19,Y19)-MAX(L19,M19,X18,Y18)</f>
        <v>-2.6556743465012396</v>
      </c>
      <c r="AC18" s="6"/>
      <c r="AE18" t="s">
        <v>243</v>
      </c>
      <c r="AF18" s="6">
        <f>RF!D18</f>
        <v>4.67</v>
      </c>
      <c r="AG18" s="6">
        <f>LR!D18</f>
        <v>4.8707007892704599</v>
      </c>
      <c r="AH18" s="6">
        <f>Adaboost!D18</f>
        <v>3.54696132596685</v>
      </c>
      <c r="AI18" s="6">
        <f>XGBR!D18</f>
        <v>4.744764</v>
      </c>
      <c r="AJ18" s="6">
        <f>Huber!D18</f>
        <v>4.90394675759919</v>
      </c>
      <c r="AK18" s="6">
        <f>BayesRidge!D18</f>
        <v>4.92304460450893</v>
      </c>
      <c r="AL18" s="6">
        <f>Elastic!D18</f>
        <v>4.8730340035088702</v>
      </c>
      <c r="AM18" s="6">
        <f>GBR!D18</f>
        <v>4.5169148351263697</v>
      </c>
      <c r="AN18" s="6">
        <f>AVERAGE(AF18:AM18,Neural!D18)</f>
        <v>4.6959457294402212</v>
      </c>
      <c r="AO18" s="6">
        <f>MAX(AF18:AM18,Neural!D18)</f>
        <v>5.2141452489813096</v>
      </c>
      <c r="AP18" s="6">
        <f>MIN(AF18:AM18,Neural!D18)</f>
        <v>3.54696132596685</v>
      </c>
    </row>
    <row r="19" spans="1:42" ht="15" thickBot="1" x14ac:dyDescent="0.35">
      <c r="A19" t="s">
        <v>64</v>
      </c>
      <c r="B19" t="s">
        <v>62</v>
      </c>
      <c r="C19" s="5">
        <f>RF!B19</f>
        <v>3.13</v>
      </c>
      <c r="D19" s="5">
        <f>LR!B19</f>
        <v>3.5472158326449401</v>
      </c>
      <c r="E19" s="5">
        <f>Adaboost!B19</f>
        <v>3.6262833675564599</v>
      </c>
      <c r="F19" s="5">
        <f>XGBR!B19</f>
        <v>3.1317162999999999</v>
      </c>
      <c r="G19" s="5">
        <f>Huber!B19</f>
        <v>3.3000009585924701</v>
      </c>
      <c r="H19" s="5">
        <f>BayesRidge!B19</f>
        <v>3.5314275302438598</v>
      </c>
      <c r="I19" s="5">
        <f>Elastic!B19</f>
        <v>3.9872315605945099</v>
      </c>
      <c r="J19" s="5">
        <f>GBR!B19</f>
        <v>3.1277759219892198</v>
      </c>
      <c r="K19" s="6">
        <f t="shared" si="0"/>
        <v>3.4326102588518599</v>
      </c>
      <c r="L19">
        <f t="shared" si="2"/>
        <v>3.9872315605945099</v>
      </c>
      <c r="M19">
        <f t="shared" si="3"/>
        <v>3.1277759219892198</v>
      </c>
      <c r="N19">
        <v>3.5</v>
      </c>
      <c r="O19" s="5">
        <f>RF!C19</f>
        <v>2</v>
      </c>
      <c r="P19" s="5">
        <f>LR!C19</f>
        <v>2.3479430986446999</v>
      </c>
      <c r="Q19" s="5">
        <f>Adaboost!C19</f>
        <v>2.9410256410256399</v>
      </c>
      <c r="R19" s="5">
        <f>XGBR!C19</f>
        <v>2.0444186000000002</v>
      </c>
      <c r="S19" s="5">
        <f>Huber!C19</f>
        <v>2.10000301441411</v>
      </c>
      <c r="T19" s="5">
        <f>BayesRidge!C19</f>
        <v>2.33811270333553</v>
      </c>
      <c r="U19" s="5">
        <f>Elastic!C19</f>
        <v>2.9841834321534502</v>
      </c>
      <c r="V19" s="5">
        <f>GBR!C19</f>
        <v>2.0742642677926102</v>
      </c>
      <c r="W19" s="6">
        <f t="shared" si="1"/>
        <v>2.3481365576865483</v>
      </c>
      <c r="X19" s="6">
        <f t="shared" si="4"/>
        <v>2.9841834321534502</v>
      </c>
      <c r="Y19" s="6">
        <f t="shared" si="5"/>
        <v>2</v>
      </c>
      <c r="Z19">
        <v>2.2000000000000002</v>
      </c>
      <c r="AC19" s="6"/>
      <c r="AE19" t="s">
        <v>244</v>
      </c>
      <c r="AF19" s="6">
        <f>RF!D19</f>
        <v>3.7</v>
      </c>
      <c r="AG19" s="6">
        <f>LR!D19</f>
        <v>4.1530344665087204</v>
      </c>
      <c r="AH19" s="6">
        <f>Adaboost!D19</f>
        <v>3.54696132596685</v>
      </c>
      <c r="AI19" s="6">
        <f>XGBR!D19</f>
        <v>3.6718275999999999</v>
      </c>
      <c r="AJ19" s="6">
        <f>Huber!D19</f>
        <v>4.1714835983558798</v>
      </c>
      <c r="AK19" s="6">
        <f>BayesRidge!D19</f>
        <v>4.07885077815431</v>
      </c>
      <c r="AL19" s="6">
        <f>Elastic!D19</f>
        <v>4.5010972622275904</v>
      </c>
      <c r="AM19" s="6">
        <f>GBR!D19</f>
        <v>3.8618920584338698</v>
      </c>
      <c r="AN19" s="6">
        <f>AVERAGE(AF19:AM19,Neural!D19)</f>
        <v>3.9577730819971979</v>
      </c>
      <c r="AO19" s="6">
        <f>MAX(AF19:AM19,Neural!D19)</f>
        <v>4.5010972622275904</v>
      </c>
      <c r="AP19" s="6">
        <f>MIN(AF19:AM19,Neural!D19)</f>
        <v>3.54696132596685</v>
      </c>
    </row>
    <row r="20" spans="1:42" ht="15" thickBot="1" x14ac:dyDescent="0.35">
      <c r="A20" t="s">
        <v>93</v>
      </c>
      <c r="B20" t="s">
        <v>60</v>
      </c>
      <c r="C20" s="5">
        <f>RF!B20</f>
        <v>3.05</v>
      </c>
      <c r="D20" s="5">
        <f>LR!B20</f>
        <v>3.5891426243106999</v>
      </c>
      <c r="E20" s="5">
        <f>Adaboost!B20</f>
        <v>3.6262833675564599</v>
      </c>
      <c r="F20" s="5">
        <f>XGBR!B20</f>
        <v>3.1951901999999999</v>
      </c>
      <c r="G20" s="5">
        <f>Huber!B20</f>
        <v>3.4000013263152402</v>
      </c>
      <c r="H20" s="5">
        <f>BayesRidge!B20</f>
        <v>3.5822304658689101</v>
      </c>
      <c r="I20" s="5">
        <f>Elastic!B20</f>
        <v>3.7723097107707599</v>
      </c>
      <c r="J20" s="5">
        <f>GBR!B20</f>
        <v>3.10450088350699</v>
      </c>
      <c r="K20" s="6">
        <f t="shared" si="0"/>
        <v>3.4366309779294855</v>
      </c>
      <c r="L20">
        <f t="shared" si="2"/>
        <v>3.7723097107707599</v>
      </c>
      <c r="M20">
        <f t="shared" si="3"/>
        <v>3.05</v>
      </c>
      <c r="N20">
        <v>3.5</v>
      </c>
      <c r="O20" s="5">
        <f>RF!C20</f>
        <v>4.03</v>
      </c>
      <c r="P20" s="5">
        <f>LR!C20</f>
        <v>3.9079636973803602</v>
      </c>
      <c r="Q20" s="5">
        <f>Adaboost!C20</f>
        <v>4.6508875739644902</v>
      </c>
      <c r="R20" s="5">
        <f>XGBR!C20</f>
        <v>3.1148763000000002</v>
      </c>
      <c r="S20" s="5">
        <f>Huber!C20</f>
        <v>3.79999888688342</v>
      </c>
      <c r="T20" s="5">
        <f>BayesRidge!C20</f>
        <v>3.9022878020159699</v>
      </c>
      <c r="U20" s="5">
        <f>Elastic!C20</f>
        <v>4.0054849334167697</v>
      </c>
      <c r="V20" s="5">
        <f>GBR!C20</f>
        <v>4.0602803613665603</v>
      </c>
      <c r="W20" s="6">
        <f t="shared" si="1"/>
        <v>3.9288332723745447</v>
      </c>
      <c r="X20" s="6">
        <f t="shared" si="4"/>
        <v>4.6508875739644902</v>
      </c>
      <c r="Y20" s="6">
        <f t="shared" si="5"/>
        <v>3.1148763000000002</v>
      </c>
      <c r="Z20">
        <v>4</v>
      </c>
      <c r="AA20" s="6">
        <f>MAX(L20,M20,X21,Y21)-MIN(L21,M21,X20,Y20)</f>
        <v>1.53601127396449</v>
      </c>
      <c r="AB20" s="6">
        <f>MIN(L20,M20,X21,Y21)-MAX(L21,M21,X20,Y20)</f>
        <v>-3.7932601880877703</v>
      </c>
      <c r="AC20" s="6"/>
      <c r="AE20" t="s">
        <v>245</v>
      </c>
      <c r="AF20" s="6">
        <f>RF!D20</f>
        <v>5.57</v>
      </c>
      <c r="AG20" s="6">
        <f>LR!D20</f>
        <v>5.34440475293452</v>
      </c>
      <c r="AH20" s="6">
        <f>Adaboost!D20</f>
        <v>4.6953271028037298</v>
      </c>
      <c r="AI20" s="6">
        <f>XGBR!D20</f>
        <v>5.1242795000000001</v>
      </c>
      <c r="AJ20" s="6">
        <f>Huber!D20</f>
        <v>5.2908730430316098</v>
      </c>
      <c r="AK20" s="6">
        <f>BayesRidge!D20</f>
        <v>5.3769828202905599</v>
      </c>
      <c r="AL20" s="6">
        <f>Elastic!D20</f>
        <v>5.11551265810294</v>
      </c>
      <c r="AM20" s="6">
        <f>GBR!D20</f>
        <v>5.4611756222253902</v>
      </c>
      <c r="AN20" s="6">
        <f>AVERAGE(AF20:AM20,Neural!D20)</f>
        <v>5.2623349327059508</v>
      </c>
      <c r="AO20" s="6">
        <f>MAX(AF20:AM20,Neural!D20)</f>
        <v>5.57</v>
      </c>
      <c r="AP20" s="6">
        <f>MIN(AF20:AM20,Neural!D20)</f>
        <v>4.6953271028037298</v>
      </c>
    </row>
    <row r="21" spans="1:42" ht="15" thickBot="1" x14ac:dyDescent="0.35">
      <c r="A21" t="s">
        <v>60</v>
      </c>
      <c r="B21" t="s">
        <v>93</v>
      </c>
      <c r="C21" s="5">
        <f>RF!B21</f>
        <v>6.02</v>
      </c>
      <c r="D21" s="5">
        <f>LR!B21</f>
        <v>6.3751200407498096</v>
      </c>
      <c r="E21" s="5">
        <f>Adaboost!B21</f>
        <v>6.8432601880877701</v>
      </c>
      <c r="F21" s="5">
        <f>XGBR!B21</f>
        <v>6.1149883000000003</v>
      </c>
      <c r="G21" s="5">
        <f>Huber!B21</f>
        <v>6.2000004827141897</v>
      </c>
      <c r="H21" s="5">
        <f>BayesRidge!B21</f>
        <v>6.3757811913709501</v>
      </c>
      <c r="I21" s="5">
        <f>Elastic!B21</f>
        <v>5.3436736356588801</v>
      </c>
      <c r="J21" s="5">
        <f>GBR!B21</f>
        <v>6.0923555564613299</v>
      </c>
      <c r="K21" s="6">
        <f t="shared" si="0"/>
        <v>6.1956985669764642</v>
      </c>
      <c r="L21">
        <f t="shared" si="2"/>
        <v>6.8432601880877701</v>
      </c>
      <c r="M21">
        <f t="shared" si="3"/>
        <v>5.3436736356588801</v>
      </c>
      <c r="N21">
        <v>6.5</v>
      </c>
      <c r="O21" s="5">
        <f>RF!C21</f>
        <v>4.03</v>
      </c>
      <c r="P21" s="5">
        <f>LR!C21</f>
        <v>4.3270338323396196</v>
      </c>
      <c r="Q21" s="5">
        <f>Adaboost!C21</f>
        <v>4.6508875739644902</v>
      </c>
      <c r="R21" s="5">
        <f>XGBR!C21</f>
        <v>4.1756362999999999</v>
      </c>
      <c r="S21" s="5">
        <f>Huber!C21</f>
        <v>4.29999925172012</v>
      </c>
      <c r="T21" s="5">
        <f>BayesRidge!C21</f>
        <v>4.3290530184866798</v>
      </c>
      <c r="U21" s="5">
        <f>Elastic!C21</f>
        <v>4.4816111291162102</v>
      </c>
      <c r="V21" s="5">
        <f>GBR!C21</f>
        <v>4.04235902249739</v>
      </c>
      <c r="W21" s="6">
        <f t="shared" si="1"/>
        <v>4.2976064292486917</v>
      </c>
      <c r="X21" s="6">
        <f t="shared" si="4"/>
        <v>4.6508875739644902</v>
      </c>
      <c r="Y21" s="6">
        <f t="shared" si="5"/>
        <v>4.03</v>
      </c>
      <c r="Z21">
        <v>4.4000000000000004</v>
      </c>
      <c r="AC21" s="6"/>
      <c r="AE21" t="s">
        <v>246</v>
      </c>
      <c r="AF21" s="6">
        <f>RF!D21</f>
        <v>5.59</v>
      </c>
      <c r="AG21" s="6">
        <f>LR!D21</f>
        <v>6.0974395850525003</v>
      </c>
      <c r="AH21" s="6">
        <f>Adaboost!D21</f>
        <v>5.97435897435897</v>
      </c>
      <c r="AI21" s="6">
        <f>XGBR!D21</f>
        <v>5.7890300000000003</v>
      </c>
      <c r="AJ21" s="6">
        <f>Huber!D21</f>
        <v>6.0324976423248602</v>
      </c>
      <c r="AK21" s="6">
        <f>BayesRidge!D21</f>
        <v>6.0406694786800399</v>
      </c>
      <c r="AL21" s="6">
        <f>Elastic!D21</f>
        <v>5.2860136579114299</v>
      </c>
      <c r="AM21" s="6">
        <f>GBR!D21</f>
        <v>6.2609677460463597</v>
      </c>
      <c r="AN21" s="6">
        <f>AVERAGE(AF21:AM21,Neural!D21)</f>
        <v>5.8993198095668076</v>
      </c>
      <c r="AO21" s="6">
        <f>MAX(AF21:AM21,Neural!D21)</f>
        <v>6.2609677460463597</v>
      </c>
      <c r="AP21" s="6">
        <f>MIN(AF21:AM21,Neural!D21)</f>
        <v>5.2860136579114299</v>
      </c>
    </row>
    <row r="22" spans="1:42" ht="15" thickBot="1" x14ac:dyDescent="0.35">
      <c r="A22" t="s">
        <v>83</v>
      </c>
      <c r="B22" t="s">
        <v>86</v>
      </c>
      <c r="C22" s="5">
        <f>RF!B22</f>
        <v>4.0199999999999996</v>
      </c>
      <c r="D22" s="5">
        <f>LR!B22</f>
        <v>4.0385735748863398</v>
      </c>
      <c r="E22" s="5">
        <f>Adaboost!B22</f>
        <v>4.6886075949367001</v>
      </c>
      <c r="F22" s="5">
        <f>XGBR!B22</f>
        <v>3.1031392000000002</v>
      </c>
      <c r="G22" s="5">
        <f>Huber!B22</f>
        <v>3.9000003177912901</v>
      </c>
      <c r="H22" s="5">
        <f>BayesRidge!B22</f>
        <v>4.0467365118855101</v>
      </c>
      <c r="I22" s="5">
        <f>Elastic!B22</f>
        <v>4.1296618270311596</v>
      </c>
      <c r="J22" s="5">
        <f>GBR!B22</f>
        <v>4.1058277606504703</v>
      </c>
      <c r="K22" s="6">
        <f t="shared" si="0"/>
        <v>4.0168862470310618</v>
      </c>
      <c r="L22">
        <f t="shared" si="2"/>
        <v>4.6886075949367001</v>
      </c>
      <c r="M22">
        <f t="shared" si="3"/>
        <v>3.1031392000000002</v>
      </c>
      <c r="N22">
        <v>3.9</v>
      </c>
      <c r="O22" s="5">
        <f>RF!C22</f>
        <v>5</v>
      </c>
      <c r="P22" s="5">
        <f>LR!C22</f>
        <v>5.0637382921541896</v>
      </c>
      <c r="Q22" s="5">
        <f>Adaboost!C22</f>
        <v>5.7476635514018604</v>
      </c>
      <c r="R22" s="5">
        <f>XGBR!C22</f>
        <v>4.0710490000000004</v>
      </c>
      <c r="S22" s="5">
        <f>Huber!C22</f>
        <v>4.8000020268900299</v>
      </c>
      <c r="T22" s="5">
        <f>BayesRidge!C22</f>
        <v>5.0626960118285496</v>
      </c>
      <c r="U22" s="5">
        <f>Elastic!C22</f>
        <v>4.9114999674589397</v>
      </c>
      <c r="V22" s="5">
        <f>GBR!C22</f>
        <v>5.0648972238879901</v>
      </c>
      <c r="W22" s="6">
        <f t="shared" si="1"/>
        <v>4.9759742068250681</v>
      </c>
      <c r="X22" s="6">
        <f t="shared" si="4"/>
        <v>5.7476635514018604</v>
      </c>
      <c r="Y22" s="6">
        <f t="shared" si="5"/>
        <v>4.0710490000000004</v>
      </c>
      <c r="Z22">
        <v>5.0999999999999996</v>
      </c>
      <c r="AA22" s="6">
        <f>MAX(L22,M22,X23,Y23)-MIN(L23,M23,X22,Y22)</f>
        <v>2.7609119949367003</v>
      </c>
      <c r="AB22" s="6">
        <f>MIN(L22,M22,X23,Y23)-MAX(L23,M23,X22,Y22)</f>
        <v>-2.6445243514018602</v>
      </c>
      <c r="AC22" s="6"/>
      <c r="AE22" t="s">
        <v>247</v>
      </c>
      <c r="AF22" s="6">
        <f>RF!D22</f>
        <v>5.59</v>
      </c>
      <c r="AG22" s="6">
        <f>LR!D22</f>
        <v>4.3659043211683102</v>
      </c>
      <c r="AH22" s="6">
        <f>Adaboost!D22</f>
        <v>4.4705882352941098</v>
      </c>
      <c r="AI22" s="6">
        <f>XGBR!D22</f>
        <v>3.6571083</v>
      </c>
      <c r="AJ22" s="6">
        <f>Huber!D22</f>
        <v>4.3942977867955602</v>
      </c>
      <c r="AK22" s="6">
        <f>BayesRidge!D22</f>
        <v>4.39806015699107</v>
      </c>
      <c r="AL22" s="6">
        <f>Elastic!D22</f>
        <v>4.7578930383371798</v>
      </c>
      <c r="AM22" s="6">
        <f>GBR!D22</f>
        <v>4.9586405143088799</v>
      </c>
      <c r="AN22" s="6">
        <f>AVERAGE(AF22:AM22,Neural!D22)</f>
        <v>4.5701793958892205</v>
      </c>
      <c r="AO22" s="6">
        <f>MAX(AF22:AM22,Neural!D22)</f>
        <v>5.59</v>
      </c>
      <c r="AP22" s="6">
        <f>MIN(AF22:AM22,Neural!D22)</f>
        <v>3.6571083</v>
      </c>
    </row>
    <row r="23" spans="1:42" ht="15" thickBot="1" x14ac:dyDescent="0.35">
      <c r="A23" t="s">
        <v>86</v>
      </c>
      <c r="B23" t="s">
        <v>83</v>
      </c>
      <c r="C23" s="5">
        <f>RF!B23</f>
        <v>3.05</v>
      </c>
      <c r="D23" s="5">
        <f>LR!B23</f>
        <v>2.7721169266038999</v>
      </c>
      <c r="E23" s="5">
        <f>Adaboost!B23</f>
        <v>3.6262833675564599</v>
      </c>
      <c r="F23" s="5">
        <f>XGBR!B23</f>
        <v>1.9276956000000001</v>
      </c>
      <c r="G23" s="5">
        <f>Huber!B23</f>
        <v>2.6999999464442301</v>
      </c>
      <c r="H23" s="5">
        <f>BayesRidge!B23</f>
        <v>2.7794191835553201</v>
      </c>
      <c r="I23" s="5">
        <f>Elastic!B23</f>
        <v>3.1304166410077099</v>
      </c>
      <c r="J23" s="5">
        <f>GBR!B23</f>
        <v>3.0736513298296102</v>
      </c>
      <c r="K23" s="6">
        <f t="shared" si="0"/>
        <v>2.8721153532776729</v>
      </c>
      <c r="L23">
        <f t="shared" si="2"/>
        <v>3.6262833675564599</v>
      </c>
      <c r="M23">
        <f t="shared" si="3"/>
        <v>1.9276956000000001</v>
      </c>
      <c r="N23">
        <v>2.8</v>
      </c>
      <c r="O23" s="5">
        <f>RF!C23</f>
        <v>4.03</v>
      </c>
      <c r="P23" s="5">
        <f>LR!C23</f>
        <v>4.0784420534925099</v>
      </c>
      <c r="Q23" s="5">
        <f>Adaboost!C23</f>
        <v>4.6508875739644902</v>
      </c>
      <c r="R23" s="5">
        <f>XGBR!C23</f>
        <v>3.2913651000000002</v>
      </c>
      <c r="S23" s="5">
        <f>Huber!C23</f>
        <v>3.9000030043418099</v>
      </c>
      <c r="T23" s="5">
        <f>BayesRidge!C23</f>
        <v>4.0607242447743799</v>
      </c>
      <c r="U23" s="5">
        <f>Elastic!C23</f>
        <v>4.0116491317937397</v>
      </c>
      <c r="V23" s="5">
        <f>GBR!C23</f>
        <v>4.06128075463032</v>
      </c>
      <c r="W23" s="6">
        <f t="shared" si="1"/>
        <v>4.0115940923100091</v>
      </c>
      <c r="X23" s="6">
        <f t="shared" si="4"/>
        <v>4.6508875739644902</v>
      </c>
      <c r="Y23" s="6">
        <f t="shared" si="5"/>
        <v>3.2913651000000002</v>
      </c>
      <c r="Z23">
        <v>3.9</v>
      </c>
      <c r="AC23" s="6"/>
      <c r="AE23" t="s">
        <v>248</v>
      </c>
      <c r="AF23" s="6">
        <f>RF!D23</f>
        <v>4.55</v>
      </c>
      <c r="AG23" s="6">
        <f>LR!D23</f>
        <v>5.0865489589965103</v>
      </c>
      <c r="AH23" s="6">
        <f>Adaboost!D23</f>
        <v>3.6576086956521698</v>
      </c>
      <c r="AI23" s="6">
        <f>XGBR!D23</f>
        <v>4.4664086999999997</v>
      </c>
      <c r="AJ23" s="6">
        <f>Huber!D23</f>
        <v>5.0497004098772598</v>
      </c>
      <c r="AK23" s="6">
        <f>BayesRidge!D23</f>
        <v>4.97805411243933</v>
      </c>
      <c r="AL23" s="6">
        <f>Elastic!D23</f>
        <v>4.8232569635748499</v>
      </c>
      <c r="AM23" s="6">
        <f>GBR!D23</f>
        <v>4.6211702685835299</v>
      </c>
      <c r="AN23" s="6">
        <f>AVERAGE(AF23:AM23,Neural!D23)</f>
        <v>4.706686996299756</v>
      </c>
      <c r="AO23" s="6">
        <f>MAX(AF23:AM23,Neural!D23)</f>
        <v>5.1274348575741602</v>
      </c>
      <c r="AP23" s="6">
        <f>MIN(AF23:AM23,Neural!D23)</f>
        <v>3.6576086956521698</v>
      </c>
    </row>
    <row r="24" spans="1:42" ht="15" thickBot="1" x14ac:dyDescent="0.35">
      <c r="A24" t="s">
        <v>90</v>
      </c>
      <c r="B24" t="s">
        <v>61</v>
      </c>
      <c r="C24" s="5">
        <f>RF!B24</f>
        <v>3</v>
      </c>
      <c r="D24" s="5">
        <f>LR!B24</f>
        <v>3.72975301505888</v>
      </c>
      <c r="E24" s="5">
        <f>Adaboost!B24</f>
        <v>4.6886075949367001</v>
      </c>
      <c r="F24" s="5">
        <f>XGBR!B24</f>
        <v>2.9534091999999998</v>
      </c>
      <c r="G24" s="5">
        <f>Huber!B24</f>
        <v>3.5000001714114002</v>
      </c>
      <c r="H24" s="5">
        <f>BayesRidge!B24</f>
        <v>3.7411920151430502</v>
      </c>
      <c r="I24" s="5">
        <f>Elastic!B24</f>
        <v>3.91700956374974</v>
      </c>
      <c r="J24" s="5">
        <f>GBR!B24</f>
        <v>4.14836604315024</v>
      </c>
      <c r="K24" s="6">
        <f t="shared" si="0"/>
        <v>3.7179007558891337</v>
      </c>
      <c r="L24">
        <f>MAX(C24:J24)</f>
        <v>4.6886075949367001</v>
      </c>
      <c r="M24">
        <f>MIN(C24:J24)</f>
        <v>2.9534091999999998</v>
      </c>
      <c r="N24">
        <v>3.7</v>
      </c>
      <c r="O24" s="5">
        <f>RF!C24</f>
        <v>4.03</v>
      </c>
      <c r="P24" s="5">
        <f>LR!C24</f>
        <v>3.8957463298750898</v>
      </c>
      <c r="Q24" s="5">
        <f>Adaboost!C24</f>
        <v>4.6508875739644902</v>
      </c>
      <c r="R24" s="5">
        <f>XGBR!C24</f>
        <v>3.0568762</v>
      </c>
      <c r="S24" s="5">
        <f>Huber!C24</f>
        <v>3.7000019378328699</v>
      </c>
      <c r="T24" s="5">
        <f>BayesRidge!C24</f>
        <v>3.90244557898095</v>
      </c>
      <c r="U24" s="5">
        <f>Elastic!C24</f>
        <v>4.2571481639111699</v>
      </c>
      <c r="V24" s="5">
        <f>GBR!C24</f>
        <v>4.0474225964992501</v>
      </c>
      <c r="W24" s="6">
        <f t="shared" si="1"/>
        <v>3.9368175442314319</v>
      </c>
      <c r="X24" s="6">
        <f>MAX(O24:V24)</f>
        <v>4.6508875739644902</v>
      </c>
      <c r="Y24" s="6">
        <f>MIN(O24:V24)</f>
        <v>3.0568762</v>
      </c>
      <c r="Z24">
        <v>3.8</v>
      </c>
      <c r="AA24" s="6">
        <f>MAX(L24,M24,X25,Y25)-MIN(L25,M25,X24,Y24)</f>
        <v>2.6976635514018605</v>
      </c>
      <c r="AB24" s="6">
        <f>MIN(L24,M24,X25,Y25)-MAX(L25,M25,X24,Y24)</f>
        <v>-1.6974783739644903</v>
      </c>
      <c r="AC24" s="6"/>
      <c r="AE24" t="s">
        <v>249</v>
      </c>
      <c r="AF24" s="6">
        <f>RF!D24</f>
        <v>4.45</v>
      </c>
      <c r="AG24" s="6">
        <f>LR!D24</f>
        <v>4.1684404159886803</v>
      </c>
      <c r="AH24" s="6">
        <f>Adaboost!D24</f>
        <v>3.6576086956521698</v>
      </c>
      <c r="AI24" s="6">
        <f>XGBR!D24</f>
        <v>3.260637</v>
      </c>
      <c r="AJ24" s="6">
        <f>Huber!D24</f>
        <v>4.1226862247115399</v>
      </c>
      <c r="AK24" s="6">
        <f>BayesRidge!D24</f>
        <v>4.2433473345713004</v>
      </c>
      <c r="AL24" s="6">
        <f>Elastic!D24</f>
        <v>4.58873591772109</v>
      </c>
      <c r="AM24" s="6">
        <f>GBR!D24</f>
        <v>4.3947513043004598</v>
      </c>
      <c r="AN24" s="6">
        <f>AVERAGE(AF24:AM24,Neural!D24)</f>
        <v>4.1508176951147711</v>
      </c>
      <c r="AO24" s="6">
        <f>MAX(AF24:AM24,Neural!D24)</f>
        <v>4.58873591772109</v>
      </c>
      <c r="AP24" s="6">
        <f>MIN(AF24:AM24,Neural!D24)</f>
        <v>3.260637</v>
      </c>
    </row>
    <row r="25" spans="1:42" ht="15" thickBot="1" x14ac:dyDescent="0.35">
      <c r="A25" t="s">
        <v>61</v>
      </c>
      <c r="B25" t="s">
        <v>90</v>
      </c>
      <c r="C25" s="5">
        <f>RF!B25</f>
        <v>3.05</v>
      </c>
      <c r="D25" s="5">
        <f>LR!B25</f>
        <v>3.5694188827864601</v>
      </c>
      <c r="E25" s="5">
        <f>Adaboost!B25</f>
        <v>3.6262833675564599</v>
      </c>
      <c r="F25" s="5">
        <f>XGBR!B25</f>
        <v>3.3748550000000002</v>
      </c>
      <c r="G25" s="5">
        <f>Huber!B25</f>
        <v>3.40000009536138</v>
      </c>
      <c r="H25" s="5">
        <f>BayesRidge!B25</f>
        <v>3.5751080073527302</v>
      </c>
      <c r="I25" s="5">
        <f>Elastic!B25</f>
        <v>3.7331428089377798</v>
      </c>
      <c r="J25" s="5">
        <f>GBR!B25</f>
        <v>3.1059512807198999</v>
      </c>
      <c r="K25" s="6">
        <f t="shared" ref="K25:K35" si="6">AVERAGE(C25:J25,B62)</f>
        <v>3.4469838701646007</v>
      </c>
      <c r="L25">
        <f t="shared" si="2"/>
        <v>3.7331428089377798</v>
      </c>
      <c r="M25">
        <f t="shared" si="3"/>
        <v>3.05</v>
      </c>
      <c r="N25">
        <v>3.6</v>
      </c>
      <c r="O25" s="5">
        <f>RF!C25</f>
        <v>5</v>
      </c>
      <c r="P25" s="5">
        <f>LR!C25</f>
        <v>5.4370389980488101</v>
      </c>
      <c r="Q25" s="5">
        <f>Adaboost!C25</f>
        <v>5.7476635514018604</v>
      </c>
      <c r="R25" s="5">
        <f>XGBR!C25</f>
        <v>5.1076769999999998</v>
      </c>
      <c r="S25" s="5">
        <f>Huber!C25</f>
        <v>5.3000004802070597</v>
      </c>
      <c r="T25" s="5">
        <f>BayesRidge!C25</f>
        <v>5.4499022183789503</v>
      </c>
      <c r="U25" s="5">
        <f>Elastic!C25</f>
        <v>4.8538441784534401</v>
      </c>
      <c r="V25" s="5">
        <f>GBR!C25</f>
        <v>5.0495220571557704</v>
      </c>
      <c r="W25" s="6">
        <f t="shared" si="1"/>
        <v>5.2653956425415265</v>
      </c>
      <c r="X25" s="6">
        <f t="shared" si="4"/>
        <v>5.7476635514018604</v>
      </c>
      <c r="Y25" s="6">
        <f t="shared" si="5"/>
        <v>4.8538441784534401</v>
      </c>
      <c r="Z25">
        <v>5.5</v>
      </c>
      <c r="AC25" s="6"/>
      <c r="AE25" t="s">
        <v>250</v>
      </c>
      <c r="AF25" s="6">
        <f>RF!D25</f>
        <v>5.35</v>
      </c>
      <c r="AG25" s="6">
        <f>LR!D25</f>
        <v>5.8329644598933097</v>
      </c>
      <c r="AH25" s="6">
        <f>Adaboost!D25</f>
        <v>4.6202090592334404</v>
      </c>
      <c r="AI25" s="6">
        <f>XGBR!D25</f>
        <v>5.0296105999999998</v>
      </c>
      <c r="AJ25" s="6">
        <f>Huber!D25</f>
        <v>5.8427547861715503</v>
      </c>
      <c r="AK25" s="6">
        <f>BayesRidge!D25</f>
        <v>5.7879661517107097</v>
      </c>
      <c r="AL25" s="6">
        <f>Elastic!D25</f>
        <v>5.1382615502807703</v>
      </c>
      <c r="AM25" s="6">
        <f>GBR!D25</f>
        <v>5.4237974498576103</v>
      </c>
      <c r="AN25" s="6">
        <f>AVERAGE(AF25:AM25,Neural!D25)</f>
        <v>5.4313225802519831</v>
      </c>
      <c r="AO25" s="6">
        <f>MAX(AF25:AM25,Neural!D25)</f>
        <v>5.8563391651204704</v>
      </c>
      <c r="AP25" s="6">
        <f>MIN(AF25:AM25,Neural!D25)</f>
        <v>4.6202090592334404</v>
      </c>
    </row>
    <row r="26" spans="1:42" ht="15" thickBot="1" x14ac:dyDescent="0.35">
      <c r="A26" t="s">
        <v>78</v>
      </c>
      <c r="B26" t="s">
        <v>82</v>
      </c>
      <c r="C26" s="5">
        <f>RF!B26</f>
        <v>4.08</v>
      </c>
      <c r="D26" s="5">
        <f>LR!B26</f>
        <v>4.0759537285459597</v>
      </c>
      <c r="E26" s="5">
        <f>Adaboost!B26</f>
        <v>4.6886075949367001</v>
      </c>
      <c r="F26" s="5">
        <f>XGBR!B26</f>
        <v>2.9681422999999998</v>
      </c>
      <c r="G26" s="5">
        <f>Huber!B26</f>
        <v>3.9000008283347101</v>
      </c>
      <c r="H26" s="5">
        <f>BayesRidge!B26</f>
        <v>4.0712056064376796</v>
      </c>
      <c r="I26" s="5">
        <f>Elastic!B26</f>
        <v>4.1882656917518197</v>
      </c>
      <c r="J26" s="5">
        <f>GBR!B26</f>
        <v>4.1142335053937904</v>
      </c>
      <c r="K26" s="6">
        <f t="shared" si="6"/>
        <v>4.0179790227992944</v>
      </c>
      <c r="L26">
        <f t="shared" si="2"/>
        <v>4.6886075949367001</v>
      </c>
      <c r="M26">
        <f t="shared" si="3"/>
        <v>2.9681422999999998</v>
      </c>
      <c r="N26">
        <v>4.0999999999999996</v>
      </c>
      <c r="O26" s="5">
        <f>RF!C26</f>
        <v>4.21</v>
      </c>
      <c r="P26" s="5">
        <f>LR!C26</f>
        <v>3.9875256409288302</v>
      </c>
      <c r="Q26" s="5">
        <f>Adaboost!C26</f>
        <v>4.6508875739644902</v>
      </c>
      <c r="R26" s="5">
        <f>XGBR!C26</f>
        <v>3.0061889000000002</v>
      </c>
      <c r="S26" s="5">
        <f>Huber!C26</f>
        <v>3.8000016427968601</v>
      </c>
      <c r="T26" s="5">
        <f>BayesRidge!C26</f>
        <v>3.9953025294979998</v>
      </c>
      <c r="U26" s="5">
        <f>Elastic!C26</f>
        <v>3.83261225138863</v>
      </c>
      <c r="V26" s="5">
        <f>GBR!C26</f>
        <v>4.4476646146701402</v>
      </c>
      <c r="W26" s="6">
        <f t="shared" si="1"/>
        <v>3.9924045776426942</v>
      </c>
      <c r="X26" s="6">
        <f t="shared" si="4"/>
        <v>4.6508875739644902</v>
      </c>
      <c r="Y26" s="6">
        <f t="shared" si="5"/>
        <v>3.0061889000000002</v>
      </c>
      <c r="Z26">
        <v>3.9</v>
      </c>
      <c r="AA26" s="6">
        <f>MAX(L26,M26,X27,Y27)-MIN(L27,M27,X26,Y26)</f>
        <v>1.6824186949366999</v>
      </c>
      <c r="AB26" s="6">
        <f>MIN(L26,M26,X27,Y27)-MAX(L27,M27,X26,Y26)</f>
        <v>-2.7967386523809501</v>
      </c>
      <c r="AC26" s="6"/>
      <c r="AE26" t="s">
        <v>251</v>
      </c>
      <c r="AF26" s="6">
        <f>RF!D26</f>
        <v>4.76</v>
      </c>
      <c r="AG26" s="6">
        <f>LR!D26</f>
        <v>4.8669700586485902</v>
      </c>
      <c r="AH26" s="6">
        <f>Adaboost!D26</f>
        <v>3.6221590909090899</v>
      </c>
      <c r="AI26" s="6">
        <f>XGBR!D26</f>
        <v>4.7535872000000001</v>
      </c>
      <c r="AJ26" s="6">
        <f>Huber!D26</f>
        <v>4.8579846940093896</v>
      </c>
      <c r="AK26" s="6">
        <f>BayesRidge!D26</f>
        <v>4.9139453823623001</v>
      </c>
      <c r="AL26" s="6">
        <f>Elastic!D26</f>
        <v>4.7850640672561902</v>
      </c>
      <c r="AM26" s="6">
        <f>GBR!D26</f>
        <v>4.5696477590819997</v>
      </c>
      <c r="AN26" s="6">
        <f>AVERAGE(AF26:AM26,Neural!D26)</f>
        <v>4.6698751164413999</v>
      </c>
      <c r="AO26" s="6">
        <f>MAX(AF26:AM26,Neural!D26)</f>
        <v>4.9139453823623001</v>
      </c>
      <c r="AP26" s="6">
        <f>MIN(AF26:AM26,Neural!D26)</f>
        <v>3.6221590909090899</v>
      </c>
    </row>
    <row r="27" spans="1:42" ht="15" thickBot="1" x14ac:dyDescent="0.35">
      <c r="A27" t="s">
        <v>82</v>
      </c>
      <c r="B27" t="s">
        <v>78</v>
      </c>
      <c r="C27" s="5">
        <f>RF!B27</f>
        <v>4.07</v>
      </c>
      <c r="D27" s="5">
        <f>LR!B27</f>
        <v>4.6672804862403101</v>
      </c>
      <c r="E27" s="5">
        <f>Adaboost!B27</f>
        <v>5.7648809523809499</v>
      </c>
      <c r="F27" s="5">
        <f>XGBR!B27</f>
        <v>4.3640027000000003</v>
      </c>
      <c r="G27" s="5">
        <f>Huber!B27</f>
        <v>4.50000024912325</v>
      </c>
      <c r="H27" s="5">
        <f>BayesRidge!B27</f>
        <v>4.6744763932718998</v>
      </c>
      <c r="I27" s="5">
        <f>Elastic!B27</f>
        <v>4.6879359350226801</v>
      </c>
      <c r="J27" s="5">
        <f>GBR!B27</f>
        <v>5.0460766093207496</v>
      </c>
      <c r="K27" s="6">
        <f t="shared" si="6"/>
        <v>4.7152755620304898</v>
      </c>
      <c r="L27">
        <f t="shared" si="2"/>
        <v>5.7648809523809499</v>
      </c>
      <c r="M27">
        <f t="shared" si="3"/>
        <v>4.07</v>
      </c>
      <c r="N27">
        <v>4.7</v>
      </c>
      <c r="O27" s="5">
        <f>RF!C27</f>
        <v>3</v>
      </c>
      <c r="P27" s="5">
        <f>LR!C27</f>
        <v>3.3581718613846099</v>
      </c>
      <c r="Q27" s="5">
        <f>Adaboost!C27</f>
        <v>3.4705882352941102</v>
      </c>
      <c r="R27" s="5">
        <f>XGBR!C27</f>
        <v>3.0942101000000002</v>
      </c>
      <c r="S27" s="5">
        <f>Huber!C27</f>
        <v>3.1000018936532601</v>
      </c>
      <c r="T27" s="5">
        <f>BayesRidge!C27</f>
        <v>3.3671124417421101</v>
      </c>
      <c r="U27" s="5">
        <f>Elastic!C27</f>
        <v>3.55165887218859</v>
      </c>
      <c r="V27" s="5">
        <f>GBR!C27</f>
        <v>3.08134399185932</v>
      </c>
      <c r="W27" s="6">
        <f t="shared" si="1"/>
        <v>3.2691081993480746</v>
      </c>
      <c r="X27" s="6">
        <f t="shared" si="4"/>
        <v>3.55165887218859</v>
      </c>
      <c r="Y27" s="6">
        <f t="shared" si="5"/>
        <v>3</v>
      </c>
      <c r="Z27">
        <v>3.2</v>
      </c>
      <c r="AC27" s="6"/>
      <c r="AE27" t="s">
        <v>252</v>
      </c>
      <c r="AF27" s="6">
        <f>RF!D27</f>
        <v>6.24</v>
      </c>
      <c r="AG27" s="6">
        <f>LR!D27</f>
        <v>6.3209695236184498</v>
      </c>
      <c r="AH27" s="6">
        <f>Adaboost!D27</f>
        <v>5.8226495726495697</v>
      </c>
      <c r="AI27" s="6">
        <f>XGBR!D27</f>
        <v>6.513439</v>
      </c>
      <c r="AJ27" s="6">
        <f>Huber!D27</f>
        <v>6.3381719996977903</v>
      </c>
      <c r="AK27" s="6">
        <f>BayesRidge!D27</f>
        <v>6.2777045589050502</v>
      </c>
      <c r="AL27" s="6">
        <f>Elastic!D27</f>
        <v>5.5116779835387604</v>
      </c>
      <c r="AM27" s="6">
        <f>GBR!D27</f>
        <v>6.2086605890366897</v>
      </c>
      <c r="AN27" s="6">
        <f>AVERAGE(AF27:AM27,Neural!D27)</f>
        <v>6.1558384360266372</v>
      </c>
      <c r="AO27" s="6">
        <f>MAX(AF27:AM27,Neural!D27)</f>
        <v>6.513439</v>
      </c>
      <c r="AP27" s="6">
        <f>MIN(AF27:AM27,Neural!D27)</f>
        <v>5.5116779835387604</v>
      </c>
    </row>
    <row r="28" spans="1:42" ht="15" thickBot="1" x14ac:dyDescent="0.35">
      <c r="A28" t="s">
        <v>95</v>
      </c>
      <c r="B28" t="s">
        <v>65</v>
      </c>
      <c r="C28" s="5">
        <f>RF!B28</f>
        <v>4.2</v>
      </c>
      <c r="D28" s="5">
        <f>LR!B28</f>
        <v>4.6235250003867199</v>
      </c>
      <c r="E28" s="5">
        <f>Adaboost!B28</f>
        <v>4.6886075949367001</v>
      </c>
      <c r="F28" s="5">
        <f>XGBR!B28</f>
        <v>4.3923496999999996</v>
      </c>
      <c r="G28" s="5">
        <f>Huber!B28</f>
        <v>4.3999997810262697</v>
      </c>
      <c r="H28" s="5">
        <f>BayesRidge!B28</f>
        <v>4.6234071981650597</v>
      </c>
      <c r="I28" s="5">
        <f>Elastic!B28</f>
        <v>4.6687226087989</v>
      </c>
      <c r="J28" s="5">
        <f>GBR!B28</f>
        <v>4.1368835290809001</v>
      </c>
      <c r="K28" s="6">
        <f t="shared" si="6"/>
        <v>4.4793953721085762</v>
      </c>
      <c r="L28">
        <f t="shared" si="2"/>
        <v>4.6886075949367001</v>
      </c>
      <c r="M28">
        <f t="shared" si="3"/>
        <v>4.1368835290809001</v>
      </c>
      <c r="N28">
        <v>4.8</v>
      </c>
      <c r="O28" s="5">
        <f>RF!C28</f>
        <v>2.0299999999999998</v>
      </c>
      <c r="P28" s="5">
        <f>LR!C28</f>
        <v>2.4892589550617301</v>
      </c>
      <c r="Q28" s="5">
        <f>Adaboost!C28</f>
        <v>2.9410256410256399</v>
      </c>
      <c r="R28" s="5">
        <f>XGBR!C28</f>
        <v>2.0569967999999998</v>
      </c>
      <c r="S28" s="5">
        <f>Huber!C28</f>
        <v>2.4999997196141002</v>
      </c>
      <c r="T28" s="5">
        <f>BayesRidge!C28</f>
        <v>2.5031961456301701</v>
      </c>
      <c r="U28" s="5">
        <f>Elastic!C28</f>
        <v>2.9999939004785201</v>
      </c>
      <c r="V28" s="5">
        <f>GBR!C28</f>
        <v>2.1410992539165599</v>
      </c>
      <c r="W28" s="6">
        <f t="shared" si="1"/>
        <v>2.4545974868263967</v>
      </c>
      <c r="X28" s="6">
        <f t="shared" si="4"/>
        <v>2.9999939004785201</v>
      </c>
      <c r="Y28" s="6">
        <f t="shared" si="5"/>
        <v>2.0299999999999998</v>
      </c>
      <c r="Z28">
        <v>2.5</v>
      </c>
      <c r="AA28" s="6">
        <f>MAX(L28,M28,X29,Y29)-MIN(L29,M29,X28,Y28)</f>
        <v>2.6586075949367003</v>
      </c>
      <c r="AB28" s="6">
        <f>MIN(L28,M28,X29,Y29)-MAX(L29,M29,X28,Y28)</f>
        <v>-1.7448809523809503</v>
      </c>
      <c r="AC28" s="6"/>
      <c r="AE28" t="s">
        <v>253</v>
      </c>
      <c r="AF28" s="6">
        <f>RF!D28</f>
        <v>5.61</v>
      </c>
      <c r="AG28" s="6">
        <f>LR!D28</f>
        <v>5.0740855373053897</v>
      </c>
      <c r="AH28" s="6">
        <f>Adaboost!D28</f>
        <v>4.7697368421052602</v>
      </c>
      <c r="AI28" s="6">
        <f>XGBR!D28</f>
        <v>5.2014904</v>
      </c>
      <c r="AJ28" s="6">
        <f>Huber!D28</f>
        <v>5.0967207963322299</v>
      </c>
      <c r="AK28" s="6">
        <f>BayesRidge!D28</f>
        <v>5.1530707128611901</v>
      </c>
      <c r="AL28" s="6">
        <f>Elastic!D28</f>
        <v>5.0319269353882898</v>
      </c>
      <c r="AM28" s="6">
        <f>GBR!D28</f>
        <v>4.7975641275199603</v>
      </c>
      <c r="AN28" s="6">
        <f>AVERAGE(AF28:AM28,Neural!D28)</f>
        <v>5.0728329765347135</v>
      </c>
      <c r="AO28" s="6">
        <f>MAX(AF28:AM28,Neural!D28)</f>
        <v>5.61</v>
      </c>
      <c r="AP28" s="6">
        <f>MIN(AF28:AM28,Neural!D28)</f>
        <v>4.7697368421052602</v>
      </c>
    </row>
    <row r="29" spans="1:42" ht="15" thickBot="1" x14ac:dyDescent="0.35">
      <c r="A29" t="s">
        <v>65</v>
      </c>
      <c r="B29" t="s">
        <v>95</v>
      </c>
      <c r="C29" s="5">
        <f>RF!B29</f>
        <v>5</v>
      </c>
      <c r="D29" s="5">
        <f>LR!B29</f>
        <v>5.0832199639534199</v>
      </c>
      <c r="E29" s="5">
        <f>Adaboost!B29</f>
        <v>5.7648809523809499</v>
      </c>
      <c r="F29" s="5">
        <f>XGBR!B29</f>
        <v>4.2879806</v>
      </c>
      <c r="G29" s="5">
        <f>Huber!B29</f>
        <v>4.9000005654655503</v>
      </c>
      <c r="H29" s="5">
        <f>BayesRidge!B29</f>
        <v>5.0850709872338502</v>
      </c>
      <c r="I29" s="5">
        <f>Elastic!B29</f>
        <v>4.6970645719103903</v>
      </c>
      <c r="J29" s="5">
        <f>GBR!B29</f>
        <v>5.0813448416263798</v>
      </c>
      <c r="K29" s="6">
        <f t="shared" si="6"/>
        <v>5.0049411323581943</v>
      </c>
      <c r="L29">
        <f t="shared" si="2"/>
        <v>5.7648809523809499</v>
      </c>
      <c r="M29">
        <f t="shared" si="3"/>
        <v>4.2879806</v>
      </c>
      <c r="N29">
        <v>5.2</v>
      </c>
      <c r="O29" s="5">
        <f>RF!C29</f>
        <v>4.0199999999999996</v>
      </c>
      <c r="P29" s="5">
        <f>LR!C29</f>
        <v>4.6124755041526404</v>
      </c>
      <c r="Q29" s="5">
        <f>Adaboost!C29</f>
        <v>4.6508875739644902</v>
      </c>
      <c r="R29" s="5">
        <f>XGBR!C29</f>
        <v>4.2319599999999999</v>
      </c>
      <c r="S29" s="5">
        <f>Huber!C29</f>
        <v>4.4000010863434804</v>
      </c>
      <c r="T29" s="5">
        <f>BayesRidge!C29</f>
        <v>4.6170944808743002</v>
      </c>
      <c r="U29" s="5">
        <f>Elastic!C29</f>
        <v>4.5869164917374396</v>
      </c>
      <c r="V29" s="5">
        <f>GBR!C29</f>
        <v>4.1024366084305299</v>
      </c>
      <c r="W29" s="6">
        <f t="shared" si="1"/>
        <v>4.4270883179548797</v>
      </c>
      <c r="X29" s="6">
        <f t="shared" si="4"/>
        <v>4.6508875739644902</v>
      </c>
      <c r="Y29" s="6">
        <f t="shared" si="5"/>
        <v>4.0199999999999996</v>
      </c>
      <c r="Z29">
        <v>4.7</v>
      </c>
      <c r="AC29" s="6"/>
      <c r="AE29" t="s">
        <v>254</v>
      </c>
      <c r="AF29" s="6">
        <f>RF!D29</f>
        <v>6.35</v>
      </c>
      <c r="AG29" s="6">
        <f>LR!D29</f>
        <v>6.1945472622517297</v>
      </c>
      <c r="AH29" s="6">
        <f>Adaboost!D29</f>
        <v>7.28</v>
      </c>
      <c r="AI29" s="6">
        <f>XGBR!D29</f>
        <v>5.9295496999999999</v>
      </c>
      <c r="AJ29" s="6">
        <f>Huber!D29</f>
        <v>6.2086032426565696</v>
      </c>
      <c r="AK29" s="6">
        <f>BayesRidge!D29</f>
        <v>6.1330985124694699</v>
      </c>
      <c r="AL29" s="6">
        <f>Elastic!D29</f>
        <v>5.6176900555115701</v>
      </c>
      <c r="AM29" s="6">
        <f>GBR!D29</f>
        <v>6.5332769486213396</v>
      </c>
      <c r="AN29" s="6">
        <f>AVERAGE(AF29:AM29,Neural!D29)</f>
        <v>6.2627486724742489</v>
      </c>
      <c r="AO29" s="6">
        <f>MAX(AF29:AM29,Neural!D29)</f>
        <v>7.28</v>
      </c>
      <c r="AP29" s="6">
        <f>MIN(AF29:AM29,Neural!D29)</f>
        <v>5.6176900555115701</v>
      </c>
    </row>
    <row r="30" spans="1:42" ht="15" thickBot="1" x14ac:dyDescent="0.35">
      <c r="A30" t="s">
        <v>98</v>
      </c>
      <c r="B30" t="s">
        <v>88</v>
      </c>
      <c r="C30" s="5">
        <f>RF!B30</f>
        <v>5.05</v>
      </c>
      <c r="D30" s="5">
        <f>LR!B30</f>
        <v>5.3618099321563699</v>
      </c>
      <c r="E30" s="5">
        <f>Adaboost!B30</f>
        <v>5.7648809523809499</v>
      </c>
      <c r="F30" s="5">
        <f>XGBR!B30</f>
        <v>5.1779539999999997</v>
      </c>
      <c r="G30" s="5">
        <f>Huber!B30</f>
        <v>5.0999998201379304</v>
      </c>
      <c r="H30" s="5">
        <f>BayesRidge!B30</f>
        <v>5.3743061936883496</v>
      </c>
      <c r="I30" s="5">
        <f>Elastic!B30</f>
        <v>5.0556047262053196</v>
      </c>
      <c r="J30" s="5">
        <f>GBR!B30</f>
        <v>5.1815418855902902</v>
      </c>
      <c r="K30" s="6">
        <f t="shared" si="6"/>
        <v>5.2821444349948159</v>
      </c>
      <c r="L30">
        <f t="shared" si="2"/>
        <v>5.7648809523809499</v>
      </c>
      <c r="M30">
        <f t="shared" si="3"/>
        <v>5.05</v>
      </c>
      <c r="N30">
        <v>5.5</v>
      </c>
      <c r="O30" s="5">
        <f>RF!C30</f>
        <v>5.01</v>
      </c>
      <c r="P30" s="5">
        <f>LR!C30</f>
        <v>5.1766825393350198</v>
      </c>
      <c r="Q30" s="5">
        <f>Adaboost!C30</f>
        <v>5.7476635514018604</v>
      </c>
      <c r="R30" s="5">
        <f>XGBR!C30</f>
        <v>5.0802072999999996</v>
      </c>
      <c r="S30" s="5">
        <f>Huber!C30</f>
        <v>5.0000019479000901</v>
      </c>
      <c r="T30" s="5">
        <f>BayesRidge!C30</f>
        <v>5.1758664475177198</v>
      </c>
      <c r="U30" s="5">
        <f>Elastic!C30</f>
        <v>4.9758106329261302</v>
      </c>
      <c r="V30" s="5">
        <f>GBR!C30</f>
        <v>5.08505779615506</v>
      </c>
      <c r="W30" s="6">
        <f t="shared" si="1"/>
        <v>5.1645800918809037</v>
      </c>
      <c r="X30" s="6">
        <f t="shared" si="4"/>
        <v>5.7476635514018604</v>
      </c>
      <c r="Y30" s="6">
        <f t="shared" si="5"/>
        <v>4.9758106329261302</v>
      </c>
      <c r="Z30">
        <v>5.4</v>
      </c>
      <c r="AC30" s="6"/>
      <c r="AE30" t="s">
        <v>255</v>
      </c>
      <c r="AF30" s="6">
        <f>RF!D30</f>
        <v>4.26</v>
      </c>
      <c r="AG30" s="6">
        <f>LR!D30</f>
        <v>3.9140372989070098</v>
      </c>
      <c r="AH30" s="6">
        <f>Adaboost!D30</f>
        <v>3.54696132596685</v>
      </c>
      <c r="AI30" s="6">
        <f>XGBR!D30</f>
        <v>3.7772796</v>
      </c>
      <c r="AJ30" s="6">
        <f>Huber!D30</f>
        <v>3.9556311250962701</v>
      </c>
      <c r="AK30" s="6">
        <f>BayesRidge!D30</f>
        <v>3.9960546390938601</v>
      </c>
      <c r="AL30" s="6">
        <f>Elastic!D30</f>
        <v>4.6894023080271499</v>
      </c>
      <c r="AM30" s="6">
        <f>GBR!D30</f>
        <v>4.3226792516111301</v>
      </c>
      <c r="AN30" s="6">
        <f>AVERAGE(AF30:AM30,Neural!D30)</f>
        <v>4.049682595971321</v>
      </c>
      <c r="AO30" s="6">
        <f>MAX(AF30:AM30,Neural!D30)</f>
        <v>4.6894023080271499</v>
      </c>
      <c r="AP30" s="6">
        <f>MIN(AF30:AM30,Neural!D30)</f>
        <v>3.54696132596685</v>
      </c>
    </row>
    <row r="31" spans="1:42" ht="15" thickBot="1" x14ac:dyDescent="0.35">
      <c r="A31" t="s">
        <v>88</v>
      </c>
      <c r="B31" t="s">
        <v>98</v>
      </c>
      <c r="C31" s="5">
        <f>RF!B31</f>
        <v>3.02</v>
      </c>
      <c r="D31" s="5">
        <f>LR!B31</f>
        <v>3.4572386598726599</v>
      </c>
      <c r="E31" s="5">
        <f>Adaboost!B31</f>
        <v>3.6262833675564599</v>
      </c>
      <c r="F31" s="5">
        <f>XGBR!B31</f>
        <v>3.2233527</v>
      </c>
      <c r="G31" s="5">
        <f>Huber!B31</f>
        <v>3.3000006161406499</v>
      </c>
      <c r="H31" s="5">
        <f>BayesRidge!B31</f>
        <v>3.4603450854383899</v>
      </c>
      <c r="I31" s="5">
        <f>Elastic!B31</f>
        <v>4.0796043720925299</v>
      </c>
      <c r="J31" s="5">
        <f>GBR!B31</f>
        <v>3.1028928876627102</v>
      </c>
      <c r="K31" s="6">
        <f t="shared" si="6"/>
        <v>3.4168580798699657</v>
      </c>
      <c r="L31">
        <f t="shared" si="2"/>
        <v>4.0796043720925299</v>
      </c>
      <c r="M31">
        <f t="shared" si="3"/>
        <v>3.02</v>
      </c>
      <c r="N31">
        <v>3.6</v>
      </c>
      <c r="O31" s="5">
        <f>RF!C31</f>
        <v>4.0199999999999996</v>
      </c>
      <c r="P31" s="5">
        <f>LR!C31</f>
        <v>4.19678751239982</v>
      </c>
      <c r="Q31" s="5">
        <f>Adaboost!C31</f>
        <v>4.6508875739644902</v>
      </c>
      <c r="R31" s="5">
        <f>XGBR!C31</f>
        <v>3.1675903999999999</v>
      </c>
      <c r="S31" s="5">
        <f>Huber!C31</f>
        <v>3.9000013509965998</v>
      </c>
      <c r="T31" s="5">
        <f>BayesRidge!C31</f>
        <v>4.19827424503631</v>
      </c>
      <c r="U31" s="5">
        <f>Elastic!C31</f>
        <v>4.24691477736003</v>
      </c>
      <c r="V31" s="5">
        <f>GBR!C31</f>
        <v>4.08850360632474</v>
      </c>
      <c r="W31" s="6">
        <f t="shared" si="1"/>
        <v>4.0740477835187185</v>
      </c>
      <c r="X31" s="6">
        <f t="shared" si="4"/>
        <v>4.6508875739644902</v>
      </c>
      <c r="Y31" s="6">
        <f t="shared" si="5"/>
        <v>3.1675903999999999</v>
      </c>
      <c r="Z31">
        <v>4.2</v>
      </c>
      <c r="AC31" s="6"/>
      <c r="AE31" t="s">
        <v>128</v>
      </c>
      <c r="AF31" s="6">
        <f>RF!D31</f>
        <v>5.76</v>
      </c>
      <c r="AG31" s="6">
        <f>LR!D31</f>
        <v>5.6306854171818799</v>
      </c>
      <c r="AH31" s="6">
        <f>Adaboost!D31</f>
        <v>4.6202090592334404</v>
      </c>
      <c r="AI31" s="6">
        <f>XGBR!D31</f>
        <v>5.3614280000000001</v>
      </c>
      <c r="AJ31" s="6">
        <f>Huber!D31</f>
        <v>5.6079754500021401</v>
      </c>
      <c r="AK31" s="6">
        <f>BayesRidge!D31</f>
        <v>5.5504174079443498</v>
      </c>
      <c r="AL31" s="6">
        <f>Elastic!D31</f>
        <v>5.0534129820196698</v>
      </c>
      <c r="AM31" s="6">
        <f>GBR!D31</f>
        <v>5.64266558190866</v>
      </c>
      <c r="AN31" s="6">
        <f>AVERAGE(AF31:AM31,Neural!D31)</f>
        <v>5.4054135147227402</v>
      </c>
      <c r="AO31" s="6">
        <f>MAX(AF31:AM31,Neural!D31)</f>
        <v>5.76</v>
      </c>
      <c r="AP31" s="6">
        <f>MIN(AF31:AM31,Neural!D31)</f>
        <v>4.6202090592334404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>
        <f>Average!G34</f>
        <v>0</v>
      </c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 s="6">
        <f>Average!AD34</f>
        <v>0</v>
      </c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>
        <f>Average!G35</f>
        <v>0</v>
      </c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PIT</v>
      </c>
      <c r="E38" s="6" t="str">
        <f>B2</f>
        <v>TOR</v>
      </c>
      <c r="F38" s="6">
        <f>(K2+W3)/2</f>
        <v>4.5432502539940929</v>
      </c>
      <c r="G38" s="6">
        <f>(K3+W2)/2</f>
        <v>5.2444805745561105</v>
      </c>
      <c r="H38" s="6">
        <f>F38-G38</f>
        <v>-0.70123032056201762</v>
      </c>
      <c r="I38" s="6" t="str">
        <f>IF(G38&gt;F38,E38,D38)</f>
        <v>TOR</v>
      </c>
      <c r="J38" s="6">
        <f t="shared" ref="J38:J51" si="7">F38+G38</f>
        <v>9.7877308285502025</v>
      </c>
      <c r="L38" s="10">
        <f>MAX(K2,W3)</f>
        <v>5.1730462677570976</v>
      </c>
      <c r="M38" s="6">
        <f>MAX(K3,W2)</f>
        <v>5.2916998750766151</v>
      </c>
      <c r="N38" s="6">
        <f t="shared" ref="N38:N54" si="8">L38-M38</f>
        <v>-0.11865360731951746</v>
      </c>
      <c r="O38" s="6" t="str">
        <f t="shared" ref="O38:O54" si="9">IF(M38&gt;L38,E38,D38)</f>
        <v>TOR</v>
      </c>
      <c r="P38" s="6">
        <f t="shared" ref="P38:P54" si="10">L38+M38</f>
        <v>10.464746142833713</v>
      </c>
      <c r="AA38"/>
      <c r="AC38" s="6"/>
    </row>
    <row r="39" spans="1:42" ht="15" thickBot="1" x14ac:dyDescent="0.35">
      <c r="A39" t="str">
        <f>A2</f>
        <v>PIT</v>
      </c>
      <c r="B39" s="5">
        <f>Neural!B2</f>
        <v>5.3281432126076798</v>
      </c>
      <c r="C39" s="5">
        <f>Neural!C2</f>
        <v>5.2869943495385803</v>
      </c>
      <c r="D39" s="6" t="str">
        <f>A4</f>
        <v>TBR</v>
      </c>
      <c r="E39" s="6" t="str">
        <f>B4</f>
        <v>BAL</v>
      </c>
      <c r="F39" s="6">
        <f>(K4+W5)/2</f>
        <v>3.0897049092139941</v>
      </c>
      <c r="G39" s="6">
        <f>(K5+W4)/2</f>
        <v>5.0380372872263823</v>
      </c>
      <c r="H39" s="6">
        <f t="shared" ref="H39:H46" si="11">F39-G39</f>
        <v>-1.9483323780123882</v>
      </c>
      <c r="I39" s="6" t="str">
        <f t="shared" ref="I39:I51" si="12">IF(G39&gt;F39,E39,D39)</f>
        <v>BAL</v>
      </c>
      <c r="J39" s="6">
        <f t="shared" si="7"/>
        <v>8.1277421964403764</v>
      </c>
      <c r="L39" s="10">
        <f>MAX(K4,W5)</f>
        <v>3.2231651401588413</v>
      </c>
      <c r="M39" s="11">
        <f>MAX(K5,W4)</f>
        <v>5.16092073047162</v>
      </c>
      <c r="N39" s="6">
        <f t="shared" si="8"/>
        <v>-1.9377555903127788</v>
      </c>
      <c r="O39" s="6" t="str">
        <f t="shared" si="9"/>
        <v>BAL</v>
      </c>
      <c r="P39" s="6">
        <f t="shared" si="10"/>
        <v>8.3840858706304608</v>
      </c>
      <c r="AA39"/>
      <c r="AC39" s="6"/>
    </row>
    <row r="40" spans="1:42" ht="15" thickBot="1" x14ac:dyDescent="0.35">
      <c r="A40" t="str">
        <f>A3</f>
        <v>TOR</v>
      </c>
      <c r="B40" s="5">
        <f>Neural!B3</f>
        <v>5.4238209838528597</v>
      </c>
      <c r="C40" s="5">
        <f>Neural!C3</f>
        <v>3.8840435264874902</v>
      </c>
      <c r="D40" s="6" t="str">
        <f>A6</f>
        <v>ARI</v>
      </c>
      <c r="E40" s="6" t="str">
        <f>B6</f>
        <v>NYM</v>
      </c>
      <c r="F40" s="6">
        <f>(K6+W7)/2</f>
        <v>4.6512150990405612</v>
      </c>
      <c r="G40" s="6">
        <f>(K7+W6)/2</f>
        <v>4.0531639474977661</v>
      </c>
      <c r="H40" s="6">
        <f t="shared" si="11"/>
        <v>0.59805115154279509</v>
      </c>
      <c r="I40" s="6" t="str">
        <f t="shared" si="12"/>
        <v>ARI</v>
      </c>
      <c r="J40" s="6">
        <f t="shared" si="7"/>
        <v>8.7043790465383282</v>
      </c>
      <c r="L40" s="10">
        <f>MAX(K6,W7)</f>
        <v>5.9284567376240158</v>
      </c>
      <c r="M40" s="10">
        <f>MAX(K7,W6)</f>
        <v>4.1097903685396826</v>
      </c>
      <c r="N40" s="6">
        <f t="shared" si="8"/>
        <v>1.8186663690843332</v>
      </c>
      <c r="O40" s="6" t="str">
        <f t="shared" si="9"/>
        <v>ARI</v>
      </c>
      <c r="P40" s="6">
        <f t="shared" si="10"/>
        <v>10.038247106163698</v>
      </c>
      <c r="AA40"/>
      <c r="AC40" s="6"/>
    </row>
    <row r="41" spans="1:42" ht="15" thickBot="1" x14ac:dyDescent="0.35">
      <c r="A41" t="str">
        <f>A4</f>
        <v>TBR</v>
      </c>
      <c r="B41" s="5">
        <f>Neural!B4</f>
        <v>2.9612079693732301</v>
      </c>
      <c r="C41" s="5">
        <f>Neural!C4</f>
        <v>4.8892600928032302</v>
      </c>
      <c r="D41" s="6" t="str">
        <f>A8</f>
        <v>CHW</v>
      </c>
      <c r="E41" s="6" t="str">
        <f>B8</f>
        <v>MIL</v>
      </c>
      <c r="F41" s="6">
        <f>(K8+W9)/2</f>
        <v>3.3743202026704591</v>
      </c>
      <c r="G41" s="6">
        <f>(K9+W8)/2</f>
        <v>5.882370282837849</v>
      </c>
      <c r="H41" s="6">
        <f t="shared" si="11"/>
        <v>-2.50805008016739</v>
      </c>
      <c r="I41" s="6" t="str">
        <f t="shared" si="12"/>
        <v>MIL</v>
      </c>
      <c r="J41" s="6">
        <f t="shared" si="7"/>
        <v>9.2566904855083081</v>
      </c>
      <c r="L41" s="10">
        <f>MAX(K8,W9)</f>
        <v>3.4242996774563443</v>
      </c>
      <c r="M41" s="10">
        <f>MAX(K9,W8)</f>
        <v>5.9713980984050741</v>
      </c>
      <c r="N41" s="6">
        <f t="shared" si="8"/>
        <v>-2.5470984209487297</v>
      </c>
      <c r="O41" s="6" t="str">
        <f t="shared" si="9"/>
        <v>MIL</v>
      </c>
      <c r="P41" s="6">
        <f t="shared" si="10"/>
        <v>9.395697775861418</v>
      </c>
      <c r="AA41"/>
      <c r="AC41" s="6"/>
    </row>
    <row r="42" spans="1:42" ht="15" thickBot="1" x14ac:dyDescent="0.35">
      <c r="A42" t="str">
        <f>A5</f>
        <v>BAL</v>
      </c>
      <c r="B42" s="5">
        <f>Neural!B5</f>
        <v>5.1758572349963696</v>
      </c>
      <c r="C42" s="5">
        <f>Neural!C5</f>
        <v>3.2865968230410099</v>
      </c>
      <c r="D42" s="6" t="str">
        <f>A10</f>
        <v>DET</v>
      </c>
      <c r="E42" s="6" t="str">
        <f>B10</f>
        <v>BOS</v>
      </c>
      <c r="F42" s="6">
        <f>(K10+W11)/2</f>
        <v>4.9463487659474392</v>
      </c>
      <c r="G42" s="6">
        <f>(K11+W10)/2</f>
        <v>4.9275976637059982</v>
      </c>
      <c r="H42" s="6">
        <f t="shared" si="11"/>
        <v>1.8751102241441053E-2</v>
      </c>
      <c r="I42" s="6" t="str">
        <f t="shared" si="12"/>
        <v>DET</v>
      </c>
      <c r="J42" s="6">
        <f t="shared" si="7"/>
        <v>9.8739464296534365</v>
      </c>
      <c r="L42" s="10">
        <f>MAX(K10,W11)</f>
        <v>5.0211863974938122</v>
      </c>
      <c r="M42" s="6">
        <f>MAX(K11,W10)</f>
        <v>5.8926108570562565</v>
      </c>
      <c r="N42" s="6">
        <f t="shared" si="8"/>
        <v>-0.8714244595624443</v>
      </c>
      <c r="O42" s="6" t="str">
        <f t="shared" si="9"/>
        <v>BOS</v>
      </c>
      <c r="P42" s="6">
        <f t="shared" si="10"/>
        <v>10.913797254550069</v>
      </c>
      <c r="AA42"/>
      <c r="AC42" s="6"/>
    </row>
    <row r="43" spans="1:42" ht="15" thickBot="1" x14ac:dyDescent="0.35">
      <c r="A43" t="str">
        <f>A6</f>
        <v>ARI</v>
      </c>
      <c r="B43" s="5">
        <f>Neural!B6</f>
        <v>3.4969595084985001</v>
      </c>
      <c r="C43" s="5">
        <f>Neural!C6</f>
        <v>3.9962286658039399</v>
      </c>
      <c r="D43" s="6" t="str">
        <f>A12</f>
        <v>MIN</v>
      </c>
      <c r="E43" s="6" t="str">
        <f>B12</f>
        <v>HOU</v>
      </c>
      <c r="F43" s="6">
        <f>(K12+W13)/2</f>
        <v>3.8537441376619563</v>
      </c>
      <c r="G43" s="6">
        <f>(K13+W12)/2</f>
        <v>3.1803137672933861</v>
      </c>
      <c r="H43" s="6">
        <f t="shared" si="11"/>
        <v>0.67343037036857023</v>
      </c>
      <c r="I43" s="6" t="str">
        <f t="shared" si="12"/>
        <v>MIN</v>
      </c>
      <c r="J43" s="6">
        <f t="shared" si="7"/>
        <v>7.0340579049553424</v>
      </c>
      <c r="L43" s="10">
        <f>MAX(K12,W13)</f>
        <v>4.701179542368334</v>
      </c>
      <c r="M43" s="6">
        <f>MAX(K13,W12)</f>
        <v>3.2669125727007722</v>
      </c>
      <c r="N43" s="6">
        <f t="shared" si="8"/>
        <v>1.4342669696675618</v>
      </c>
      <c r="O43" s="6" t="str">
        <f t="shared" si="9"/>
        <v>MIN</v>
      </c>
      <c r="P43" s="6">
        <f t="shared" si="10"/>
        <v>7.9680921150691066</v>
      </c>
      <c r="AA43"/>
      <c r="AC43" s="6"/>
    </row>
    <row r="44" spans="1:42" ht="15" thickBot="1" x14ac:dyDescent="0.35">
      <c r="A44" t="str">
        <f>A8</f>
        <v>CHW</v>
      </c>
      <c r="B44" s="5">
        <f>Neural!B8</f>
        <v>3.3017641569579101</v>
      </c>
      <c r="C44" s="5">
        <f>Neural!C8</f>
        <v>6.16776064788362</v>
      </c>
      <c r="D44" s="6" t="str">
        <f>A14</f>
        <v>OAK</v>
      </c>
      <c r="E44" s="6" t="str">
        <f>B14</f>
        <v>ATL</v>
      </c>
      <c r="F44" s="6">
        <f>(K14+W15)/2</f>
        <v>3.901592525343001</v>
      </c>
      <c r="G44" s="6">
        <f>(K15+W14)/2</f>
        <v>4.199822484221432</v>
      </c>
      <c r="H44" s="6">
        <f t="shared" si="11"/>
        <v>-0.29822995887843096</v>
      </c>
      <c r="I44" s="6" t="str">
        <f t="shared" si="12"/>
        <v>ATL</v>
      </c>
      <c r="J44" s="6">
        <f t="shared" si="7"/>
        <v>8.1014150095644339</v>
      </c>
      <c r="L44" s="10">
        <f>MAX(K14,W15)</f>
        <v>3.9551359460727267</v>
      </c>
      <c r="M44" s="6">
        <f>MAX(K15,W14)</f>
        <v>4.4598070411151234</v>
      </c>
      <c r="N44" s="6">
        <f t="shared" si="8"/>
        <v>-0.50467109504239671</v>
      </c>
      <c r="O44" s="6" t="str">
        <f t="shared" si="9"/>
        <v>ATL</v>
      </c>
      <c r="P44" s="6">
        <f t="shared" si="10"/>
        <v>8.4149429871878496</v>
      </c>
      <c r="AA44"/>
      <c r="AC44" s="6"/>
    </row>
    <row r="45" spans="1:42" ht="15" thickBot="1" x14ac:dyDescent="0.35">
      <c r="A45" t="str">
        <f>A7</f>
        <v>NYM</v>
      </c>
      <c r="B45" s="5">
        <f>Neural!B7</f>
        <v>4.2160558241560402</v>
      </c>
      <c r="C45" s="5">
        <f>Neural!C7</f>
        <v>6.01065808707847</v>
      </c>
      <c r="D45" s="6" t="str">
        <f>A16</f>
        <v>SDP</v>
      </c>
      <c r="E45" s="6" t="str">
        <f>B16</f>
        <v>KCR</v>
      </c>
      <c r="F45" s="6">
        <f>(K16+W17)/2</f>
        <v>4.1750287484880904</v>
      </c>
      <c r="G45" s="6">
        <f>(K17+W16)/2</f>
        <v>5.0673529091781093</v>
      </c>
      <c r="H45" s="6">
        <f t="shared" si="11"/>
        <v>-0.89232416069001896</v>
      </c>
      <c r="I45" s="6" t="str">
        <f t="shared" si="12"/>
        <v>KCR</v>
      </c>
      <c r="J45" s="6">
        <f t="shared" si="7"/>
        <v>9.2423816576662006</v>
      </c>
      <c r="L45" s="10">
        <f>MAX(K16,W17)</f>
        <v>4.3762441698079337</v>
      </c>
      <c r="M45" s="6">
        <f>MAX(K17,W16)</f>
        <v>6.1674905192672789</v>
      </c>
      <c r="N45" s="6">
        <f t="shared" si="8"/>
        <v>-1.7912463494593451</v>
      </c>
      <c r="O45" s="6" t="str">
        <f t="shared" si="9"/>
        <v>KCR</v>
      </c>
      <c r="P45" s="6">
        <f t="shared" si="10"/>
        <v>10.543734689075212</v>
      </c>
      <c r="AA45"/>
      <c r="AC45" s="6"/>
    </row>
    <row r="46" spans="1:42" ht="15" thickBot="1" x14ac:dyDescent="0.35">
      <c r="A46" t="str">
        <f t="shared" ref="A46:A61" si="13">A9</f>
        <v>MIL</v>
      </c>
      <c r="B46" s="5">
        <f>Neural!B9</f>
        <v>5.8342040549239496</v>
      </c>
      <c r="C46" s="5">
        <f>Neural!C9</f>
        <v>3.7026144927970499</v>
      </c>
      <c r="D46" s="6" t="str">
        <f>A18</f>
        <v>TEX</v>
      </c>
      <c r="E46" s="6" t="str">
        <f>B18</f>
        <v>MIA</v>
      </c>
      <c r="F46" s="6">
        <f>(K18+W19)/2</f>
        <v>2.7930034392155099</v>
      </c>
      <c r="G46" s="6">
        <f>(K19+W18)/2</f>
        <v>3.9260067299325989</v>
      </c>
      <c r="H46" s="6">
        <f t="shared" si="11"/>
        <v>-1.1330032907170891</v>
      </c>
      <c r="I46" s="6" t="str">
        <f t="shared" si="12"/>
        <v>MIA</v>
      </c>
      <c r="J46" s="6">
        <f t="shared" si="7"/>
        <v>6.7190101691481088</v>
      </c>
      <c r="L46" s="10">
        <f>MAX(K18,W19)</f>
        <v>3.2378703207444719</v>
      </c>
      <c r="M46" s="6">
        <f>MAX(K19,W18)</f>
        <v>4.4194032010133384</v>
      </c>
      <c r="N46" s="6">
        <f t="shared" si="8"/>
        <v>-1.1815328802688665</v>
      </c>
      <c r="O46" s="6" t="str">
        <f t="shared" si="9"/>
        <v>MIA</v>
      </c>
      <c r="P46" s="6">
        <f t="shared" si="10"/>
        <v>7.6572735217578103</v>
      </c>
      <c r="AA46"/>
      <c r="AC46" s="6"/>
    </row>
    <row r="47" spans="1:42" ht="15" thickBot="1" x14ac:dyDescent="0.35">
      <c r="A47" t="str">
        <f t="shared" si="13"/>
        <v>DET</v>
      </c>
      <c r="B47" s="5">
        <f>Neural!B10</f>
        <v>4.9207247402422096</v>
      </c>
      <c r="C47" s="5">
        <f>Neural!C10</f>
        <v>5.9835441656137398</v>
      </c>
      <c r="D47" s="6" t="str">
        <f>A20</f>
        <v>WSN</v>
      </c>
      <c r="E47" s="6" t="str">
        <f>B20</f>
        <v>CLE</v>
      </c>
      <c r="F47" s="6">
        <f>(K20+W21)/2</f>
        <v>3.8671187035890888</v>
      </c>
      <c r="G47" s="6">
        <f>(K21+W20)/2</f>
        <v>5.0622659196755047</v>
      </c>
      <c r="H47" s="6">
        <f t="shared" ref="H47:H48" si="14">F47-G47</f>
        <v>-1.1951472160864158</v>
      </c>
      <c r="I47" s="6" t="str">
        <f t="shared" si="12"/>
        <v>CLE</v>
      </c>
      <c r="J47" s="6">
        <f t="shared" si="7"/>
        <v>8.9293846232645926</v>
      </c>
      <c r="L47" s="10">
        <f>MAX(K20,W21)</f>
        <v>4.2976064292486917</v>
      </c>
      <c r="M47" s="6">
        <f>MAX(K21,W20)</f>
        <v>6.1956985669764642</v>
      </c>
      <c r="N47" s="6">
        <f t="shared" si="8"/>
        <v>-1.8980921377277724</v>
      </c>
      <c r="O47" s="6" t="str">
        <f t="shared" si="9"/>
        <v>CLE</v>
      </c>
      <c r="P47" s="6">
        <f t="shared" si="10"/>
        <v>10.493304996225156</v>
      </c>
      <c r="AA47"/>
      <c r="AC47" s="6"/>
    </row>
    <row r="48" spans="1:42" ht="15" thickBot="1" x14ac:dyDescent="0.35">
      <c r="A48" t="str">
        <f t="shared" si="13"/>
        <v>BOS</v>
      </c>
      <c r="B48" s="5">
        <f>Neural!B11</f>
        <v>4.0121518156428699</v>
      </c>
      <c r="C48" s="5">
        <f>Neural!C11</f>
        <v>5.1964184128912398</v>
      </c>
      <c r="D48" s="6" t="str">
        <f>A22</f>
        <v>LAA</v>
      </c>
      <c r="E48" s="6" t="str">
        <f>B22</f>
        <v>SEA</v>
      </c>
      <c r="F48" s="6">
        <f>(K22+W23)/2</f>
        <v>4.0142401696705354</v>
      </c>
      <c r="G48" s="6">
        <f>(K23+W22)/2</f>
        <v>3.9240447800513705</v>
      </c>
      <c r="H48" s="6">
        <f t="shared" si="14"/>
        <v>9.0195389619164956E-2</v>
      </c>
      <c r="I48" s="6" t="str">
        <f t="shared" si="12"/>
        <v>LAA</v>
      </c>
      <c r="J48" s="6">
        <f t="shared" si="7"/>
        <v>7.9382849497219059</v>
      </c>
      <c r="L48" s="10">
        <f>MAX(K22,W23)</f>
        <v>4.0168862470310618</v>
      </c>
      <c r="M48" s="6">
        <f>MAX(K23,W22)</f>
        <v>4.9759742068250681</v>
      </c>
      <c r="N48" s="6">
        <f t="shared" si="8"/>
        <v>-0.9590879597940063</v>
      </c>
      <c r="O48" s="6" t="str">
        <f t="shared" si="9"/>
        <v>SEA</v>
      </c>
      <c r="P48" s="6">
        <f t="shared" si="10"/>
        <v>8.9928604538561299</v>
      </c>
      <c r="AA48"/>
      <c r="AC48" s="6"/>
    </row>
    <row r="49" spans="1:29" ht="15" thickBot="1" x14ac:dyDescent="0.35">
      <c r="A49" t="str">
        <f t="shared" si="13"/>
        <v>MIN</v>
      </c>
      <c r="B49" s="5">
        <f>Neural!B12</f>
        <v>4.7269513250254196</v>
      </c>
      <c r="C49" s="5">
        <f>Neural!C12</f>
        <v>3.38176959288384</v>
      </c>
      <c r="D49" s="6" t="str">
        <f>A24</f>
        <v>CIN</v>
      </c>
      <c r="E49" s="6" t="str">
        <f>B24</f>
        <v>CHC</v>
      </c>
      <c r="F49" s="6">
        <f>(K24+W25)/2</f>
        <v>4.4916481992153301</v>
      </c>
      <c r="G49" s="6">
        <f>(K25+W24)/2</f>
        <v>3.6919007071980161</v>
      </c>
      <c r="H49" s="6">
        <f t="shared" ref="H49" si="15">F49-G49</f>
        <v>0.79974749201731399</v>
      </c>
      <c r="I49" s="6" t="str">
        <f t="shared" si="12"/>
        <v>CIN</v>
      </c>
      <c r="J49" s="6">
        <f t="shared" si="7"/>
        <v>8.1835489064133462</v>
      </c>
      <c r="L49" s="10">
        <f>MAX(K24,W25)</f>
        <v>5.2653956425415265</v>
      </c>
      <c r="M49" s="6">
        <f>MAX(K25,W24)</f>
        <v>3.9368175442314319</v>
      </c>
      <c r="N49" s="6">
        <f t="shared" si="8"/>
        <v>1.3285780983100945</v>
      </c>
      <c r="O49" s="6" t="str">
        <f t="shared" si="9"/>
        <v>CIN</v>
      </c>
      <c r="P49" s="6">
        <f t="shared" si="10"/>
        <v>9.2022131867729584</v>
      </c>
      <c r="AA49"/>
      <c r="AC49" s="6"/>
    </row>
    <row r="50" spans="1:29" ht="15" thickBot="1" x14ac:dyDescent="0.35">
      <c r="A50" t="str">
        <f t="shared" si="13"/>
        <v>HOU</v>
      </c>
      <c r="B50" s="5">
        <f>Neural!B13</f>
        <v>3.0268291037594</v>
      </c>
      <c r="C50" s="5">
        <f>Neural!C13</f>
        <v>2.9739016831289402</v>
      </c>
      <c r="D50" s="6" t="str">
        <f>A26</f>
        <v>STL</v>
      </c>
      <c r="E50" s="6" t="str">
        <f>B26</f>
        <v>PHI</v>
      </c>
      <c r="F50" s="6">
        <f>(K26+W27)/2</f>
        <v>3.6435436110736843</v>
      </c>
      <c r="G50" s="6">
        <f>(K27+W26)/2</f>
        <v>4.3538400698365916</v>
      </c>
      <c r="H50" s="6">
        <f t="shared" ref="H50:H51" si="16">F50-G50</f>
        <v>-0.71029645876290726</v>
      </c>
      <c r="I50" s="6" t="str">
        <f t="shared" si="12"/>
        <v>PHI</v>
      </c>
      <c r="J50" s="6">
        <f t="shared" si="7"/>
        <v>7.9973836809102758</v>
      </c>
      <c r="L50" s="10">
        <f>MAX(K26,W27)</f>
        <v>4.0179790227992944</v>
      </c>
      <c r="M50" s="6">
        <f>MAX(K27,W26)</f>
        <v>4.7152755620304898</v>
      </c>
      <c r="N50" s="6">
        <f t="shared" si="8"/>
        <v>-0.69729653923119539</v>
      </c>
      <c r="O50" s="6" t="str">
        <f t="shared" si="9"/>
        <v>PHI</v>
      </c>
      <c r="P50" s="6">
        <f t="shared" si="10"/>
        <v>8.7332545848297833</v>
      </c>
      <c r="AA50"/>
      <c r="AC50" s="6"/>
    </row>
    <row r="51" spans="1:29" ht="15" thickBot="1" x14ac:dyDescent="0.35">
      <c r="A51" t="str">
        <f t="shared" si="13"/>
        <v>OAK</v>
      </c>
      <c r="B51" s="5">
        <f>Neural!B14</f>
        <v>3.9394982204817</v>
      </c>
      <c r="C51" s="5">
        <f>Neural!C14</f>
        <v>4.6072299469990803</v>
      </c>
      <c r="D51" s="6" t="str">
        <f>A28</f>
        <v>NYY</v>
      </c>
      <c r="E51" s="6" t="str">
        <f>B28</f>
        <v>SFG</v>
      </c>
      <c r="F51" s="6">
        <f>(K28+W29)/2</f>
        <v>4.4532418450317284</v>
      </c>
      <c r="G51" s="6">
        <f>(K29+W28)/2</f>
        <v>3.7297693095922955</v>
      </c>
      <c r="H51" s="6">
        <f t="shared" si="16"/>
        <v>0.72347253543943291</v>
      </c>
      <c r="I51" s="6" t="str">
        <f t="shared" si="12"/>
        <v>NYY</v>
      </c>
      <c r="J51" s="6">
        <f t="shared" si="7"/>
        <v>8.1830111546240243</v>
      </c>
      <c r="L51" s="10">
        <f>MAX(K28,W29)</f>
        <v>4.4793953721085762</v>
      </c>
      <c r="M51" s="6">
        <f>MAX(K29,W28)</f>
        <v>5.0049411323581943</v>
      </c>
      <c r="N51" s="6">
        <f t="shared" si="8"/>
        <v>-0.52554576024961808</v>
      </c>
      <c r="O51" s="6" t="str">
        <f t="shared" si="9"/>
        <v>SFG</v>
      </c>
      <c r="P51" s="6">
        <f t="shared" si="10"/>
        <v>9.4843365044667713</v>
      </c>
      <c r="AA51"/>
      <c r="AC51" s="6"/>
    </row>
    <row r="52" spans="1:29" ht="15" thickBot="1" x14ac:dyDescent="0.35">
      <c r="A52" t="str">
        <f t="shared" si="13"/>
        <v>ATL</v>
      </c>
      <c r="B52" s="5">
        <f>Neural!B15</f>
        <v>3.87877482477422</v>
      </c>
      <c r="C52" s="16">
        <f>Neural!C15</f>
        <v>3.779417740055</v>
      </c>
      <c r="D52" s="6" t="str">
        <f>A30</f>
        <v>COL</v>
      </c>
      <c r="E52" s="6" t="str">
        <f>B30</f>
        <v>LAD</v>
      </c>
      <c r="F52" s="6">
        <f>(K30+W31)/2</f>
        <v>4.6780961092567672</v>
      </c>
      <c r="G52" s="6">
        <f>(K31+W30)/2</f>
        <v>4.2907190858754349</v>
      </c>
      <c r="H52" s="6">
        <f t="shared" ref="H52" si="17">F52-G52</f>
        <v>0.38737702338133229</v>
      </c>
      <c r="I52" s="6" t="str">
        <f t="shared" ref="I52" si="18">IF(G52&gt;F52,E52,D52)</f>
        <v>COL</v>
      </c>
      <c r="J52" s="6">
        <f t="shared" ref="J52" si="19">F52+G52</f>
        <v>8.9688151951322013</v>
      </c>
      <c r="L52" s="10">
        <f>MAX(K30,W31)</f>
        <v>5.2821444349948159</v>
      </c>
      <c r="M52" s="6">
        <f>MAX(K31,W30)</f>
        <v>5.1645800918809037</v>
      </c>
      <c r="N52" s="6">
        <f t="shared" si="8"/>
        <v>0.11756434311391217</v>
      </c>
      <c r="O52" s="6" t="str">
        <f t="shared" si="9"/>
        <v>COL</v>
      </c>
      <c r="P52" s="6">
        <f t="shared" si="10"/>
        <v>10.44672452687572</v>
      </c>
      <c r="AA52"/>
      <c r="AC52" s="6"/>
    </row>
    <row r="53" spans="1:29" ht="15" thickBot="1" x14ac:dyDescent="0.35">
      <c r="A53" t="str">
        <f t="shared" si="13"/>
        <v>SDP</v>
      </c>
      <c r="B53" s="5">
        <f>Neural!B16</f>
        <v>4.0610182697352997</v>
      </c>
      <c r="C53" s="16">
        <f>Neural!C16</f>
        <v>3.95707101083305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KCR</v>
      </c>
      <c r="B54" s="5">
        <f>Neural!B17</f>
        <v>6.2376660935458599</v>
      </c>
      <c r="C54" s="16">
        <f>Neural!C17</f>
        <v>4.6342825286730998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TEX</v>
      </c>
      <c r="B55" s="5">
        <f>Neural!B18</f>
        <v>3.2571333573027998</v>
      </c>
      <c r="C55" s="16">
        <f>Neural!C18</f>
        <v>4.6523677399002104</v>
      </c>
      <c r="N55" s="10"/>
    </row>
    <row r="56" spans="1:29" ht="15" thickBot="1" x14ac:dyDescent="0.35">
      <c r="A56" t="str">
        <f t="shared" si="13"/>
        <v>MIA</v>
      </c>
      <c r="B56" s="5">
        <f>Neural!B19</f>
        <v>3.51184085804528</v>
      </c>
      <c r="C56" s="16">
        <f>Neural!C19</f>
        <v>2.3032782618128902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WSN</v>
      </c>
      <c r="B57" s="5">
        <f>Neural!B20</f>
        <v>3.6100202230363099</v>
      </c>
      <c r="C57" s="16">
        <f>Neural!C20</f>
        <v>3.8877198963433299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CLE</v>
      </c>
      <c r="B58" s="5">
        <f>Neural!B21</f>
        <v>6.3961077077452497</v>
      </c>
      <c r="C58" s="16">
        <f>Neural!C21</f>
        <v>4.3418777351137203</v>
      </c>
      <c r="D58" s="8" t="str">
        <f t="shared" ref="D58:E74" si="23">D38</f>
        <v>PIT</v>
      </c>
      <c r="E58" s="8" t="str">
        <f t="shared" si="23"/>
        <v>TOR</v>
      </c>
      <c r="F58" s="6">
        <f t="shared" ref="F58:F74" si="24">MIN(L38,L58)</f>
        <v>3.9134542402310877</v>
      </c>
      <c r="G58" s="6">
        <f t="shared" ref="G58:G74" si="25">MAX(M38,M58)</f>
        <v>5.2916998750766151</v>
      </c>
      <c r="H58" s="6">
        <f t="shared" ref="H58:H69" si="26">F58-G58</f>
        <v>-1.3782456348455274</v>
      </c>
      <c r="I58" s="6" t="str">
        <f>IF(G58&gt;F58,E58,D58)</f>
        <v>TOR</v>
      </c>
      <c r="J58" s="6">
        <f t="shared" ref="J58:J71" si="27">F58+G58</f>
        <v>9.2051541153077032</v>
      </c>
      <c r="L58" s="6">
        <f>MIN(K2,W3)</f>
        <v>3.9134542402310877</v>
      </c>
      <c r="M58" s="6">
        <f>MIN(K3,W2)</f>
        <v>5.1972612740356068</v>
      </c>
      <c r="N58" s="6">
        <f t="shared" ref="N58:N74" si="28">L58-M58</f>
        <v>-1.2838070338045191</v>
      </c>
      <c r="O58" s="6" t="str">
        <f t="shared" ref="O58:O74" si="29">IF(M58&gt;L58,E58,D58)</f>
        <v>TOR</v>
      </c>
      <c r="P58" s="6">
        <f t="shared" ref="P58:P74" si="30">L58+M58</f>
        <v>9.110715514266694</v>
      </c>
      <c r="AA58"/>
      <c r="AC58" s="6"/>
    </row>
    <row r="59" spans="1:29" ht="15" thickBot="1" x14ac:dyDescent="0.35">
      <c r="A59" t="str">
        <f t="shared" si="13"/>
        <v>LAA</v>
      </c>
      <c r="B59" s="5">
        <f>Neural!B22</f>
        <v>4.1194294360980903</v>
      </c>
      <c r="C59" s="16">
        <f>Neural!C22</f>
        <v>5.0622217878040496</v>
      </c>
      <c r="D59" s="8" t="str">
        <f t="shared" si="23"/>
        <v>TBR</v>
      </c>
      <c r="E59" s="8" t="str">
        <f t="shared" si="23"/>
        <v>BAL</v>
      </c>
      <c r="F59" s="6">
        <f t="shared" si="24"/>
        <v>2.9562446782691465</v>
      </c>
      <c r="G59" s="6">
        <f t="shared" si="25"/>
        <v>5.16092073047162</v>
      </c>
      <c r="H59" s="6">
        <f t="shared" si="26"/>
        <v>-2.2046760522024735</v>
      </c>
      <c r="I59" s="6" t="str">
        <f t="shared" ref="I59:I71" si="31">IF(G59&gt;F59,E59,D59)</f>
        <v>BAL</v>
      </c>
      <c r="J59" s="6">
        <f t="shared" si="27"/>
        <v>8.1171654087407674</v>
      </c>
      <c r="L59" s="6">
        <f>MIN(K4,W5)</f>
        <v>2.9562446782691465</v>
      </c>
      <c r="M59" s="6">
        <f>MIN(K5,W4)</f>
        <v>4.9151538439811446</v>
      </c>
      <c r="N59" s="6">
        <f t="shared" si="28"/>
        <v>-1.9589091657119981</v>
      </c>
      <c r="O59" s="6" t="str">
        <f t="shared" si="29"/>
        <v>BAL</v>
      </c>
      <c r="P59" s="6">
        <f t="shared" si="30"/>
        <v>7.8713985222502911</v>
      </c>
      <c r="AA59"/>
      <c r="AC59" s="6"/>
    </row>
    <row r="60" spans="1:29" ht="15" thickBot="1" x14ac:dyDescent="0.35">
      <c r="A60" t="str">
        <f t="shared" si="13"/>
        <v>SEA</v>
      </c>
      <c r="B60" s="5">
        <f>Neural!B23</f>
        <v>2.7894551845018301</v>
      </c>
      <c r="C60" s="16">
        <f>Neural!C23</f>
        <v>4.0199949677928304</v>
      </c>
      <c r="D60" s="8" t="str">
        <f t="shared" si="23"/>
        <v>ARI</v>
      </c>
      <c r="E60" s="8" t="str">
        <f t="shared" si="23"/>
        <v>NYM</v>
      </c>
      <c r="F60" s="6">
        <f t="shared" si="24"/>
        <v>3.3739734604571057</v>
      </c>
      <c r="G60" s="6">
        <f t="shared" si="25"/>
        <v>4.1097903685396826</v>
      </c>
      <c r="H60" s="6">
        <f t="shared" si="26"/>
        <v>-0.73581690808257694</v>
      </c>
      <c r="I60" s="6" t="str">
        <f t="shared" si="31"/>
        <v>NYM</v>
      </c>
      <c r="J60" s="6">
        <f t="shared" si="27"/>
        <v>7.4837638289967883</v>
      </c>
      <c r="L60" s="6">
        <f>MIN(K6,W7)</f>
        <v>3.3739734604571057</v>
      </c>
      <c r="M60" s="6">
        <f>MIN(K7,W6)</f>
        <v>3.99653752645585</v>
      </c>
      <c r="N60" s="6">
        <f t="shared" si="28"/>
        <v>-0.62256406599874436</v>
      </c>
      <c r="O60" s="6" t="str">
        <f t="shared" si="29"/>
        <v>NYM</v>
      </c>
      <c r="P60" s="6">
        <f t="shared" si="30"/>
        <v>7.3705109869129561</v>
      </c>
      <c r="AA60"/>
      <c r="AC60" s="6"/>
    </row>
    <row r="61" spans="1:29" ht="15" thickBot="1" x14ac:dyDescent="0.35">
      <c r="A61" t="str">
        <f t="shared" si="13"/>
        <v>CIN</v>
      </c>
      <c r="B61" s="5">
        <f>Neural!B24</f>
        <v>3.7827691995521899</v>
      </c>
      <c r="C61" s="16">
        <f>Neural!C24</f>
        <v>3.8908295170190699</v>
      </c>
      <c r="D61" s="8" t="str">
        <f t="shared" si="23"/>
        <v>CHW</v>
      </c>
      <c r="E61" s="8" t="str">
        <f t="shared" si="23"/>
        <v>MIL</v>
      </c>
      <c r="F61" s="6">
        <f t="shared" si="24"/>
        <v>3.3243407278845742</v>
      </c>
      <c r="G61" s="6">
        <f t="shared" si="25"/>
        <v>5.9713980984050741</v>
      </c>
      <c r="H61" s="6">
        <f t="shared" si="26"/>
        <v>-2.6470573705204998</v>
      </c>
      <c r="I61" s="6" t="str">
        <f t="shared" si="31"/>
        <v>MIL</v>
      </c>
      <c r="J61" s="6">
        <f t="shared" si="27"/>
        <v>9.2957388262896483</v>
      </c>
      <c r="L61" s="6">
        <f>MIN(K8,W9)</f>
        <v>3.3243407278845742</v>
      </c>
      <c r="M61" s="6">
        <f>MIN(K9,W8)</f>
        <v>5.793342467270624</v>
      </c>
      <c r="N61" s="6">
        <f t="shared" si="28"/>
        <v>-2.4690017393860497</v>
      </c>
      <c r="O61" s="6" t="str">
        <f t="shared" si="29"/>
        <v>MIL</v>
      </c>
      <c r="P61" s="6">
        <f t="shared" si="30"/>
        <v>9.1176831951551982</v>
      </c>
      <c r="AA61"/>
      <c r="AC61" s="6"/>
    </row>
    <row r="62" spans="1:29" ht="15" thickBot="1" x14ac:dyDescent="0.35">
      <c r="A62" t="str">
        <f t="shared" ref="A62:A66" si="32">A25</f>
        <v>CHC</v>
      </c>
      <c r="B62" s="5">
        <f>Neural!B25</f>
        <v>3.5880953887667002</v>
      </c>
      <c r="C62" s="16">
        <f>Neural!C25</f>
        <v>5.4429122992278502</v>
      </c>
      <c r="D62" s="8" t="str">
        <f t="shared" si="23"/>
        <v>DET</v>
      </c>
      <c r="E62" s="8" t="str">
        <f t="shared" si="23"/>
        <v>BOS</v>
      </c>
      <c r="F62" s="6">
        <f t="shared" si="24"/>
        <v>4.8715111344010662</v>
      </c>
      <c r="G62" s="6">
        <f t="shared" si="25"/>
        <v>5.8926108570562565</v>
      </c>
      <c r="H62" s="6">
        <f t="shared" si="26"/>
        <v>-1.0210997226551903</v>
      </c>
      <c r="I62" s="6" t="str">
        <f t="shared" si="31"/>
        <v>BOS</v>
      </c>
      <c r="J62" s="6">
        <f t="shared" si="27"/>
        <v>10.764121991457323</v>
      </c>
      <c r="L62" s="6">
        <f>MIN(K10,W11)</f>
        <v>4.8715111344010662</v>
      </c>
      <c r="M62" s="6">
        <f>MIN(K11,W9)</f>
        <v>3.4242996774563443</v>
      </c>
      <c r="N62" s="6">
        <f t="shared" si="28"/>
        <v>1.4472114569447219</v>
      </c>
      <c r="O62" s="6" t="str">
        <f t="shared" si="29"/>
        <v>DET</v>
      </c>
      <c r="P62" s="6">
        <f t="shared" si="30"/>
        <v>8.295810811857411</v>
      </c>
      <c r="AA62"/>
      <c r="AC62" s="6"/>
    </row>
    <row r="63" spans="1:29" ht="15" thickBot="1" x14ac:dyDescent="0.35">
      <c r="A63" t="str">
        <f t="shared" si="32"/>
        <v>STL</v>
      </c>
      <c r="B63" s="5">
        <f>Neural!B26</f>
        <v>4.0754019497929903</v>
      </c>
      <c r="C63" s="16">
        <f>Neural!C26</f>
        <v>4.0014580455372997</v>
      </c>
      <c r="D63" s="8" t="str">
        <f t="shared" si="23"/>
        <v>MIN</v>
      </c>
      <c r="E63" s="8" t="str">
        <f t="shared" si="23"/>
        <v>HOU</v>
      </c>
      <c r="F63" s="6">
        <f t="shared" si="24"/>
        <v>3.0063087329555787</v>
      </c>
      <c r="G63" s="6">
        <f t="shared" si="25"/>
        <v>3.2669125727007722</v>
      </c>
      <c r="H63" s="6">
        <f t="shared" si="26"/>
        <v>-0.26060383974519352</v>
      </c>
      <c r="I63" s="6" t="str">
        <f t="shared" si="31"/>
        <v>HOU</v>
      </c>
      <c r="J63" s="6">
        <f t="shared" si="27"/>
        <v>6.2732213056563513</v>
      </c>
      <c r="L63" s="6">
        <f>MIN(K12,W13)</f>
        <v>3.0063087329555787</v>
      </c>
      <c r="M63" s="6">
        <f>MIN(K13,W12)</f>
        <v>3.093714961886</v>
      </c>
      <c r="N63" s="6">
        <f t="shared" si="28"/>
        <v>-8.7406228930421381E-2</v>
      </c>
      <c r="O63" s="6" t="str">
        <f t="shared" si="29"/>
        <v>HOU</v>
      </c>
      <c r="P63" s="6">
        <f t="shared" si="30"/>
        <v>6.1000236948415782</v>
      </c>
      <c r="AA63"/>
      <c r="AC63" s="6"/>
    </row>
    <row r="64" spans="1:29" ht="15" thickBot="1" x14ac:dyDescent="0.35">
      <c r="A64" t="str">
        <f t="shared" si="32"/>
        <v>PHI</v>
      </c>
      <c r="B64" s="5">
        <f>Neural!B27</f>
        <v>4.6628267329145698</v>
      </c>
      <c r="C64" s="16">
        <f>Neural!C27</f>
        <v>3.3988863980106698</v>
      </c>
      <c r="D64" s="8" t="str">
        <f t="shared" si="23"/>
        <v>OAK</v>
      </c>
      <c r="E64" s="8" t="str">
        <f t="shared" si="23"/>
        <v>ATL</v>
      </c>
      <c r="F64" s="6">
        <f t="shared" si="24"/>
        <v>3.8480491046132759</v>
      </c>
      <c r="G64" s="6">
        <f t="shared" si="25"/>
        <v>4.4598070411151234</v>
      </c>
      <c r="H64" s="6">
        <f t="shared" si="26"/>
        <v>-0.61175793650184751</v>
      </c>
      <c r="I64" s="6" t="str">
        <f t="shared" si="31"/>
        <v>ATL</v>
      </c>
      <c r="J64" s="6">
        <f t="shared" si="27"/>
        <v>8.3078561457283993</v>
      </c>
      <c r="L64" s="6">
        <f>MIN(K14,W15)</f>
        <v>3.8480491046132759</v>
      </c>
      <c r="M64" s="6">
        <f>MIN(K15,W14)</f>
        <v>3.9398379273277402</v>
      </c>
      <c r="N64" s="6">
        <f t="shared" si="28"/>
        <v>-9.1788822714464313E-2</v>
      </c>
      <c r="O64" s="6" t="str">
        <f t="shared" si="29"/>
        <v>ATL</v>
      </c>
      <c r="P64" s="6">
        <f t="shared" si="30"/>
        <v>7.7878870319410165</v>
      </c>
      <c r="AA64"/>
      <c r="AC64" s="6"/>
    </row>
    <row r="65" spans="1:37" ht="15" thickBot="1" x14ac:dyDescent="0.35">
      <c r="A65" t="str">
        <f t="shared" si="32"/>
        <v>NYY</v>
      </c>
      <c r="B65" s="5">
        <f>Neural!B28</f>
        <v>4.5810629365826401</v>
      </c>
      <c r="C65" s="16">
        <f>Neural!C28</f>
        <v>2.4298069657108501</v>
      </c>
      <c r="D65" s="8" t="str">
        <f t="shared" si="23"/>
        <v>SDP</v>
      </c>
      <c r="E65" s="8" t="str">
        <f t="shared" si="23"/>
        <v>KCR</v>
      </c>
      <c r="F65" s="6">
        <f t="shared" si="24"/>
        <v>3.9738133271682474</v>
      </c>
      <c r="G65" s="6">
        <f t="shared" si="25"/>
        <v>6.1674905192672789</v>
      </c>
      <c r="H65" s="6">
        <f t="shared" si="26"/>
        <v>-2.1936771920990314</v>
      </c>
      <c r="I65" s="6" t="str">
        <f t="shared" si="31"/>
        <v>KCR</v>
      </c>
      <c r="J65" s="6">
        <f t="shared" si="27"/>
        <v>10.141303846435527</v>
      </c>
      <c r="L65" s="6">
        <f>MIN(K16,W17)</f>
        <v>3.9738133271682474</v>
      </c>
      <c r="M65" s="6">
        <f>MIN(K17,W16)</f>
        <v>3.9672152990889398</v>
      </c>
      <c r="N65" s="6">
        <f t="shared" si="28"/>
        <v>6.5980280793076496E-3</v>
      </c>
      <c r="O65" s="6" t="str">
        <f t="shared" si="29"/>
        <v>SDP</v>
      </c>
      <c r="P65" s="6">
        <f t="shared" si="30"/>
        <v>7.9410286262571876</v>
      </c>
      <c r="AA65"/>
      <c r="AC65" s="6"/>
    </row>
    <row r="66" spans="1:37" ht="15" thickBot="1" x14ac:dyDescent="0.35">
      <c r="A66" t="str">
        <f t="shared" si="32"/>
        <v>SFG</v>
      </c>
      <c r="B66" s="5">
        <f>Neural!B29</f>
        <v>5.1449077086532</v>
      </c>
      <c r="C66" s="16">
        <f>Neural!C29</f>
        <v>4.6220231160910403</v>
      </c>
      <c r="D66" s="8" t="str">
        <f t="shared" si="23"/>
        <v>TEX</v>
      </c>
      <c r="E66" s="8" t="str">
        <f t="shared" si="23"/>
        <v>MIA</v>
      </c>
      <c r="F66" s="6">
        <f t="shared" si="24"/>
        <v>2.3481365576865483</v>
      </c>
      <c r="G66" s="6">
        <f t="shared" si="25"/>
        <v>4.4194032010133384</v>
      </c>
      <c r="H66" s="6">
        <f t="shared" si="26"/>
        <v>-2.0712666433267901</v>
      </c>
      <c r="I66" s="6" t="str">
        <f t="shared" si="31"/>
        <v>MIA</v>
      </c>
      <c r="J66" s="6">
        <f t="shared" si="27"/>
        <v>6.7675397586998862</v>
      </c>
      <c r="L66" s="10">
        <f>MIN(K18,W19)</f>
        <v>2.3481365576865483</v>
      </c>
      <c r="M66" s="6">
        <f>MIN(K19,W18)</f>
        <v>3.4326102588518599</v>
      </c>
      <c r="N66" s="6">
        <f t="shared" si="28"/>
        <v>-1.0844737011653116</v>
      </c>
      <c r="O66" s="6" t="str">
        <f t="shared" si="29"/>
        <v>MIA</v>
      </c>
      <c r="P66" s="6">
        <f t="shared" si="30"/>
        <v>5.7807468165384082</v>
      </c>
      <c r="AA66"/>
      <c r="AC66" s="6"/>
    </row>
    <row r="67" spans="1:37" ht="15" thickBot="1" x14ac:dyDescent="0.35">
      <c r="A67" t="str">
        <f t="shared" ref="A67:A70" si="33">A30</f>
        <v>COL</v>
      </c>
      <c r="B67" s="5">
        <f>Neural!B30</f>
        <v>5.4732024047941401</v>
      </c>
      <c r="C67" s="16">
        <f>Neural!C30</f>
        <v>5.2299306116922599</v>
      </c>
      <c r="D67" s="8" t="str">
        <f t="shared" si="23"/>
        <v>WSN</v>
      </c>
      <c r="E67" s="8" t="str">
        <f t="shared" si="23"/>
        <v>CLE</v>
      </c>
      <c r="F67" s="6">
        <f t="shared" si="24"/>
        <v>3.4366309779294855</v>
      </c>
      <c r="G67" s="6">
        <f t="shared" si="25"/>
        <v>6.1956985669764642</v>
      </c>
      <c r="H67" s="6">
        <f t="shared" si="26"/>
        <v>-2.7590675890469787</v>
      </c>
      <c r="I67" s="6" t="str">
        <f t="shared" si="31"/>
        <v>CLE</v>
      </c>
      <c r="J67" s="6">
        <f t="shared" si="27"/>
        <v>9.6323295449059501</v>
      </c>
      <c r="L67" s="10">
        <f>MIN(K20,W21)</f>
        <v>3.4366309779294855</v>
      </c>
      <c r="M67" s="6">
        <f>MIN(K21,W20)</f>
        <v>3.9288332723745447</v>
      </c>
      <c r="N67" s="6">
        <f t="shared" si="28"/>
        <v>-0.49220229444505925</v>
      </c>
      <c r="O67" s="6" t="str">
        <f t="shared" si="29"/>
        <v>CLE</v>
      </c>
      <c r="P67" s="6">
        <f t="shared" si="30"/>
        <v>7.3654642503040302</v>
      </c>
      <c r="AA67"/>
      <c r="AC67" s="6"/>
    </row>
    <row r="68" spans="1:37" ht="15" thickBot="1" x14ac:dyDescent="0.35">
      <c r="A68" t="str">
        <f t="shared" si="33"/>
        <v>LAD</v>
      </c>
      <c r="B68" s="5">
        <f>Neural!B31</f>
        <v>3.4820050300662899</v>
      </c>
      <c r="C68" s="16">
        <f>Neural!C31</f>
        <v>4.1974705855864798</v>
      </c>
      <c r="D68" s="8" t="str">
        <f t="shared" si="23"/>
        <v>LAA</v>
      </c>
      <c r="E68" s="8" t="str">
        <f t="shared" si="23"/>
        <v>SEA</v>
      </c>
      <c r="F68" s="6">
        <f t="shared" si="24"/>
        <v>4.0115940923100091</v>
      </c>
      <c r="G68" s="6">
        <f t="shared" si="25"/>
        <v>4.9759742068250681</v>
      </c>
      <c r="H68" s="6">
        <f t="shared" si="26"/>
        <v>-0.96438011451505901</v>
      </c>
      <c r="I68" s="6" t="str">
        <f t="shared" si="31"/>
        <v>SEA</v>
      </c>
      <c r="J68" s="6">
        <f t="shared" si="27"/>
        <v>8.9875682991350772</v>
      </c>
      <c r="L68" s="10">
        <f>MIN(K22,W23)</f>
        <v>4.0115940923100091</v>
      </c>
      <c r="M68" s="6">
        <f>MIN(K23,W22)</f>
        <v>2.8721153532776729</v>
      </c>
      <c r="N68" s="6">
        <f t="shared" si="28"/>
        <v>1.1394787390323362</v>
      </c>
      <c r="O68" s="6" t="str">
        <f t="shared" si="29"/>
        <v>LAA</v>
      </c>
      <c r="P68" s="6">
        <f t="shared" si="30"/>
        <v>6.8837094455876819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 t="str">
        <f t="shared" si="23"/>
        <v>CIN</v>
      </c>
      <c r="E69" s="8" t="str">
        <f t="shared" si="23"/>
        <v>CHC</v>
      </c>
      <c r="F69" s="6">
        <f t="shared" si="24"/>
        <v>3.7179007558891337</v>
      </c>
      <c r="G69" s="6">
        <f t="shared" si="25"/>
        <v>3.9368175442314319</v>
      </c>
      <c r="H69" s="6">
        <f t="shared" si="26"/>
        <v>-0.21891678834229822</v>
      </c>
      <c r="I69" s="6" t="str">
        <f t="shared" si="31"/>
        <v>CHC</v>
      </c>
      <c r="J69" s="6">
        <f t="shared" si="27"/>
        <v>7.6547183001205656</v>
      </c>
      <c r="L69" s="10">
        <f>MIN(K24,W25)</f>
        <v>3.7179007558891337</v>
      </c>
      <c r="M69" s="6">
        <f>MIN(K25,W24)</f>
        <v>3.4469838701646007</v>
      </c>
      <c r="N69" s="6">
        <f t="shared" si="28"/>
        <v>0.27091688572453299</v>
      </c>
      <c r="O69" s="6" t="str">
        <f t="shared" si="29"/>
        <v>CIN</v>
      </c>
      <c r="P69" s="6">
        <f t="shared" si="30"/>
        <v>7.164884626053734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 t="str">
        <f t="shared" si="23"/>
        <v>STL</v>
      </c>
      <c r="E70" s="8" t="str">
        <f t="shared" si="23"/>
        <v>PHI</v>
      </c>
      <c r="F70" s="6">
        <f t="shared" si="24"/>
        <v>3.2691081993480746</v>
      </c>
      <c r="G70" s="6">
        <f t="shared" si="25"/>
        <v>4.7152755620304898</v>
      </c>
      <c r="H70" s="6">
        <f t="shared" ref="H70:H71" si="34">F70-G70</f>
        <v>-1.4461673626824152</v>
      </c>
      <c r="I70" s="6" t="str">
        <f t="shared" si="31"/>
        <v>PHI</v>
      </c>
      <c r="J70" s="6">
        <f t="shared" si="27"/>
        <v>7.9843837613785649</v>
      </c>
      <c r="L70" s="10">
        <f>MIN(K26,W27)</f>
        <v>3.2691081993480746</v>
      </c>
      <c r="M70" s="6">
        <f>MIN(K27,W26)</f>
        <v>3.9924045776426942</v>
      </c>
      <c r="N70" s="6">
        <f t="shared" si="28"/>
        <v>-0.72329637829461957</v>
      </c>
      <c r="O70" s="6" t="str">
        <f t="shared" si="29"/>
        <v>PHI</v>
      </c>
      <c r="P70" s="6">
        <f t="shared" si="30"/>
        <v>7.2615127769907684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 t="str">
        <f t="shared" si="23"/>
        <v>NYY</v>
      </c>
      <c r="E71" s="8" t="str">
        <f t="shared" si="23"/>
        <v>SFG</v>
      </c>
      <c r="F71" s="6">
        <f t="shared" si="24"/>
        <v>4.4270883179548797</v>
      </c>
      <c r="G71" s="6">
        <f t="shared" si="25"/>
        <v>5.0049411323581943</v>
      </c>
      <c r="H71" s="6">
        <f t="shared" si="34"/>
        <v>-0.5778528144033146</v>
      </c>
      <c r="I71" s="6" t="str">
        <f t="shared" si="31"/>
        <v>SFG</v>
      </c>
      <c r="J71" s="6">
        <f t="shared" si="27"/>
        <v>9.4320294503130739</v>
      </c>
      <c r="L71" s="10">
        <f>MIN(K28,W29)</f>
        <v>4.4270883179548797</v>
      </c>
      <c r="M71" s="6">
        <f>MIN(K29,W28)</f>
        <v>2.4545974868263967</v>
      </c>
      <c r="N71" s="6">
        <f t="shared" si="28"/>
        <v>1.972490831128483</v>
      </c>
      <c r="O71" s="6" t="str">
        <f t="shared" si="29"/>
        <v>NYY</v>
      </c>
      <c r="P71" s="6">
        <f t="shared" si="30"/>
        <v>6.8816858047812763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 t="str">
        <f t="shared" si="23"/>
        <v>COL</v>
      </c>
      <c r="E72" s="6" t="str">
        <f t="shared" si="23"/>
        <v>LAD</v>
      </c>
      <c r="F72" s="6">
        <f t="shared" si="24"/>
        <v>4.0740477835187185</v>
      </c>
      <c r="G72" s="6">
        <f t="shared" si="25"/>
        <v>5.1645800918809037</v>
      </c>
      <c r="H72" s="6">
        <f t="shared" ref="H72" si="35">F72-G72</f>
        <v>-1.0905323083621852</v>
      </c>
      <c r="I72" s="6" t="str">
        <f t="shared" ref="I72" si="36">IF(G72&gt;F72,E72,D72)</f>
        <v>LAD</v>
      </c>
      <c r="J72" s="6">
        <f t="shared" ref="J72" si="37">F72+G72</f>
        <v>9.2386278753996223</v>
      </c>
      <c r="L72" s="10">
        <f>MIN(K30,W31)</f>
        <v>4.0740477835187185</v>
      </c>
      <c r="M72" s="6">
        <f>MIN(K31,W30)</f>
        <v>3.4168580798699657</v>
      </c>
      <c r="N72" s="6">
        <f t="shared" si="28"/>
        <v>0.65718970364875284</v>
      </c>
      <c r="O72" s="6" t="str">
        <f t="shared" si="29"/>
        <v>COL</v>
      </c>
      <c r="P72" s="6">
        <f t="shared" si="30"/>
        <v>7.4909058633886847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202</v>
      </c>
      <c r="N77" s="17" t="s">
        <v>203</v>
      </c>
      <c r="O77" s="12" t="s">
        <v>48</v>
      </c>
      <c r="P77" s="17" t="s">
        <v>202</v>
      </c>
      <c r="Q77" s="17" t="s">
        <v>203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198</v>
      </c>
      <c r="W77" s="14" t="s">
        <v>204</v>
      </c>
      <c r="X77" s="14" t="s">
        <v>205</v>
      </c>
      <c r="Y77" s="14" t="s">
        <v>66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198</v>
      </c>
      <c r="AE77" s="14" t="s">
        <v>206</v>
      </c>
      <c r="AF77" s="14" t="s">
        <v>205</v>
      </c>
      <c r="AG77" s="14" t="s">
        <v>66</v>
      </c>
      <c r="AH77" s="12" t="s">
        <v>14</v>
      </c>
      <c r="AK77"/>
    </row>
    <row r="78" spans="1:37" x14ac:dyDescent="0.3">
      <c r="D78" s="8" t="str">
        <f t="shared" ref="D78:E91" si="41">D38</f>
        <v>PIT</v>
      </c>
      <c r="E78" s="8" t="str">
        <f t="shared" si="41"/>
        <v>TOR</v>
      </c>
      <c r="F78" s="6">
        <f t="shared" ref="F78:F94" si="42">MAX(L38,L58)</f>
        <v>5.1730462677570976</v>
      </c>
      <c r="G78" s="6">
        <f t="shared" ref="G78:G94" si="43">MIN(M38,M58)</f>
        <v>5.1972612740356068</v>
      </c>
      <c r="H78" s="6">
        <f t="shared" ref="H78:H89" si="44">F78-G78</f>
        <v>-2.4215006278509144E-2</v>
      </c>
      <c r="I78" s="6" t="str">
        <f>IF(G78&gt;F78,E78,D78)</f>
        <v>TOR</v>
      </c>
      <c r="J78" s="6">
        <f t="shared" ref="J78:J91" si="45">F78+G78</f>
        <v>10.370307541792705</v>
      </c>
      <c r="L78" s="17" t="str">
        <f t="shared" ref="L78:L92" si="46">D78</f>
        <v>PIT</v>
      </c>
      <c r="M78" s="17">
        <f>N2</f>
        <v>5</v>
      </c>
      <c r="N78" s="17">
        <f>Z2</f>
        <v>5.3</v>
      </c>
      <c r="O78" s="17" t="str">
        <f t="shared" ref="O78:O92" si="47">E78</f>
        <v>TOR</v>
      </c>
      <c r="P78" s="17">
        <f>N3</f>
        <v>5.2</v>
      </c>
      <c r="Q78" s="17">
        <f>Z3</f>
        <v>3.7</v>
      </c>
      <c r="R78" s="28" t="s">
        <v>256</v>
      </c>
      <c r="S78" s="28" t="s">
        <v>257</v>
      </c>
      <c r="T78" s="31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TOR</v>
      </c>
      <c r="U78" s="32">
        <f>(COUNTIF(I38, T78) + COUNTIF(O38, T78) + COUNTIF(I58, T78) + COUNTIF(O58, T78) + COUNTIF(I78, T78))/5</f>
        <v>1</v>
      </c>
      <c r="V78" s="32">
        <f>IF(U78=1, 5, IF(U78=0.8, 4, IF(U78=0.6, 3, IF(U78=0.4, 2, IF(U78=0.2, 1, 0)))))</f>
        <v>5</v>
      </c>
      <c r="W78" s="32">
        <f>((P78+N78)/2)-((M78+Q78)/2)</f>
        <v>0.90000000000000036</v>
      </c>
      <c r="X78" s="32">
        <f>IF(OR(AND(O78=T78, W78&gt;0), AND(O78&lt;&gt;T78, W78&lt;0)), 5, 0)</f>
        <v>5</v>
      </c>
      <c r="Y78" s="32">
        <f>V78+X78</f>
        <v>10</v>
      </c>
      <c r="Z78" s="32" t="s">
        <v>80</v>
      </c>
      <c r="AA78" s="27">
        <v>7.5</v>
      </c>
      <c r="AB78" s="30" t="str">
        <f>IF(COUNTIF(J38, "&gt;" &amp; AA78) + COUNTIF(P38, "&gt;" &amp; AA78) + COUNTIF(J58, "&gt;" &amp; AA78) + COUNTIF(J78, "&gt;" &amp; AA78) + COUNTIF(P58, "&gt;" &amp; AA78) &gt;= 3, "Over", "Under")</f>
        <v>Over</v>
      </c>
      <c r="AC78" s="30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1</v>
      </c>
      <c r="AD78" s="30">
        <f>IF(AC78=1, 5, IF(AC78=0.8, 4, IF(AC78=0.6, 3, IF(AC78=0.4, 2, IF(AC78=0.2, 1, 0)))))</f>
        <v>5</v>
      </c>
      <c r="AE78" s="30">
        <f>(((N78+P78)/2)+((M78+Q78)/2))-AA78</f>
        <v>2.0999999999999996</v>
      </c>
      <c r="AF78" s="30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5</v>
      </c>
      <c r="AG78" s="30">
        <f t="shared" ref="AG78:AG92" si="49">AD78+AF78</f>
        <v>10</v>
      </c>
      <c r="AH78" s="30">
        <v>9</v>
      </c>
      <c r="AK78"/>
    </row>
    <row r="79" spans="1:37" x14ac:dyDescent="0.3">
      <c r="D79" s="8" t="str">
        <f t="shared" si="41"/>
        <v>TBR</v>
      </c>
      <c r="E79" s="8" t="str">
        <f t="shared" si="41"/>
        <v>BAL</v>
      </c>
      <c r="F79" s="6">
        <f t="shared" si="42"/>
        <v>3.2231651401588413</v>
      </c>
      <c r="G79" s="6">
        <f t="shared" si="43"/>
        <v>4.9151538439811446</v>
      </c>
      <c r="H79" s="6">
        <f t="shared" si="44"/>
        <v>-1.6919887038223034</v>
      </c>
      <c r="I79" s="6" t="str">
        <f t="shared" ref="I79:I91" si="50">IF(G79&gt;F79,E79,D79)</f>
        <v>BAL</v>
      </c>
      <c r="J79" s="6">
        <f t="shared" si="45"/>
        <v>8.1383189841399854</v>
      </c>
      <c r="L79" s="17" t="str">
        <f t="shared" si="46"/>
        <v>TBR</v>
      </c>
      <c r="M79" s="17">
        <f>N4</f>
        <v>2.7</v>
      </c>
      <c r="N79" s="17">
        <f>Z4</f>
        <v>4.8</v>
      </c>
      <c r="O79" s="17" t="str">
        <f t="shared" si="47"/>
        <v>BAL</v>
      </c>
      <c r="P79" s="17">
        <f>N5</f>
        <v>5.0999999999999996</v>
      </c>
      <c r="Q79" s="17">
        <f>Z5</f>
        <v>3.3</v>
      </c>
      <c r="R79" s="28" t="s">
        <v>258</v>
      </c>
      <c r="S79" s="28" t="s">
        <v>259</v>
      </c>
      <c r="T79" s="29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BAL</v>
      </c>
      <c r="U79" s="30">
        <f t="shared" ref="U79:U92" si="52">(COUNTIF(I39, T79) + COUNTIF(O39, T79) + COUNTIF(I59, T79) + COUNTIF(O59, T79) + COUNTIF(I79, T79))/5</f>
        <v>1</v>
      </c>
      <c r="V79" s="30">
        <f t="shared" ref="V79:V92" si="53">IF(U79=1, 5, IF(U79=0.8, 4, IF(U79=0.6, 3, IF(U79=0.4, 2, IF(U79=0.2, 1, 0)))))</f>
        <v>5</v>
      </c>
      <c r="W79" s="30">
        <f t="shared" ref="W79:W92" si="54">((P79+N79)/2)-((M79+Q79)/2)</f>
        <v>1.9499999999999993</v>
      </c>
      <c r="X79" s="30">
        <f t="shared" ref="X79:X92" si="55">IF(OR(AND(O79=T79, W79&gt;0), AND(O79&lt;&gt;T79, W79&lt;0)), 5, 0)</f>
        <v>5</v>
      </c>
      <c r="Y79" s="30">
        <f t="shared" ref="Y79:Y92" si="56">V79+X79</f>
        <v>10</v>
      </c>
      <c r="Z79" s="30" t="s">
        <v>92</v>
      </c>
      <c r="AA79" s="30">
        <v>7.5</v>
      </c>
      <c r="AB79" s="30" t="str">
        <f t="shared" ref="AB79:AB92" si="57">IF(COUNTIF(J39, "&gt;" &amp; AA79) + COUNTIF(P39, "&gt;" &amp; AA79) + COUNTIF(J59, "&gt;" &amp; AA79) + COUNTIF(J79, "&gt;" &amp; AA79) + COUNTIF(P59, "&gt;" &amp; AA79) &gt;= 3, "Over", "Under")</f>
        <v>Over</v>
      </c>
      <c r="AC79" s="30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1</v>
      </c>
      <c r="AD79" s="30">
        <f t="shared" ref="AD79:AD92" si="59">IF(AC79=1, 5, IF(AC79=0.8, 4, IF(AC79=0.6, 3, IF(AC79=0.4, 2, IF(AC79=0.2, 1, 0)))))</f>
        <v>5</v>
      </c>
      <c r="AE79" s="30">
        <f t="shared" ref="AE79:AE92" si="60">(((N79+P79)/2)+((M79+Q79)/2))-AA79</f>
        <v>0.44999999999999929</v>
      </c>
      <c r="AF79" s="30">
        <f t="shared" si="48"/>
        <v>1</v>
      </c>
      <c r="AG79" s="30">
        <f t="shared" si="49"/>
        <v>6</v>
      </c>
      <c r="AH79" s="30">
        <v>14</v>
      </c>
      <c r="AK79"/>
    </row>
    <row r="80" spans="1:37" x14ac:dyDescent="0.3">
      <c r="D80" s="8" t="str">
        <f t="shared" si="41"/>
        <v>ARI</v>
      </c>
      <c r="E80" s="8" t="str">
        <f t="shared" si="41"/>
        <v>NYM</v>
      </c>
      <c r="F80" s="6">
        <f t="shared" si="42"/>
        <v>5.9284567376240158</v>
      </c>
      <c r="G80" s="6">
        <f t="shared" si="43"/>
        <v>3.99653752645585</v>
      </c>
      <c r="H80" s="6">
        <f t="shared" si="44"/>
        <v>1.9319192111681658</v>
      </c>
      <c r="I80" s="6" t="str">
        <f t="shared" si="50"/>
        <v>ARI</v>
      </c>
      <c r="J80" s="6">
        <f t="shared" si="45"/>
        <v>9.9249942640798654</v>
      </c>
      <c r="L80" s="17" t="str">
        <f t="shared" si="46"/>
        <v>ARI</v>
      </c>
      <c r="M80" s="17">
        <f>N6</f>
        <v>3.5</v>
      </c>
      <c r="N80" s="17">
        <f>Z6</f>
        <v>4</v>
      </c>
      <c r="O80" s="17" t="str">
        <f t="shared" si="47"/>
        <v>NYM</v>
      </c>
      <c r="P80" s="17">
        <f>N7</f>
        <v>4</v>
      </c>
      <c r="Q80" s="17">
        <f>Z7</f>
        <v>6</v>
      </c>
      <c r="R80" s="18" t="s">
        <v>208</v>
      </c>
      <c r="S80" s="18" t="s">
        <v>207</v>
      </c>
      <c r="T80" s="29" t="str">
        <f t="shared" si="51"/>
        <v>ARI</v>
      </c>
      <c r="U80" s="30">
        <f t="shared" si="52"/>
        <v>0.6</v>
      </c>
      <c r="V80" s="30">
        <f t="shared" si="53"/>
        <v>3</v>
      </c>
      <c r="W80" s="30">
        <f t="shared" si="54"/>
        <v>-0.75</v>
      </c>
      <c r="X80" s="30">
        <f t="shared" si="55"/>
        <v>5</v>
      </c>
      <c r="Y80" s="30">
        <f t="shared" si="56"/>
        <v>8</v>
      </c>
      <c r="Z80" s="30" t="s">
        <v>89</v>
      </c>
      <c r="AA80" s="30">
        <v>8.5</v>
      </c>
      <c r="AB80" s="30" t="str">
        <f t="shared" si="57"/>
        <v>Over</v>
      </c>
      <c r="AC80" s="30">
        <f t="shared" si="58"/>
        <v>0.6</v>
      </c>
      <c r="AD80" s="30">
        <f t="shared" si="59"/>
        <v>3</v>
      </c>
      <c r="AE80" s="30">
        <f t="shared" si="60"/>
        <v>0.25</v>
      </c>
      <c r="AF80" s="30">
        <f t="shared" si="48"/>
        <v>1</v>
      </c>
      <c r="AG80" s="30">
        <f t="shared" si="49"/>
        <v>4</v>
      </c>
      <c r="AH80" s="30">
        <v>15</v>
      </c>
      <c r="AK80"/>
    </row>
    <row r="81" spans="4:37" x14ac:dyDescent="0.3">
      <c r="D81" s="8" t="str">
        <f t="shared" si="41"/>
        <v>CHW</v>
      </c>
      <c r="E81" s="8" t="str">
        <f t="shared" si="41"/>
        <v>MIL</v>
      </c>
      <c r="F81" s="6">
        <f t="shared" si="42"/>
        <v>3.4242996774563443</v>
      </c>
      <c r="G81" s="6">
        <f t="shared" si="43"/>
        <v>5.793342467270624</v>
      </c>
      <c r="H81" s="6">
        <f t="shared" si="44"/>
        <v>-2.3690427898142796</v>
      </c>
      <c r="I81" s="6" t="str">
        <f t="shared" si="50"/>
        <v>MIL</v>
      </c>
      <c r="J81" s="6">
        <f t="shared" si="45"/>
        <v>9.2176421447269679</v>
      </c>
      <c r="L81" s="17" t="str">
        <f t="shared" si="46"/>
        <v>CHW</v>
      </c>
      <c r="M81" s="17">
        <f>N8</f>
        <v>3</v>
      </c>
      <c r="N81" s="17">
        <f>Z8</f>
        <v>5.9</v>
      </c>
      <c r="O81" s="17" t="str">
        <f t="shared" si="47"/>
        <v>MIL</v>
      </c>
      <c r="P81" s="17">
        <f>N9</f>
        <v>5.7</v>
      </c>
      <c r="Q81" s="17">
        <f>Z9</f>
        <v>3.5</v>
      </c>
      <c r="R81" s="28" t="s">
        <v>258</v>
      </c>
      <c r="S81" s="28" t="s">
        <v>259</v>
      </c>
      <c r="T81" s="29" t="str">
        <f t="shared" si="51"/>
        <v>MIL</v>
      </c>
      <c r="U81" s="30">
        <f t="shared" si="52"/>
        <v>1</v>
      </c>
      <c r="V81" s="30">
        <f t="shared" si="53"/>
        <v>5</v>
      </c>
      <c r="W81" s="30">
        <f t="shared" si="54"/>
        <v>2.5500000000000007</v>
      </c>
      <c r="X81" s="30">
        <f t="shared" si="55"/>
        <v>5</v>
      </c>
      <c r="Y81" s="30">
        <f t="shared" si="56"/>
        <v>10</v>
      </c>
      <c r="Z81" s="30" t="s">
        <v>79</v>
      </c>
      <c r="AA81" s="27">
        <v>7.5</v>
      </c>
      <c r="AB81" s="31" t="str">
        <f t="shared" si="57"/>
        <v>Over</v>
      </c>
      <c r="AC81" s="32">
        <f t="shared" si="58"/>
        <v>1</v>
      </c>
      <c r="AD81" s="32">
        <f t="shared" si="59"/>
        <v>5</v>
      </c>
      <c r="AE81" s="32">
        <f t="shared" si="60"/>
        <v>1.5500000000000007</v>
      </c>
      <c r="AF81" s="32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3</v>
      </c>
      <c r="AG81" s="32">
        <f t="shared" si="49"/>
        <v>8</v>
      </c>
      <c r="AH81" s="32">
        <v>7</v>
      </c>
      <c r="AK81"/>
    </row>
    <row r="82" spans="4:37" x14ac:dyDescent="0.3">
      <c r="D82" s="8" t="str">
        <f t="shared" si="41"/>
        <v>DET</v>
      </c>
      <c r="E82" s="8" t="str">
        <f t="shared" si="41"/>
        <v>BOS</v>
      </c>
      <c r="F82" s="6">
        <f t="shared" si="42"/>
        <v>5.0211863974938122</v>
      </c>
      <c r="G82" s="6">
        <f t="shared" si="43"/>
        <v>3.4242996774563443</v>
      </c>
      <c r="H82" s="6">
        <f t="shared" si="44"/>
        <v>1.5968867200374679</v>
      </c>
      <c r="I82" s="6" t="str">
        <f t="shared" si="50"/>
        <v>DET</v>
      </c>
      <c r="J82" s="6">
        <f t="shared" si="45"/>
        <v>8.445486074950157</v>
      </c>
      <c r="L82" s="17" t="str">
        <f t="shared" si="46"/>
        <v>DET</v>
      </c>
      <c r="M82" s="17">
        <f>N10</f>
        <v>4.7</v>
      </c>
      <c r="N82" s="17">
        <f>Z10</f>
        <v>5.8</v>
      </c>
      <c r="O82" s="17" t="str">
        <f t="shared" si="47"/>
        <v>BOS</v>
      </c>
      <c r="P82" s="17">
        <f>N11</f>
        <v>3.9</v>
      </c>
      <c r="Q82" s="17">
        <f>Z11</f>
        <v>4.9000000000000004</v>
      </c>
      <c r="R82" s="18" t="s">
        <v>223</v>
      </c>
      <c r="S82" s="18" t="s">
        <v>224</v>
      </c>
      <c r="T82" s="31" t="str">
        <f t="shared" si="51"/>
        <v>DET</v>
      </c>
      <c r="U82" s="32">
        <f t="shared" si="52"/>
        <v>0.6</v>
      </c>
      <c r="V82" s="32">
        <f t="shared" si="53"/>
        <v>3</v>
      </c>
      <c r="W82" s="32">
        <f t="shared" si="54"/>
        <v>4.9999999999998934E-2</v>
      </c>
      <c r="X82" s="32">
        <f t="shared" si="55"/>
        <v>0</v>
      </c>
      <c r="Y82" s="32">
        <f t="shared" si="56"/>
        <v>3</v>
      </c>
      <c r="Z82" s="32" t="s">
        <v>96</v>
      </c>
      <c r="AA82" s="30">
        <v>8.5</v>
      </c>
      <c r="AB82" s="30" t="str">
        <f t="shared" si="57"/>
        <v>Over</v>
      </c>
      <c r="AC82" s="30">
        <f t="shared" si="58"/>
        <v>0.6</v>
      </c>
      <c r="AD82" s="30">
        <f t="shared" si="59"/>
        <v>3</v>
      </c>
      <c r="AE82" s="30">
        <f t="shared" si="60"/>
        <v>1.1500000000000004</v>
      </c>
      <c r="AF82" s="30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3</v>
      </c>
      <c r="AG82" s="30">
        <f t="shared" si="49"/>
        <v>6</v>
      </c>
      <c r="AH82" s="30">
        <v>9</v>
      </c>
      <c r="AK82"/>
    </row>
    <row r="83" spans="4:37" x14ac:dyDescent="0.3">
      <c r="D83" s="8" t="str">
        <f t="shared" si="41"/>
        <v>MIN</v>
      </c>
      <c r="E83" s="8" t="str">
        <f t="shared" si="41"/>
        <v>HOU</v>
      </c>
      <c r="F83" s="6">
        <f t="shared" si="42"/>
        <v>4.701179542368334</v>
      </c>
      <c r="G83" s="6">
        <f t="shared" si="43"/>
        <v>3.093714961886</v>
      </c>
      <c r="H83" s="6">
        <f t="shared" si="44"/>
        <v>1.607464580482334</v>
      </c>
      <c r="I83" s="6" t="str">
        <f t="shared" si="50"/>
        <v>MIN</v>
      </c>
      <c r="J83" s="6">
        <f t="shared" si="45"/>
        <v>7.7948945042543336</v>
      </c>
      <c r="L83" s="17" t="str">
        <f t="shared" si="46"/>
        <v>MIN</v>
      </c>
      <c r="M83" s="17">
        <f>N12</f>
        <v>4.7</v>
      </c>
      <c r="N83" s="17">
        <f>Z12</f>
        <v>3.3</v>
      </c>
      <c r="O83" s="17" t="str">
        <f t="shared" si="47"/>
        <v>HOU</v>
      </c>
      <c r="P83" s="17">
        <f>N13</f>
        <v>2.9</v>
      </c>
      <c r="Q83" s="17">
        <f>Z13</f>
        <v>3</v>
      </c>
      <c r="R83" s="18" t="s">
        <v>208</v>
      </c>
      <c r="S83" s="18" t="s">
        <v>207</v>
      </c>
      <c r="T83" s="31" t="str">
        <f t="shared" si="51"/>
        <v>MIN</v>
      </c>
      <c r="U83" s="32">
        <f t="shared" si="52"/>
        <v>0.6</v>
      </c>
      <c r="V83" s="32">
        <f t="shared" si="53"/>
        <v>3</v>
      </c>
      <c r="W83" s="32">
        <f t="shared" si="54"/>
        <v>-0.75000000000000044</v>
      </c>
      <c r="X83" s="32">
        <f t="shared" si="55"/>
        <v>5</v>
      </c>
      <c r="Y83" s="32">
        <f t="shared" si="56"/>
        <v>8</v>
      </c>
      <c r="Z83" s="32" t="s">
        <v>94</v>
      </c>
      <c r="AA83" s="30">
        <v>7.5</v>
      </c>
      <c r="AB83" s="30" t="str">
        <f t="shared" si="57"/>
        <v>Under</v>
      </c>
      <c r="AC83" s="30">
        <f t="shared" si="58"/>
        <v>0.6</v>
      </c>
      <c r="AD83" s="30">
        <f t="shared" si="59"/>
        <v>3</v>
      </c>
      <c r="AE83" s="30">
        <f t="shared" si="60"/>
        <v>-0.55000000000000071</v>
      </c>
      <c r="AF83" s="30">
        <f t="shared" si="61"/>
        <v>1</v>
      </c>
      <c r="AG83" s="30">
        <f t="shared" si="49"/>
        <v>4</v>
      </c>
      <c r="AH83" s="30">
        <v>7</v>
      </c>
      <c r="AK83"/>
    </row>
    <row r="84" spans="4:37" x14ac:dyDescent="0.3">
      <c r="D84" s="8" t="str">
        <f t="shared" si="41"/>
        <v>OAK</v>
      </c>
      <c r="E84" s="8" t="str">
        <f t="shared" si="41"/>
        <v>ATL</v>
      </c>
      <c r="F84" s="6">
        <f t="shared" si="42"/>
        <v>3.9551359460727267</v>
      </c>
      <c r="G84" s="6">
        <f t="shared" si="43"/>
        <v>3.9398379273277402</v>
      </c>
      <c r="H84" s="6">
        <f t="shared" si="44"/>
        <v>1.5298018744986486E-2</v>
      </c>
      <c r="I84" s="6" t="str">
        <f t="shared" si="50"/>
        <v>OAK</v>
      </c>
      <c r="J84" s="6">
        <f t="shared" si="45"/>
        <v>7.8949738734004669</v>
      </c>
      <c r="L84" s="17" t="str">
        <f t="shared" si="46"/>
        <v>OAK</v>
      </c>
      <c r="M84" s="17">
        <f>N14</f>
        <v>3.9</v>
      </c>
      <c r="N84" s="17">
        <f>Z14</f>
        <v>4.3</v>
      </c>
      <c r="O84" s="17" t="str">
        <f t="shared" si="47"/>
        <v>ATL</v>
      </c>
      <c r="P84" s="17">
        <f>N15</f>
        <v>3.9</v>
      </c>
      <c r="Q84" s="17">
        <f>Z15</f>
        <v>3.8</v>
      </c>
      <c r="R84" s="18" t="s">
        <v>260</v>
      </c>
      <c r="S84" s="18" t="s">
        <v>261</v>
      </c>
      <c r="T84" s="31" t="str">
        <f t="shared" si="51"/>
        <v>ATL</v>
      </c>
      <c r="U84" s="32">
        <f t="shared" si="52"/>
        <v>0.8</v>
      </c>
      <c r="V84" s="32">
        <f t="shared" si="53"/>
        <v>4</v>
      </c>
      <c r="W84" s="32">
        <f t="shared" si="54"/>
        <v>0.25</v>
      </c>
      <c r="X84" s="32">
        <f t="shared" si="55"/>
        <v>5</v>
      </c>
      <c r="Y84" s="32">
        <f t="shared" si="56"/>
        <v>9</v>
      </c>
      <c r="Z84" s="32" t="s">
        <v>81</v>
      </c>
      <c r="AA84" s="30">
        <v>7.5</v>
      </c>
      <c r="AB84" s="30" t="str">
        <f t="shared" si="57"/>
        <v>Over</v>
      </c>
      <c r="AC84" s="30">
        <f t="shared" si="58"/>
        <v>1</v>
      </c>
      <c r="AD84" s="30">
        <f t="shared" si="59"/>
        <v>5</v>
      </c>
      <c r="AE84" s="30">
        <f t="shared" si="60"/>
        <v>0.44999999999999929</v>
      </c>
      <c r="AF84" s="30">
        <f t="shared" si="61"/>
        <v>1</v>
      </c>
      <c r="AG84" s="30">
        <f t="shared" si="49"/>
        <v>6</v>
      </c>
      <c r="AH84" s="30">
        <v>20</v>
      </c>
      <c r="AK84"/>
    </row>
    <row r="85" spans="4:37" x14ac:dyDescent="0.3">
      <c r="D85" s="8" t="str">
        <f t="shared" si="41"/>
        <v>SDP</v>
      </c>
      <c r="E85" s="8" t="str">
        <f t="shared" si="41"/>
        <v>KCR</v>
      </c>
      <c r="F85" s="6">
        <f t="shared" si="42"/>
        <v>4.3762441698079337</v>
      </c>
      <c r="G85" s="6">
        <f t="shared" si="43"/>
        <v>3.9672152990889398</v>
      </c>
      <c r="H85" s="6">
        <f t="shared" si="44"/>
        <v>0.40902887071899396</v>
      </c>
      <c r="I85" s="6" t="str">
        <f t="shared" si="50"/>
        <v>SDP</v>
      </c>
      <c r="J85" s="6">
        <f t="shared" si="45"/>
        <v>8.3434594688968744</v>
      </c>
      <c r="L85" s="17" t="str">
        <f t="shared" si="46"/>
        <v>SDP</v>
      </c>
      <c r="M85" s="17">
        <f>N16</f>
        <v>3.7</v>
      </c>
      <c r="N85" s="17">
        <f>Z16</f>
        <v>4.0999999999999996</v>
      </c>
      <c r="O85" s="17" t="str">
        <f t="shared" si="47"/>
        <v>KCR</v>
      </c>
      <c r="P85" s="17">
        <f>N17</f>
        <v>6.1</v>
      </c>
      <c r="Q85" s="17">
        <f>Z17</f>
        <v>4.4000000000000004</v>
      </c>
      <c r="R85" s="18" t="s">
        <v>207</v>
      </c>
      <c r="S85" s="18" t="s">
        <v>208</v>
      </c>
      <c r="T85" s="31" t="str">
        <f t="shared" si="51"/>
        <v>KCR</v>
      </c>
      <c r="U85" s="32">
        <f t="shared" si="52"/>
        <v>0.6</v>
      </c>
      <c r="V85" s="32">
        <f t="shared" si="53"/>
        <v>3</v>
      </c>
      <c r="W85" s="32">
        <f t="shared" si="54"/>
        <v>1.0499999999999989</v>
      </c>
      <c r="X85" s="32">
        <f t="shared" si="55"/>
        <v>5</v>
      </c>
      <c r="Y85" s="32">
        <f t="shared" si="56"/>
        <v>8</v>
      </c>
      <c r="Z85" s="32" t="s">
        <v>87</v>
      </c>
      <c r="AA85" s="30">
        <v>8.5</v>
      </c>
      <c r="AB85" s="30" t="str">
        <f t="shared" si="57"/>
        <v>Over</v>
      </c>
      <c r="AC85" s="30">
        <f t="shared" si="58"/>
        <v>0.6</v>
      </c>
      <c r="AD85" s="30">
        <f t="shared" si="59"/>
        <v>3</v>
      </c>
      <c r="AE85" s="30">
        <f t="shared" si="60"/>
        <v>0.65000000000000036</v>
      </c>
      <c r="AF85" s="30">
        <f t="shared" si="61"/>
        <v>1</v>
      </c>
      <c r="AG85" s="30">
        <f t="shared" si="49"/>
        <v>4</v>
      </c>
      <c r="AH85" s="30">
        <v>10</v>
      </c>
      <c r="AK85"/>
    </row>
    <row r="86" spans="4:37" x14ac:dyDescent="0.3">
      <c r="D86" s="8" t="str">
        <f t="shared" si="41"/>
        <v>TEX</v>
      </c>
      <c r="E86" s="8" t="str">
        <f t="shared" si="41"/>
        <v>MIA</v>
      </c>
      <c r="F86" s="6">
        <f t="shared" si="42"/>
        <v>3.2378703207444719</v>
      </c>
      <c r="G86" s="6">
        <f t="shared" si="43"/>
        <v>3.4326102588518599</v>
      </c>
      <c r="H86" s="6">
        <f t="shared" si="44"/>
        <v>-0.19473993810738799</v>
      </c>
      <c r="I86" s="6" t="str">
        <f t="shared" si="50"/>
        <v>MIA</v>
      </c>
      <c r="J86" s="6">
        <f t="shared" si="45"/>
        <v>6.6704805795963313</v>
      </c>
      <c r="L86" s="12" t="str">
        <f t="shared" si="46"/>
        <v>TEX</v>
      </c>
      <c r="M86" s="17">
        <f>N18</f>
        <v>3.2</v>
      </c>
      <c r="N86" s="17">
        <f>Z18</f>
        <v>4.5999999999999996</v>
      </c>
      <c r="O86" s="12" t="str">
        <f t="shared" si="47"/>
        <v>MIA</v>
      </c>
      <c r="P86" s="17">
        <f>N19</f>
        <v>3.5</v>
      </c>
      <c r="Q86" s="17">
        <f>Z19</f>
        <v>2.2000000000000002</v>
      </c>
      <c r="R86" s="28" t="s">
        <v>262</v>
      </c>
      <c r="S86" s="28" t="s">
        <v>262</v>
      </c>
      <c r="T86" s="31" t="str">
        <f t="shared" si="51"/>
        <v>MIA</v>
      </c>
      <c r="U86" s="32">
        <f t="shared" si="52"/>
        <v>1</v>
      </c>
      <c r="V86" s="32">
        <f t="shared" si="53"/>
        <v>5</v>
      </c>
      <c r="W86" s="32">
        <f t="shared" si="54"/>
        <v>1.3499999999999996</v>
      </c>
      <c r="X86" s="32">
        <f t="shared" si="55"/>
        <v>5</v>
      </c>
      <c r="Y86" s="32">
        <f t="shared" si="56"/>
        <v>10</v>
      </c>
      <c r="Z86" s="32" t="s">
        <v>62</v>
      </c>
      <c r="AA86" s="30">
        <v>7.5</v>
      </c>
      <c r="AB86" s="30" t="str">
        <f t="shared" si="57"/>
        <v>Under</v>
      </c>
      <c r="AC86" s="30">
        <f t="shared" si="58"/>
        <v>0.8</v>
      </c>
      <c r="AD86" s="30">
        <f t="shared" si="59"/>
        <v>4</v>
      </c>
      <c r="AE86" s="30">
        <f t="shared" si="60"/>
        <v>-0.75</v>
      </c>
      <c r="AF86" s="30">
        <f t="shared" si="61"/>
        <v>1</v>
      </c>
      <c r="AG86" s="30">
        <f t="shared" si="49"/>
        <v>5</v>
      </c>
      <c r="AH86" s="30">
        <v>7</v>
      </c>
      <c r="AK86"/>
    </row>
    <row r="87" spans="4:37" x14ac:dyDescent="0.3">
      <c r="D87" s="8" t="str">
        <f t="shared" si="41"/>
        <v>WSN</v>
      </c>
      <c r="E87" s="8" t="str">
        <f t="shared" si="41"/>
        <v>CLE</v>
      </c>
      <c r="F87" s="6">
        <f t="shared" si="42"/>
        <v>4.2976064292486917</v>
      </c>
      <c r="G87" s="6">
        <f t="shared" si="43"/>
        <v>3.9288332723745447</v>
      </c>
      <c r="H87" s="6">
        <f t="shared" si="44"/>
        <v>0.36877315687414702</v>
      </c>
      <c r="I87" s="6" t="str">
        <f t="shared" si="50"/>
        <v>WSN</v>
      </c>
      <c r="J87" s="6">
        <f t="shared" si="45"/>
        <v>8.2264397016232369</v>
      </c>
      <c r="L87" s="12" t="str">
        <f t="shared" si="46"/>
        <v>WSN</v>
      </c>
      <c r="M87" s="17">
        <f>N20</f>
        <v>3.5</v>
      </c>
      <c r="N87" s="17">
        <f>Z20</f>
        <v>4</v>
      </c>
      <c r="O87" s="12" t="str">
        <f t="shared" si="47"/>
        <v>CLE</v>
      </c>
      <c r="P87" s="17">
        <f>N21</f>
        <v>6.5</v>
      </c>
      <c r="Q87" s="17">
        <f>Z21</f>
        <v>4.4000000000000004</v>
      </c>
      <c r="R87" s="18" t="s">
        <v>256</v>
      </c>
      <c r="S87" s="18" t="s">
        <v>257</v>
      </c>
      <c r="T87" s="29" t="str">
        <f t="shared" si="51"/>
        <v>CLE</v>
      </c>
      <c r="U87" s="30">
        <f t="shared" si="52"/>
        <v>0.8</v>
      </c>
      <c r="V87" s="30">
        <f t="shared" si="53"/>
        <v>4</v>
      </c>
      <c r="W87" s="30">
        <f t="shared" si="54"/>
        <v>1.2999999999999998</v>
      </c>
      <c r="X87" s="30">
        <f t="shared" si="55"/>
        <v>5</v>
      </c>
      <c r="Y87" s="30">
        <f t="shared" si="56"/>
        <v>9</v>
      </c>
      <c r="Z87" s="30" t="s">
        <v>60</v>
      </c>
      <c r="AA87" s="32">
        <v>7.5</v>
      </c>
      <c r="AB87" s="31" t="str">
        <f t="shared" si="57"/>
        <v>Over</v>
      </c>
      <c r="AC87" s="32">
        <f t="shared" si="58"/>
        <v>0.8</v>
      </c>
      <c r="AD87" s="32">
        <f t="shared" si="59"/>
        <v>4</v>
      </c>
      <c r="AE87" s="32">
        <f t="shared" si="60"/>
        <v>1.6999999999999993</v>
      </c>
      <c r="AF87" s="32">
        <f t="shared" si="61"/>
        <v>3</v>
      </c>
      <c r="AG87" s="32">
        <f t="shared" si="49"/>
        <v>7</v>
      </c>
      <c r="AH87" s="32">
        <v>5</v>
      </c>
      <c r="AK87"/>
    </row>
    <row r="88" spans="4:37" x14ac:dyDescent="0.3">
      <c r="D88" s="8" t="str">
        <f t="shared" si="41"/>
        <v>LAA</v>
      </c>
      <c r="E88" s="8" t="str">
        <f t="shared" si="41"/>
        <v>SEA</v>
      </c>
      <c r="F88" s="6">
        <f t="shared" si="42"/>
        <v>4.0168862470310618</v>
      </c>
      <c r="G88" s="6">
        <f t="shared" si="43"/>
        <v>2.8721153532776729</v>
      </c>
      <c r="H88" s="6">
        <f t="shared" si="44"/>
        <v>1.1447708937533889</v>
      </c>
      <c r="I88" s="6" t="str">
        <f t="shared" si="50"/>
        <v>LAA</v>
      </c>
      <c r="J88" s="6">
        <f t="shared" si="45"/>
        <v>6.8890016003087347</v>
      </c>
      <c r="L88" s="12" t="str">
        <f t="shared" si="46"/>
        <v>LAA</v>
      </c>
      <c r="M88" s="17">
        <f>N22</f>
        <v>3.9</v>
      </c>
      <c r="N88" s="17">
        <f>Z22</f>
        <v>5.0999999999999996</v>
      </c>
      <c r="O88" s="12" t="str">
        <f t="shared" si="47"/>
        <v>SEA</v>
      </c>
      <c r="P88" s="17">
        <f>N23</f>
        <v>2.8</v>
      </c>
      <c r="Q88" s="17">
        <f>Z23</f>
        <v>3.9</v>
      </c>
      <c r="R88" s="18" t="s">
        <v>258</v>
      </c>
      <c r="S88" s="18" t="s">
        <v>263</v>
      </c>
      <c r="T88" s="31" t="str">
        <f t="shared" si="51"/>
        <v>LAA</v>
      </c>
      <c r="U88" s="32">
        <f t="shared" si="52"/>
        <v>0.6</v>
      </c>
      <c r="V88" s="32">
        <f t="shared" si="53"/>
        <v>3</v>
      </c>
      <c r="W88" s="32">
        <f t="shared" si="54"/>
        <v>4.9999999999999822E-2</v>
      </c>
      <c r="X88" s="32">
        <f t="shared" si="55"/>
        <v>0</v>
      </c>
      <c r="Y88" s="32">
        <f t="shared" si="56"/>
        <v>3</v>
      </c>
      <c r="Z88" s="32" t="s">
        <v>86</v>
      </c>
      <c r="AA88" s="30">
        <v>7.5</v>
      </c>
      <c r="AB88" s="30" t="str">
        <f t="shared" si="57"/>
        <v>Over</v>
      </c>
      <c r="AC88" s="30">
        <f t="shared" si="58"/>
        <v>0.6</v>
      </c>
      <c r="AD88" s="30">
        <f t="shared" si="59"/>
        <v>3</v>
      </c>
      <c r="AE88" s="30">
        <f t="shared" si="60"/>
        <v>0.34999999999999964</v>
      </c>
      <c r="AF88" s="30">
        <f t="shared" si="61"/>
        <v>1</v>
      </c>
      <c r="AG88" s="30">
        <f t="shared" si="49"/>
        <v>4</v>
      </c>
      <c r="AH88" s="30">
        <v>9</v>
      </c>
      <c r="AK88"/>
    </row>
    <row r="89" spans="4:37" x14ac:dyDescent="0.3">
      <c r="D89" s="8" t="str">
        <f t="shared" si="41"/>
        <v>CIN</v>
      </c>
      <c r="E89" s="8" t="str">
        <f t="shared" si="41"/>
        <v>CHC</v>
      </c>
      <c r="F89" s="6">
        <f t="shared" si="42"/>
        <v>5.2653956425415265</v>
      </c>
      <c r="G89" s="6">
        <f t="shared" si="43"/>
        <v>3.4469838701646007</v>
      </c>
      <c r="H89" s="6">
        <f t="shared" si="44"/>
        <v>1.8184117723769258</v>
      </c>
      <c r="I89" s="6" t="str">
        <f t="shared" si="50"/>
        <v>CIN</v>
      </c>
      <c r="J89" s="6">
        <f t="shared" si="45"/>
        <v>8.7123795127061268</v>
      </c>
      <c r="L89" s="12" t="str">
        <f t="shared" si="46"/>
        <v>CIN</v>
      </c>
      <c r="M89" s="17">
        <f>N24</f>
        <v>3.7</v>
      </c>
      <c r="N89" s="17">
        <f>Z24</f>
        <v>3.8</v>
      </c>
      <c r="O89" s="12" t="str">
        <f t="shared" si="47"/>
        <v>CHC</v>
      </c>
      <c r="P89" s="17">
        <f>N25</f>
        <v>3.6</v>
      </c>
      <c r="Q89" s="17">
        <f>Z25</f>
        <v>5.5</v>
      </c>
      <c r="R89" s="18" t="s">
        <v>264</v>
      </c>
      <c r="S89" s="18" t="s">
        <v>265</v>
      </c>
      <c r="T89" s="31" t="str">
        <f t="shared" si="51"/>
        <v>CIN</v>
      </c>
      <c r="U89" s="32">
        <f t="shared" si="52"/>
        <v>0.8</v>
      </c>
      <c r="V89" s="32">
        <f t="shared" si="53"/>
        <v>4</v>
      </c>
      <c r="W89" s="32">
        <f t="shared" si="54"/>
        <v>-0.89999999999999947</v>
      </c>
      <c r="X89" s="32">
        <f t="shared" si="55"/>
        <v>5</v>
      </c>
      <c r="Y89" s="32">
        <f t="shared" si="56"/>
        <v>9</v>
      </c>
      <c r="Z89" s="32" t="s">
        <v>61</v>
      </c>
      <c r="AA89" s="30">
        <v>7.5</v>
      </c>
      <c r="AB89" s="30" t="str">
        <f t="shared" si="57"/>
        <v>Over</v>
      </c>
      <c r="AC89" s="30">
        <f t="shared" si="58"/>
        <v>0.8</v>
      </c>
      <c r="AD89" s="30">
        <f t="shared" si="59"/>
        <v>4</v>
      </c>
      <c r="AE89" s="30">
        <f t="shared" si="60"/>
        <v>0.80000000000000071</v>
      </c>
      <c r="AF89" s="30">
        <f t="shared" si="61"/>
        <v>1</v>
      </c>
      <c r="AG89" s="30">
        <f t="shared" si="49"/>
        <v>5</v>
      </c>
      <c r="AH89" s="30">
        <v>12</v>
      </c>
      <c r="AK89"/>
    </row>
    <row r="90" spans="4:37" x14ac:dyDescent="0.3">
      <c r="D90" s="8" t="str">
        <f t="shared" si="41"/>
        <v>STL</v>
      </c>
      <c r="E90" s="8" t="str">
        <f t="shared" si="41"/>
        <v>PHI</v>
      </c>
      <c r="F90" s="6">
        <f t="shared" si="42"/>
        <v>4.0179790227992944</v>
      </c>
      <c r="G90" s="6">
        <f t="shared" si="43"/>
        <v>3.9924045776426942</v>
      </c>
      <c r="H90" s="6">
        <f t="shared" ref="H90:H91" si="62">F90-G90</f>
        <v>2.5574445156600234E-2</v>
      </c>
      <c r="I90" s="6" t="str">
        <f t="shared" si="50"/>
        <v>STL</v>
      </c>
      <c r="J90" s="6">
        <f t="shared" si="45"/>
        <v>8.0103836004419886</v>
      </c>
      <c r="L90" s="12" t="str">
        <f t="shared" si="46"/>
        <v>STL</v>
      </c>
      <c r="M90" s="17">
        <f>N26</f>
        <v>4.0999999999999996</v>
      </c>
      <c r="N90" s="17">
        <f>Z26</f>
        <v>3.9</v>
      </c>
      <c r="O90" s="12" t="str">
        <f t="shared" si="47"/>
        <v>PHI</v>
      </c>
      <c r="P90" s="17">
        <f>N27</f>
        <v>4.7</v>
      </c>
      <c r="Q90" s="17">
        <f>Z27</f>
        <v>3.2</v>
      </c>
      <c r="R90" s="18" t="s">
        <v>225</v>
      </c>
      <c r="S90" s="18" t="s">
        <v>226</v>
      </c>
      <c r="T90" s="29" t="str">
        <f t="shared" si="51"/>
        <v>PHI</v>
      </c>
      <c r="U90" s="30">
        <f t="shared" si="52"/>
        <v>0.8</v>
      </c>
      <c r="V90" s="30">
        <f t="shared" si="53"/>
        <v>4</v>
      </c>
      <c r="W90" s="30">
        <f t="shared" si="54"/>
        <v>0.64999999999999991</v>
      </c>
      <c r="X90" s="30">
        <f t="shared" si="55"/>
        <v>5</v>
      </c>
      <c r="Y90" s="30">
        <f t="shared" si="56"/>
        <v>9</v>
      </c>
      <c r="Z90" s="30" t="s">
        <v>82</v>
      </c>
      <c r="AA90" s="32">
        <v>7.5</v>
      </c>
      <c r="AB90" s="33" t="str">
        <f t="shared" si="57"/>
        <v>Over</v>
      </c>
      <c r="AC90" s="31">
        <f t="shared" si="58"/>
        <v>0.8</v>
      </c>
      <c r="AD90" s="32">
        <f t="shared" si="59"/>
        <v>4</v>
      </c>
      <c r="AE90" s="32">
        <f t="shared" si="60"/>
        <v>0.44999999999999929</v>
      </c>
      <c r="AF90" s="32">
        <f t="shared" si="61"/>
        <v>1</v>
      </c>
      <c r="AG90" s="32">
        <f t="shared" si="49"/>
        <v>5</v>
      </c>
      <c r="AH90" s="32">
        <v>7</v>
      </c>
      <c r="AK90"/>
    </row>
    <row r="91" spans="4:37" x14ac:dyDescent="0.3">
      <c r="D91" s="8" t="str">
        <f t="shared" si="41"/>
        <v>NYY</v>
      </c>
      <c r="E91" s="8" t="str">
        <f t="shared" si="41"/>
        <v>SFG</v>
      </c>
      <c r="F91" s="6">
        <f t="shared" si="42"/>
        <v>4.4793953721085762</v>
      </c>
      <c r="G91" s="6">
        <f t="shared" si="43"/>
        <v>2.4545974868263967</v>
      </c>
      <c r="H91" s="6">
        <f t="shared" si="62"/>
        <v>2.0247978852821795</v>
      </c>
      <c r="I91" s="6" t="str">
        <f t="shared" si="50"/>
        <v>NYY</v>
      </c>
      <c r="J91" s="6">
        <f t="shared" si="45"/>
        <v>6.9339928589349729</v>
      </c>
      <c r="L91" s="12" t="str">
        <f t="shared" si="46"/>
        <v>NYY</v>
      </c>
      <c r="M91" s="17">
        <f>N28</f>
        <v>4.8</v>
      </c>
      <c r="N91" s="17">
        <f>Z28</f>
        <v>2.5</v>
      </c>
      <c r="O91" s="12" t="str">
        <f t="shared" si="47"/>
        <v>SFG</v>
      </c>
      <c r="P91" s="17">
        <f>N29</f>
        <v>5.2</v>
      </c>
      <c r="Q91" s="17">
        <f>Z29</f>
        <v>4.7</v>
      </c>
      <c r="R91" s="18" t="s">
        <v>262</v>
      </c>
      <c r="S91" s="18" t="s">
        <v>262</v>
      </c>
      <c r="T91" s="29" t="str">
        <f t="shared" si="51"/>
        <v>NYY</v>
      </c>
      <c r="U91" s="30">
        <f t="shared" si="52"/>
        <v>0.6</v>
      </c>
      <c r="V91" s="30">
        <f t="shared" si="53"/>
        <v>3</v>
      </c>
      <c r="W91" s="30">
        <f t="shared" si="54"/>
        <v>-0.89999999999999991</v>
      </c>
      <c r="X91" s="30">
        <f t="shared" si="55"/>
        <v>5</v>
      </c>
      <c r="Y91" s="30">
        <f t="shared" si="56"/>
        <v>8</v>
      </c>
      <c r="Z91" s="30" t="s">
        <v>95</v>
      </c>
      <c r="AA91" s="30">
        <v>7.5</v>
      </c>
      <c r="AB91" s="30" t="str">
        <f t="shared" si="57"/>
        <v>Over</v>
      </c>
      <c r="AC91" s="30">
        <f t="shared" si="58"/>
        <v>0.6</v>
      </c>
      <c r="AD91" s="30">
        <f t="shared" si="59"/>
        <v>3</v>
      </c>
      <c r="AE91" s="30">
        <f t="shared" si="60"/>
        <v>1.0999999999999996</v>
      </c>
      <c r="AF91" s="30">
        <f t="shared" si="61"/>
        <v>3</v>
      </c>
      <c r="AG91" s="30">
        <f t="shared" si="49"/>
        <v>6</v>
      </c>
      <c r="AH91" s="30">
        <v>10</v>
      </c>
      <c r="AK91"/>
    </row>
    <row r="92" spans="4:37" x14ac:dyDescent="0.3">
      <c r="D92" s="6" t="str">
        <f>D72</f>
        <v>COL</v>
      </c>
      <c r="E92" s="6" t="str">
        <f>E72</f>
        <v>LAD</v>
      </c>
      <c r="F92" s="6">
        <f t="shared" si="42"/>
        <v>5.2821444349948159</v>
      </c>
      <c r="G92" s="6">
        <f t="shared" si="43"/>
        <v>3.4168580798699657</v>
      </c>
      <c r="H92" s="6">
        <f t="shared" ref="H92" si="63">F92-G92</f>
        <v>1.8652863551248502</v>
      </c>
      <c r="I92" s="6" t="str">
        <f t="shared" ref="I92" si="64">IF(G92&gt;F92,E92,D92)</f>
        <v>COL</v>
      </c>
      <c r="J92" s="6">
        <f t="shared" ref="J92" si="65">F92+G92</f>
        <v>8.699002514864782</v>
      </c>
      <c r="L92" s="12" t="str">
        <f t="shared" si="46"/>
        <v>COL</v>
      </c>
      <c r="M92" s="17">
        <f>N30</f>
        <v>5.5</v>
      </c>
      <c r="N92" s="17">
        <f>Z30</f>
        <v>5.4</v>
      </c>
      <c r="O92" s="12" t="str">
        <f t="shared" si="47"/>
        <v>LAD</v>
      </c>
      <c r="P92" s="17">
        <f>N31</f>
        <v>3.6</v>
      </c>
      <c r="Q92" s="17">
        <f>Z31</f>
        <v>4.2</v>
      </c>
      <c r="R92" s="18" t="s">
        <v>266</v>
      </c>
      <c r="S92" s="18" t="s">
        <v>267</v>
      </c>
      <c r="T92" s="31" t="str">
        <f t="shared" si="51"/>
        <v>COL</v>
      </c>
      <c r="U92" s="32">
        <f t="shared" si="52"/>
        <v>0.8</v>
      </c>
      <c r="V92" s="32">
        <f t="shared" si="53"/>
        <v>4</v>
      </c>
      <c r="W92" s="32">
        <f t="shared" si="54"/>
        <v>-0.34999999999999964</v>
      </c>
      <c r="X92" s="32">
        <f t="shared" si="55"/>
        <v>5</v>
      </c>
      <c r="Y92" s="32">
        <f t="shared" si="56"/>
        <v>9</v>
      </c>
      <c r="Z92" s="32" t="s">
        <v>88</v>
      </c>
      <c r="AA92" s="32">
        <v>7.5</v>
      </c>
      <c r="AB92" s="33" t="str">
        <f t="shared" si="57"/>
        <v>Over</v>
      </c>
      <c r="AC92" s="31">
        <f t="shared" si="58"/>
        <v>0.8</v>
      </c>
      <c r="AD92" s="32">
        <f t="shared" si="59"/>
        <v>4</v>
      </c>
      <c r="AE92" s="32">
        <f t="shared" si="60"/>
        <v>1.8499999999999996</v>
      </c>
      <c r="AF92" s="32">
        <f t="shared" si="61"/>
        <v>3</v>
      </c>
      <c r="AG92" s="32">
        <f t="shared" si="49"/>
        <v>7</v>
      </c>
      <c r="AH92" s="32">
        <v>5</v>
      </c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4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6" spans="4:37" x14ac:dyDescent="0.3">
      <c r="M96" s="21" t="s">
        <v>72</v>
      </c>
      <c r="N96" s="21" t="s">
        <v>56</v>
      </c>
      <c r="O96" s="21" t="s">
        <v>49</v>
      </c>
      <c r="P96" s="21" t="s">
        <v>71</v>
      </c>
      <c r="Q96" s="21" t="s">
        <v>37</v>
      </c>
      <c r="R96" s="21" t="s">
        <v>36</v>
      </c>
      <c r="S96" s="21" t="s">
        <v>70</v>
      </c>
      <c r="T96" s="21" t="s">
        <v>69</v>
      </c>
      <c r="U96" s="21" t="s">
        <v>45</v>
      </c>
      <c r="V96" s="21" t="s">
        <v>46</v>
      </c>
      <c r="W96" s="21" t="s">
        <v>68</v>
      </c>
      <c r="X96" s="21" t="s">
        <v>67</v>
      </c>
      <c r="Y96" s="21" t="s">
        <v>66</v>
      </c>
      <c r="Z96" s="21" t="s">
        <v>14</v>
      </c>
    </row>
    <row r="97" spans="13:26" x14ac:dyDescent="0.3">
      <c r="M97" s="21">
        <v>1</v>
      </c>
      <c r="N97" s="21" t="s">
        <v>99</v>
      </c>
      <c r="O97" s="21" t="s">
        <v>62</v>
      </c>
      <c r="P97" s="21">
        <v>4.2738087486916516</v>
      </c>
      <c r="Q97" s="21">
        <v>5.0776539860175696</v>
      </c>
      <c r="R97" s="21">
        <v>3.6301991561624898</v>
      </c>
      <c r="S97" s="21">
        <v>2.5</v>
      </c>
      <c r="T97" s="21">
        <f t="shared" ref="T97:T126" si="71">P97-S97</f>
        <v>1.7738087486916516</v>
      </c>
      <c r="U97" s="21" t="str">
        <f t="shared" ref="U97:U126" si="72">IF(T97 &lt; 0, "Under", "Over")</f>
        <v>Over</v>
      </c>
      <c r="V97" s="22">
        <f t="shared" ref="V97:V128" si="73">IF(U97="Over", IF(AND(P97&gt;S97, Q97&gt;S97, R97&gt;S97), 1, IF(OR(AND(P97&gt;S97, Q97&gt;S97), AND(P97&gt;S97, R97&gt;S97), AND(S2&gt;S97, R97&gt;S97)), 2/3, IF(OR(AND(P97&gt;S97, Q97&lt;=S97), AND(P97&gt;S97, R97&lt;=S97), AND(Q97&gt;S97, R97&lt;=S97), AND(P97&lt;=S97, Q97&gt;S97), AND(P97&lt;=S97, R97&gt;S97), AND(Q97&lt;=S97, R97&gt;S97)), 1/3, 0))), IF(AND(P97&lt;S97, Q97&lt;S97, R97&lt;S97), 1, IF(OR(AND(P97&lt;S97, Q97&lt;S97), AND(P97&lt;S97, R97&lt;S97), AND(P97&lt;S97, R97&lt;S97)), 2/3, IF(OR(AND(P97&lt;S97, Q97&gt;=S97), AND(P97&lt;S97, R97&gt;=S97), AND(Q97&lt;S97, R97&gt;=S97), AND(P97&gt;=S97, Q97&lt;S97), AND(P97&gt;=S97, R97&lt;S97), AND(Q97&gt;=S97, R97&lt;S97)), 1/3, 0))))</f>
        <v>1</v>
      </c>
      <c r="W97" s="21">
        <f t="shared" ref="W97:W126" si="74">IF(OR(T97&gt;1.5,T97&lt;-1.5),5,
IF(OR(AND(T97&lt;=1.5,T97&gt;=1),AND(T97&gt;=-1.5,T97&lt;=-1)),4,
IF(OR(AND(T97&lt;=1,T97&gt;=0.75),AND(T97&gt;=-1,T97&lt;=-0.75)),3,
IF(OR(AND(T97&lt;=0.75,T97&gt;=0.5),AND(T97&gt;=-0.75,T97&lt;=-0.5)),2,
IF(OR(T97&lt;=0.5,T97&gt;=-0.5),1,"")
)
)
))</f>
        <v>5</v>
      </c>
      <c r="X97" s="21">
        <f t="shared" ref="X97:X126" si="75">IF(V97=1,5,IF(V97=2/3,3,IF(V97=1/3,1,0)))</f>
        <v>5</v>
      </c>
      <c r="Y97" s="21">
        <f t="shared" ref="Y97:Y126" si="76">SUM(W97:X97)</f>
        <v>10</v>
      </c>
      <c r="Z97" s="23"/>
    </row>
    <row r="98" spans="13:26" x14ac:dyDescent="0.3">
      <c r="M98" s="21">
        <v>2</v>
      </c>
      <c r="N98" s="21" t="s">
        <v>100</v>
      </c>
      <c r="O98" s="21" t="s">
        <v>81</v>
      </c>
      <c r="P98" s="21">
        <v>4.8748017297489046</v>
      </c>
      <c r="Q98" s="21">
        <v>5.2465149999999996</v>
      </c>
      <c r="R98" s="21">
        <v>4.6826602833695903</v>
      </c>
      <c r="S98" s="21">
        <v>3.5</v>
      </c>
      <c r="T98" s="21">
        <f t="shared" si="71"/>
        <v>1.3748017297489046</v>
      </c>
      <c r="U98" s="21" t="str">
        <f t="shared" si="72"/>
        <v>Over</v>
      </c>
      <c r="V98" s="22">
        <f t="shared" si="73"/>
        <v>1</v>
      </c>
      <c r="W98" s="21">
        <f t="shared" si="74"/>
        <v>4</v>
      </c>
      <c r="X98" s="21">
        <f t="shared" si="75"/>
        <v>5</v>
      </c>
      <c r="Y98" s="21">
        <f t="shared" si="76"/>
        <v>9</v>
      </c>
      <c r="Z98" s="23"/>
    </row>
    <row r="99" spans="13:26" x14ac:dyDescent="0.3">
      <c r="M99" s="21">
        <v>3</v>
      </c>
      <c r="N99" s="21" t="s">
        <v>101</v>
      </c>
      <c r="O99" s="21" t="s">
        <v>76</v>
      </c>
      <c r="P99" s="21">
        <v>4.7173814968336849</v>
      </c>
      <c r="Q99" s="21">
        <v>5.2728798043711702</v>
      </c>
      <c r="R99" s="21">
        <v>3.94</v>
      </c>
      <c r="S99" s="21">
        <v>3.5</v>
      </c>
      <c r="T99" s="21">
        <f t="shared" si="71"/>
        <v>1.2173814968336849</v>
      </c>
      <c r="U99" s="21" t="str">
        <f t="shared" si="72"/>
        <v>Over</v>
      </c>
      <c r="V99" s="22">
        <f t="shared" si="73"/>
        <v>1</v>
      </c>
      <c r="W99" s="21">
        <f t="shared" si="74"/>
        <v>4</v>
      </c>
      <c r="X99" s="21">
        <f t="shared" si="75"/>
        <v>5</v>
      </c>
      <c r="Y99" s="21">
        <f t="shared" si="76"/>
        <v>9</v>
      </c>
      <c r="Z99" s="23"/>
    </row>
    <row r="100" spans="13:26" x14ac:dyDescent="0.3">
      <c r="M100" s="21">
        <v>4</v>
      </c>
      <c r="N100" s="21" t="s">
        <v>102</v>
      </c>
      <c r="O100" s="21" t="s">
        <v>60</v>
      </c>
      <c r="P100" s="21">
        <v>4.787278215457885</v>
      </c>
      <c r="Q100" s="21">
        <v>5.0585178045355903</v>
      </c>
      <c r="R100" s="21">
        <v>4.3419203747072599</v>
      </c>
      <c r="S100" s="21">
        <v>4.5</v>
      </c>
      <c r="T100" s="21">
        <f t="shared" si="71"/>
        <v>0.28727821545788501</v>
      </c>
      <c r="U100" s="21" t="str">
        <f t="shared" si="72"/>
        <v>Over</v>
      </c>
      <c r="V100" s="22">
        <f t="shared" si="73"/>
        <v>0.66666666666666663</v>
      </c>
      <c r="W100" s="21">
        <f t="shared" si="74"/>
        <v>1</v>
      </c>
      <c r="X100" s="21">
        <f t="shared" si="75"/>
        <v>3</v>
      </c>
      <c r="Y100" s="21">
        <f t="shared" si="76"/>
        <v>4</v>
      </c>
      <c r="Z100" s="23"/>
    </row>
    <row r="101" spans="13:26" x14ac:dyDescent="0.3">
      <c r="M101" s="21">
        <v>5</v>
      </c>
      <c r="N101" s="21" t="s">
        <v>103</v>
      </c>
      <c r="O101" s="21" t="s">
        <v>83</v>
      </c>
      <c r="P101" s="21">
        <v>4.3605737499424366</v>
      </c>
      <c r="Q101" s="21">
        <v>4.6466694000000004</v>
      </c>
      <c r="R101" s="21">
        <v>4.0837209302325501</v>
      </c>
      <c r="S101" s="21">
        <v>4.5</v>
      </c>
      <c r="T101" s="21">
        <f t="shared" si="71"/>
        <v>-0.13942625005756337</v>
      </c>
      <c r="U101" s="21" t="str">
        <f t="shared" si="72"/>
        <v>Under</v>
      </c>
      <c r="V101" s="22">
        <f t="shared" si="73"/>
        <v>0.66666666666666663</v>
      </c>
      <c r="W101" s="21">
        <f t="shared" si="74"/>
        <v>1</v>
      </c>
      <c r="X101" s="21">
        <f t="shared" si="75"/>
        <v>3</v>
      </c>
      <c r="Y101" s="21">
        <f t="shared" si="76"/>
        <v>4</v>
      </c>
      <c r="Z101" s="23"/>
    </row>
    <row r="102" spans="13:26" x14ac:dyDescent="0.3">
      <c r="M102" s="21">
        <v>6</v>
      </c>
      <c r="N102" s="21" t="s">
        <v>104</v>
      </c>
      <c r="O102" s="21" t="s">
        <v>80</v>
      </c>
      <c r="P102" s="21">
        <v>4.9279756981459633</v>
      </c>
      <c r="Q102" s="21">
        <v>5.64</v>
      </c>
      <c r="R102" s="21">
        <v>4.3551724137930998</v>
      </c>
      <c r="S102" s="21">
        <v>4.5</v>
      </c>
      <c r="T102" s="21">
        <f t="shared" si="71"/>
        <v>0.42797569814596326</v>
      </c>
      <c r="U102" s="21" t="str">
        <f t="shared" si="72"/>
        <v>Over</v>
      </c>
      <c r="V102" s="22">
        <f t="shared" si="73"/>
        <v>0.66666666666666663</v>
      </c>
      <c r="W102" s="21">
        <f t="shared" si="74"/>
        <v>1</v>
      </c>
      <c r="X102" s="21">
        <f t="shared" si="75"/>
        <v>3</v>
      </c>
      <c r="Y102" s="21">
        <f t="shared" si="76"/>
        <v>4</v>
      </c>
      <c r="Z102" s="23"/>
    </row>
    <row r="103" spans="13:26" x14ac:dyDescent="0.3">
      <c r="M103" s="21">
        <v>7</v>
      </c>
      <c r="N103" s="21" t="s">
        <v>105</v>
      </c>
      <c r="O103" s="21" t="s">
        <v>89</v>
      </c>
      <c r="P103" s="21">
        <v>4.5542777699413595</v>
      </c>
      <c r="Q103" s="21">
        <v>4.8039674999999997</v>
      </c>
      <c r="R103" s="21">
        <v>4.3551724137930998</v>
      </c>
      <c r="S103" s="21">
        <v>5.5</v>
      </c>
      <c r="T103" s="21">
        <f t="shared" si="71"/>
        <v>-0.94572223005864053</v>
      </c>
      <c r="U103" s="21" t="str">
        <f t="shared" si="72"/>
        <v>Under</v>
      </c>
      <c r="V103" s="22">
        <f t="shared" si="73"/>
        <v>1</v>
      </c>
      <c r="W103" s="21">
        <f t="shared" si="74"/>
        <v>3</v>
      </c>
      <c r="X103" s="21">
        <f t="shared" si="75"/>
        <v>5</v>
      </c>
      <c r="Y103" s="21">
        <f t="shared" si="76"/>
        <v>8</v>
      </c>
      <c r="Z103" s="23"/>
    </row>
    <row r="104" spans="13:26" x14ac:dyDescent="0.3">
      <c r="M104" s="21">
        <v>8</v>
      </c>
      <c r="N104" s="21" t="s">
        <v>106</v>
      </c>
      <c r="O104" s="21" t="s">
        <v>90</v>
      </c>
      <c r="P104" s="21">
        <v>4.0039184066397731</v>
      </c>
      <c r="Q104" s="21">
        <v>4.60596000220833</v>
      </c>
      <c r="R104" s="21">
        <v>3.65</v>
      </c>
      <c r="S104" s="21">
        <v>3.5</v>
      </c>
      <c r="T104" s="21">
        <f t="shared" si="71"/>
        <v>0.50391840663977305</v>
      </c>
      <c r="U104" s="21" t="str">
        <f t="shared" si="72"/>
        <v>Over</v>
      </c>
      <c r="V104" s="22">
        <f t="shared" si="73"/>
        <v>1</v>
      </c>
      <c r="W104" s="21">
        <f t="shared" si="74"/>
        <v>2</v>
      </c>
      <c r="X104" s="21">
        <f t="shared" si="75"/>
        <v>5</v>
      </c>
      <c r="Y104" s="21">
        <f t="shared" si="76"/>
        <v>7</v>
      </c>
      <c r="Z104" s="23"/>
    </row>
    <row r="105" spans="13:26" x14ac:dyDescent="0.3">
      <c r="M105" s="21">
        <v>9</v>
      </c>
      <c r="N105" s="21" t="s">
        <v>107</v>
      </c>
      <c r="O105" s="21" t="s">
        <v>91</v>
      </c>
      <c r="P105" s="21">
        <v>4.4163773837162053</v>
      </c>
      <c r="Q105" s="21">
        <v>4.68263873473368</v>
      </c>
      <c r="R105" s="21">
        <v>4.1262479624187396</v>
      </c>
      <c r="S105" s="21">
        <v>5.5</v>
      </c>
      <c r="T105" s="21">
        <f t="shared" si="71"/>
        <v>-1.0836226162837947</v>
      </c>
      <c r="U105" s="21" t="str">
        <f t="shared" si="72"/>
        <v>Under</v>
      </c>
      <c r="V105" s="22">
        <f t="shared" si="73"/>
        <v>1</v>
      </c>
      <c r="W105" s="21">
        <f t="shared" si="74"/>
        <v>4</v>
      </c>
      <c r="X105" s="21">
        <f t="shared" si="75"/>
        <v>5</v>
      </c>
      <c r="Y105" s="21">
        <f t="shared" si="76"/>
        <v>9</v>
      </c>
      <c r="Z105" s="23"/>
    </row>
    <row r="106" spans="13:26" x14ac:dyDescent="0.3">
      <c r="M106" s="21">
        <v>10</v>
      </c>
      <c r="N106" s="21" t="s">
        <v>108</v>
      </c>
      <c r="O106" s="21" t="s">
        <v>82</v>
      </c>
      <c r="P106" s="21">
        <v>4.8073171550075182</v>
      </c>
      <c r="Q106" s="21">
        <v>5.1019294027919901</v>
      </c>
      <c r="R106" s="21">
        <v>4.3551724137930998</v>
      </c>
      <c r="S106" s="21">
        <v>3.5</v>
      </c>
      <c r="T106" s="21">
        <f t="shared" si="71"/>
        <v>1.3073171550075182</v>
      </c>
      <c r="U106" s="21" t="str">
        <f t="shared" si="72"/>
        <v>Over</v>
      </c>
      <c r="V106" s="22">
        <f t="shared" si="73"/>
        <v>1</v>
      </c>
      <c r="W106" s="21">
        <f t="shared" si="74"/>
        <v>4</v>
      </c>
      <c r="X106" s="21">
        <f t="shared" si="75"/>
        <v>5</v>
      </c>
      <c r="Y106" s="21">
        <f t="shared" si="76"/>
        <v>9</v>
      </c>
      <c r="Z106" s="23"/>
    </row>
    <row r="107" spans="13:26" x14ac:dyDescent="0.3">
      <c r="M107" s="21">
        <v>11</v>
      </c>
      <c r="N107" s="21" t="s">
        <v>109</v>
      </c>
      <c r="O107" s="21" t="s">
        <v>92</v>
      </c>
      <c r="P107" s="21">
        <v>5.3005480160247904</v>
      </c>
      <c r="Q107" s="21">
        <v>5.6437180849309199</v>
      </c>
      <c r="R107" s="21">
        <v>4.8268398268398203</v>
      </c>
      <c r="S107" s="21">
        <v>4.5</v>
      </c>
      <c r="T107" s="21">
        <f t="shared" si="71"/>
        <v>0.80054801602479042</v>
      </c>
      <c r="U107" s="21" t="str">
        <f t="shared" si="72"/>
        <v>Over</v>
      </c>
      <c r="V107" s="22">
        <f t="shared" si="73"/>
        <v>1</v>
      </c>
      <c r="W107" s="21">
        <f t="shared" si="74"/>
        <v>3</v>
      </c>
      <c r="X107" s="21">
        <f t="shared" si="75"/>
        <v>5</v>
      </c>
      <c r="Y107" s="21">
        <f t="shared" si="76"/>
        <v>8</v>
      </c>
      <c r="Z107" s="23"/>
    </row>
    <row r="108" spans="13:26" x14ac:dyDescent="0.3">
      <c r="M108" s="21">
        <v>12</v>
      </c>
      <c r="N108" s="21" t="s">
        <v>110</v>
      </c>
      <c r="O108" s="21" t="s">
        <v>93</v>
      </c>
      <c r="P108" s="21">
        <v>4.0792062306077979</v>
      </c>
      <c r="Q108" s="21">
        <v>4.6374019525555799</v>
      </c>
      <c r="R108" s="21">
        <v>3.7683547186845701</v>
      </c>
      <c r="S108" s="21">
        <v>3.5</v>
      </c>
      <c r="T108" s="21">
        <f t="shared" si="71"/>
        <v>0.57920623060779786</v>
      </c>
      <c r="U108" s="21" t="str">
        <f t="shared" si="72"/>
        <v>Over</v>
      </c>
      <c r="V108" s="22">
        <f t="shared" si="73"/>
        <v>1</v>
      </c>
      <c r="W108" s="21">
        <f t="shared" si="74"/>
        <v>2</v>
      </c>
      <c r="X108" s="21">
        <f t="shared" si="75"/>
        <v>5</v>
      </c>
      <c r="Y108" s="21">
        <f t="shared" si="76"/>
        <v>7</v>
      </c>
      <c r="Z108" s="23"/>
    </row>
    <row r="109" spans="13:26" x14ac:dyDescent="0.3">
      <c r="M109" s="21">
        <v>13</v>
      </c>
      <c r="N109" s="21" t="s">
        <v>111</v>
      </c>
      <c r="O109" s="21" t="s">
        <v>77</v>
      </c>
      <c r="P109" s="21">
        <v>4.1452231436551559</v>
      </c>
      <c r="Q109" s="21">
        <v>4.6982416317084104</v>
      </c>
      <c r="R109" s="21">
        <v>3.8841676496074702</v>
      </c>
      <c r="S109" s="21">
        <v>3.5</v>
      </c>
      <c r="T109" s="21">
        <f t="shared" si="71"/>
        <v>0.64522314365515587</v>
      </c>
      <c r="U109" s="21" t="str">
        <f t="shared" si="72"/>
        <v>Over</v>
      </c>
      <c r="V109" s="22">
        <f t="shared" si="73"/>
        <v>1</v>
      </c>
      <c r="W109" s="21">
        <f t="shared" si="74"/>
        <v>2</v>
      </c>
      <c r="X109" s="21">
        <f t="shared" si="75"/>
        <v>5</v>
      </c>
      <c r="Y109" s="21">
        <f t="shared" si="76"/>
        <v>7</v>
      </c>
      <c r="Z109" s="23"/>
    </row>
    <row r="110" spans="13:26" x14ac:dyDescent="0.3">
      <c r="M110" s="21">
        <v>14</v>
      </c>
      <c r="N110" s="21" t="s">
        <v>112</v>
      </c>
      <c r="O110" s="21" t="s">
        <v>85</v>
      </c>
      <c r="P110" s="21">
        <v>5.5063598211680009</v>
      </c>
      <c r="Q110" s="21">
        <v>5.8747050121013702</v>
      </c>
      <c r="R110" s="21">
        <v>5.1301491066110598</v>
      </c>
      <c r="S110" s="21">
        <v>5.5</v>
      </c>
      <c r="T110" s="21">
        <f t="shared" si="71"/>
        <v>6.3598211680009342E-3</v>
      </c>
      <c r="U110" s="21" t="str">
        <f t="shared" si="72"/>
        <v>Over</v>
      </c>
      <c r="V110" s="22">
        <f t="shared" si="73"/>
        <v>0.66666666666666663</v>
      </c>
      <c r="W110" s="21">
        <f t="shared" si="74"/>
        <v>1</v>
      </c>
      <c r="X110" s="21">
        <f t="shared" si="75"/>
        <v>3</v>
      </c>
      <c r="Y110" s="21">
        <f t="shared" si="76"/>
        <v>4</v>
      </c>
      <c r="Z110" s="23"/>
    </row>
    <row r="111" spans="13:26" x14ac:dyDescent="0.3">
      <c r="M111" s="21">
        <v>15</v>
      </c>
      <c r="N111" s="21" t="s">
        <v>113</v>
      </c>
      <c r="O111" s="21" t="s">
        <v>94</v>
      </c>
      <c r="P111" s="21">
        <v>6.0424305855085443</v>
      </c>
      <c r="Q111" s="21">
        <v>6.51709347299931</v>
      </c>
      <c r="R111" s="21">
        <v>5.4334416566571004</v>
      </c>
      <c r="S111" s="21">
        <v>4.5</v>
      </c>
      <c r="T111" s="21">
        <f t="shared" si="71"/>
        <v>1.5424305855085443</v>
      </c>
      <c r="U111" s="21" t="str">
        <f t="shared" si="72"/>
        <v>Over</v>
      </c>
      <c r="V111" s="22">
        <f t="shared" si="73"/>
        <v>1</v>
      </c>
      <c r="W111" s="21">
        <f t="shared" si="74"/>
        <v>5</v>
      </c>
      <c r="X111" s="21">
        <f t="shared" si="75"/>
        <v>5</v>
      </c>
      <c r="Y111" s="21">
        <f t="shared" si="76"/>
        <v>10</v>
      </c>
      <c r="Z111" s="23"/>
    </row>
    <row r="112" spans="13:26" x14ac:dyDescent="0.3">
      <c r="M112" s="21">
        <v>16</v>
      </c>
      <c r="N112" s="21" t="s">
        <v>114</v>
      </c>
      <c r="O112" s="21" t="s">
        <v>95</v>
      </c>
      <c r="P112" s="21">
        <v>5.2442569375188119</v>
      </c>
      <c r="Q112" s="21">
        <v>5.5744962081463196</v>
      </c>
      <c r="R112" s="21">
        <v>4.3551724137930998</v>
      </c>
      <c r="S112" s="21">
        <v>5.5</v>
      </c>
      <c r="T112" s="21">
        <f t="shared" si="71"/>
        <v>-0.25574306248118805</v>
      </c>
      <c r="U112" s="21" t="str">
        <f t="shared" si="72"/>
        <v>Under</v>
      </c>
      <c r="V112" s="22">
        <f t="shared" si="73"/>
        <v>0.66666666666666663</v>
      </c>
      <c r="W112" s="21">
        <f t="shared" si="74"/>
        <v>1</v>
      </c>
      <c r="X112" s="21">
        <f t="shared" si="75"/>
        <v>3</v>
      </c>
      <c r="Y112" s="21">
        <f t="shared" si="76"/>
        <v>4</v>
      </c>
      <c r="Z112" s="23"/>
    </row>
    <row r="113" spans="13:26" x14ac:dyDescent="0.3">
      <c r="M113" s="21">
        <v>17</v>
      </c>
      <c r="N113" s="21" t="s">
        <v>115</v>
      </c>
      <c r="O113" s="21" t="s">
        <v>96</v>
      </c>
      <c r="P113" s="21">
        <v>4.67138616264711</v>
      </c>
      <c r="Q113" s="21">
        <v>5.3260519999999998</v>
      </c>
      <c r="R113" s="21">
        <v>4.4466666666666601</v>
      </c>
      <c r="S113" s="21">
        <v>4.5</v>
      </c>
      <c r="T113" s="21">
        <f t="shared" si="71"/>
        <v>0.17138616264711004</v>
      </c>
      <c r="U113" s="21" t="str">
        <f t="shared" si="72"/>
        <v>Over</v>
      </c>
      <c r="V113" s="22">
        <f t="shared" si="73"/>
        <v>0.66666666666666663</v>
      </c>
      <c r="W113" s="21">
        <f t="shared" si="74"/>
        <v>1</v>
      </c>
      <c r="X113" s="21">
        <f t="shared" si="75"/>
        <v>3</v>
      </c>
      <c r="Y113" s="21">
        <f t="shared" si="76"/>
        <v>4</v>
      </c>
      <c r="Z113" s="23"/>
    </row>
    <row r="114" spans="13:26" x14ac:dyDescent="0.3">
      <c r="M114" s="21">
        <v>18</v>
      </c>
      <c r="N114" s="21" t="s">
        <v>116</v>
      </c>
      <c r="O114" s="21" t="s">
        <v>97</v>
      </c>
      <c r="P114" s="21">
        <v>5.3998157101402517</v>
      </c>
      <c r="Q114" s="21">
        <v>5.6854890438935701</v>
      </c>
      <c r="R114" s="21">
        <v>4.5241103000000003</v>
      </c>
      <c r="S114" s="21">
        <v>5.5</v>
      </c>
      <c r="T114" s="21">
        <f t="shared" si="71"/>
        <v>-0.10018428985974825</v>
      </c>
      <c r="U114" s="21" t="str">
        <f t="shared" si="72"/>
        <v>Under</v>
      </c>
      <c r="V114" s="22">
        <f t="shared" si="73"/>
        <v>0.66666666666666663</v>
      </c>
      <c r="W114" s="21">
        <f t="shared" si="74"/>
        <v>1</v>
      </c>
      <c r="X114" s="21">
        <f t="shared" si="75"/>
        <v>3</v>
      </c>
      <c r="Y114" s="21">
        <f t="shared" si="76"/>
        <v>4</v>
      </c>
      <c r="Z114" s="23"/>
    </row>
    <row r="115" spans="13:26" x14ac:dyDescent="0.3">
      <c r="M115" s="21">
        <v>19</v>
      </c>
      <c r="N115" s="21" t="s">
        <v>117</v>
      </c>
      <c r="O115" s="21" t="s">
        <v>79</v>
      </c>
      <c r="P115" s="21">
        <v>4.8037962661968372</v>
      </c>
      <c r="Q115" s="21">
        <v>4.9612643737138296</v>
      </c>
      <c r="R115" s="21">
        <v>4.3551724137930998</v>
      </c>
      <c r="S115" s="21">
        <v>3.5</v>
      </c>
      <c r="T115" s="21">
        <f t="shared" si="71"/>
        <v>1.3037962661968372</v>
      </c>
      <c r="U115" s="21" t="str">
        <f t="shared" si="72"/>
        <v>Over</v>
      </c>
      <c r="V115" s="22">
        <f t="shared" si="73"/>
        <v>1</v>
      </c>
      <c r="W115" s="21">
        <f t="shared" si="74"/>
        <v>4</v>
      </c>
      <c r="X115" s="21">
        <f t="shared" si="75"/>
        <v>5</v>
      </c>
      <c r="Y115" s="21">
        <f t="shared" si="76"/>
        <v>9</v>
      </c>
      <c r="Z115" s="23"/>
    </row>
    <row r="116" spans="13:26" x14ac:dyDescent="0.3">
      <c r="M116" s="21">
        <v>20</v>
      </c>
      <c r="N116" s="21" t="s">
        <v>118</v>
      </c>
      <c r="O116" s="21" t="s">
        <v>84</v>
      </c>
      <c r="P116" s="21">
        <v>5.834568758453579</v>
      </c>
      <c r="Q116" s="21">
        <v>6.1690990000000001</v>
      </c>
      <c r="R116" s="21">
        <v>5.3347003996939302</v>
      </c>
      <c r="S116" s="21">
        <v>4.5</v>
      </c>
      <c r="T116" s="21">
        <f t="shared" si="71"/>
        <v>1.334568758453579</v>
      </c>
      <c r="U116" s="21" t="str">
        <f t="shared" si="72"/>
        <v>Over</v>
      </c>
      <c r="V116" s="22">
        <f t="shared" si="73"/>
        <v>1</v>
      </c>
      <c r="W116" s="21">
        <f t="shared" si="74"/>
        <v>4</v>
      </c>
      <c r="X116" s="21">
        <f t="shared" si="75"/>
        <v>5</v>
      </c>
      <c r="Y116" s="21">
        <f t="shared" si="76"/>
        <v>9</v>
      </c>
      <c r="Z116" s="23"/>
    </row>
    <row r="117" spans="13:26" x14ac:dyDescent="0.3">
      <c r="M117" s="21">
        <v>21</v>
      </c>
      <c r="N117" s="21" t="s">
        <v>119</v>
      </c>
      <c r="O117" s="21" t="s">
        <v>87</v>
      </c>
      <c r="P117" s="21">
        <v>3.738007484489076</v>
      </c>
      <c r="Q117" s="21">
        <v>4.5316718439992201</v>
      </c>
      <c r="R117" s="21">
        <v>3.1040825999999999</v>
      </c>
      <c r="S117" s="21">
        <v>3.5</v>
      </c>
      <c r="T117" s="21">
        <f t="shared" si="71"/>
        <v>0.23800748448907605</v>
      </c>
      <c r="U117" s="21" t="str">
        <f t="shared" si="72"/>
        <v>Over</v>
      </c>
      <c r="V117" s="22">
        <f t="shared" si="73"/>
        <v>0.66666666666666663</v>
      </c>
      <c r="W117" s="21">
        <f t="shared" si="74"/>
        <v>1</v>
      </c>
      <c r="X117" s="21">
        <f t="shared" si="75"/>
        <v>3</v>
      </c>
      <c r="Y117" s="21">
        <f t="shared" si="76"/>
        <v>4</v>
      </c>
      <c r="Z117" s="23"/>
    </row>
    <row r="118" spans="13:26" x14ac:dyDescent="0.3">
      <c r="M118" s="21">
        <v>22</v>
      </c>
      <c r="N118" s="21" t="s">
        <v>120</v>
      </c>
      <c r="O118" s="21" t="s">
        <v>61</v>
      </c>
      <c r="P118" s="21">
        <v>4.9133086193664761</v>
      </c>
      <c r="Q118" s="21">
        <v>5.1926493259226598</v>
      </c>
      <c r="R118" s="21">
        <v>4.3514140000000001</v>
      </c>
      <c r="S118" s="21">
        <v>4.5</v>
      </c>
      <c r="T118" s="21">
        <f t="shared" si="71"/>
        <v>0.41330861936647612</v>
      </c>
      <c r="U118" s="21" t="str">
        <f t="shared" si="72"/>
        <v>Over</v>
      </c>
      <c r="V118" s="22">
        <f t="shared" si="73"/>
        <v>0.66666666666666663</v>
      </c>
      <c r="W118" s="21">
        <f t="shared" si="74"/>
        <v>1</v>
      </c>
      <c r="X118" s="21">
        <f t="shared" si="75"/>
        <v>3</v>
      </c>
      <c r="Y118" s="21">
        <f t="shared" si="76"/>
        <v>4</v>
      </c>
      <c r="Z118" s="23"/>
    </row>
    <row r="119" spans="13:26" x14ac:dyDescent="0.3">
      <c r="M119" s="21">
        <v>23</v>
      </c>
      <c r="N119" s="21" t="s">
        <v>121</v>
      </c>
      <c r="O119" s="21" t="s">
        <v>86</v>
      </c>
      <c r="P119" s="21">
        <v>4.8732928773873327</v>
      </c>
      <c r="Q119" s="21">
        <v>5.65</v>
      </c>
      <c r="R119" s="21">
        <v>4.3551724137930998</v>
      </c>
      <c r="S119" s="21">
        <v>3.5</v>
      </c>
      <c r="T119" s="21">
        <f t="shared" si="71"/>
        <v>1.3732928773873327</v>
      </c>
      <c r="U119" s="21" t="str">
        <f t="shared" si="72"/>
        <v>Over</v>
      </c>
      <c r="V119" s="22">
        <f t="shared" si="73"/>
        <v>1</v>
      </c>
      <c r="W119" s="21">
        <f t="shared" si="74"/>
        <v>4</v>
      </c>
      <c r="X119" s="21">
        <f t="shared" si="75"/>
        <v>5</v>
      </c>
      <c r="Y119" s="21">
        <f t="shared" si="76"/>
        <v>9</v>
      </c>
      <c r="Z119" s="23"/>
    </row>
    <row r="120" spans="13:26" x14ac:dyDescent="0.3">
      <c r="M120" s="21">
        <v>24</v>
      </c>
      <c r="N120" s="21" t="s">
        <v>122</v>
      </c>
      <c r="O120" s="21" t="s">
        <v>36</v>
      </c>
      <c r="P120" s="21">
        <v>5.1137912212448136</v>
      </c>
      <c r="Q120" s="21">
        <v>5.3809593294607199</v>
      </c>
      <c r="R120" s="21">
        <v>4.3377093999999996</v>
      </c>
      <c r="S120" s="21">
        <v>6.5</v>
      </c>
      <c r="T120" s="21">
        <f t="shared" si="71"/>
        <v>-1.3862087787551864</v>
      </c>
      <c r="U120" s="21" t="str">
        <f t="shared" si="72"/>
        <v>Under</v>
      </c>
      <c r="V120" s="22">
        <f t="shared" si="73"/>
        <v>1</v>
      </c>
      <c r="W120" s="21">
        <f t="shared" si="74"/>
        <v>4</v>
      </c>
      <c r="X120" s="21">
        <f t="shared" si="75"/>
        <v>5</v>
      </c>
      <c r="Y120" s="21">
        <f t="shared" si="76"/>
        <v>9</v>
      </c>
      <c r="Z120" s="23"/>
    </row>
    <row r="121" spans="13:26" x14ac:dyDescent="0.3">
      <c r="M121" s="21">
        <v>25</v>
      </c>
      <c r="N121" s="21" t="s">
        <v>123</v>
      </c>
      <c r="O121" s="21" t="s">
        <v>63</v>
      </c>
      <c r="P121" s="21">
        <v>4.6897189539733999</v>
      </c>
      <c r="Q121" s="21">
        <v>4.9451862097940902</v>
      </c>
      <c r="R121" s="21">
        <v>4.3551724137930998</v>
      </c>
      <c r="S121" s="21">
        <v>4.5</v>
      </c>
      <c r="T121" s="21">
        <f t="shared" si="71"/>
        <v>0.18971895397339988</v>
      </c>
      <c r="U121" s="21" t="str">
        <f t="shared" si="72"/>
        <v>Over</v>
      </c>
      <c r="V121" s="22">
        <f t="shared" si="73"/>
        <v>0.66666666666666663</v>
      </c>
      <c r="W121" s="21">
        <f t="shared" si="74"/>
        <v>1</v>
      </c>
      <c r="X121" s="21">
        <f t="shared" si="75"/>
        <v>3</v>
      </c>
      <c r="Y121" s="21">
        <f t="shared" si="76"/>
        <v>4</v>
      </c>
      <c r="Z121" s="23"/>
    </row>
    <row r="122" spans="13:26" x14ac:dyDescent="0.3">
      <c r="M122" s="21">
        <v>26</v>
      </c>
      <c r="N122" s="21" t="s">
        <v>124</v>
      </c>
      <c r="O122" s="21" t="s">
        <v>78</v>
      </c>
      <c r="P122" s="21">
        <v>4.7391855864468422</v>
      </c>
      <c r="Q122" s="21">
        <v>4.9870979999999996</v>
      </c>
      <c r="R122" s="21">
        <v>4.3419203747072599</v>
      </c>
      <c r="S122" s="21">
        <v>3.5</v>
      </c>
      <c r="T122" s="21">
        <f t="shared" si="71"/>
        <v>1.2391855864468422</v>
      </c>
      <c r="U122" s="21" t="str">
        <f t="shared" si="72"/>
        <v>Over</v>
      </c>
      <c r="V122" s="22">
        <f t="shared" si="73"/>
        <v>1</v>
      </c>
      <c r="W122" s="21">
        <f t="shared" si="74"/>
        <v>4</v>
      </c>
      <c r="X122" s="21">
        <f t="shared" si="75"/>
        <v>5</v>
      </c>
      <c r="Y122" s="21">
        <f t="shared" si="76"/>
        <v>9</v>
      </c>
      <c r="Z122" s="23"/>
    </row>
    <row r="123" spans="13:26" x14ac:dyDescent="0.3">
      <c r="M123" s="21">
        <v>27</v>
      </c>
      <c r="N123" s="21" t="s">
        <v>125</v>
      </c>
      <c r="O123" s="21" t="s">
        <v>65</v>
      </c>
      <c r="P123" s="21">
        <v>5.6759540759899103</v>
      </c>
      <c r="Q123" s="21">
        <v>5.99931592318078</v>
      </c>
      <c r="R123" s="21">
        <v>5.2421875</v>
      </c>
      <c r="S123" s="21">
        <v>5.5</v>
      </c>
      <c r="T123" s="21">
        <f t="shared" si="71"/>
        <v>0.17595407598991031</v>
      </c>
      <c r="U123" s="21" t="str">
        <f t="shared" si="72"/>
        <v>Over</v>
      </c>
      <c r="V123" s="22">
        <f t="shared" si="73"/>
        <v>0.66666666666666663</v>
      </c>
      <c r="W123" s="21">
        <f t="shared" si="74"/>
        <v>1</v>
      </c>
      <c r="X123" s="21">
        <f t="shared" si="75"/>
        <v>3</v>
      </c>
      <c r="Y123" s="21">
        <f t="shared" si="76"/>
        <v>4</v>
      </c>
      <c r="Z123" s="23"/>
    </row>
    <row r="124" spans="13:26" x14ac:dyDescent="0.3">
      <c r="M124" s="21">
        <v>28</v>
      </c>
      <c r="N124" s="21" t="s">
        <v>126</v>
      </c>
      <c r="O124" s="21" t="s">
        <v>98</v>
      </c>
      <c r="P124" s="21">
        <v>3.1282240019122409</v>
      </c>
      <c r="Q124" s="21">
        <v>4.0536217412003896</v>
      </c>
      <c r="R124" s="21">
        <v>2.7277162000000001</v>
      </c>
      <c r="S124" s="21">
        <v>2.5</v>
      </c>
      <c r="T124" s="21">
        <f t="shared" si="71"/>
        <v>0.62822400191224093</v>
      </c>
      <c r="U124" s="21" t="str">
        <f t="shared" si="72"/>
        <v>Over</v>
      </c>
      <c r="V124" s="22">
        <f t="shared" si="73"/>
        <v>1</v>
      </c>
      <c r="W124" s="21">
        <f t="shared" si="74"/>
        <v>2</v>
      </c>
      <c r="X124" s="21">
        <f t="shared" si="75"/>
        <v>5</v>
      </c>
      <c r="Y124" s="21">
        <f t="shared" si="76"/>
        <v>7</v>
      </c>
      <c r="Z124" s="23"/>
    </row>
    <row r="125" spans="13:26" x14ac:dyDescent="0.3">
      <c r="M125" s="21">
        <v>29</v>
      </c>
      <c r="N125" s="21" t="s">
        <v>127</v>
      </c>
      <c r="O125" s="21" t="s">
        <v>64</v>
      </c>
      <c r="P125" s="21">
        <v>4.4596822678798613</v>
      </c>
      <c r="Q125" s="21">
        <v>4.7881330000000002</v>
      </c>
      <c r="R125" s="21">
        <v>4.0990825688073302</v>
      </c>
      <c r="S125" s="21">
        <v>5.5</v>
      </c>
      <c r="T125" s="21">
        <f t="shared" si="71"/>
        <v>-1.0403177321201387</v>
      </c>
      <c r="U125" s="21" t="str">
        <f t="shared" si="72"/>
        <v>Under</v>
      </c>
      <c r="V125" s="22">
        <f t="shared" si="73"/>
        <v>1</v>
      </c>
      <c r="W125" s="21">
        <f t="shared" si="74"/>
        <v>4</v>
      </c>
      <c r="X125" s="21">
        <f t="shared" si="75"/>
        <v>5</v>
      </c>
      <c r="Y125" s="21">
        <f t="shared" si="76"/>
        <v>9</v>
      </c>
      <c r="Z125" s="23"/>
    </row>
    <row r="126" spans="13:26" x14ac:dyDescent="0.3">
      <c r="M126" s="21">
        <v>30</v>
      </c>
      <c r="N126" s="21" t="s">
        <v>128</v>
      </c>
      <c r="O126" s="21" t="s">
        <v>88</v>
      </c>
      <c r="P126" s="21">
        <v>4.1481954399887648</v>
      </c>
      <c r="Q126" s="21">
        <v>4.6526584967557501</v>
      </c>
      <c r="R126" s="21">
        <v>3.653022</v>
      </c>
      <c r="S126" s="21">
        <v>6.5</v>
      </c>
      <c r="T126" s="21">
        <f t="shared" si="71"/>
        <v>-2.3518045600112352</v>
      </c>
      <c r="U126" s="21" t="str">
        <f t="shared" si="72"/>
        <v>Under</v>
      </c>
      <c r="V126" s="22">
        <f t="shared" si="73"/>
        <v>1</v>
      </c>
      <c r="W126" s="21">
        <f t="shared" si="74"/>
        <v>5</v>
      </c>
      <c r="X126" s="21">
        <f t="shared" si="75"/>
        <v>5</v>
      </c>
      <c r="Y126" s="21">
        <f t="shared" si="76"/>
        <v>10</v>
      </c>
      <c r="Z126" s="23"/>
    </row>
    <row r="127" spans="13:26" x14ac:dyDescent="0.3">
      <c r="M127" s="21">
        <v>31</v>
      </c>
      <c r="N127" s="21"/>
      <c r="O127" s="21"/>
      <c r="P127" s="21"/>
      <c r="Q127" s="21"/>
      <c r="R127" s="21"/>
      <c r="S127" s="21"/>
      <c r="T127" s="21">
        <f t="shared" ref="T127:T128" si="77">P127-S127</f>
        <v>0</v>
      </c>
      <c r="U127" s="21" t="str">
        <f t="shared" ref="U127:U128" si="78">IF(T127 &lt; 0, "Under", "Over")</f>
        <v>Over</v>
      </c>
      <c r="V127" s="22">
        <f t="shared" si="73"/>
        <v>0</v>
      </c>
      <c r="W127" s="21">
        <f t="shared" ref="W127:W128" si="79">IF(OR(T127&gt;1.5,T127&lt;-1.5),5,
IF(OR(AND(T127&lt;=1.5,T127&gt;=1),AND(T127&gt;=-1.5,T127&lt;=-1)),4,
IF(OR(AND(T127&lt;=1,T127&gt;=0.75),AND(T127&gt;=-1,T127&lt;=-0.75)),3,
IF(OR(AND(T127&lt;=0.75,T127&gt;=0.5),AND(T127&gt;=-0.75,T127&lt;=-0.5)),2,
IF(OR(T127&lt;=0.5,T127&gt;=-0.5),1,"")
)
)
))</f>
        <v>1</v>
      </c>
      <c r="X127" s="21">
        <f t="shared" ref="X127:X128" si="80">IF(V127=1,5,IF(V127=2/3,3,IF(V127=1/3,1,0)))</f>
        <v>0</v>
      </c>
      <c r="Y127" s="21">
        <f t="shared" ref="Y127:Y128" si="81">SUM(W127:X127)</f>
        <v>1</v>
      </c>
      <c r="Z127" s="23"/>
    </row>
    <row r="128" spans="13:26" x14ac:dyDescent="0.3">
      <c r="M128" s="21">
        <v>32</v>
      </c>
      <c r="N128" s="21"/>
      <c r="O128" s="21"/>
      <c r="P128" s="21"/>
      <c r="Q128" s="21"/>
      <c r="R128" s="21"/>
      <c r="S128" s="21"/>
      <c r="T128" s="21">
        <f t="shared" si="77"/>
        <v>0</v>
      </c>
      <c r="U128" s="21" t="str">
        <f t="shared" si="78"/>
        <v>Over</v>
      </c>
      <c r="V128" s="22">
        <f t="shared" si="73"/>
        <v>0</v>
      </c>
      <c r="W128" s="21">
        <f t="shared" si="79"/>
        <v>1</v>
      </c>
      <c r="X128" s="21">
        <f t="shared" si="80"/>
        <v>0</v>
      </c>
      <c r="Y128" s="21">
        <f t="shared" si="81"/>
        <v>1</v>
      </c>
      <c r="Z128" s="21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29</v>
      </c>
      <c r="B2" s="1">
        <v>4.9999999442156797</v>
      </c>
      <c r="C2" s="1">
        <v>5.1000010379951997</v>
      </c>
      <c r="D2" s="1">
        <v>4.85709207845915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30</v>
      </c>
      <c r="B3" s="1">
        <v>5.1000005140642299</v>
      </c>
      <c r="C3" s="1">
        <v>3.7000003568047299</v>
      </c>
      <c r="D3" s="1">
        <v>4.2919172198617401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4</v>
      </c>
      <c r="B4" s="1">
        <v>2.7000002899033699</v>
      </c>
      <c r="C4" s="1">
        <v>4.6000027467739901</v>
      </c>
      <c r="D4" s="1">
        <v>5.58356617983336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3</v>
      </c>
      <c r="B5" s="1">
        <v>5.0999999485260901</v>
      </c>
      <c r="C5" s="1">
        <v>3.2000019272271798</v>
      </c>
      <c r="D5" s="1">
        <v>5.3941107759954301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21</v>
      </c>
      <c r="B6" s="1">
        <v>3.3003086922675302</v>
      </c>
      <c r="C6" s="1">
        <v>3.70001183548586</v>
      </c>
      <c r="D6" s="1">
        <v>4.3309472228410302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22</v>
      </c>
      <c r="B7" s="1">
        <v>4.0000111824255402</v>
      </c>
      <c r="C7" s="1">
        <v>5.9003375928861299</v>
      </c>
      <c r="D7" s="1">
        <v>4.72180170217597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19</v>
      </c>
      <c r="B8" s="1">
        <v>3.0000000393873898</v>
      </c>
      <c r="C8" s="1">
        <v>5.8000033087051204</v>
      </c>
      <c r="D8" s="1">
        <v>5.2085143856382601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20</v>
      </c>
      <c r="B9" s="1">
        <v>5.60000023916428</v>
      </c>
      <c r="C9" s="1">
        <v>3.5000024241432199</v>
      </c>
      <c r="D9" s="1">
        <v>5.3472032599813897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6</v>
      </c>
      <c r="B10" s="1">
        <v>4.6999995597188597</v>
      </c>
      <c r="C10" s="1">
        <v>5.8000036911952204</v>
      </c>
      <c r="D10" s="1">
        <v>5.4151303725245299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</v>
      </c>
      <c r="B11" s="1">
        <v>3.8000009153843299</v>
      </c>
      <c r="C11" s="1">
        <v>4.9000023038463203</v>
      </c>
      <c r="D11" s="1">
        <v>4.7045949617531297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</v>
      </c>
      <c r="B12" s="1">
        <v>4.5000003434483604</v>
      </c>
      <c r="C12" s="1">
        <v>3.2000028285989699</v>
      </c>
      <c r="D12" s="1">
        <v>5.05863609536393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11</v>
      </c>
      <c r="B13" s="1">
        <v>2.9000019292328201</v>
      </c>
      <c r="C13" s="1">
        <v>2.8999995743748301</v>
      </c>
      <c r="D13" s="1">
        <v>6.0206327665034802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</v>
      </c>
      <c r="B14" s="1">
        <v>3.6000020944012898</v>
      </c>
      <c r="C14" s="1">
        <v>4.2000070798707601</v>
      </c>
      <c r="D14" s="1">
        <v>4.6776443066434696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</v>
      </c>
      <c r="B15" s="1">
        <v>3.80000002772824</v>
      </c>
      <c r="C15" s="1">
        <v>3.6000010395204298</v>
      </c>
      <c r="D15" s="1">
        <v>6.8654354229722498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</v>
      </c>
      <c r="B16" s="1">
        <v>3.7000010355760402</v>
      </c>
      <c r="C16" s="1">
        <v>3.8000013482627999</v>
      </c>
      <c r="D16" s="1">
        <v>5.0029027071236696</v>
      </c>
    </row>
    <row r="17" spans="1:4" ht="15" thickBot="1" x14ac:dyDescent="0.35">
      <c r="A17" s="1">
        <v>13</v>
      </c>
      <c r="B17" s="1">
        <v>6.0000002686491003</v>
      </c>
      <c r="C17" s="1">
        <v>4.4000027091973797</v>
      </c>
      <c r="D17" s="1">
        <v>4.75456170313646</v>
      </c>
    </row>
    <row r="18" spans="1:4" ht="15" thickBot="1" x14ac:dyDescent="0.35">
      <c r="A18" s="1">
        <v>18</v>
      </c>
      <c r="B18" s="1">
        <v>3.1000011571331201</v>
      </c>
      <c r="C18" s="1">
        <v>4.4999996707119196</v>
      </c>
      <c r="D18" s="1">
        <v>4.90394675759919</v>
      </c>
    </row>
    <row r="19" spans="1:4" ht="15" thickBot="1" x14ac:dyDescent="0.35">
      <c r="A19" s="1">
        <v>17</v>
      </c>
      <c r="B19" s="1">
        <v>3.3000009585924701</v>
      </c>
      <c r="C19" s="1">
        <v>2.10000301441411</v>
      </c>
      <c r="D19" s="1">
        <v>4.1714835983558798</v>
      </c>
    </row>
    <row r="20" spans="1:4" ht="15" thickBot="1" x14ac:dyDescent="0.35">
      <c r="A20" s="1">
        <v>10</v>
      </c>
      <c r="B20" s="1">
        <v>3.4000013263152402</v>
      </c>
      <c r="C20" s="1">
        <v>3.79999888688342</v>
      </c>
      <c r="D20" s="1">
        <v>5.2908730430316098</v>
      </c>
    </row>
    <row r="21" spans="1:4" ht="15" thickBot="1" x14ac:dyDescent="0.35">
      <c r="A21" s="1">
        <v>9</v>
      </c>
      <c r="B21" s="1">
        <v>6.2000004827141897</v>
      </c>
      <c r="C21" s="1">
        <v>4.29999925172012</v>
      </c>
      <c r="D21" s="1">
        <v>6.0324976423248602</v>
      </c>
    </row>
    <row r="22" spans="1:4" ht="15" thickBot="1" x14ac:dyDescent="0.35">
      <c r="A22" s="1">
        <v>25</v>
      </c>
      <c r="B22" s="1">
        <v>3.9000003177912901</v>
      </c>
      <c r="C22" s="1">
        <v>4.8000020268900299</v>
      </c>
      <c r="D22" s="1">
        <v>4.3942977867955602</v>
      </c>
    </row>
    <row r="23" spans="1:4" ht="15" thickBot="1" x14ac:dyDescent="0.35">
      <c r="A23" s="1">
        <v>26</v>
      </c>
      <c r="B23" s="1">
        <v>2.6999999464442301</v>
      </c>
      <c r="C23" s="1">
        <v>3.9000030043418099</v>
      </c>
      <c r="D23" s="1">
        <v>5.0497004098772598</v>
      </c>
    </row>
    <row r="24" spans="1:4" ht="15" thickBot="1" x14ac:dyDescent="0.35">
      <c r="A24" s="1">
        <v>8</v>
      </c>
      <c r="B24" s="1">
        <v>3.5000001714114002</v>
      </c>
      <c r="C24" s="1">
        <v>3.7000019378328699</v>
      </c>
      <c r="D24" s="1">
        <v>4.1226862247115399</v>
      </c>
    </row>
    <row r="25" spans="1:4" ht="15" thickBot="1" x14ac:dyDescent="0.35">
      <c r="A25" s="1">
        <v>7</v>
      </c>
      <c r="B25" s="1">
        <v>3.40000009536138</v>
      </c>
      <c r="C25" s="1">
        <v>5.3000004802070597</v>
      </c>
      <c r="D25" s="1">
        <v>5.8427547861715503</v>
      </c>
    </row>
    <row r="26" spans="1:4" ht="15" thickBot="1" x14ac:dyDescent="0.35">
      <c r="A26" s="1">
        <v>24</v>
      </c>
      <c r="B26" s="1">
        <v>3.9000008283347101</v>
      </c>
      <c r="C26" s="1">
        <v>3.8000016427968601</v>
      </c>
      <c r="D26" s="1">
        <v>4.8579846940093896</v>
      </c>
    </row>
    <row r="27" spans="1:4" ht="15" thickBot="1" x14ac:dyDescent="0.35">
      <c r="A27" s="1">
        <v>23</v>
      </c>
      <c r="B27" s="1">
        <v>4.50000024912325</v>
      </c>
      <c r="C27" s="1">
        <v>3.1000018936532601</v>
      </c>
      <c r="D27" s="1">
        <v>6.3381719996977903</v>
      </c>
    </row>
    <row r="28" spans="1:4" ht="15" thickBot="1" x14ac:dyDescent="0.35">
      <c r="A28" s="1">
        <v>27</v>
      </c>
      <c r="B28" s="1">
        <v>4.3999997810262697</v>
      </c>
      <c r="C28" s="1">
        <v>2.4999997196141002</v>
      </c>
      <c r="D28" s="1">
        <v>5.0967207963322299</v>
      </c>
    </row>
    <row r="29" spans="1:4" ht="15" thickBot="1" x14ac:dyDescent="0.35">
      <c r="A29" s="1">
        <v>28</v>
      </c>
      <c r="B29" s="1">
        <v>4.9000005654655503</v>
      </c>
      <c r="C29" s="1">
        <v>4.4000010863434804</v>
      </c>
      <c r="D29" s="1">
        <v>6.2086032426565696</v>
      </c>
    </row>
    <row r="30" spans="1:4" ht="15" thickBot="1" x14ac:dyDescent="0.35">
      <c r="A30" s="1">
        <v>15</v>
      </c>
      <c r="B30" s="1">
        <v>5.0999998201379304</v>
      </c>
      <c r="C30" s="1">
        <v>5.0000019479000901</v>
      </c>
      <c r="D30" s="1">
        <v>3.9556311250962701</v>
      </c>
    </row>
    <row r="31" spans="1:4" ht="15" thickBot="1" x14ac:dyDescent="0.35">
      <c r="A31" s="1">
        <v>16</v>
      </c>
      <c r="B31" s="1">
        <v>3.3000006161406499</v>
      </c>
      <c r="C31" s="1">
        <v>3.9000013509965998</v>
      </c>
      <c r="D31" s="1">
        <v>5.6079754500021401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29</v>
      </c>
      <c r="B2" s="1">
        <v>5.2485710419695799</v>
      </c>
      <c r="C2" s="1">
        <v>5.2772857495732497</v>
      </c>
      <c r="D2" s="1">
        <v>4.8895678481387304</v>
      </c>
    </row>
    <row r="3" spans="1:5" ht="15" thickBot="1" x14ac:dyDescent="0.35">
      <c r="A3" s="1">
        <v>30</v>
      </c>
      <c r="B3" s="1">
        <v>5.4152387187058402</v>
      </c>
      <c r="C3" s="1">
        <v>3.85923834351803</v>
      </c>
      <c r="D3" s="1">
        <v>4.2757156880734097</v>
      </c>
    </row>
    <row r="4" spans="1:5" ht="15" thickBot="1" x14ac:dyDescent="0.35">
      <c r="A4" s="1">
        <v>4</v>
      </c>
      <c r="B4" s="1">
        <v>2.91151406668321</v>
      </c>
      <c r="C4" s="1">
        <v>4.8854596571005704</v>
      </c>
      <c r="D4" s="1">
        <v>5.6439809620013701</v>
      </c>
    </row>
    <row r="5" spans="1:5" ht="15" thickBot="1" x14ac:dyDescent="0.35">
      <c r="A5" s="1">
        <v>3</v>
      </c>
      <c r="B5" s="1">
        <v>5.2713915965910596</v>
      </c>
      <c r="C5" s="1">
        <v>3.3039576797264698</v>
      </c>
      <c r="D5" s="1">
        <v>5.4133003417155496</v>
      </c>
    </row>
    <row r="6" spans="1:5" ht="15" thickBot="1" x14ac:dyDescent="0.35">
      <c r="A6" s="1">
        <v>21</v>
      </c>
      <c r="B6" s="1">
        <v>3.49963069420747</v>
      </c>
      <c r="C6" s="1">
        <v>4.0248519183971796</v>
      </c>
      <c r="D6" s="1">
        <v>4.26106971831741</v>
      </c>
    </row>
    <row r="7" spans="1:5" ht="15" thickBot="1" x14ac:dyDescent="0.35">
      <c r="A7" s="1">
        <v>22</v>
      </c>
      <c r="B7" s="1">
        <v>4.1575082634590297</v>
      </c>
      <c r="C7" s="1">
        <v>6.0108005778819598</v>
      </c>
      <c r="D7" s="1">
        <v>4.7802869612487502</v>
      </c>
    </row>
    <row r="8" spans="1:5" ht="15" thickBot="1" x14ac:dyDescent="0.35">
      <c r="A8" s="1">
        <v>19</v>
      </c>
      <c r="B8" s="1">
        <v>3.19981523965486</v>
      </c>
      <c r="C8" s="1">
        <v>6.1635093416970896</v>
      </c>
      <c r="D8" s="1">
        <v>5.2414308543188497</v>
      </c>
    </row>
    <row r="9" spans="1:5" ht="15" thickBot="1" x14ac:dyDescent="0.35">
      <c r="A9" s="1">
        <v>20</v>
      </c>
      <c r="B9" s="1">
        <v>5.8226779700989502</v>
      </c>
      <c r="C9" s="1">
        <v>3.6512798750435098</v>
      </c>
      <c r="D9" s="1">
        <v>5.4388229171325397</v>
      </c>
    </row>
    <row r="10" spans="1:5" ht="15" thickBot="1" x14ac:dyDescent="0.35">
      <c r="A10" s="1">
        <v>6</v>
      </c>
      <c r="B10" s="1">
        <v>4.8700177000392202</v>
      </c>
      <c r="C10" s="1">
        <v>5.9831469750066404</v>
      </c>
      <c r="D10" s="1">
        <v>5.4889411641989501</v>
      </c>
    </row>
    <row r="11" spans="1:5" ht="15" thickBot="1" x14ac:dyDescent="0.35">
      <c r="A11" s="1">
        <v>5</v>
      </c>
      <c r="B11" s="1">
        <v>3.99524275264256</v>
      </c>
      <c r="C11" s="1">
        <v>5.1611775045638497</v>
      </c>
      <c r="D11" s="1">
        <v>4.7042722314222898</v>
      </c>
    </row>
    <row r="12" spans="1:5" ht="15" thickBot="1" x14ac:dyDescent="0.35">
      <c r="A12" s="1">
        <v>12</v>
      </c>
      <c r="B12" s="1">
        <v>4.7287183295544697</v>
      </c>
      <c r="C12" s="1">
        <v>3.40247660401003</v>
      </c>
      <c r="D12" s="1">
        <v>5.1436158413833102</v>
      </c>
    </row>
    <row r="13" spans="1:5" ht="15" thickBot="1" x14ac:dyDescent="0.35">
      <c r="A13" s="1">
        <v>11</v>
      </c>
      <c r="B13" s="1">
        <v>3.0844298405509201</v>
      </c>
      <c r="C13" s="1">
        <v>3.0437106016218598</v>
      </c>
      <c r="D13" s="1">
        <v>5.8646655384355002</v>
      </c>
    </row>
    <row r="14" spans="1:5" ht="15" thickBot="1" x14ac:dyDescent="0.35">
      <c r="A14" s="1">
        <v>2</v>
      </c>
      <c r="B14" s="1">
        <v>3.8636188197354202</v>
      </c>
      <c r="C14" s="1">
        <v>4.5821086411296497</v>
      </c>
      <c r="D14" s="1">
        <v>4.6601360973556201</v>
      </c>
    </row>
    <row r="15" spans="1:5" ht="15" thickBot="1" x14ac:dyDescent="0.35">
      <c r="A15" s="1">
        <v>1</v>
      </c>
      <c r="B15" s="1">
        <v>3.9329963635860299</v>
      </c>
      <c r="C15" s="1">
        <v>3.8188237802126199</v>
      </c>
      <c r="D15" s="1">
        <v>6.8745354187544603</v>
      </c>
    </row>
    <row r="16" spans="1:5" ht="15" thickBot="1" x14ac:dyDescent="0.35">
      <c r="A16" s="1">
        <v>14</v>
      </c>
      <c r="B16" s="1">
        <v>3.96274829013973</v>
      </c>
      <c r="C16" s="1">
        <v>3.9691535576525201</v>
      </c>
      <c r="D16" s="1">
        <v>5.0087153420356199</v>
      </c>
    </row>
    <row r="17" spans="1:4" ht="15" thickBot="1" x14ac:dyDescent="0.35">
      <c r="A17" s="1">
        <v>13</v>
      </c>
      <c r="B17" s="1">
        <v>6.2270916020984304</v>
      </c>
      <c r="C17" s="1">
        <v>4.6181842605996097</v>
      </c>
      <c r="D17" s="1">
        <v>4.6376299935813403</v>
      </c>
    </row>
    <row r="18" spans="1:4" ht="15" thickBot="1" x14ac:dyDescent="0.35">
      <c r="A18" s="1">
        <v>18</v>
      </c>
      <c r="B18" s="1">
        <v>3.2576146084386299</v>
      </c>
      <c r="C18" s="1">
        <v>4.6556743465012396</v>
      </c>
      <c r="D18" s="1">
        <v>4.92304460450893</v>
      </c>
    </row>
    <row r="19" spans="1:4" ht="15" thickBot="1" x14ac:dyDescent="0.35">
      <c r="A19" s="1">
        <v>17</v>
      </c>
      <c r="B19" s="1">
        <v>3.5314275302438598</v>
      </c>
      <c r="C19" s="1">
        <v>2.33811270333553</v>
      </c>
      <c r="D19" s="1">
        <v>4.07885077815431</v>
      </c>
    </row>
    <row r="20" spans="1:4" ht="15" thickBot="1" x14ac:dyDescent="0.35">
      <c r="A20" s="1">
        <v>10</v>
      </c>
      <c r="B20" s="1">
        <v>3.5822304658689101</v>
      </c>
      <c r="C20" s="1">
        <v>3.9022878020159699</v>
      </c>
      <c r="D20" s="1">
        <v>5.3769828202905599</v>
      </c>
    </row>
    <row r="21" spans="1:4" ht="15" thickBot="1" x14ac:dyDescent="0.35">
      <c r="A21" s="1">
        <v>9</v>
      </c>
      <c r="B21" s="1">
        <v>6.3757811913709501</v>
      </c>
      <c r="C21" s="1">
        <v>4.3290530184866798</v>
      </c>
      <c r="D21" s="1">
        <v>6.0406694786800399</v>
      </c>
    </row>
    <row r="22" spans="1:4" ht="15" thickBot="1" x14ac:dyDescent="0.35">
      <c r="A22" s="1">
        <v>25</v>
      </c>
      <c r="B22" s="1">
        <v>4.0467365118855101</v>
      </c>
      <c r="C22" s="1">
        <v>5.0626960118285496</v>
      </c>
      <c r="D22" s="1">
        <v>4.39806015699107</v>
      </c>
    </row>
    <row r="23" spans="1:4" ht="15" thickBot="1" x14ac:dyDescent="0.35">
      <c r="A23" s="1">
        <v>26</v>
      </c>
      <c r="B23" s="1">
        <v>2.7794191835553201</v>
      </c>
      <c r="C23" s="1">
        <v>4.0607242447743799</v>
      </c>
      <c r="D23" s="1">
        <v>4.97805411243933</v>
      </c>
    </row>
    <row r="24" spans="1:4" ht="15" thickBot="1" x14ac:dyDescent="0.35">
      <c r="A24" s="1">
        <v>8</v>
      </c>
      <c r="B24" s="1">
        <v>3.7411920151430502</v>
      </c>
      <c r="C24" s="1">
        <v>3.90244557898095</v>
      </c>
      <c r="D24" s="1">
        <v>4.2433473345713004</v>
      </c>
    </row>
    <row r="25" spans="1:4" ht="15" thickBot="1" x14ac:dyDescent="0.35">
      <c r="A25" s="1">
        <v>7</v>
      </c>
      <c r="B25" s="1">
        <v>3.5751080073527302</v>
      </c>
      <c r="C25" s="1">
        <v>5.4499022183789503</v>
      </c>
      <c r="D25" s="1">
        <v>5.7879661517107097</v>
      </c>
    </row>
    <row r="26" spans="1:4" ht="15" thickBot="1" x14ac:dyDescent="0.35">
      <c r="A26" s="1">
        <v>24</v>
      </c>
      <c r="B26" s="1">
        <v>4.0712056064376796</v>
      </c>
      <c r="C26" s="1">
        <v>3.9953025294979998</v>
      </c>
      <c r="D26" s="1">
        <v>4.9139453823623001</v>
      </c>
    </row>
    <row r="27" spans="1:4" ht="15" thickBot="1" x14ac:dyDescent="0.35">
      <c r="A27" s="1">
        <v>23</v>
      </c>
      <c r="B27" s="1">
        <v>4.6744763932718998</v>
      </c>
      <c r="C27" s="1">
        <v>3.3671124417421101</v>
      </c>
      <c r="D27" s="1">
        <v>6.2777045589050502</v>
      </c>
    </row>
    <row r="28" spans="1:4" ht="15" thickBot="1" x14ac:dyDescent="0.35">
      <c r="A28" s="1">
        <v>27</v>
      </c>
      <c r="B28" s="1">
        <v>4.6234071981650597</v>
      </c>
      <c r="C28" s="1">
        <v>2.5031961456301701</v>
      </c>
      <c r="D28" s="1">
        <v>5.1530707128611901</v>
      </c>
    </row>
    <row r="29" spans="1:4" ht="15" thickBot="1" x14ac:dyDescent="0.35">
      <c r="A29" s="1">
        <v>28</v>
      </c>
      <c r="B29" s="1">
        <v>5.0850709872338502</v>
      </c>
      <c r="C29" s="1">
        <v>4.6170944808743002</v>
      </c>
      <c r="D29" s="1">
        <v>6.1330985124694699</v>
      </c>
    </row>
    <row r="30" spans="1:4" ht="15" thickBot="1" x14ac:dyDescent="0.35">
      <c r="A30" s="1">
        <v>15</v>
      </c>
      <c r="B30" s="1">
        <v>5.3743061936883496</v>
      </c>
      <c r="C30" s="1">
        <v>5.1758664475177198</v>
      </c>
      <c r="D30" s="1">
        <v>3.9960546390938601</v>
      </c>
    </row>
    <row r="31" spans="1:4" ht="15" thickBot="1" x14ac:dyDescent="0.35">
      <c r="A31" s="1">
        <v>16</v>
      </c>
      <c r="B31" s="1">
        <v>3.4603450854383899</v>
      </c>
      <c r="C31" s="1">
        <v>4.19827424503631</v>
      </c>
      <c r="D31" s="1">
        <v>5.5504174079443498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4.6779834836585703</v>
      </c>
      <c r="C2" s="1">
        <v>4.8971395917472202</v>
      </c>
      <c r="D2" s="1">
        <v>5.1013483554437702</v>
      </c>
    </row>
    <row r="3" spans="1:4" ht="15" thickBot="1" x14ac:dyDescent="0.35">
      <c r="A3" s="1">
        <v>30</v>
      </c>
      <c r="B3" s="1">
        <v>5.0337328958257297</v>
      </c>
      <c r="C3" s="1">
        <v>4.0284254401565498</v>
      </c>
      <c r="D3" s="1">
        <v>4.6697960203273201</v>
      </c>
    </row>
    <row r="4" spans="1:4" ht="15" thickBot="1" x14ac:dyDescent="0.35">
      <c r="A4" s="1">
        <v>4</v>
      </c>
      <c r="B4" s="1">
        <v>3.17015601362949</v>
      </c>
      <c r="C4" s="1">
        <v>4.6198063290420404</v>
      </c>
      <c r="D4" s="1">
        <v>5.2608757160208803</v>
      </c>
    </row>
    <row r="5" spans="1:4" ht="15" thickBot="1" x14ac:dyDescent="0.35">
      <c r="A5" s="1">
        <v>3</v>
      </c>
      <c r="B5" s="1">
        <v>4.7279455026231902</v>
      </c>
      <c r="C5" s="1">
        <v>3.4301671580600002</v>
      </c>
      <c r="D5" s="1">
        <v>4.9801771013963698</v>
      </c>
    </row>
    <row r="6" spans="1:4" ht="15" thickBot="1" x14ac:dyDescent="0.35">
      <c r="A6" s="1">
        <v>21</v>
      </c>
      <c r="B6" s="1">
        <v>3.72067109234025</v>
      </c>
      <c r="C6" s="1">
        <v>4.3503045423589102</v>
      </c>
      <c r="D6" s="1">
        <v>4.47660832830549</v>
      </c>
    </row>
    <row r="7" spans="1:4" ht="15" thickBot="1" x14ac:dyDescent="0.35">
      <c r="A7" s="1">
        <v>22</v>
      </c>
      <c r="B7" s="1">
        <v>4.4458355745398297</v>
      </c>
      <c r="C7" s="1">
        <v>5.3059112365353203</v>
      </c>
      <c r="D7" s="1">
        <v>4.8717959234513</v>
      </c>
    </row>
    <row r="8" spans="1:4" ht="15" thickBot="1" x14ac:dyDescent="0.35">
      <c r="A8" s="1">
        <v>19</v>
      </c>
      <c r="B8" s="1">
        <v>3.4388879660743799</v>
      </c>
      <c r="C8" s="1">
        <v>5.3919566473951299</v>
      </c>
      <c r="D8" s="1">
        <v>5.0432159400130701</v>
      </c>
    </row>
    <row r="9" spans="1:4" ht="15" thickBot="1" x14ac:dyDescent="0.35">
      <c r="A9" s="1">
        <v>20</v>
      </c>
      <c r="B9" s="1">
        <v>5.1479892876181701</v>
      </c>
      <c r="C9" s="1">
        <v>3.7846359222739498</v>
      </c>
      <c r="D9" s="1">
        <v>5.1796850930311704</v>
      </c>
    </row>
    <row r="10" spans="1:4" ht="15" thickBot="1" x14ac:dyDescent="0.35">
      <c r="A10" s="1">
        <v>6</v>
      </c>
      <c r="B10" s="1">
        <v>4.5212510090495899</v>
      </c>
      <c r="C10" s="1">
        <v>5.2509421093472897</v>
      </c>
      <c r="D10" s="1">
        <v>4.9655178740391497</v>
      </c>
    </row>
    <row r="11" spans="1:4" ht="15" thickBot="1" x14ac:dyDescent="0.35">
      <c r="A11" s="1">
        <v>5</v>
      </c>
      <c r="B11" s="1">
        <v>4.0234612770852403</v>
      </c>
      <c r="C11" s="1">
        <v>4.7213356600173402</v>
      </c>
      <c r="D11" s="1">
        <v>4.8610660523929896</v>
      </c>
    </row>
    <row r="12" spans="1:4" ht="15" thickBot="1" x14ac:dyDescent="0.35">
      <c r="A12" s="1">
        <v>12</v>
      </c>
      <c r="B12" s="1">
        <v>4.6487098379880303</v>
      </c>
      <c r="C12" s="1">
        <v>3.5270526764818899</v>
      </c>
      <c r="D12" s="1">
        <v>4.9857802156752502</v>
      </c>
    </row>
    <row r="13" spans="1:4" ht="15" thickBot="1" x14ac:dyDescent="0.35">
      <c r="A13" s="1">
        <v>11</v>
      </c>
      <c r="B13" s="1">
        <v>3.5623738379479701</v>
      </c>
      <c r="C13" s="1">
        <v>3.5039230015057901</v>
      </c>
      <c r="D13" s="1">
        <v>5.4159847497412699</v>
      </c>
    </row>
    <row r="14" spans="1:4" ht="15" thickBot="1" x14ac:dyDescent="0.35">
      <c r="A14" s="1">
        <v>2</v>
      </c>
      <c r="B14" s="1">
        <v>4.1747247016956601</v>
      </c>
      <c r="C14" s="1">
        <v>4.3796285829019999</v>
      </c>
      <c r="D14" s="1">
        <v>4.8963665662533504</v>
      </c>
    </row>
    <row r="15" spans="1:4" ht="15" thickBot="1" x14ac:dyDescent="0.35">
      <c r="A15" s="1">
        <v>1</v>
      </c>
      <c r="B15" s="1">
        <v>4.0243412783714501</v>
      </c>
      <c r="C15" s="1">
        <v>3.8561908173063499</v>
      </c>
      <c r="D15" s="1">
        <v>5.5575721980135704</v>
      </c>
    </row>
    <row r="16" spans="1:4" ht="15" thickBot="1" x14ac:dyDescent="0.35">
      <c r="A16" s="1">
        <v>14</v>
      </c>
      <c r="B16" s="1">
        <v>4.0975596276947801</v>
      </c>
      <c r="C16" s="1">
        <v>4.2788809272347699</v>
      </c>
      <c r="D16" s="1">
        <v>5.1768874831405096</v>
      </c>
    </row>
    <row r="17" spans="1:4" ht="15" thickBot="1" x14ac:dyDescent="0.35">
      <c r="A17" s="1">
        <v>13</v>
      </c>
      <c r="B17" s="1">
        <v>5.5772677777460604</v>
      </c>
      <c r="C17" s="1">
        <v>4.3150757996330897</v>
      </c>
      <c r="D17" s="1">
        <v>4.7009211489936096</v>
      </c>
    </row>
    <row r="18" spans="1:4" ht="15" thickBot="1" x14ac:dyDescent="0.35">
      <c r="A18" s="1">
        <v>18</v>
      </c>
      <c r="B18" s="1">
        <v>3.5962821637317002</v>
      </c>
      <c r="C18" s="1">
        <v>4.5944668017642503</v>
      </c>
      <c r="D18" s="1">
        <v>4.8730340035088702</v>
      </c>
    </row>
    <row r="19" spans="1:4" ht="15" thickBot="1" x14ac:dyDescent="0.35">
      <c r="A19" s="1">
        <v>17</v>
      </c>
      <c r="B19" s="1">
        <v>3.9872315605945099</v>
      </c>
      <c r="C19" s="1">
        <v>2.9841834321534502</v>
      </c>
      <c r="D19" s="1">
        <v>4.5010972622275904</v>
      </c>
    </row>
    <row r="20" spans="1:4" ht="15" thickBot="1" x14ac:dyDescent="0.35">
      <c r="A20" s="1">
        <v>10</v>
      </c>
      <c r="B20" s="1">
        <v>3.7723097107707599</v>
      </c>
      <c r="C20" s="1">
        <v>4.0054849334167697</v>
      </c>
      <c r="D20" s="1">
        <v>5.11551265810294</v>
      </c>
    </row>
    <row r="21" spans="1:4" ht="15" thickBot="1" x14ac:dyDescent="0.35">
      <c r="A21" s="1">
        <v>9</v>
      </c>
      <c r="B21" s="1">
        <v>5.3436736356588801</v>
      </c>
      <c r="C21" s="1">
        <v>4.4816111291162102</v>
      </c>
      <c r="D21" s="1">
        <v>5.2860136579114299</v>
      </c>
    </row>
    <row r="22" spans="1:4" ht="15" thickBot="1" x14ac:dyDescent="0.35">
      <c r="A22" s="1">
        <v>25</v>
      </c>
      <c r="B22" s="1">
        <v>4.1296618270311596</v>
      </c>
      <c r="C22" s="1">
        <v>4.9114999674589397</v>
      </c>
      <c r="D22" s="1">
        <v>4.7578930383371798</v>
      </c>
    </row>
    <row r="23" spans="1:4" ht="15" thickBot="1" x14ac:dyDescent="0.35">
      <c r="A23" s="1">
        <v>26</v>
      </c>
      <c r="B23" s="1">
        <v>3.1304166410077099</v>
      </c>
      <c r="C23" s="1">
        <v>4.0116491317937397</v>
      </c>
      <c r="D23" s="1">
        <v>4.8232569635748499</v>
      </c>
    </row>
    <row r="24" spans="1:4" ht="15" thickBot="1" x14ac:dyDescent="0.35">
      <c r="A24" s="1">
        <v>8</v>
      </c>
      <c r="B24" s="1">
        <v>3.91700956374974</v>
      </c>
      <c r="C24" s="1">
        <v>4.2571481639111699</v>
      </c>
      <c r="D24" s="1">
        <v>4.58873591772109</v>
      </c>
    </row>
    <row r="25" spans="1:4" ht="15" thickBot="1" x14ac:dyDescent="0.35">
      <c r="A25" s="1">
        <v>7</v>
      </c>
      <c r="B25" s="1">
        <v>3.7331428089377798</v>
      </c>
      <c r="C25" s="1">
        <v>4.8538441784534401</v>
      </c>
      <c r="D25" s="1">
        <v>5.1382615502807703</v>
      </c>
    </row>
    <row r="26" spans="1:4" ht="15" thickBot="1" x14ac:dyDescent="0.35">
      <c r="A26" s="1">
        <v>24</v>
      </c>
      <c r="B26" s="1">
        <v>4.1882656917518197</v>
      </c>
      <c r="C26" s="1">
        <v>3.83261225138863</v>
      </c>
      <c r="D26" s="1">
        <v>4.7850640672561902</v>
      </c>
    </row>
    <row r="27" spans="1:4" ht="15" thickBot="1" x14ac:dyDescent="0.35">
      <c r="A27" s="1">
        <v>23</v>
      </c>
      <c r="B27" s="1">
        <v>4.6879359350226801</v>
      </c>
      <c r="C27" s="1">
        <v>3.55165887218859</v>
      </c>
      <c r="D27" s="1">
        <v>5.5116779835387604</v>
      </c>
    </row>
    <row r="28" spans="1:4" ht="15" thickBot="1" x14ac:dyDescent="0.35">
      <c r="A28" s="1">
        <v>27</v>
      </c>
      <c r="B28" s="1">
        <v>4.6687226087989</v>
      </c>
      <c r="C28" s="1">
        <v>2.9999939004785201</v>
      </c>
      <c r="D28" s="1">
        <v>5.0319269353882898</v>
      </c>
    </row>
    <row r="29" spans="1:4" ht="15" thickBot="1" x14ac:dyDescent="0.35">
      <c r="A29" s="1">
        <v>28</v>
      </c>
      <c r="B29" s="1">
        <v>4.6970645719103903</v>
      </c>
      <c r="C29" s="1">
        <v>4.5869164917374396</v>
      </c>
      <c r="D29" s="1">
        <v>5.6176900555115701</v>
      </c>
    </row>
    <row r="30" spans="1:4" ht="15" thickBot="1" x14ac:dyDescent="0.35">
      <c r="A30" s="1">
        <v>15</v>
      </c>
      <c r="B30" s="1">
        <v>5.0556047262053196</v>
      </c>
      <c r="C30" s="1">
        <v>4.9758106329261302</v>
      </c>
      <c r="D30" s="1">
        <v>4.6894023080271499</v>
      </c>
    </row>
    <row r="31" spans="1:4" ht="15" thickBot="1" x14ac:dyDescent="0.35">
      <c r="A31" s="1">
        <v>16</v>
      </c>
      <c r="B31" s="1">
        <v>4.0796043720925299</v>
      </c>
      <c r="C31" s="1">
        <v>4.24691477736003</v>
      </c>
      <c r="D31" s="1">
        <v>5.0534129820196698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5.1528587248068103</v>
      </c>
      <c r="C2" s="1">
        <v>5.0652542146023398</v>
      </c>
      <c r="D2" s="1">
        <v>4.8583000553123696</v>
      </c>
    </row>
    <row r="3" spans="1:4" ht="15" thickBot="1" x14ac:dyDescent="0.35">
      <c r="A3" s="1">
        <v>30</v>
      </c>
      <c r="B3" s="1">
        <v>5.2034640367065101</v>
      </c>
      <c r="C3" s="1">
        <v>4.0342100154373002</v>
      </c>
      <c r="D3" s="1">
        <v>4.0451054279431098</v>
      </c>
    </row>
    <row r="4" spans="1:4" ht="15" thickBot="1" x14ac:dyDescent="0.35">
      <c r="A4" s="1">
        <v>4</v>
      </c>
      <c r="B4" s="1">
        <v>3.0869941573569699</v>
      </c>
      <c r="C4" s="1">
        <v>5.08020381768584</v>
      </c>
      <c r="D4" s="1">
        <v>5.9037022388963596</v>
      </c>
    </row>
    <row r="5" spans="1:4" ht="15" thickBot="1" x14ac:dyDescent="0.35">
      <c r="A5" s="1">
        <v>3</v>
      </c>
      <c r="B5" s="1">
        <v>5.0696904882947003</v>
      </c>
      <c r="C5" s="1">
        <v>3.08134399185932</v>
      </c>
      <c r="D5" s="1">
        <v>5.44417234495715</v>
      </c>
    </row>
    <row r="6" spans="1:4" ht="15" thickBot="1" x14ac:dyDescent="0.35">
      <c r="A6" s="1">
        <v>21</v>
      </c>
      <c r="B6" s="1">
        <v>3.0988199286418299</v>
      </c>
      <c r="C6" s="1">
        <v>4.0749954633402297</v>
      </c>
      <c r="D6" s="1">
        <v>4.12149026542673</v>
      </c>
    </row>
    <row r="7" spans="1:4" ht="15" thickBot="1" x14ac:dyDescent="0.35">
      <c r="A7" s="1">
        <v>22</v>
      </c>
      <c r="B7" s="1">
        <v>4.0976104869363397</v>
      </c>
      <c r="C7" s="1">
        <v>6.0656852027042998</v>
      </c>
      <c r="D7" s="1">
        <v>4.7044226169982997</v>
      </c>
    </row>
    <row r="8" spans="1:4" ht="15" thickBot="1" x14ac:dyDescent="0.35">
      <c r="A8" s="1">
        <v>19</v>
      </c>
      <c r="B8" s="1">
        <v>3.0931176423406401</v>
      </c>
      <c r="C8" s="1">
        <v>6.1292519800012899</v>
      </c>
      <c r="D8" s="1">
        <v>5.3400985083999597</v>
      </c>
    </row>
    <row r="9" spans="1:4" ht="15" thickBot="1" x14ac:dyDescent="0.35">
      <c r="A9" s="1">
        <v>20</v>
      </c>
      <c r="B9" s="1">
        <v>6.0845961053539304</v>
      </c>
      <c r="C9" s="1">
        <v>3.0428624698401601</v>
      </c>
      <c r="D9" s="1">
        <v>5.7806565249019801</v>
      </c>
    </row>
    <row r="10" spans="1:4" ht="15" thickBot="1" x14ac:dyDescent="0.35">
      <c r="A10" s="1">
        <v>6</v>
      </c>
      <c r="B10" s="1">
        <v>5.04360624696871</v>
      </c>
      <c r="C10" s="1">
        <v>6.0895387181007896</v>
      </c>
      <c r="D10" s="1">
        <v>5.0469091098011303</v>
      </c>
    </row>
    <row r="11" spans="1:4" ht="15" thickBot="1" x14ac:dyDescent="0.35">
      <c r="A11" s="1">
        <v>5</v>
      </c>
      <c r="B11" s="1">
        <v>4.1212289992568003</v>
      </c>
      <c r="C11" s="1">
        <v>5.0613674497248597</v>
      </c>
      <c r="D11" s="1">
        <v>4.5684055051034003</v>
      </c>
    </row>
    <row r="12" spans="1:4" ht="15" thickBot="1" x14ac:dyDescent="0.35">
      <c r="A12" s="1">
        <v>12</v>
      </c>
      <c r="B12" s="1">
        <v>5.0589500382356603</v>
      </c>
      <c r="C12" s="1">
        <v>3.0410630315526199</v>
      </c>
      <c r="D12" s="1">
        <v>5.2837572897356697</v>
      </c>
    </row>
    <row r="13" spans="1:4" ht="15" thickBot="1" x14ac:dyDescent="0.35">
      <c r="A13" s="1">
        <v>11</v>
      </c>
      <c r="B13" s="1">
        <v>3.1130974157721698</v>
      </c>
      <c r="C13" s="1">
        <v>3.0724998314813599</v>
      </c>
      <c r="D13" s="1">
        <v>6.7747524104159798</v>
      </c>
    </row>
    <row r="14" spans="1:4" ht="15" thickBot="1" x14ac:dyDescent="0.35">
      <c r="A14" s="1">
        <v>2</v>
      </c>
      <c r="B14" s="1">
        <v>4.1664531569928398</v>
      </c>
      <c r="C14" s="1">
        <v>4.46926067858411</v>
      </c>
      <c r="D14" s="1">
        <v>5.2163967689142599</v>
      </c>
    </row>
    <row r="15" spans="1:4" ht="15" thickBot="1" x14ac:dyDescent="0.35">
      <c r="A15" s="1">
        <v>1</v>
      </c>
      <c r="B15" s="1">
        <v>4.1294583879110602</v>
      </c>
      <c r="C15" s="1">
        <v>4.0600388251284096</v>
      </c>
      <c r="D15" s="1">
        <v>7.4531607053939499</v>
      </c>
    </row>
    <row r="16" spans="1:4" ht="15" thickBot="1" x14ac:dyDescent="0.35">
      <c r="A16" s="1">
        <v>14</v>
      </c>
      <c r="B16" s="1">
        <v>4.1320171022769498</v>
      </c>
      <c r="C16" s="1">
        <v>4.06168422417909</v>
      </c>
      <c r="D16" s="1">
        <v>5.4124132792720498</v>
      </c>
    </row>
    <row r="17" spans="1:4" ht="15" thickBot="1" x14ac:dyDescent="0.35">
      <c r="A17" s="1">
        <v>13</v>
      </c>
      <c r="B17" s="1">
        <v>6.1255514919860499</v>
      </c>
      <c r="C17" s="1">
        <v>4.0738261163074103</v>
      </c>
      <c r="D17" s="1">
        <v>4.1071483489460299</v>
      </c>
    </row>
    <row r="18" spans="1:4" ht="15" thickBot="1" x14ac:dyDescent="0.35">
      <c r="A18" s="1">
        <v>18</v>
      </c>
      <c r="B18" s="1">
        <v>3.0745577837733</v>
      </c>
      <c r="C18" s="1">
        <v>4.07050765806932</v>
      </c>
      <c r="D18" s="1">
        <v>4.5169148351263697</v>
      </c>
    </row>
    <row r="19" spans="1:4" ht="15" thickBot="1" x14ac:dyDescent="0.35">
      <c r="A19" s="1">
        <v>17</v>
      </c>
      <c r="B19" s="1">
        <v>3.1277759219892198</v>
      </c>
      <c r="C19" s="1">
        <v>2.0742642677926102</v>
      </c>
      <c r="D19" s="1">
        <v>3.8618920584338698</v>
      </c>
    </row>
    <row r="20" spans="1:4" ht="15" thickBot="1" x14ac:dyDescent="0.35">
      <c r="A20" s="1">
        <v>10</v>
      </c>
      <c r="B20" s="1">
        <v>3.10450088350699</v>
      </c>
      <c r="C20" s="1">
        <v>4.0602803613665603</v>
      </c>
      <c r="D20" s="1">
        <v>5.4611756222253902</v>
      </c>
    </row>
    <row r="21" spans="1:4" ht="15" thickBot="1" x14ac:dyDescent="0.35">
      <c r="A21" s="1">
        <v>9</v>
      </c>
      <c r="B21" s="1">
        <v>6.0923555564613299</v>
      </c>
      <c r="C21" s="1">
        <v>4.04235902249739</v>
      </c>
      <c r="D21" s="1">
        <v>6.2609677460463597</v>
      </c>
    </row>
    <row r="22" spans="1:4" ht="15" thickBot="1" x14ac:dyDescent="0.35">
      <c r="A22" s="1">
        <v>25</v>
      </c>
      <c r="B22" s="1">
        <v>4.1058277606504703</v>
      </c>
      <c r="C22" s="1">
        <v>5.0648972238879901</v>
      </c>
      <c r="D22" s="1">
        <v>4.9586405143088799</v>
      </c>
    </row>
    <row r="23" spans="1:4" ht="15" thickBot="1" x14ac:dyDescent="0.35">
      <c r="A23" s="1">
        <v>26</v>
      </c>
      <c r="B23" s="1">
        <v>3.0736513298296102</v>
      </c>
      <c r="C23" s="1">
        <v>4.06128075463032</v>
      </c>
      <c r="D23" s="1">
        <v>4.6211702685835299</v>
      </c>
    </row>
    <row r="24" spans="1:4" ht="15" thickBot="1" x14ac:dyDescent="0.35">
      <c r="A24" s="1">
        <v>8</v>
      </c>
      <c r="B24" s="1">
        <v>4.14836604315024</v>
      </c>
      <c r="C24" s="1">
        <v>4.0474225964992501</v>
      </c>
      <c r="D24" s="1">
        <v>4.3947513043004598</v>
      </c>
    </row>
    <row r="25" spans="1:4" ht="15" thickBot="1" x14ac:dyDescent="0.35">
      <c r="A25" s="1">
        <v>7</v>
      </c>
      <c r="B25" s="1">
        <v>3.1059512807198999</v>
      </c>
      <c r="C25" s="1">
        <v>5.0495220571557704</v>
      </c>
      <c r="D25" s="1">
        <v>5.4237974498576103</v>
      </c>
    </row>
    <row r="26" spans="1:4" ht="15" thickBot="1" x14ac:dyDescent="0.35">
      <c r="A26" s="1">
        <v>24</v>
      </c>
      <c r="B26" s="1">
        <v>4.1142335053937904</v>
      </c>
      <c r="C26" s="1">
        <v>4.4476646146701402</v>
      </c>
      <c r="D26" s="1">
        <v>4.5696477590819997</v>
      </c>
    </row>
    <row r="27" spans="1:4" ht="15" thickBot="1" x14ac:dyDescent="0.35">
      <c r="A27" s="1">
        <v>23</v>
      </c>
      <c r="B27" s="1">
        <v>5.0460766093207496</v>
      </c>
      <c r="C27" s="1">
        <v>3.08134399185932</v>
      </c>
      <c r="D27" s="1">
        <v>6.2086605890366897</v>
      </c>
    </row>
    <row r="28" spans="1:4" ht="15" thickBot="1" x14ac:dyDescent="0.35">
      <c r="A28" s="1">
        <v>27</v>
      </c>
      <c r="B28" s="1">
        <v>4.1368835290809001</v>
      </c>
      <c r="C28" s="1">
        <v>2.1410992539165599</v>
      </c>
      <c r="D28" s="1">
        <v>4.7975641275199603</v>
      </c>
    </row>
    <row r="29" spans="1:4" ht="15" thickBot="1" x14ac:dyDescent="0.35">
      <c r="A29" s="1">
        <v>28</v>
      </c>
      <c r="B29" s="1">
        <v>5.0813448416263798</v>
      </c>
      <c r="C29" s="1">
        <v>4.1024366084305299</v>
      </c>
      <c r="D29" s="1">
        <v>6.5332769486213396</v>
      </c>
    </row>
    <row r="30" spans="1:4" ht="15" thickBot="1" x14ac:dyDescent="0.35">
      <c r="A30" s="1">
        <v>15</v>
      </c>
      <c r="B30" s="1">
        <v>5.1815418855902902</v>
      </c>
      <c r="C30" s="1">
        <v>5.08505779615506</v>
      </c>
      <c r="D30" s="1">
        <v>4.3226792516111301</v>
      </c>
    </row>
    <row r="31" spans="1:4" ht="15" thickBot="1" x14ac:dyDescent="0.35">
      <c r="A31" s="1">
        <v>16</v>
      </c>
      <c r="B31" s="1">
        <v>3.1028928876627102</v>
      </c>
      <c r="C31" s="1">
        <v>4.08850360632474</v>
      </c>
      <c r="D31" s="1">
        <v>5.64266558190866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workbookViewId="0">
      <selection activeCell="M13" sqref="M13"/>
    </sheetView>
  </sheetViews>
  <sheetFormatPr defaultRowHeight="14.4" x14ac:dyDescent="0.3"/>
  <sheetData>
    <row r="1" spans="1:58" x14ac:dyDescent="0.3">
      <c r="A1" s="26" t="s">
        <v>49</v>
      </c>
      <c r="B1" s="26" t="s">
        <v>189</v>
      </c>
      <c r="C1" s="26" t="s">
        <v>146</v>
      </c>
      <c r="D1" s="26" t="s">
        <v>56</v>
      </c>
      <c r="E1" s="26" t="s">
        <v>147</v>
      </c>
      <c r="F1" s="26" t="s">
        <v>148</v>
      </c>
      <c r="G1" s="26" t="s">
        <v>50</v>
      </c>
      <c r="H1" s="26" t="s">
        <v>149</v>
      </c>
      <c r="I1" s="26" t="s">
        <v>150</v>
      </c>
      <c r="J1" s="26" t="s">
        <v>151</v>
      </c>
      <c r="K1" s="26" t="s">
        <v>152</v>
      </c>
      <c r="L1" s="26" t="s">
        <v>153</v>
      </c>
      <c r="M1" s="26" t="s">
        <v>154</v>
      </c>
      <c r="N1" s="26" t="s">
        <v>155</v>
      </c>
      <c r="O1" s="26" t="s">
        <v>156</v>
      </c>
      <c r="P1" s="26" t="s">
        <v>190</v>
      </c>
      <c r="Q1" s="26" t="s">
        <v>158</v>
      </c>
      <c r="R1" s="26" t="s">
        <v>159</v>
      </c>
      <c r="S1" s="26" t="s">
        <v>160</v>
      </c>
      <c r="T1" s="26" t="s">
        <v>161</v>
      </c>
      <c r="U1" s="26" t="s">
        <v>162</v>
      </c>
      <c r="V1" s="26" t="s">
        <v>129</v>
      </c>
      <c r="W1" s="26" t="s">
        <v>163</v>
      </c>
      <c r="X1" s="26" t="s">
        <v>164</v>
      </c>
      <c r="Y1" s="26" t="s">
        <v>165</v>
      </c>
      <c r="Z1" s="26" t="s">
        <v>145</v>
      </c>
      <c r="AA1" s="26" t="s">
        <v>166</v>
      </c>
      <c r="AB1" s="26" t="s">
        <v>167</v>
      </c>
      <c r="AC1" s="26" t="s">
        <v>168</v>
      </c>
      <c r="AD1" s="26" t="s">
        <v>51</v>
      </c>
      <c r="AE1" s="26" t="s">
        <v>169</v>
      </c>
      <c r="AF1" s="26" t="s">
        <v>170</v>
      </c>
      <c r="AG1" s="26" t="s">
        <v>171</v>
      </c>
      <c r="AH1" s="26" t="s">
        <v>172</v>
      </c>
      <c r="AI1" s="26" t="s">
        <v>173</v>
      </c>
      <c r="AJ1" s="26" t="s">
        <v>174</v>
      </c>
      <c r="AK1" s="26" t="s">
        <v>175</v>
      </c>
      <c r="AL1" s="26" t="s">
        <v>176</v>
      </c>
      <c r="AM1" s="26" t="s">
        <v>177</v>
      </c>
      <c r="AN1" s="26" t="s">
        <v>178</v>
      </c>
      <c r="AO1" s="26" t="s">
        <v>179</v>
      </c>
      <c r="AP1" s="26" t="s">
        <v>180</v>
      </c>
      <c r="AQ1" s="26" t="s">
        <v>181</v>
      </c>
      <c r="AR1" s="26" t="s">
        <v>182</v>
      </c>
      <c r="AS1" s="26" t="s">
        <v>183</v>
      </c>
      <c r="AT1" s="26" t="s">
        <v>184</v>
      </c>
      <c r="AU1" s="26" t="s">
        <v>185</v>
      </c>
      <c r="AV1" s="26" t="s">
        <v>186</v>
      </c>
      <c r="AW1" s="26" t="s">
        <v>187</v>
      </c>
      <c r="AX1" s="26" t="s">
        <v>188</v>
      </c>
      <c r="AY1" s="26" t="s">
        <v>191</v>
      </c>
      <c r="AZ1" s="26" t="s">
        <v>192</v>
      </c>
      <c r="BA1" s="26" t="s">
        <v>193</v>
      </c>
      <c r="BB1" s="26" t="s">
        <v>194</v>
      </c>
      <c r="BC1" s="26" t="s">
        <v>195</v>
      </c>
      <c r="BD1" s="26" t="s">
        <v>57</v>
      </c>
      <c r="BE1" s="26" t="s">
        <v>196</v>
      </c>
      <c r="BF1" s="26" t="s">
        <v>197</v>
      </c>
    </row>
    <row r="2" spans="1:58" x14ac:dyDescent="0.3">
      <c r="A2" t="s">
        <v>80</v>
      </c>
      <c r="B2" t="s">
        <v>91</v>
      </c>
      <c r="C2" t="s">
        <v>10</v>
      </c>
      <c r="D2" t="s">
        <v>227</v>
      </c>
      <c r="E2">
        <v>40</v>
      </c>
      <c r="F2">
        <v>35.799999999999997</v>
      </c>
      <c r="G2">
        <v>5</v>
      </c>
      <c r="H2">
        <v>8.4</v>
      </c>
      <c r="I2">
        <v>5.7</v>
      </c>
      <c r="J2">
        <v>1.7</v>
      </c>
      <c r="K2">
        <v>0.2</v>
      </c>
      <c r="L2">
        <v>0.8</v>
      </c>
      <c r="M2">
        <v>5</v>
      </c>
      <c r="N2">
        <v>0.8</v>
      </c>
      <c r="O2">
        <v>0.1</v>
      </c>
      <c r="P2">
        <v>2.9</v>
      </c>
      <c r="Q2">
        <v>10.4</v>
      </c>
      <c r="R2">
        <v>0.2324</v>
      </c>
      <c r="S2">
        <v>0.29310000000000003</v>
      </c>
      <c r="T2">
        <v>0.35580000000000001</v>
      </c>
      <c r="U2">
        <v>0.64890000000000003</v>
      </c>
      <c r="V2">
        <v>12.9</v>
      </c>
      <c r="W2">
        <v>0.4</v>
      </c>
      <c r="X2">
        <v>0.6</v>
      </c>
      <c r="Y2">
        <v>0</v>
      </c>
      <c r="Z2">
        <v>0.7</v>
      </c>
      <c r="AA2">
        <v>0.2</v>
      </c>
      <c r="AB2">
        <v>40.9</v>
      </c>
      <c r="AC2">
        <v>35.799999999999997</v>
      </c>
      <c r="AD2">
        <v>5.3</v>
      </c>
      <c r="AE2">
        <v>8.6</v>
      </c>
      <c r="AF2">
        <v>5.7</v>
      </c>
      <c r="AG2">
        <v>1.6</v>
      </c>
      <c r="AH2">
        <v>0.2</v>
      </c>
      <c r="AI2">
        <v>1.1000000000000001</v>
      </c>
      <c r="AJ2">
        <v>5.0999999999999996</v>
      </c>
      <c r="AK2">
        <v>0.4</v>
      </c>
      <c r="AL2">
        <v>0.2</v>
      </c>
      <c r="AM2">
        <v>3.7</v>
      </c>
      <c r="AN2">
        <v>8.1999999999999993</v>
      </c>
      <c r="AO2">
        <v>0.23469999999999999</v>
      </c>
      <c r="AP2">
        <v>0.30909999999999999</v>
      </c>
      <c r="AQ2">
        <v>0.38140000000000002</v>
      </c>
      <c r="AR2">
        <v>0.69040000000000001</v>
      </c>
      <c r="AS2">
        <v>13.9</v>
      </c>
      <c r="AT2">
        <v>0.7</v>
      </c>
      <c r="AU2">
        <v>0.5</v>
      </c>
      <c r="AV2">
        <v>0.1</v>
      </c>
      <c r="AW2">
        <v>0.8</v>
      </c>
      <c r="AX2">
        <v>0.1</v>
      </c>
      <c r="AY2">
        <v>6.0454545454545459</v>
      </c>
      <c r="AZ2">
        <v>2.454545454545455</v>
      </c>
      <c r="BA2">
        <v>0.1818181818181818</v>
      </c>
      <c r="BB2">
        <v>0.54545454545454541</v>
      </c>
      <c r="BC2">
        <v>1.7272727272727271</v>
      </c>
      <c r="BD2">
        <v>5.2727272727272716</v>
      </c>
      <c r="BE2">
        <v>26.09090909090909</v>
      </c>
      <c r="BF2">
        <v>8.2727272727272734</v>
      </c>
    </row>
    <row r="3" spans="1:58" x14ac:dyDescent="0.3">
      <c r="A3" t="s">
        <v>91</v>
      </c>
      <c r="B3" t="s">
        <v>80</v>
      </c>
      <c r="C3" t="s">
        <v>11</v>
      </c>
      <c r="D3" t="s">
        <v>228</v>
      </c>
      <c r="E3">
        <v>41.4</v>
      </c>
      <c r="F3">
        <v>35.5</v>
      </c>
      <c r="G3">
        <v>5.2</v>
      </c>
      <c r="H3">
        <v>8.6999999999999993</v>
      </c>
      <c r="I3">
        <v>5.7</v>
      </c>
      <c r="J3">
        <v>1.5</v>
      </c>
      <c r="K3">
        <v>0.4</v>
      </c>
      <c r="L3">
        <v>1.1000000000000001</v>
      </c>
      <c r="M3">
        <v>5.0999999999999996</v>
      </c>
      <c r="N3">
        <v>0.5</v>
      </c>
      <c r="O3">
        <v>0</v>
      </c>
      <c r="P3">
        <v>5</v>
      </c>
      <c r="Q3">
        <v>7.5</v>
      </c>
      <c r="R3">
        <v>0.2409</v>
      </c>
      <c r="S3">
        <v>0.33040000000000003</v>
      </c>
      <c r="T3">
        <v>0.39610000000000001</v>
      </c>
      <c r="U3">
        <v>0.72640000000000005</v>
      </c>
      <c r="V3">
        <v>14.3</v>
      </c>
      <c r="W3">
        <v>0.4</v>
      </c>
      <c r="X3">
        <v>0.3</v>
      </c>
      <c r="Y3">
        <v>0.2</v>
      </c>
      <c r="Z3">
        <v>0.4</v>
      </c>
      <c r="AA3">
        <v>0.1</v>
      </c>
      <c r="AB3">
        <v>37.200000000000003</v>
      </c>
      <c r="AC3">
        <v>34.1</v>
      </c>
      <c r="AD3">
        <v>3.7</v>
      </c>
      <c r="AE3">
        <v>7.9</v>
      </c>
      <c r="AF3">
        <v>5.2</v>
      </c>
      <c r="AG3">
        <v>1.6</v>
      </c>
      <c r="AH3">
        <v>0.1</v>
      </c>
      <c r="AI3">
        <v>1</v>
      </c>
      <c r="AJ3">
        <v>3.7</v>
      </c>
      <c r="AK3">
        <v>0.2</v>
      </c>
      <c r="AL3">
        <v>0.3</v>
      </c>
      <c r="AM3">
        <v>2.2000000000000002</v>
      </c>
      <c r="AN3">
        <v>7.2</v>
      </c>
      <c r="AO3">
        <v>0.2296</v>
      </c>
      <c r="AP3">
        <v>0.27829999999999999</v>
      </c>
      <c r="AQ3">
        <v>0.3695</v>
      </c>
      <c r="AR3">
        <v>0.64779999999999993</v>
      </c>
      <c r="AS3">
        <v>12.7</v>
      </c>
      <c r="AT3">
        <v>1</v>
      </c>
      <c r="AU3">
        <v>0.3</v>
      </c>
      <c r="AV3">
        <v>0.2</v>
      </c>
      <c r="AW3">
        <v>0.4</v>
      </c>
      <c r="AX3">
        <v>0.1</v>
      </c>
      <c r="AY3">
        <v>5.4818181818181806</v>
      </c>
      <c r="AZ3">
        <v>2</v>
      </c>
      <c r="BA3">
        <v>9.0909090909090912E-2</v>
      </c>
      <c r="BB3">
        <v>0.45454545454545447</v>
      </c>
      <c r="BC3">
        <v>1.1818181818181821</v>
      </c>
      <c r="BD3">
        <v>5.5454545454545459</v>
      </c>
      <c r="BE3">
        <v>23</v>
      </c>
      <c r="BF3">
        <v>6.7272727272727284</v>
      </c>
    </row>
    <row r="4" spans="1:58" x14ac:dyDescent="0.3">
      <c r="A4" t="s">
        <v>85</v>
      </c>
      <c r="B4" t="s">
        <v>92</v>
      </c>
      <c r="C4" t="s">
        <v>10</v>
      </c>
      <c r="D4" t="s">
        <v>229</v>
      </c>
      <c r="E4">
        <v>36.4</v>
      </c>
      <c r="F4">
        <v>32</v>
      </c>
      <c r="G4">
        <v>2.7</v>
      </c>
      <c r="H4">
        <v>5.8</v>
      </c>
      <c r="I4">
        <v>3.5</v>
      </c>
      <c r="J4">
        <v>1.6</v>
      </c>
      <c r="K4">
        <v>0.2</v>
      </c>
      <c r="L4">
        <v>0.5</v>
      </c>
      <c r="M4">
        <v>2.7</v>
      </c>
      <c r="N4">
        <v>0.6</v>
      </c>
      <c r="O4">
        <v>0.4</v>
      </c>
      <c r="P4">
        <v>3.4</v>
      </c>
      <c r="Q4">
        <v>8.1999999999999993</v>
      </c>
      <c r="R4">
        <v>0.17929999999999999</v>
      </c>
      <c r="S4">
        <v>0.26550000000000001</v>
      </c>
      <c r="T4">
        <v>0.28310000000000002</v>
      </c>
      <c r="U4">
        <v>0.54889999999999994</v>
      </c>
      <c r="V4">
        <v>9.3000000000000007</v>
      </c>
      <c r="W4">
        <v>0.7</v>
      </c>
      <c r="X4">
        <v>0.7</v>
      </c>
      <c r="Y4">
        <v>0.2</v>
      </c>
      <c r="Z4">
        <v>0.1</v>
      </c>
      <c r="AA4">
        <v>0.2</v>
      </c>
      <c r="AB4">
        <v>39.4</v>
      </c>
      <c r="AC4">
        <v>35.200000000000003</v>
      </c>
      <c r="AD4">
        <v>4.8</v>
      </c>
      <c r="AE4">
        <v>8.5</v>
      </c>
      <c r="AF4">
        <v>5.5</v>
      </c>
      <c r="AG4">
        <v>1.7</v>
      </c>
      <c r="AH4">
        <v>0.2</v>
      </c>
      <c r="AI4">
        <v>1.1000000000000001</v>
      </c>
      <c r="AJ4">
        <v>4.5999999999999996</v>
      </c>
      <c r="AK4">
        <v>1.2</v>
      </c>
      <c r="AL4">
        <v>0.1</v>
      </c>
      <c r="AM4">
        <v>3.1</v>
      </c>
      <c r="AN4">
        <v>9.1</v>
      </c>
      <c r="AO4">
        <v>0.2387</v>
      </c>
      <c r="AP4">
        <v>0.30640000000000001</v>
      </c>
      <c r="AQ4">
        <v>0.39050000000000001</v>
      </c>
      <c r="AR4">
        <v>0.69679999999999997</v>
      </c>
      <c r="AS4">
        <v>13.9</v>
      </c>
      <c r="AT4">
        <v>0.6</v>
      </c>
      <c r="AU4">
        <v>0.6</v>
      </c>
      <c r="AV4">
        <v>0.2</v>
      </c>
      <c r="AW4">
        <v>0.3</v>
      </c>
      <c r="AX4">
        <v>0.5</v>
      </c>
      <c r="AY4">
        <v>5.75</v>
      </c>
      <c r="AZ4">
        <v>2</v>
      </c>
      <c r="BA4">
        <v>0</v>
      </c>
      <c r="BB4">
        <v>0.75</v>
      </c>
      <c r="BC4">
        <v>1.5</v>
      </c>
      <c r="BD4">
        <v>7.25</v>
      </c>
      <c r="BE4">
        <v>22.5</v>
      </c>
      <c r="BF4">
        <v>5.5</v>
      </c>
    </row>
    <row r="5" spans="1:58" x14ac:dyDescent="0.3">
      <c r="A5" t="s">
        <v>92</v>
      </c>
      <c r="B5" t="s">
        <v>85</v>
      </c>
      <c r="C5" t="s">
        <v>11</v>
      </c>
      <c r="D5" t="s">
        <v>230</v>
      </c>
      <c r="E5">
        <v>36.799999999999997</v>
      </c>
      <c r="F5">
        <v>33</v>
      </c>
      <c r="G5">
        <v>5.0999999999999996</v>
      </c>
      <c r="H5">
        <v>8.3000000000000007</v>
      </c>
      <c r="I5">
        <v>5.3</v>
      </c>
      <c r="J5">
        <v>1.9</v>
      </c>
      <c r="K5">
        <v>0.1</v>
      </c>
      <c r="L5">
        <v>1</v>
      </c>
      <c r="M5">
        <v>5.0999999999999996</v>
      </c>
      <c r="N5">
        <v>0.6</v>
      </c>
      <c r="O5">
        <v>0.3</v>
      </c>
      <c r="P5">
        <v>2.9</v>
      </c>
      <c r="Q5">
        <v>7.9</v>
      </c>
      <c r="R5">
        <v>0.2429</v>
      </c>
      <c r="S5">
        <v>0.30730000000000002</v>
      </c>
      <c r="T5">
        <v>0.39560000000000001</v>
      </c>
      <c r="U5">
        <v>0.70309999999999995</v>
      </c>
      <c r="V5">
        <v>13.4</v>
      </c>
      <c r="W5">
        <v>0.1</v>
      </c>
      <c r="X5">
        <v>0.5</v>
      </c>
      <c r="Y5">
        <v>0</v>
      </c>
      <c r="Z5">
        <v>0.4</v>
      </c>
      <c r="AA5">
        <v>0.1</v>
      </c>
      <c r="AB5">
        <v>35.6</v>
      </c>
      <c r="AC5">
        <v>31</v>
      </c>
      <c r="AD5">
        <v>3.3</v>
      </c>
      <c r="AE5">
        <v>6.4</v>
      </c>
      <c r="AF5">
        <v>4.3</v>
      </c>
      <c r="AG5">
        <v>1.3</v>
      </c>
      <c r="AH5">
        <v>0.3</v>
      </c>
      <c r="AI5">
        <v>0.5</v>
      </c>
      <c r="AJ5">
        <v>3.2</v>
      </c>
      <c r="AK5">
        <v>0.3</v>
      </c>
      <c r="AL5">
        <v>0.3</v>
      </c>
      <c r="AM5">
        <v>3.8</v>
      </c>
      <c r="AN5">
        <v>8.8000000000000007</v>
      </c>
      <c r="AO5">
        <v>0.20180000000000001</v>
      </c>
      <c r="AP5">
        <v>0.2949</v>
      </c>
      <c r="AQ5">
        <v>0.31159999999999999</v>
      </c>
      <c r="AR5">
        <v>0.60649999999999993</v>
      </c>
      <c r="AS5">
        <v>9.8000000000000007</v>
      </c>
      <c r="AT5">
        <v>0.3</v>
      </c>
      <c r="AU5">
        <v>0.4</v>
      </c>
      <c r="AV5">
        <v>0.3</v>
      </c>
      <c r="AW5">
        <v>0.1</v>
      </c>
      <c r="AX5">
        <v>0</v>
      </c>
      <c r="AY5">
        <v>5.04</v>
      </c>
      <c r="AZ5">
        <v>1</v>
      </c>
      <c r="BA5">
        <v>0</v>
      </c>
      <c r="BB5">
        <v>0</v>
      </c>
      <c r="BC5">
        <v>2.2000000000000002</v>
      </c>
      <c r="BD5">
        <v>6.8</v>
      </c>
      <c r="BE5">
        <v>21.2</v>
      </c>
      <c r="BF5">
        <v>6.2</v>
      </c>
    </row>
    <row r="6" spans="1:58" x14ac:dyDescent="0.3">
      <c r="A6" t="s">
        <v>89</v>
      </c>
      <c r="B6" t="s">
        <v>63</v>
      </c>
      <c r="C6" t="s">
        <v>10</v>
      </c>
      <c r="D6" t="s">
        <v>231</v>
      </c>
      <c r="E6">
        <v>36.4</v>
      </c>
      <c r="F6">
        <v>33.6</v>
      </c>
      <c r="G6">
        <v>3.5</v>
      </c>
      <c r="H6">
        <v>7.6</v>
      </c>
      <c r="I6">
        <v>5.4</v>
      </c>
      <c r="J6">
        <v>1.1000000000000001</v>
      </c>
      <c r="K6">
        <v>0.2</v>
      </c>
      <c r="L6">
        <v>0.9</v>
      </c>
      <c r="M6">
        <v>3.3</v>
      </c>
      <c r="N6">
        <v>0.7</v>
      </c>
      <c r="O6">
        <v>0.1</v>
      </c>
      <c r="P6">
        <v>2.1</v>
      </c>
      <c r="Q6">
        <v>8.5</v>
      </c>
      <c r="R6">
        <v>0.22140000000000001</v>
      </c>
      <c r="S6">
        <v>0.26879999999999998</v>
      </c>
      <c r="T6">
        <v>0.34010000000000001</v>
      </c>
      <c r="U6">
        <v>0.60909999999999997</v>
      </c>
      <c r="V6">
        <v>11.8</v>
      </c>
      <c r="W6">
        <v>0.5</v>
      </c>
      <c r="X6">
        <v>0.2</v>
      </c>
      <c r="Y6">
        <v>0.1</v>
      </c>
      <c r="Z6">
        <v>0.2</v>
      </c>
      <c r="AA6">
        <v>0</v>
      </c>
      <c r="AB6">
        <v>35.700000000000003</v>
      </c>
      <c r="AC6">
        <v>32.9</v>
      </c>
      <c r="AD6">
        <v>4</v>
      </c>
      <c r="AE6">
        <v>8.6999999999999993</v>
      </c>
      <c r="AF6">
        <v>5.7</v>
      </c>
      <c r="AG6">
        <v>1.9</v>
      </c>
      <c r="AH6">
        <v>0.2</v>
      </c>
      <c r="AI6">
        <v>0.9</v>
      </c>
      <c r="AJ6">
        <v>3.7</v>
      </c>
      <c r="AK6">
        <v>0.7</v>
      </c>
      <c r="AL6">
        <v>0.3</v>
      </c>
      <c r="AM6">
        <v>2.2999999999999998</v>
      </c>
      <c r="AN6">
        <v>6.7</v>
      </c>
      <c r="AO6">
        <v>0.26240000000000002</v>
      </c>
      <c r="AP6">
        <v>0.31640000000000001</v>
      </c>
      <c r="AQ6">
        <v>0.41520000000000001</v>
      </c>
      <c r="AR6">
        <v>0.73150000000000004</v>
      </c>
      <c r="AS6">
        <v>13.7</v>
      </c>
      <c r="AT6">
        <v>0.9</v>
      </c>
      <c r="AU6">
        <v>0.4</v>
      </c>
      <c r="AV6">
        <v>0</v>
      </c>
      <c r="AW6">
        <v>0.1</v>
      </c>
      <c r="AX6">
        <v>0.2</v>
      </c>
      <c r="AY6">
        <v>5.2799999999999994</v>
      </c>
      <c r="AZ6">
        <v>3.2</v>
      </c>
      <c r="BA6">
        <v>0</v>
      </c>
      <c r="BB6">
        <v>1</v>
      </c>
      <c r="BC6">
        <v>1.4</v>
      </c>
      <c r="BD6">
        <v>4</v>
      </c>
      <c r="BE6">
        <v>21.8</v>
      </c>
      <c r="BF6">
        <v>5.8</v>
      </c>
    </row>
    <row r="7" spans="1:58" x14ac:dyDescent="0.3">
      <c r="A7" t="s">
        <v>63</v>
      </c>
      <c r="B7" t="s">
        <v>89</v>
      </c>
      <c r="C7" t="s">
        <v>11</v>
      </c>
      <c r="D7" t="s">
        <v>232</v>
      </c>
      <c r="E7">
        <v>37.799999999999997</v>
      </c>
      <c r="F7">
        <v>34</v>
      </c>
      <c r="G7">
        <v>4</v>
      </c>
      <c r="H7">
        <v>7.9</v>
      </c>
      <c r="I7">
        <v>4.4000000000000004</v>
      </c>
      <c r="J7">
        <v>1.8</v>
      </c>
      <c r="K7">
        <v>0.1</v>
      </c>
      <c r="L7">
        <v>1.6</v>
      </c>
      <c r="M7">
        <v>4</v>
      </c>
      <c r="N7">
        <v>0.9</v>
      </c>
      <c r="O7">
        <v>0.2</v>
      </c>
      <c r="P7">
        <v>3.1</v>
      </c>
      <c r="Q7">
        <v>9.5</v>
      </c>
      <c r="R7">
        <v>0.22869999999999999</v>
      </c>
      <c r="S7">
        <v>0.30280000000000001</v>
      </c>
      <c r="T7">
        <v>0.42430000000000001</v>
      </c>
      <c r="U7">
        <v>0.72709999999999997</v>
      </c>
      <c r="V7">
        <v>14.7</v>
      </c>
      <c r="W7">
        <v>0.7</v>
      </c>
      <c r="X7">
        <v>0.6</v>
      </c>
      <c r="Y7">
        <v>0</v>
      </c>
      <c r="Z7">
        <v>0.1</v>
      </c>
      <c r="AA7">
        <v>0.2</v>
      </c>
      <c r="AB7">
        <v>38.299999999999997</v>
      </c>
      <c r="AC7">
        <v>35</v>
      </c>
      <c r="AD7">
        <v>6</v>
      </c>
      <c r="AE7">
        <v>8.9</v>
      </c>
      <c r="AF7">
        <v>4.8</v>
      </c>
      <c r="AG7">
        <v>2.1</v>
      </c>
      <c r="AH7">
        <v>0.3</v>
      </c>
      <c r="AI7">
        <v>1.7</v>
      </c>
      <c r="AJ7">
        <v>5.9</v>
      </c>
      <c r="AK7">
        <v>0.5</v>
      </c>
      <c r="AL7">
        <v>0.3</v>
      </c>
      <c r="AM7">
        <v>2.6</v>
      </c>
      <c r="AN7">
        <v>8.4</v>
      </c>
      <c r="AO7">
        <v>0.24990000000000001</v>
      </c>
      <c r="AP7">
        <v>0.3115</v>
      </c>
      <c r="AQ7">
        <v>0.47200000000000009</v>
      </c>
      <c r="AR7">
        <v>0.78339999999999999</v>
      </c>
      <c r="AS7">
        <v>16.7</v>
      </c>
      <c r="AT7">
        <v>0.7</v>
      </c>
      <c r="AU7">
        <v>0.5</v>
      </c>
      <c r="AV7">
        <v>0</v>
      </c>
      <c r="AW7">
        <v>0</v>
      </c>
      <c r="AX7">
        <v>0</v>
      </c>
      <c r="AY7">
        <v>5.04</v>
      </c>
      <c r="AZ7">
        <v>1.8</v>
      </c>
      <c r="BA7">
        <v>0.2</v>
      </c>
      <c r="BB7">
        <v>0.3</v>
      </c>
      <c r="BC7">
        <v>2.2000000000000002</v>
      </c>
      <c r="BD7">
        <v>4.7</v>
      </c>
      <c r="BE7">
        <v>21.7</v>
      </c>
      <c r="BF7">
        <v>6.9</v>
      </c>
    </row>
    <row r="8" spans="1:58" x14ac:dyDescent="0.3">
      <c r="A8" t="s">
        <v>77</v>
      </c>
      <c r="B8" t="s">
        <v>79</v>
      </c>
      <c r="C8" t="s">
        <v>10</v>
      </c>
      <c r="D8" t="s">
        <v>233</v>
      </c>
      <c r="E8">
        <v>36.5</v>
      </c>
      <c r="F8">
        <v>32.700000000000003</v>
      </c>
      <c r="G8">
        <v>3</v>
      </c>
      <c r="H8">
        <v>6.7</v>
      </c>
      <c r="I8">
        <v>4.5999999999999996</v>
      </c>
      <c r="J8">
        <v>1.3</v>
      </c>
      <c r="K8">
        <v>0.2</v>
      </c>
      <c r="L8">
        <v>0.6</v>
      </c>
      <c r="M8">
        <v>3</v>
      </c>
      <c r="N8">
        <v>0.3</v>
      </c>
      <c r="O8">
        <v>0.1</v>
      </c>
      <c r="P8">
        <v>3</v>
      </c>
      <c r="Q8">
        <v>8.9</v>
      </c>
      <c r="R8">
        <v>0.19950000000000001</v>
      </c>
      <c r="S8">
        <v>0.27350000000000002</v>
      </c>
      <c r="T8">
        <v>0.30599999999999999</v>
      </c>
      <c r="U8">
        <v>0.57950000000000002</v>
      </c>
      <c r="V8">
        <v>10.199999999999999</v>
      </c>
      <c r="W8">
        <v>0.8</v>
      </c>
      <c r="X8">
        <v>0.4</v>
      </c>
      <c r="Y8">
        <v>0.2</v>
      </c>
      <c r="Z8">
        <v>0.2</v>
      </c>
      <c r="AA8">
        <v>0</v>
      </c>
      <c r="AB8">
        <v>40.799999999999997</v>
      </c>
      <c r="AC8">
        <v>35.1</v>
      </c>
      <c r="AD8">
        <v>5.9</v>
      </c>
      <c r="AE8">
        <v>9.6</v>
      </c>
      <c r="AF8">
        <v>6.4</v>
      </c>
      <c r="AG8">
        <v>1.9</v>
      </c>
      <c r="AH8">
        <v>0.1</v>
      </c>
      <c r="AI8">
        <v>1.2</v>
      </c>
      <c r="AJ8">
        <v>5.8</v>
      </c>
      <c r="AK8">
        <v>1</v>
      </c>
      <c r="AL8">
        <v>0.2</v>
      </c>
      <c r="AM8">
        <v>5.2</v>
      </c>
      <c r="AN8">
        <v>8.8000000000000007</v>
      </c>
      <c r="AO8">
        <v>0.26019999999999999</v>
      </c>
      <c r="AP8">
        <v>0.3503</v>
      </c>
      <c r="AQ8">
        <v>0.42320000000000002</v>
      </c>
      <c r="AR8">
        <v>0.77339999999999998</v>
      </c>
      <c r="AS8">
        <v>15.3</v>
      </c>
      <c r="AT8">
        <v>0.4</v>
      </c>
      <c r="AU8">
        <v>0.1</v>
      </c>
      <c r="AV8">
        <v>0.2</v>
      </c>
      <c r="AW8">
        <v>0.2</v>
      </c>
      <c r="AX8">
        <v>0</v>
      </c>
      <c r="AY8">
        <v>5.2666666666666666</v>
      </c>
      <c r="AZ8">
        <v>2.166666666666667</v>
      </c>
      <c r="BA8">
        <v>0</v>
      </c>
      <c r="BB8">
        <v>0.75</v>
      </c>
      <c r="BC8">
        <v>1.166666666666667</v>
      </c>
      <c r="BD8">
        <v>7.083333333333333</v>
      </c>
      <c r="BE8">
        <v>20.916666666666671</v>
      </c>
      <c r="BF8">
        <v>5.166666666666667</v>
      </c>
    </row>
    <row r="9" spans="1:58" x14ac:dyDescent="0.3">
      <c r="A9" t="s">
        <v>79</v>
      </c>
      <c r="B9" t="s">
        <v>77</v>
      </c>
      <c r="C9" t="s">
        <v>11</v>
      </c>
      <c r="D9" t="s">
        <v>234</v>
      </c>
      <c r="E9">
        <v>38.5</v>
      </c>
      <c r="F9">
        <v>34.5</v>
      </c>
      <c r="G9">
        <v>5.7</v>
      </c>
      <c r="H9">
        <v>9.6</v>
      </c>
      <c r="I9">
        <v>6.4</v>
      </c>
      <c r="J9">
        <v>2.4</v>
      </c>
      <c r="K9">
        <v>0.1</v>
      </c>
      <c r="L9">
        <v>0.7</v>
      </c>
      <c r="M9">
        <v>5.6</v>
      </c>
      <c r="N9">
        <v>1.3</v>
      </c>
      <c r="O9">
        <v>0.2</v>
      </c>
      <c r="P9">
        <v>3.4</v>
      </c>
      <c r="Q9">
        <v>8.3000000000000007</v>
      </c>
      <c r="R9">
        <v>0.26679999999999998</v>
      </c>
      <c r="S9">
        <v>0.32669999999999999</v>
      </c>
      <c r="T9">
        <v>0.40139999999999998</v>
      </c>
      <c r="U9">
        <v>0.72829999999999995</v>
      </c>
      <c r="V9">
        <v>14.3</v>
      </c>
      <c r="W9">
        <v>0.6</v>
      </c>
      <c r="X9">
        <v>0.1</v>
      </c>
      <c r="Y9">
        <v>0.2</v>
      </c>
      <c r="Z9">
        <v>0.3</v>
      </c>
      <c r="AA9">
        <v>0.1</v>
      </c>
      <c r="AB9">
        <v>36.5</v>
      </c>
      <c r="AC9">
        <v>33.4</v>
      </c>
      <c r="AD9">
        <v>3.5</v>
      </c>
      <c r="AE9">
        <v>8</v>
      </c>
      <c r="AF9">
        <v>5.9</v>
      </c>
      <c r="AG9">
        <v>1.2</v>
      </c>
      <c r="AH9">
        <v>0.1</v>
      </c>
      <c r="AI9">
        <v>0.8</v>
      </c>
      <c r="AJ9">
        <v>3.5</v>
      </c>
      <c r="AK9">
        <v>0.7</v>
      </c>
      <c r="AL9">
        <v>0.3</v>
      </c>
      <c r="AM9">
        <v>1.9</v>
      </c>
      <c r="AN9">
        <v>8.8000000000000007</v>
      </c>
      <c r="AO9">
        <v>0.23669999999999999</v>
      </c>
      <c r="AP9">
        <v>0.27910000000000001</v>
      </c>
      <c r="AQ9">
        <v>0.34860000000000002</v>
      </c>
      <c r="AR9">
        <v>0.62770000000000004</v>
      </c>
      <c r="AS9">
        <v>11.8</v>
      </c>
      <c r="AT9">
        <v>0.5</v>
      </c>
      <c r="AU9">
        <v>0.4</v>
      </c>
      <c r="AV9">
        <v>0.2</v>
      </c>
      <c r="AW9">
        <v>0.6</v>
      </c>
      <c r="AX9">
        <v>0.2</v>
      </c>
      <c r="AY9">
        <v>5.75</v>
      </c>
      <c r="AZ9">
        <v>1.25</v>
      </c>
      <c r="BA9">
        <v>0.25</v>
      </c>
      <c r="BB9">
        <v>0</v>
      </c>
      <c r="BC9">
        <v>0.25</v>
      </c>
      <c r="BD9">
        <v>3.25</v>
      </c>
      <c r="BE9">
        <v>23</v>
      </c>
      <c r="BF9">
        <v>6.75</v>
      </c>
    </row>
    <row r="10" spans="1:58" x14ac:dyDescent="0.3">
      <c r="A10" t="s">
        <v>76</v>
      </c>
      <c r="B10" t="s">
        <v>96</v>
      </c>
      <c r="C10" t="s">
        <v>10</v>
      </c>
      <c r="D10" t="s">
        <v>235</v>
      </c>
      <c r="E10">
        <v>36.5</v>
      </c>
      <c r="F10">
        <v>33.1</v>
      </c>
      <c r="G10">
        <v>4.7</v>
      </c>
      <c r="H10">
        <v>7.8</v>
      </c>
      <c r="I10">
        <v>4.8</v>
      </c>
      <c r="J10">
        <v>1.4</v>
      </c>
      <c r="K10">
        <v>0.3</v>
      </c>
      <c r="L10">
        <v>1.3</v>
      </c>
      <c r="M10">
        <v>4.7</v>
      </c>
      <c r="N10">
        <v>0.1</v>
      </c>
      <c r="O10">
        <v>0.4</v>
      </c>
      <c r="P10">
        <v>2.8</v>
      </c>
      <c r="Q10">
        <v>8.6999999999999993</v>
      </c>
      <c r="R10">
        <v>0.2306</v>
      </c>
      <c r="S10">
        <v>0.2903</v>
      </c>
      <c r="T10">
        <v>0.40100000000000002</v>
      </c>
      <c r="U10">
        <v>0.69140000000000001</v>
      </c>
      <c r="V10">
        <v>13.7</v>
      </c>
      <c r="W10">
        <v>0.6</v>
      </c>
      <c r="X10">
        <v>0.2</v>
      </c>
      <c r="Y10">
        <v>0.1</v>
      </c>
      <c r="Z10">
        <v>0.3</v>
      </c>
      <c r="AA10">
        <v>0.2</v>
      </c>
      <c r="AB10">
        <v>38.1</v>
      </c>
      <c r="AC10">
        <v>34.700000000000003</v>
      </c>
      <c r="AD10">
        <v>5.8</v>
      </c>
      <c r="AE10">
        <v>9.6999999999999993</v>
      </c>
      <c r="AF10">
        <v>5.9</v>
      </c>
      <c r="AG10">
        <v>1.8</v>
      </c>
      <c r="AH10">
        <v>0.6</v>
      </c>
      <c r="AI10">
        <v>1.4</v>
      </c>
      <c r="AJ10">
        <v>5.8</v>
      </c>
      <c r="AK10">
        <v>0.4</v>
      </c>
      <c r="AL10">
        <v>0.2</v>
      </c>
      <c r="AM10">
        <v>2.6</v>
      </c>
      <c r="AN10">
        <v>8.3000000000000007</v>
      </c>
      <c r="AO10">
        <v>0.27079999999999999</v>
      </c>
      <c r="AP10">
        <v>0.31590000000000001</v>
      </c>
      <c r="AQ10">
        <v>0.46850000000000003</v>
      </c>
      <c r="AR10">
        <v>0.78420000000000001</v>
      </c>
      <c r="AS10">
        <v>16.899999999999999</v>
      </c>
      <c r="AT10">
        <v>0.5</v>
      </c>
      <c r="AU10">
        <v>0.2</v>
      </c>
      <c r="AV10">
        <v>0</v>
      </c>
      <c r="AW10">
        <v>0.6</v>
      </c>
      <c r="AX10">
        <v>0.1</v>
      </c>
      <c r="AY10">
        <v>5.4700000000000006</v>
      </c>
      <c r="AZ10">
        <v>1.2</v>
      </c>
      <c r="BA10">
        <v>0.5</v>
      </c>
      <c r="BB10">
        <v>0.1</v>
      </c>
      <c r="BC10">
        <v>1.9</v>
      </c>
      <c r="BD10">
        <v>4.7</v>
      </c>
      <c r="BE10">
        <v>22.9</v>
      </c>
      <c r="BF10">
        <v>6.3</v>
      </c>
    </row>
    <row r="11" spans="1:58" x14ac:dyDescent="0.3">
      <c r="A11" t="s">
        <v>96</v>
      </c>
      <c r="B11" t="s">
        <v>76</v>
      </c>
      <c r="C11" t="s">
        <v>11</v>
      </c>
      <c r="D11" t="s">
        <v>236</v>
      </c>
      <c r="E11">
        <v>36.700000000000003</v>
      </c>
      <c r="F11">
        <v>33.200000000000003</v>
      </c>
      <c r="G11">
        <v>3.9</v>
      </c>
      <c r="H11">
        <v>7.7</v>
      </c>
      <c r="I11">
        <v>5.4</v>
      </c>
      <c r="J11">
        <v>1.2</v>
      </c>
      <c r="K11">
        <v>0.3</v>
      </c>
      <c r="L11">
        <v>0.8</v>
      </c>
      <c r="M11">
        <v>3.8</v>
      </c>
      <c r="N11">
        <v>1</v>
      </c>
      <c r="O11">
        <v>0.4</v>
      </c>
      <c r="P11">
        <v>2.9</v>
      </c>
      <c r="Q11">
        <v>9.1</v>
      </c>
      <c r="R11">
        <v>0.22989999999999999</v>
      </c>
      <c r="S11">
        <v>0.29310000000000003</v>
      </c>
      <c r="T11">
        <v>0.3538</v>
      </c>
      <c r="U11">
        <v>0.64680000000000004</v>
      </c>
      <c r="V11">
        <v>11.9</v>
      </c>
      <c r="W11">
        <v>0.4</v>
      </c>
      <c r="X11">
        <v>0.3</v>
      </c>
      <c r="Y11">
        <v>0.1</v>
      </c>
      <c r="Z11">
        <v>0.2</v>
      </c>
      <c r="AA11">
        <v>0.2</v>
      </c>
      <c r="AB11">
        <v>38.200000000000003</v>
      </c>
      <c r="AC11">
        <v>34.5</v>
      </c>
      <c r="AD11">
        <v>4.9000000000000004</v>
      </c>
      <c r="AE11">
        <v>8.6999999999999993</v>
      </c>
      <c r="AF11">
        <v>5.4</v>
      </c>
      <c r="AG11">
        <v>2.2000000000000002</v>
      </c>
      <c r="AH11">
        <v>0.2</v>
      </c>
      <c r="AI11">
        <v>0.9</v>
      </c>
      <c r="AJ11">
        <v>4.9000000000000004</v>
      </c>
      <c r="AK11">
        <v>0.7</v>
      </c>
      <c r="AL11">
        <v>0.1</v>
      </c>
      <c r="AM11">
        <v>2.8</v>
      </c>
      <c r="AN11">
        <v>9</v>
      </c>
      <c r="AO11">
        <v>0.2505</v>
      </c>
      <c r="AP11">
        <v>0.309</v>
      </c>
      <c r="AQ11">
        <v>0.40350000000000003</v>
      </c>
      <c r="AR11">
        <v>0.7125999999999999</v>
      </c>
      <c r="AS11">
        <v>14</v>
      </c>
      <c r="AT11">
        <v>0.5</v>
      </c>
      <c r="AU11">
        <v>0.4</v>
      </c>
      <c r="AV11">
        <v>0.1</v>
      </c>
      <c r="AW11">
        <v>0.4</v>
      </c>
      <c r="AX11">
        <v>0.2</v>
      </c>
      <c r="AY11">
        <v>4.4249999999999998</v>
      </c>
      <c r="AZ11">
        <v>2</v>
      </c>
      <c r="BA11">
        <v>0.375</v>
      </c>
      <c r="BB11">
        <v>0.625</v>
      </c>
      <c r="BC11">
        <v>1</v>
      </c>
      <c r="BD11">
        <v>4.5</v>
      </c>
      <c r="BE11">
        <v>18.75</v>
      </c>
      <c r="BF11">
        <v>5.875</v>
      </c>
    </row>
    <row r="12" spans="1:58" x14ac:dyDescent="0.3">
      <c r="A12" t="s">
        <v>36</v>
      </c>
      <c r="B12" t="s">
        <v>94</v>
      </c>
      <c r="C12" t="s">
        <v>10</v>
      </c>
      <c r="D12" t="s">
        <v>237</v>
      </c>
      <c r="E12">
        <v>36.799999999999997</v>
      </c>
      <c r="F12">
        <v>32.299999999999997</v>
      </c>
      <c r="G12">
        <v>4.7</v>
      </c>
      <c r="H12">
        <v>7.8</v>
      </c>
      <c r="I12">
        <v>4.5999999999999996</v>
      </c>
      <c r="J12">
        <v>1.4</v>
      </c>
      <c r="K12">
        <v>0.4</v>
      </c>
      <c r="L12">
        <v>1.4</v>
      </c>
      <c r="M12">
        <v>4.5</v>
      </c>
      <c r="N12">
        <v>0.6</v>
      </c>
      <c r="O12">
        <v>0.2</v>
      </c>
      <c r="P12">
        <v>3.7</v>
      </c>
      <c r="Q12">
        <v>7.2</v>
      </c>
      <c r="R12">
        <v>0.23949999999999999</v>
      </c>
      <c r="S12">
        <v>0.3236</v>
      </c>
      <c r="T12">
        <v>0.43550000000000011</v>
      </c>
      <c r="U12">
        <v>0.75939999999999996</v>
      </c>
      <c r="V12">
        <v>14.2</v>
      </c>
      <c r="W12">
        <v>0.6</v>
      </c>
      <c r="X12">
        <v>0.5</v>
      </c>
      <c r="Y12">
        <v>0</v>
      </c>
      <c r="Z12">
        <v>0.3</v>
      </c>
      <c r="AA12">
        <v>0</v>
      </c>
      <c r="AB12">
        <v>35.9</v>
      </c>
      <c r="AC12">
        <v>33.200000000000003</v>
      </c>
      <c r="AD12">
        <v>3.3</v>
      </c>
      <c r="AE12">
        <v>6.6</v>
      </c>
      <c r="AF12">
        <v>4.3</v>
      </c>
      <c r="AG12">
        <v>1.2</v>
      </c>
      <c r="AH12">
        <v>0</v>
      </c>
      <c r="AI12">
        <v>1.1000000000000001</v>
      </c>
      <c r="AJ12">
        <v>3.2</v>
      </c>
      <c r="AK12">
        <v>0.4</v>
      </c>
      <c r="AL12">
        <v>0.3</v>
      </c>
      <c r="AM12">
        <v>2</v>
      </c>
      <c r="AN12">
        <v>7.8</v>
      </c>
      <c r="AO12">
        <v>0.1948</v>
      </c>
      <c r="AP12">
        <v>0.25230000000000002</v>
      </c>
      <c r="AQ12">
        <v>0.32700000000000001</v>
      </c>
      <c r="AR12">
        <v>0.57930000000000004</v>
      </c>
      <c r="AS12">
        <v>11.1</v>
      </c>
      <c r="AT12">
        <v>0.2</v>
      </c>
      <c r="AU12">
        <v>0.5</v>
      </c>
      <c r="AV12">
        <v>0.2</v>
      </c>
      <c r="AW12">
        <v>0</v>
      </c>
      <c r="AX12">
        <v>0</v>
      </c>
      <c r="AY12">
        <v>6.0272727272727273</v>
      </c>
      <c r="AZ12">
        <v>2</v>
      </c>
      <c r="BA12">
        <v>0.27272727272727271</v>
      </c>
      <c r="BB12">
        <v>0.63636363636363635</v>
      </c>
      <c r="BC12">
        <v>0.81818181818181823</v>
      </c>
      <c r="BD12">
        <v>6.6363636363636367</v>
      </c>
      <c r="BE12">
        <v>23.81818181818182</v>
      </c>
      <c r="BF12">
        <v>5.9090909090909092</v>
      </c>
    </row>
    <row r="13" spans="1:58" x14ac:dyDescent="0.3">
      <c r="A13" t="s">
        <v>94</v>
      </c>
      <c r="B13" t="s">
        <v>36</v>
      </c>
      <c r="C13" t="s">
        <v>11</v>
      </c>
      <c r="D13" t="s">
        <v>238</v>
      </c>
      <c r="E13">
        <v>36.4</v>
      </c>
      <c r="F13">
        <v>33.9</v>
      </c>
      <c r="G13">
        <v>2.9</v>
      </c>
      <c r="H13">
        <v>7.6</v>
      </c>
      <c r="I13">
        <v>5.5</v>
      </c>
      <c r="J13">
        <v>1</v>
      </c>
      <c r="K13">
        <v>0.1</v>
      </c>
      <c r="L13">
        <v>1</v>
      </c>
      <c r="M13">
        <v>2.9</v>
      </c>
      <c r="N13">
        <v>0.5</v>
      </c>
      <c r="O13">
        <v>0.2</v>
      </c>
      <c r="P13">
        <v>2.1</v>
      </c>
      <c r="Q13">
        <v>7.2</v>
      </c>
      <c r="R13">
        <v>0.22070000000000001</v>
      </c>
      <c r="S13">
        <v>0.26369999999999999</v>
      </c>
      <c r="T13">
        <v>0.34150000000000003</v>
      </c>
      <c r="U13">
        <v>0.60519999999999996</v>
      </c>
      <c r="V13">
        <v>11.8</v>
      </c>
      <c r="W13">
        <v>0.7</v>
      </c>
      <c r="X13">
        <v>0.1</v>
      </c>
      <c r="Y13">
        <v>0</v>
      </c>
      <c r="Z13">
        <v>0.3</v>
      </c>
      <c r="AA13">
        <v>0.1</v>
      </c>
      <c r="AB13">
        <v>36</v>
      </c>
      <c r="AC13">
        <v>31.9</v>
      </c>
      <c r="AD13">
        <v>3</v>
      </c>
      <c r="AE13">
        <v>6.3</v>
      </c>
      <c r="AF13">
        <v>4.3</v>
      </c>
      <c r="AG13">
        <v>1</v>
      </c>
      <c r="AH13">
        <v>0.1</v>
      </c>
      <c r="AI13">
        <v>0.9</v>
      </c>
      <c r="AJ13">
        <v>2.9</v>
      </c>
      <c r="AK13">
        <v>0.7</v>
      </c>
      <c r="AL13">
        <v>0.1</v>
      </c>
      <c r="AM13">
        <v>3.3</v>
      </c>
      <c r="AN13">
        <v>9.6</v>
      </c>
      <c r="AO13">
        <v>0.19339999999999999</v>
      </c>
      <c r="AP13">
        <v>0.27800000000000002</v>
      </c>
      <c r="AQ13">
        <v>0.31240000000000001</v>
      </c>
      <c r="AR13">
        <v>0.59089999999999998</v>
      </c>
      <c r="AS13">
        <v>10.199999999999999</v>
      </c>
      <c r="AT13">
        <v>0.6</v>
      </c>
      <c r="AU13">
        <v>0.5</v>
      </c>
      <c r="AV13">
        <v>0</v>
      </c>
      <c r="AW13">
        <v>0.3</v>
      </c>
      <c r="AX13">
        <v>0</v>
      </c>
      <c r="AY13">
        <v>5.8125</v>
      </c>
      <c r="AZ13">
        <v>2.875</v>
      </c>
      <c r="BA13">
        <v>0</v>
      </c>
      <c r="BB13">
        <v>0.625</v>
      </c>
      <c r="BC13">
        <v>1.875</v>
      </c>
      <c r="BD13">
        <v>4.75</v>
      </c>
      <c r="BE13">
        <v>24.75</v>
      </c>
      <c r="BF13">
        <v>8.5</v>
      </c>
    </row>
    <row r="14" spans="1:58" x14ac:dyDescent="0.3">
      <c r="A14" t="s">
        <v>81</v>
      </c>
      <c r="B14" t="s">
        <v>97</v>
      </c>
      <c r="C14" t="s">
        <v>10</v>
      </c>
      <c r="D14" t="s">
        <v>239</v>
      </c>
      <c r="E14">
        <v>39.4</v>
      </c>
      <c r="F14">
        <v>35.799999999999997</v>
      </c>
      <c r="G14">
        <v>3.9</v>
      </c>
      <c r="H14">
        <v>8.1</v>
      </c>
      <c r="I14">
        <v>5</v>
      </c>
      <c r="J14">
        <v>1.7</v>
      </c>
      <c r="K14">
        <v>0.2</v>
      </c>
      <c r="L14">
        <v>1.2</v>
      </c>
      <c r="M14">
        <v>3.6</v>
      </c>
      <c r="N14">
        <v>0.9</v>
      </c>
      <c r="O14">
        <v>0</v>
      </c>
      <c r="P14">
        <v>3.1</v>
      </c>
      <c r="Q14">
        <v>10.6</v>
      </c>
      <c r="R14">
        <v>0.219</v>
      </c>
      <c r="S14">
        <v>0.28389999999999999</v>
      </c>
      <c r="T14">
        <v>0.3755</v>
      </c>
      <c r="U14">
        <v>0.65950000000000009</v>
      </c>
      <c r="V14">
        <v>13.8</v>
      </c>
      <c r="W14">
        <v>0.9</v>
      </c>
      <c r="X14">
        <v>0.2</v>
      </c>
      <c r="Y14">
        <v>0.1</v>
      </c>
      <c r="Z14">
        <v>0.2</v>
      </c>
      <c r="AA14">
        <v>0.3</v>
      </c>
      <c r="AB14">
        <v>39.200000000000003</v>
      </c>
      <c r="AC14">
        <v>35.1</v>
      </c>
      <c r="AD14">
        <v>4.3</v>
      </c>
      <c r="AE14">
        <v>8.1999999999999993</v>
      </c>
      <c r="AF14">
        <v>5.2</v>
      </c>
      <c r="AG14">
        <v>1.9</v>
      </c>
      <c r="AH14">
        <v>0.1</v>
      </c>
      <c r="AI14">
        <v>1</v>
      </c>
      <c r="AJ14">
        <v>4.2</v>
      </c>
      <c r="AK14">
        <v>0.9</v>
      </c>
      <c r="AL14">
        <v>0.3</v>
      </c>
      <c r="AM14">
        <v>3</v>
      </c>
      <c r="AN14">
        <v>7.8</v>
      </c>
      <c r="AO14">
        <v>0.2283</v>
      </c>
      <c r="AP14">
        <v>0.28989999999999999</v>
      </c>
      <c r="AQ14">
        <v>0.36599999999999999</v>
      </c>
      <c r="AR14">
        <v>0.65639999999999998</v>
      </c>
      <c r="AS14">
        <v>13.3</v>
      </c>
      <c r="AT14">
        <v>0.8</v>
      </c>
      <c r="AU14">
        <v>0.4</v>
      </c>
      <c r="AV14">
        <v>0.1</v>
      </c>
      <c r="AW14">
        <v>0.6</v>
      </c>
      <c r="AX14">
        <v>0.3</v>
      </c>
      <c r="AY14">
        <v>5.7</v>
      </c>
      <c r="AZ14">
        <v>2.333333333333333</v>
      </c>
      <c r="BA14">
        <v>1.333333333333333</v>
      </c>
      <c r="BB14">
        <v>1</v>
      </c>
      <c r="BC14">
        <v>1.666666666666667</v>
      </c>
      <c r="BD14">
        <v>3</v>
      </c>
      <c r="BE14">
        <v>26.333333333333329</v>
      </c>
      <c r="BF14">
        <v>9.3333333333333339</v>
      </c>
    </row>
    <row r="15" spans="1:58" x14ac:dyDescent="0.3">
      <c r="A15" t="s">
        <v>97</v>
      </c>
      <c r="B15" t="s">
        <v>81</v>
      </c>
      <c r="C15" t="s">
        <v>11</v>
      </c>
      <c r="D15" t="s">
        <v>240</v>
      </c>
      <c r="E15">
        <v>35.9</v>
      </c>
      <c r="F15">
        <v>32.799999999999997</v>
      </c>
      <c r="G15">
        <v>3.9</v>
      </c>
      <c r="H15">
        <v>7.7</v>
      </c>
      <c r="I15">
        <v>4.7</v>
      </c>
      <c r="J15">
        <v>2</v>
      </c>
      <c r="K15">
        <v>0.1</v>
      </c>
      <c r="L15">
        <v>0.9</v>
      </c>
      <c r="M15">
        <v>3.8</v>
      </c>
      <c r="N15">
        <v>0.4</v>
      </c>
      <c r="O15">
        <v>0.1</v>
      </c>
      <c r="P15">
        <v>2.1</v>
      </c>
      <c r="Q15">
        <v>8.8000000000000007</v>
      </c>
      <c r="R15">
        <v>0.23089999999999999</v>
      </c>
      <c r="S15">
        <v>0.27560000000000001</v>
      </c>
      <c r="T15">
        <v>0.37719999999999998</v>
      </c>
      <c r="U15">
        <v>0.65259999999999996</v>
      </c>
      <c r="V15">
        <v>12.6</v>
      </c>
      <c r="W15">
        <v>0.4</v>
      </c>
      <c r="X15">
        <v>0.2</v>
      </c>
      <c r="Y15">
        <v>0</v>
      </c>
      <c r="Z15">
        <v>0.8</v>
      </c>
      <c r="AA15">
        <v>0</v>
      </c>
      <c r="AB15">
        <v>36.5</v>
      </c>
      <c r="AC15">
        <v>33</v>
      </c>
      <c r="AD15">
        <v>3.8</v>
      </c>
      <c r="AE15">
        <v>8.1999999999999993</v>
      </c>
      <c r="AF15">
        <v>5.5</v>
      </c>
      <c r="AG15">
        <v>2.4</v>
      </c>
      <c r="AH15">
        <v>0</v>
      </c>
      <c r="AI15">
        <v>0.3</v>
      </c>
      <c r="AJ15">
        <v>3.6</v>
      </c>
      <c r="AK15">
        <v>1.7</v>
      </c>
      <c r="AL15">
        <v>0.4</v>
      </c>
      <c r="AM15">
        <v>2.2999999999999998</v>
      </c>
      <c r="AN15">
        <v>9.6</v>
      </c>
      <c r="AO15">
        <v>0.2402</v>
      </c>
      <c r="AP15">
        <v>0.29659999999999997</v>
      </c>
      <c r="AQ15">
        <v>0.33360000000000001</v>
      </c>
      <c r="AR15">
        <v>0.63009999999999999</v>
      </c>
      <c r="AS15">
        <v>11.5</v>
      </c>
      <c r="AT15">
        <v>0.6</v>
      </c>
      <c r="AU15">
        <v>0.7</v>
      </c>
      <c r="AV15">
        <v>0.1</v>
      </c>
      <c r="AW15">
        <v>0.4</v>
      </c>
      <c r="AX15">
        <v>0</v>
      </c>
      <c r="AY15">
        <v>6.32</v>
      </c>
      <c r="AZ15">
        <v>1.5</v>
      </c>
      <c r="BA15">
        <v>0</v>
      </c>
      <c r="BB15">
        <v>0.4</v>
      </c>
      <c r="BC15">
        <v>0.9</v>
      </c>
      <c r="BD15">
        <v>7.8</v>
      </c>
      <c r="BE15">
        <v>24.7</v>
      </c>
      <c r="BF15">
        <v>5.9</v>
      </c>
    </row>
    <row r="16" spans="1:58" x14ac:dyDescent="0.3">
      <c r="A16" t="s">
        <v>87</v>
      </c>
      <c r="B16" t="s">
        <v>84</v>
      </c>
      <c r="C16" t="s">
        <v>10</v>
      </c>
      <c r="D16" t="s">
        <v>241</v>
      </c>
      <c r="E16">
        <v>36.6</v>
      </c>
      <c r="F16">
        <v>33.6</v>
      </c>
      <c r="G16">
        <v>3.7</v>
      </c>
      <c r="H16">
        <v>9</v>
      </c>
      <c r="I16">
        <v>7.1</v>
      </c>
      <c r="J16">
        <v>1.3</v>
      </c>
      <c r="K16">
        <v>0.1</v>
      </c>
      <c r="L16">
        <v>0.5</v>
      </c>
      <c r="M16">
        <v>3.7</v>
      </c>
      <c r="N16">
        <v>0.6</v>
      </c>
      <c r="O16">
        <v>0.4</v>
      </c>
      <c r="P16">
        <v>2.4</v>
      </c>
      <c r="Q16">
        <v>5.3</v>
      </c>
      <c r="R16">
        <v>0.25719999999999998</v>
      </c>
      <c r="S16">
        <v>0.31759999999999999</v>
      </c>
      <c r="T16">
        <v>0.34489999999999998</v>
      </c>
      <c r="U16">
        <v>0.66249999999999998</v>
      </c>
      <c r="V16">
        <v>12</v>
      </c>
      <c r="W16">
        <v>1.1000000000000001</v>
      </c>
      <c r="X16">
        <v>0.5</v>
      </c>
      <c r="Y16">
        <v>0</v>
      </c>
      <c r="Z16">
        <v>0.1</v>
      </c>
      <c r="AA16">
        <v>0.1</v>
      </c>
      <c r="AB16">
        <v>37.1</v>
      </c>
      <c r="AC16">
        <v>34.299999999999997</v>
      </c>
      <c r="AD16">
        <v>4.0999999999999996</v>
      </c>
      <c r="AE16">
        <v>8.3000000000000007</v>
      </c>
      <c r="AF16">
        <v>5.2</v>
      </c>
      <c r="AG16">
        <v>1.7</v>
      </c>
      <c r="AH16">
        <v>0.3</v>
      </c>
      <c r="AI16">
        <v>1.1000000000000001</v>
      </c>
      <c r="AJ16">
        <v>3.8</v>
      </c>
      <c r="AK16">
        <v>0.8</v>
      </c>
      <c r="AL16">
        <v>0.3</v>
      </c>
      <c r="AM16">
        <v>2.2000000000000002</v>
      </c>
      <c r="AN16">
        <v>9.8000000000000007</v>
      </c>
      <c r="AO16">
        <v>0.23300000000000001</v>
      </c>
      <c r="AP16">
        <v>0.28189999999999998</v>
      </c>
      <c r="AQ16">
        <v>0.39290000000000003</v>
      </c>
      <c r="AR16">
        <v>0.67480000000000007</v>
      </c>
      <c r="AS16">
        <v>13.9</v>
      </c>
      <c r="AT16">
        <v>0.2</v>
      </c>
      <c r="AU16">
        <v>0.2</v>
      </c>
      <c r="AV16">
        <v>0.1</v>
      </c>
      <c r="AW16">
        <v>0.3</v>
      </c>
      <c r="AX16">
        <v>0.1</v>
      </c>
      <c r="AY16">
        <v>4.7699999999999996</v>
      </c>
      <c r="AZ16">
        <v>3</v>
      </c>
      <c r="BA16">
        <v>0.2</v>
      </c>
      <c r="BB16">
        <v>1</v>
      </c>
      <c r="BC16">
        <v>1.5</v>
      </c>
      <c r="BD16">
        <v>4.4000000000000004</v>
      </c>
      <c r="BE16">
        <v>21.4</v>
      </c>
      <c r="BF16">
        <v>8</v>
      </c>
    </row>
    <row r="17" spans="1:58" x14ac:dyDescent="0.3">
      <c r="A17" t="s">
        <v>84</v>
      </c>
      <c r="B17" t="s">
        <v>87</v>
      </c>
      <c r="C17" t="s">
        <v>11</v>
      </c>
      <c r="D17" t="s">
        <v>242</v>
      </c>
      <c r="E17">
        <v>39.4</v>
      </c>
      <c r="F17">
        <v>35.4</v>
      </c>
      <c r="G17">
        <v>6.1</v>
      </c>
      <c r="H17">
        <v>9.9</v>
      </c>
      <c r="I17">
        <v>6.4</v>
      </c>
      <c r="J17">
        <v>1.9</v>
      </c>
      <c r="K17">
        <v>0.2</v>
      </c>
      <c r="L17">
        <v>1.4</v>
      </c>
      <c r="M17">
        <v>6</v>
      </c>
      <c r="N17">
        <v>0.7</v>
      </c>
      <c r="O17">
        <v>0.3</v>
      </c>
      <c r="P17">
        <v>2.8</v>
      </c>
      <c r="Q17">
        <v>7.8</v>
      </c>
      <c r="R17">
        <v>0.27600000000000002</v>
      </c>
      <c r="S17">
        <v>0.33400000000000002</v>
      </c>
      <c r="T17">
        <v>0.45710000000000001</v>
      </c>
      <c r="U17">
        <v>0.7913</v>
      </c>
      <c r="V17">
        <v>16.399999999999999</v>
      </c>
      <c r="W17">
        <v>0.4</v>
      </c>
      <c r="X17">
        <v>0.6</v>
      </c>
      <c r="Y17">
        <v>0.1</v>
      </c>
      <c r="Z17">
        <v>0.5</v>
      </c>
      <c r="AA17">
        <v>0.2</v>
      </c>
      <c r="AB17">
        <v>38</v>
      </c>
      <c r="AC17">
        <v>34.1</v>
      </c>
      <c r="AD17">
        <v>4.4000000000000004</v>
      </c>
      <c r="AE17">
        <v>8.1999999999999993</v>
      </c>
      <c r="AF17">
        <v>6</v>
      </c>
      <c r="AG17">
        <v>1.3</v>
      </c>
      <c r="AH17">
        <v>0.4</v>
      </c>
      <c r="AI17">
        <v>0.5</v>
      </c>
      <c r="AJ17">
        <v>4.4000000000000004</v>
      </c>
      <c r="AK17">
        <v>0.4</v>
      </c>
      <c r="AL17">
        <v>0.4</v>
      </c>
      <c r="AM17">
        <v>3.2</v>
      </c>
      <c r="AN17">
        <v>7.4</v>
      </c>
      <c r="AO17">
        <v>0.23519999999999999</v>
      </c>
      <c r="AP17">
        <v>0.31119999999999998</v>
      </c>
      <c r="AQ17">
        <v>0.3427</v>
      </c>
      <c r="AR17">
        <v>0.65400000000000003</v>
      </c>
      <c r="AS17">
        <v>11.8</v>
      </c>
      <c r="AT17">
        <v>0.3</v>
      </c>
      <c r="AU17">
        <v>0.6</v>
      </c>
      <c r="AV17">
        <v>0</v>
      </c>
      <c r="AW17">
        <v>0.1</v>
      </c>
      <c r="AX17">
        <v>0</v>
      </c>
      <c r="AY17">
        <v>5.4</v>
      </c>
      <c r="AZ17">
        <v>2</v>
      </c>
      <c r="BA17">
        <v>0.1111111111111111</v>
      </c>
      <c r="BB17">
        <v>0.55555555555555558</v>
      </c>
      <c r="BC17">
        <v>1.555555555555556</v>
      </c>
      <c r="BD17">
        <v>4.7777777777777777</v>
      </c>
      <c r="BE17">
        <v>22.444444444444439</v>
      </c>
      <c r="BF17">
        <v>6.2222222222222223</v>
      </c>
    </row>
    <row r="18" spans="1:58" x14ac:dyDescent="0.3">
      <c r="A18" t="s">
        <v>62</v>
      </c>
      <c r="B18" t="s">
        <v>64</v>
      </c>
      <c r="C18" t="s">
        <v>10</v>
      </c>
      <c r="D18" t="s">
        <v>243</v>
      </c>
      <c r="E18">
        <v>35.6</v>
      </c>
      <c r="F18">
        <v>32.299999999999997</v>
      </c>
      <c r="G18">
        <v>3.2</v>
      </c>
      <c r="H18">
        <v>6.7</v>
      </c>
      <c r="I18">
        <v>4.4000000000000004</v>
      </c>
      <c r="J18">
        <v>1.1000000000000001</v>
      </c>
      <c r="K18">
        <v>0</v>
      </c>
      <c r="L18">
        <v>1.2</v>
      </c>
      <c r="M18">
        <v>3.1</v>
      </c>
      <c r="N18">
        <v>0.6</v>
      </c>
      <c r="O18">
        <v>0.1</v>
      </c>
      <c r="P18">
        <v>2.7</v>
      </c>
      <c r="Q18">
        <v>6.9</v>
      </c>
      <c r="R18">
        <v>0.20669999999999999</v>
      </c>
      <c r="S18">
        <v>0.27610000000000001</v>
      </c>
      <c r="T18">
        <v>0.35089999999999999</v>
      </c>
      <c r="U18">
        <v>0.62690000000000001</v>
      </c>
      <c r="V18">
        <v>11.4</v>
      </c>
      <c r="W18">
        <v>0.8</v>
      </c>
      <c r="X18">
        <v>0.5</v>
      </c>
      <c r="Y18">
        <v>0</v>
      </c>
      <c r="Z18">
        <v>0.1</v>
      </c>
      <c r="AA18">
        <v>0.3</v>
      </c>
      <c r="AB18">
        <v>36.799999999999997</v>
      </c>
      <c r="AC18">
        <v>32.1</v>
      </c>
      <c r="AD18">
        <v>4.5999999999999996</v>
      </c>
      <c r="AE18">
        <v>8.3000000000000007</v>
      </c>
      <c r="AF18">
        <v>5.5</v>
      </c>
      <c r="AG18">
        <v>1.6</v>
      </c>
      <c r="AH18">
        <v>0.2</v>
      </c>
      <c r="AI18">
        <v>1</v>
      </c>
      <c r="AJ18">
        <v>4.5</v>
      </c>
      <c r="AK18">
        <v>0.8</v>
      </c>
      <c r="AL18">
        <v>0.3</v>
      </c>
      <c r="AM18">
        <v>4.3</v>
      </c>
      <c r="AN18">
        <v>7.4</v>
      </c>
      <c r="AO18">
        <v>0.25569999999999998</v>
      </c>
      <c r="AP18">
        <v>0.34029999999999999</v>
      </c>
      <c r="AQ18">
        <v>0.40949999999999998</v>
      </c>
      <c r="AR18">
        <v>0.75009999999999999</v>
      </c>
      <c r="AS18">
        <v>13.3</v>
      </c>
      <c r="AT18">
        <v>0.6</v>
      </c>
      <c r="AU18">
        <v>0</v>
      </c>
      <c r="AV18">
        <v>0</v>
      </c>
      <c r="AW18">
        <v>0.4</v>
      </c>
      <c r="AX18">
        <v>0.1</v>
      </c>
      <c r="AY18">
        <v>6.0125000000000002</v>
      </c>
      <c r="AZ18">
        <v>2.25</v>
      </c>
      <c r="BA18">
        <v>0</v>
      </c>
      <c r="BB18">
        <v>0.625</v>
      </c>
      <c r="BC18">
        <v>3</v>
      </c>
      <c r="BD18">
        <v>4.625</v>
      </c>
      <c r="BE18">
        <v>24</v>
      </c>
      <c r="BF18">
        <v>7.375</v>
      </c>
    </row>
    <row r="19" spans="1:58" x14ac:dyDescent="0.3">
      <c r="A19" t="s">
        <v>64</v>
      </c>
      <c r="B19" t="s">
        <v>62</v>
      </c>
      <c r="C19" t="s">
        <v>11</v>
      </c>
      <c r="D19" t="s">
        <v>244</v>
      </c>
      <c r="E19">
        <v>37</v>
      </c>
      <c r="F19">
        <v>33.9</v>
      </c>
      <c r="G19">
        <v>3.5</v>
      </c>
      <c r="H19">
        <v>9</v>
      </c>
      <c r="I19">
        <v>6.8</v>
      </c>
      <c r="J19">
        <v>1.5</v>
      </c>
      <c r="K19">
        <v>0.1</v>
      </c>
      <c r="L19">
        <v>0.6</v>
      </c>
      <c r="M19">
        <v>3.3</v>
      </c>
      <c r="N19">
        <v>1</v>
      </c>
      <c r="O19">
        <v>0.5</v>
      </c>
      <c r="P19">
        <v>1.9</v>
      </c>
      <c r="Q19">
        <v>7.3</v>
      </c>
      <c r="R19">
        <v>0.25819999999999999</v>
      </c>
      <c r="S19">
        <v>0.30459999999999998</v>
      </c>
      <c r="T19">
        <v>0.36020000000000002</v>
      </c>
      <c r="U19">
        <v>0.66479999999999995</v>
      </c>
      <c r="V19">
        <v>12.5</v>
      </c>
      <c r="W19">
        <v>0.7</v>
      </c>
      <c r="X19">
        <v>0.6</v>
      </c>
      <c r="Y19">
        <v>0.3</v>
      </c>
      <c r="Z19">
        <v>0.3</v>
      </c>
      <c r="AA19">
        <v>0.3</v>
      </c>
      <c r="AB19">
        <v>34.799999999999997</v>
      </c>
      <c r="AC19">
        <v>31.9</v>
      </c>
      <c r="AD19">
        <v>2.2000000000000002</v>
      </c>
      <c r="AE19">
        <v>6.5</v>
      </c>
      <c r="AF19">
        <v>4.5999999999999996</v>
      </c>
      <c r="AG19">
        <v>1.2</v>
      </c>
      <c r="AH19">
        <v>0.2</v>
      </c>
      <c r="AI19">
        <v>0.5</v>
      </c>
      <c r="AJ19">
        <v>2.1</v>
      </c>
      <c r="AK19">
        <v>0.8</v>
      </c>
      <c r="AL19">
        <v>0.2</v>
      </c>
      <c r="AM19">
        <v>2.2000000000000002</v>
      </c>
      <c r="AN19">
        <v>6.4</v>
      </c>
      <c r="AO19">
        <v>0.20130000000000001</v>
      </c>
      <c r="AP19">
        <v>0.25580000000000003</v>
      </c>
      <c r="AQ19">
        <v>0.29620000000000002</v>
      </c>
      <c r="AR19">
        <v>0.55220000000000002</v>
      </c>
      <c r="AS19">
        <v>9.6</v>
      </c>
      <c r="AT19">
        <v>0.7</v>
      </c>
      <c r="AU19">
        <v>0.4</v>
      </c>
      <c r="AV19">
        <v>0.2</v>
      </c>
      <c r="AW19">
        <v>0.1</v>
      </c>
      <c r="AX19">
        <v>0</v>
      </c>
      <c r="AY19">
        <v>5.6545454545454552</v>
      </c>
      <c r="AZ19">
        <v>2</v>
      </c>
      <c r="BA19">
        <v>0.27272727272727271</v>
      </c>
      <c r="BB19">
        <v>0.63636363636363635</v>
      </c>
      <c r="BC19">
        <v>1.8181818181818179</v>
      </c>
      <c r="BD19">
        <v>4.8181818181818183</v>
      </c>
      <c r="BE19">
        <v>23.81818181818182</v>
      </c>
      <c r="BF19">
        <v>7</v>
      </c>
    </row>
    <row r="20" spans="1:58" x14ac:dyDescent="0.3">
      <c r="A20" t="s">
        <v>93</v>
      </c>
      <c r="B20" t="s">
        <v>60</v>
      </c>
      <c r="C20" t="s">
        <v>10</v>
      </c>
      <c r="D20" t="s">
        <v>245</v>
      </c>
      <c r="E20">
        <v>34.799999999999997</v>
      </c>
      <c r="F20">
        <v>32.200000000000003</v>
      </c>
      <c r="G20">
        <v>3.5</v>
      </c>
      <c r="H20">
        <v>7.9</v>
      </c>
      <c r="I20">
        <v>5.6</v>
      </c>
      <c r="J20">
        <v>1.5</v>
      </c>
      <c r="K20">
        <v>0</v>
      </c>
      <c r="L20">
        <v>0.8</v>
      </c>
      <c r="M20">
        <v>3.4</v>
      </c>
      <c r="N20">
        <v>1.6</v>
      </c>
      <c r="O20">
        <v>0.7</v>
      </c>
      <c r="P20">
        <v>1.5</v>
      </c>
      <c r="Q20">
        <v>8.1</v>
      </c>
      <c r="R20">
        <v>0.2389</v>
      </c>
      <c r="S20">
        <v>0.27889999999999998</v>
      </c>
      <c r="T20">
        <v>0.35580000000000001</v>
      </c>
      <c r="U20">
        <v>0.63470000000000004</v>
      </c>
      <c r="V20">
        <v>11.8</v>
      </c>
      <c r="W20">
        <v>0.7</v>
      </c>
      <c r="X20">
        <v>0.5</v>
      </c>
      <c r="Y20">
        <v>0.3</v>
      </c>
      <c r="Z20">
        <v>0.3</v>
      </c>
      <c r="AA20">
        <v>0</v>
      </c>
      <c r="AB20">
        <v>35.700000000000003</v>
      </c>
      <c r="AC20">
        <v>32.700000000000003</v>
      </c>
      <c r="AD20">
        <v>4</v>
      </c>
      <c r="AE20">
        <v>7.2</v>
      </c>
      <c r="AF20">
        <v>4.4000000000000004</v>
      </c>
      <c r="AG20">
        <v>1.3</v>
      </c>
      <c r="AH20">
        <v>0.2</v>
      </c>
      <c r="AI20">
        <v>1.3</v>
      </c>
      <c r="AJ20">
        <v>3.8</v>
      </c>
      <c r="AK20">
        <v>1</v>
      </c>
      <c r="AL20">
        <v>0.1</v>
      </c>
      <c r="AM20">
        <v>2.2000000000000002</v>
      </c>
      <c r="AN20">
        <v>8.9</v>
      </c>
      <c r="AO20">
        <v>0.21809999999999999</v>
      </c>
      <c r="AP20">
        <v>0.2732</v>
      </c>
      <c r="AQ20">
        <v>0.38650000000000001</v>
      </c>
      <c r="AR20">
        <v>0.65990000000000004</v>
      </c>
      <c r="AS20">
        <v>12.8</v>
      </c>
      <c r="AT20">
        <v>0.5</v>
      </c>
      <c r="AU20">
        <v>0.5</v>
      </c>
      <c r="AV20">
        <v>0.1</v>
      </c>
      <c r="AW20">
        <v>0.2</v>
      </c>
      <c r="AX20">
        <v>0.1</v>
      </c>
      <c r="AY20">
        <v>5.4249999999999998</v>
      </c>
      <c r="AZ20">
        <v>2.125</v>
      </c>
      <c r="BA20">
        <v>0</v>
      </c>
      <c r="BB20">
        <v>0.625</v>
      </c>
      <c r="BC20">
        <v>1</v>
      </c>
      <c r="BD20">
        <v>4.75</v>
      </c>
      <c r="BE20">
        <v>22.125</v>
      </c>
      <c r="BF20">
        <v>6.125</v>
      </c>
    </row>
    <row r="21" spans="1:58" x14ac:dyDescent="0.3">
      <c r="A21" t="s">
        <v>60</v>
      </c>
      <c r="B21" t="s">
        <v>93</v>
      </c>
      <c r="C21" t="s">
        <v>11</v>
      </c>
      <c r="D21" t="s">
        <v>246</v>
      </c>
      <c r="E21">
        <v>37.9</v>
      </c>
      <c r="F21">
        <v>32.700000000000003</v>
      </c>
      <c r="G21">
        <v>6.5</v>
      </c>
      <c r="H21">
        <v>8.1</v>
      </c>
      <c r="I21">
        <v>4.5999999999999996</v>
      </c>
      <c r="J21">
        <v>2.2000000000000002</v>
      </c>
      <c r="K21">
        <v>0</v>
      </c>
      <c r="L21">
        <v>1.3</v>
      </c>
      <c r="M21">
        <v>6.2</v>
      </c>
      <c r="N21">
        <v>0.9</v>
      </c>
      <c r="O21">
        <v>0.2</v>
      </c>
      <c r="P21">
        <v>4</v>
      </c>
      <c r="Q21">
        <v>7.6</v>
      </c>
      <c r="R21">
        <v>0.2447</v>
      </c>
      <c r="S21">
        <v>0.3342</v>
      </c>
      <c r="T21">
        <v>0.42670000000000002</v>
      </c>
      <c r="U21">
        <v>0.76090000000000002</v>
      </c>
      <c r="V21">
        <v>14.2</v>
      </c>
      <c r="W21">
        <v>0.7</v>
      </c>
      <c r="X21">
        <v>0.8</v>
      </c>
      <c r="Y21">
        <v>0.1</v>
      </c>
      <c r="Z21">
        <v>0.3</v>
      </c>
      <c r="AA21">
        <v>0.1</v>
      </c>
      <c r="AB21">
        <v>36.200000000000003</v>
      </c>
      <c r="AC21">
        <v>33.299999999999997</v>
      </c>
      <c r="AD21">
        <v>4.4000000000000004</v>
      </c>
      <c r="AE21">
        <v>8.1999999999999993</v>
      </c>
      <c r="AF21">
        <v>4.5999999999999996</v>
      </c>
      <c r="AG21">
        <v>2</v>
      </c>
      <c r="AH21">
        <v>0</v>
      </c>
      <c r="AI21">
        <v>1.6</v>
      </c>
      <c r="AJ21">
        <v>4.3</v>
      </c>
      <c r="AK21">
        <v>0.3</v>
      </c>
      <c r="AL21">
        <v>0.3</v>
      </c>
      <c r="AM21">
        <v>2.4</v>
      </c>
      <c r="AN21">
        <v>9.5</v>
      </c>
      <c r="AO21">
        <v>0.24560000000000001</v>
      </c>
      <c r="AP21">
        <v>0.30099999999999999</v>
      </c>
      <c r="AQ21">
        <v>0.44669999999999999</v>
      </c>
      <c r="AR21">
        <v>0.74780000000000002</v>
      </c>
      <c r="AS21">
        <v>15</v>
      </c>
      <c r="AT21">
        <v>0.9</v>
      </c>
      <c r="AU21">
        <v>0.4</v>
      </c>
      <c r="AV21">
        <v>0</v>
      </c>
      <c r="AW21">
        <v>0.1</v>
      </c>
      <c r="AX21">
        <v>0</v>
      </c>
      <c r="AY21">
        <v>5.45</v>
      </c>
      <c r="AZ21">
        <v>1.75</v>
      </c>
      <c r="BA21">
        <v>0</v>
      </c>
      <c r="BB21">
        <v>0.875</v>
      </c>
      <c r="BC21">
        <v>1.75</v>
      </c>
      <c r="BD21">
        <v>5.375</v>
      </c>
      <c r="BE21">
        <v>22.625</v>
      </c>
      <c r="BF21">
        <v>6.625</v>
      </c>
    </row>
    <row r="22" spans="1:58" x14ac:dyDescent="0.3">
      <c r="A22" t="s">
        <v>83</v>
      </c>
      <c r="B22" t="s">
        <v>86</v>
      </c>
      <c r="C22" t="s">
        <v>10</v>
      </c>
      <c r="D22" t="s">
        <v>247</v>
      </c>
      <c r="E22">
        <v>35.700000000000003</v>
      </c>
      <c r="F22">
        <v>33.1</v>
      </c>
      <c r="G22">
        <v>3.9</v>
      </c>
      <c r="H22">
        <v>7.6</v>
      </c>
      <c r="I22">
        <v>4.9000000000000004</v>
      </c>
      <c r="J22">
        <v>1.1000000000000001</v>
      </c>
      <c r="K22">
        <v>0</v>
      </c>
      <c r="L22">
        <v>1.6</v>
      </c>
      <c r="M22">
        <v>3.9</v>
      </c>
      <c r="N22">
        <v>0.4</v>
      </c>
      <c r="O22">
        <v>0.4</v>
      </c>
      <c r="P22">
        <v>2.2999999999999998</v>
      </c>
      <c r="Q22">
        <v>7.7</v>
      </c>
      <c r="R22">
        <v>0.223</v>
      </c>
      <c r="S22">
        <v>0.2787</v>
      </c>
      <c r="T22">
        <v>0.39510000000000001</v>
      </c>
      <c r="U22">
        <v>0.67389999999999994</v>
      </c>
      <c r="V22">
        <v>13.5</v>
      </c>
      <c r="W22">
        <v>0.9</v>
      </c>
      <c r="X22">
        <v>0.2</v>
      </c>
      <c r="Y22">
        <v>0</v>
      </c>
      <c r="Z22">
        <v>0.1</v>
      </c>
      <c r="AA22">
        <v>0</v>
      </c>
      <c r="AB22">
        <v>38.799999999999997</v>
      </c>
      <c r="AC22">
        <v>33.4</v>
      </c>
      <c r="AD22">
        <v>5.0999999999999996</v>
      </c>
      <c r="AE22">
        <v>7.7</v>
      </c>
      <c r="AF22">
        <v>4.2</v>
      </c>
      <c r="AG22">
        <v>1.8</v>
      </c>
      <c r="AH22">
        <v>0.2</v>
      </c>
      <c r="AI22">
        <v>1.5</v>
      </c>
      <c r="AJ22">
        <v>4.8</v>
      </c>
      <c r="AK22">
        <v>0.9</v>
      </c>
      <c r="AL22">
        <v>0.1</v>
      </c>
      <c r="AM22">
        <v>4.7</v>
      </c>
      <c r="AN22">
        <v>7.7</v>
      </c>
      <c r="AO22">
        <v>0.22839999999999999</v>
      </c>
      <c r="AP22">
        <v>0.32500000000000001</v>
      </c>
      <c r="AQ22">
        <v>0.42549999999999999</v>
      </c>
      <c r="AR22">
        <v>0.75059999999999993</v>
      </c>
      <c r="AS22">
        <v>14.4</v>
      </c>
      <c r="AT22">
        <v>0.6</v>
      </c>
      <c r="AU22">
        <v>0.4</v>
      </c>
      <c r="AV22">
        <v>0</v>
      </c>
      <c r="AW22">
        <v>0.3</v>
      </c>
      <c r="AX22">
        <v>0.1</v>
      </c>
      <c r="AY22">
        <v>5.3090909090909086</v>
      </c>
      <c r="AZ22">
        <v>3.454545454545455</v>
      </c>
      <c r="BA22">
        <v>0.1818181818181818</v>
      </c>
      <c r="BB22">
        <v>0.81818181818181823</v>
      </c>
      <c r="BC22">
        <v>2.0909090909090908</v>
      </c>
      <c r="BD22">
        <v>6.0909090909090908</v>
      </c>
      <c r="BE22">
        <v>23.45454545454545</v>
      </c>
      <c r="BF22">
        <v>8</v>
      </c>
    </row>
    <row r="23" spans="1:58" x14ac:dyDescent="0.3">
      <c r="A23" t="s">
        <v>86</v>
      </c>
      <c r="B23" t="s">
        <v>83</v>
      </c>
      <c r="C23" t="s">
        <v>11</v>
      </c>
      <c r="D23" t="s">
        <v>248</v>
      </c>
      <c r="E23">
        <v>35.299999999999997</v>
      </c>
      <c r="F23">
        <v>31.5</v>
      </c>
      <c r="G23">
        <v>2.8</v>
      </c>
      <c r="H23">
        <v>5.9</v>
      </c>
      <c r="I23">
        <v>4</v>
      </c>
      <c r="J23">
        <v>1.2</v>
      </c>
      <c r="K23">
        <v>0</v>
      </c>
      <c r="L23">
        <v>0.7</v>
      </c>
      <c r="M23">
        <v>2.7</v>
      </c>
      <c r="N23">
        <v>1.2</v>
      </c>
      <c r="O23">
        <v>0.2</v>
      </c>
      <c r="P23">
        <v>2.8</v>
      </c>
      <c r="Q23">
        <v>10.199999999999999</v>
      </c>
      <c r="R23">
        <v>0.1855</v>
      </c>
      <c r="S23">
        <v>0.26379999999999998</v>
      </c>
      <c r="T23">
        <v>0.28660000000000002</v>
      </c>
      <c r="U23">
        <v>0.55069999999999997</v>
      </c>
      <c r="V23">
        <v>9.1999999999999993</v>
      </c>
      <c r="W23">
        <v>0.3</v>
      </c>
      <c r="X23">
        <v>0.7</v>
      </c>
      <c r="Y23">
        <v>0</v>
      </c>
      <c r="Z23">
        <v>0.3</v>
      </c>
      <c r="AA23">
        <v>0</v>
      </c>
      <c r="AB23">
        <v>34.299999999999997</v>
      </c>
      <c r="AC23">
        <v>32</v>
      </c>
      <c r="AD23">
        <v>3.9</v>
      </c>
      <c r="AE23">
        <v>7.4</v>
      </c>
      <c r="AF23">
        <v>5.2</v>
      </c>
      <c r="AG23">
        <v>0.6</v>
      </c>
      <c r="AH23">
        <v>0.1</v>
      </c>
      <c r="AI23">
        <v>1.5</v>
      </c>
      <c r="AJ23">
        <v>3.9</v>
      </c>
      <c r="AK23">
        <v>1</v>
      </c>
      <c r="AL23">
        <v>0.5</v>
      </c>
      <c r="AM23">
        <v>1.6</v>
      </c>
      <c r="AN23">
        <v>7.4</v>
      </c>
      <c r="AO23">
        <v>0.23219999999999999</v>
      </c>
      <c r="AP23">
        <v>0.26600000000000001</v>
      </c>
      <c r="AQ23">
        <v>0.39900000000000002</v>
      </c>
      <c r="AR23">
        <v>0.66520000000000001</v>
      </c>
      <c r="AS23">
        <v>12.7</v>
      </c>
      <c r="AT23">
        <v>0.5</v>
      </c>
      <c r="AU23">
        <v>0.2</v>
      </c>
      <c r="AV23">
        <v>0</v>
      </c>
      <c r="AW23">
        <v>0.5</v>
      </c>
      <c r="AX23">
        <v>0</v>
      </c>
      <c r="AY23">
        <v>5.8363636363636369</v>
      </c>
      <c r="AZ23">
        <v>2.2727272727272729</v>
      </c>
      <c r="BA23">
        <v>0.1818181818181818</v>
      </c>
      <c r="BB23">
        <v>1</v>
      </c>
      <c r="BC23">
        <v>1.636363636363636</v>
      </c>
      <c r="BD23">
        <v>5.6363636363636367</v>
      </c>
      <c r="BE23">
        <v>23.18181818181818</v>
      </c>
      <c r="BF23">
        <v>5.8181818181818183</v>
      </c>
    </row>
    <row r="24" spans="1:58" x14ac:dyDescent="0.3">
      <c r="A24" t="s">
        <v>90</v>
      </c>
      <c r="B24" t="s">
        <v>61</v>
      </c>
      <c r="C24" t="s">
        <v>10</v>
      </c>
      <c r="D24" t="s">
        <v>249</v>
      </c>
      <c r="E24">
        <v>36.200000000000003</v>
      </c>
      <c r="F24">
        <v>30.3</v>
      </c>
      <c r="G24">
        <v>3.7</v>
      </c>
      <c r="H24">
        <v>6.5</v>
      </c>
      <c r="I24">
        <v>4.0999999999999996</v>
      </c>
      <c r="J24">
        <v>1.3</v>
      </c>
      <c r="K24">
        <v>0.1</v>
      </c>
      <c r="L24">
        <v>1</v>
      </c>
      <c r="M24">
        <v>3.5</v>
      </c>
      <c r="N24">
        <v>0.7</v>
      </c>
      <c r="O24">
        <v>0.6</v>
      </c>
      <c r="P24">
        <v>4.5999999999999996</v>
      </c>
      <c r="Q24">
        <v>9</v>
      </c>
      <c r="R24">
        <v>0.2137</v>
      </c>
      <c r="S24">
        <v>0.3301</v>
      </c>
      <c r="T24">
        <v>0.36320000000000002</v>
      </c>
      <c r="U24">
        <v>0.69320000000000004</v>
      </c>
      <c r="V24">
        <v>11</v>
      </c>
      <c r="W24">
        <v>1</v>
      </c>
      <c r="X24">
        <v>0.8</v>
      </c>
      <c r="Y24">
        <v>0.4</v>
      </c>
      <c r="Z24">
        <v>0.1</v>
      </c>
      <c r="AA24">
        <v>0.1</v>
      </c>
      <c r="AB24">
        <v>37.4</v>
      </c>
      <c r="AC24">
        <v>34.5</v>
      </c>
      <c r="AD24">
        <v>3.8</v>
      </c>
      <c r="AE24">
        <v>9</v>
      </c>
      <c r="AF24">
        <v>5.8</v>
      </c>
      <c r="AG24">
        <v>2.2000000000000002</v>
      </c>
      <c r="AH24">
        <v>0.1</v>
      </c>
      <c r="AI24">
        <v>0.9</v>
      </c>
      <c r="AJ24">
        <v>3.7</v>
      </c>
      <c r="AK24">
        <v>0.6</v>
      </c>
      <c r="AL24">
        <v>0.4</v>
      </c>
      <c r="AM24">
        <v>2.1</v>
      </c>
      <c r="AN24">
        <v>6.6</v>
      </c>
      <c r="AO24">
        <v>0.25369999999999998</v>
      </c>
      <c r="AP24">
        <v>0.30420000000000003</v>
      </c>
      <c r="AQ24">
        <v>0.39629999999999999</v>
      </c>
      <c r="AR24">
        <v>0.70030000000000003</v>
      </c>
      <c r="AS24">
        <v>14.1</v>
      </c>
      <c r="AT24">
        <v>0.8</v>
      </c>
      <c r="AU24">
        <v>0.7</v>
      </c>
      <c r="AV24">
        <v>0</v>
      </c>
      <c r="AW24">
        <v>0.1</v>
      </c>
      <c r="AX24">
        <v>0.1</v>
      </c>
      <c r="AY24">
        <v>5.7727272727272716</v>
      </c>
      <c r="AZ24">
        <v>2</v>
      </c>
      <c r="BA24">
        <v>9.0909090909090912E-2</v>
      </c>
      <c r="BB24">
        <v>0.36363636363636359</v>
      </c>
      <c r="BC24">
        <v>2.2727272727272729</v>
      </c>
      <c r="BD24">
        <v>6.4545454545454541</v>
      </c>
      <c r="BE24">
        <v>24.18181818181818</v>
      </c>
      <c r="BF24">
        <v>7.2727272727272716</v>
      </c>
    </row>
    <row r="25" spans="1:58" x14ac:dyDescent="0.3">
      <c r="A25" t="s">
        <v>61</v>
      </c>
      <c r="B25" t="s">
        <v>90</v>
      </c>
      <c r="C25" t="s">
        <v>11</v>
      </c>
      <c r="D25" t="s">
        <v>250</v>
      </c>
      <c r="E25">
        <v>37.799999999999997</v>
      </c>
      <c r="F25">
        <v>34.200000000000003</v>
      </c>
      <c r="G25">
        <v>3.6</v>
      </c>
      <c r="H25">
        <v>7.4</v>
      </c>
      <c r="I25">
        <v>5.4</v>
      </c>
      <c r="J25">
        <v>1.2</v>
      </c>
      <c r="K25">
        <v>0</v>
      </c>
      <c r="L25">
        <v>0.8</v>
      </c>
      <c r="M25">
        <v>3.4</v>
      </c>
      <c r="N25">
        <v>0.7</v>
      </c>
      <c r="O25">
        <v>0.1</v>
      </c>
      <c r="P25">
        <v>2.8</v>
      </c>
      <c r="Q25">
        <v>8.9</v>
      </c>
      <c r="R25">
        <v>0.2122</v>
      </c>
      <c r="S25">
        <v>0.27579999999999999</v>
      </c>
      <c r="T25">
        <v>0.31480000000000002</v>
      </c>
      <c r="U25">
        <v>0.59060000000000001</v>
      </c>
      <c r="V25">
        <v>11</v>
      </c>
      <c r="W25">
        <v>0.4</v>
      </c>
      <c r="X25">
        <v>0.5</v>
      </c>
      <c r="Y25">
        <v>0.1</v>
      </c>
      <c r="Z25">
        <v>0.2</v>
      </c>
      <c r="AA25">
        <v>0.2</v>
      </c>
      <c r="AB25">
        <v>37.200000000000003</v>
      </c>
      <c r="AC25">
        <v>32.9</v>
      </c>
      <c r="AD25">
        <v>5.5</v>
      </c>
      <c r="AE25">
        <v>7.7</v>
      </c>
      <c r="AF25">
        <v>4.8</v>
      </c>
      <c r="AG25">
        <v>1.4</v>
      </c>
      <c r="AH25">
        <v>0.1</v>
      </c>
      <c r="AI25">
        <v>1.4</v>
      </c>
      <c r="AJ25">
        <v>5.3</v>
      </c>
      <c r="AK25">
        <v>1.2</v>
      </c>
      <c r="AL25">
        <v>0.1</v>
      </c>
      <c r="AM25">
        <v>3.4</v>
      </c>
      <c r="AN25">
        <v>9.3000000000000007</v>
      </c>
      <c r="AO25">
        <v>0.2321</v>
      </c>
      <c r="AP25">
        <v>0.3125</v>
      </c>
      <c r="AQ25">
        <v>0.40649999999999997</v>
      </c>
      <c r="AR25">
        <v>0.71899999999999997</v>
      </c>
      <c r="AS25">
        <v>13.5</v>
      </c>
      <c r="AT25">
        <v>0.6</v>
      </c>
      <c r="AU25">
        <v>0.5</v>
      </c>
      <c r="AV25">
        <v>0.1</v>
      </c>
      <c r="AW25">
        <v>0.3</v>
      </c>
      <c r="AX25">
        <v>0</v>
      </c>
      <c r="AY25">
        <v>5.1166666666666663</v>
      </c>
      <c r="AZ25">
        <v>2.833333333333333</v>
      </c>
      <c r="BA25">
        <v>0</v>
      </c>
      <c r="BB25">
        <v>1</v>
      </c>
      <c r="BC25">
        <v>1.166666666666667</v>
      </c>
      <c r="BD25">
        <v>5.166666666666667</v>
      </c>
      <c r="BE25">
        <v>22.166666666666671</v>
      </c>
      <c r="BF25">
        <v>6.166666666666667</v>
      </c>
    </row>
    <row r="26" spans="1:58" x14ac:dyDescent="0.3">
      <c r="A26" t="s">
        <v>78</v>
      </c>
      <c r="B26" t="s">
        <v>82</v>
      </c>
      <c r="C26" t="s">
        <v>10</v>
      </c>
      <c r="D26" t="s">
        <v>251</v>
      </c>
      <c r="E26">
        <v>35.1</v>
      </c>
      <c r="F26">
        <v>32.299999999999997</v>
      </c>
      <c r="G26">
        <v>4.0999999999999996</v>
      </c>
      <c r="H26">
        <v>8</v>
      </c>
      <c r="I26">
        <v>5.2</v>
      </c>
      <c r="J26">
        <v>1.5</v>
      </c>
      <c r="K26">
        <v>0.1</v>
      </c>
      <c r="L26">
        <v>1.2</v>
      </c>
      <c r="M26">
        <v>3.9</v>
      </c>
      <c r="N26">
        <v>0.8</v>
      </c>
      <c r="O26">
        <v>0.2</v>
      </c>
      <c r="P26">
        <v>2.4</v>
      </c>
      <c r="Q26">
        <v>8.1</v>
      </c>
      <c r="R26">
        <v>0.23960000000000001</v>
      </c>
      <c r="S26">
        <v>0.29809999999999998</v>
      </c>
      <c r="T26">
        <v>0.4027</v>
      </c>
      <c r="U26">
        <v>0.70069999999999999</v>
      </c>
      <c r="V26">
        <v>13.3</v>
      </c>
      <c r="W26">
        <v>0.1</v>
      </c>
      <c r="X26">
        <v>0.4</v>
      </c>
      <c r="Y26">
        <v>0</v>
      </c>
      <c r="Z26">
        <v>0</v>
      </c>
      <c r="AA26">
        <v>0</v>
      </c>
      <c r="AB26">
        <v>35.5</v>
      </c>
      <c r="AC26">
        <v>31.9</v>
      </c>
      <c r="AD26">
        <v>3.9</v>
      </c>
      <c r="AE26">
        <v>7.1</v>
      </c>
      <c r="AF26">
        <v>4.7</v>
      </c>
      <c r="AG26">
        <v>1.4</v>
      </c>
      <c r="AH26">
        <v>0.1</v>
      </c>
      <c r="AI26">
        <v>0.9</v>
      </c>
      <c r="AJ26">
        <v>3.8</v>
      </c>
      <c r="AK26">
        <v>0.5</v>
      </c>
      <c r="AL26">
        <v>0.2</v>
      </c>
      <c r="AM26">
        <v>3</v>
      </c>
      <c r="AN26">
        <v>7.4</v>
      </c>
      <c r="AO26">
        <v>0.21210000000000001</v>
      </c>
      <c r="AP26">
        <v>0.2853</v>
      </c>
      <c r="AQ26">
        <v>0.34189999999999998</v>
      </c>
      <c r="AR26">
        <v>0.62729999999999997</v>
      </c>
      <c r="AS26">
        <v>11.4</v>
      </c>
      <c r="AT26">
        <v>0.9</v>
      </c>
      <c r="AU26">
        <v>0.4</v>
      </c>
      <c r="AV26">
        <v>0</v>
      </c>
      <c r="AW26">
        <v>0.2</v>
      </c>
      <c r="AX26">
        <v>0</v>
      </c>
      <c r="AY26">
        <v>5.6999999999999993</v>
      </c>
      <c r="AZ26">
        <v>1.666666666666667</v>
      </c>
      <c r="BA26">
        <v>0.55555555555555558</v>
      </c>
      <c r="BB26">
        <v>0.66666666666666663</v>
      </c>
      <c r="BC26">
        <v>1.333333333333333</v>
      </c>
      <c r="BD26">
        <v>7.4444444444444446</v>
      </c>
      <c r="BE26">
        <v>23</v>
      </c>
      <c r="BF26">
        <v>6.2222222222222223</v>
      </c>
    </row>
    <row r="27" spans="1:58" x14ac:dyDescent="0.3">
      <c r="A27" t="s">
        <v>82</v>
      </c>
      <c r="B27" t="s">
        <v>78</v>
      </c>
      <c r="C27" t="s">
        <v>11</v>
      </c>
      <c r="D27" t="s">
        <v>252</v>
      </c>
      <c r="E27">
        <v>37.5</v>
      </c>
      <c r="F27">
        <v>34.299999999999997</v>
      </c>
      <c r="G27">
        <v>4.7</v>
      </c>
      <c r="H27">
        <v>8.6999999999999993</v>
      </c>
      <c r="I27">
        <v>5.5</v>
      </c>
      <c r="J27">
        <v>1.6</v>
      </c>
      <c r="K27">
        <v>0.3</v>
      </c>
      <c r="L27">
        <v>1.3</v>
      </c>
      <c r="M27">
        <v>4.5</v>
      </c>
      <c r="N27">
        <v>1.1000000000000001</v>
      </c>
      <c r="O27">
        <v>0.4</v>
      </c>
      <c r="P27">
        <v>2.9</v>
      </c>
      <c r="Q27">
        <v>7.6</v>
      </c>
      <c r="R27">
        <v>0.252</v>
      </c>
      <c r="S27">
        <v>0.30819999999999997</v>
      </c>
      <c r="T27">
        <v>0.42820000000000003</v>
      </c>
      <c r="U27">
        <v>0.73629999999999995</v>
      </c>
      <c r="V27">
        <v>14.8</v>
      </c>
      <c r="W27">
        <v>0.8</v>
      </c>
      <c r="X27">
        <v>0.1</v>
      </c>
      <c r="Y27">
        <v>0</v>
      </c>
      <c r="Z27">
        <v>0.2</v>
      </c>
      <c r="AA27">
        <v>0.1</v>
      </c>
      <c r="AB27">
        <v>37.299999999999997</v>
      </c>
      <c r="AC27">
        <v>33.799999999999997</v>
      </c>
      <c r="AD27">
        <v>3.2</v>
      </c>
      <c r="AE27">
        <v>7.3</v>
      </c>
      <c r="AF27">
        <v>5.3</v>
      </c>
      <c r="AG27">
        <v>1.2</v>
      </c>
      <c r="AH27">
        <v>0</v>
      </c>
      <c r="AI27">
        <v>0.8</v>
      </c>
      <c r="AJ27">
        <v>3.1</v>
      </c>
      <c r="AK27">
        <v>0.6</v>
      </c>
      <c r="AL27">
        <v>0.1</v>
      </c>
      <c r="AM27">
        <v>3.2</v>
      </c>
      <c r="AN27">
        <v>9.1999999999999993</v>
      </c>
      <c r="AO27">
        <v>0.21110000000000001</v>
      </c>
      <c r="AP27">
        <v>0.2802</v>
      </c>
      <c r="AQ27">
        <v>0.31730000000000003</v>
      </c>
      <c r="AR27">
        <v>0.59749999999999992</v>
      </c>
      <c r="AS27">
        <v>10.9</v>
      </c>
      <c r="AT27">
        <v>0.6</v>
      </c>
      <c r="AU27">
        <v>0.1</v>
      </c>
      <c r="AV27">
        <v>0</v>
      </c>
      <c r="AW27">
        <v>0.2</v>
      </c>
      <c r="AX27">
        <v>0.4</v>
      </c>
      <c r="AY27">
        <v>6.5454545454545459</v>
      </c>
      <c r="AZ27">
        <v>1.2727272727272729</v>
      </c>
      <c r="BA27">
        <v>0.27272727272727271</v>
      </c>
      <c r="BB27">
        <v>0.45454545454545447</v>
      </c>
      <c r="BC27">
        <v>1.454545454545455</v>
      </c>
      <c r="BD27">
        <v>7</v>
      </c>
      <c r="BE27">
        <v>24.63636363636364</v>
      </c>
      <c r="BF27">
        <v>5.9090909090909092</v>
      </c>
    </row>
    <row r="28" spans="1:58" x14ac:dyDescent="0.3">
      <c r="A28" t="s">
        <v>95</v>
      </c>
      <c r="B28" t="s">
        <v>65</v>
      </c>
      <c r="C28" t="s">
        <v>10</v>
      </c>
      <c r="D28" t="s">
        <v>253</v>
      </c>
      <c r="E28">
        <v>37</v>
      </c>
      <c r="F28">
        <v>32.799999999999997</v>
      </c>
      <c r="G28">
        <v>4.8</v>
      </c>
      <c r="H28">
        <v>7.9</v>
      </c>
      <c r="I28">
        <v>4.7</v>
      </c>
      <c r="J28">
        <v>1.1000000000000001</v>
      </c>
      <c r="K28">
        <v>0.3</v>
      </c>
      <c r="L28">
        <v>1.8</v>
      </c>
      <c r="M28">
        <v>4.4000000000000004</v>
      </c>
      <c r="N28">
        <v>0.4</v>
      </c>
      <c r="O28">
        <v>0.2</v>
      </c>
      <c r="P28">
        <v>3.4</v>
      </c>
      <c r="Q28">
        <v>8.3000000000000007</v>
      </c>
      <c r="R28">
        <v>0.2402</v>
      </c>
      <c r="S28">
        <v>0.30959999999999999</v>
      </c>
      <c r="T28">
        <v>0.45750000000000002</v>
      </c>
      <c r="U28">
        <v>0.76740000000000008</v>
      </c>
      <c r="V28">
        <v>15</v>
      </c>
      <c r="W28">
        <v>0.5</v>
      </c>
      <c r="X28">
        <v>0.2</v>
      </c>
      <c r="Y28">
        <v>0.1</v>
      </c>
      <c r="Z28">
        <v>0.5</v>
      </c>
      <c r="AA28">
        <v>0</v>
      </c>
      <c r="AB28">
        <v>34.6</v>
      </c>
      <c r="AC28">
        <v>31</v>
      </c>
      <c r="AD28">
        <v>2.5</v>
      </c>
      <c r="AE28">
        <v>5.8</v>
      </c>
      <c r="AF28">
        <v>4</v>
      </c>
      <c r="AG28">
        <v>0.8</v>
      </c>
      <c r="AH28">
        <v>0.1</v>
      </c>
      <c r="AI28">
        <v>0.9</v>
      </c>
      <c r="AJ28">
        <v>2.5</v>
      </c>
      <c r="AK28">
        <v>0</v>
      </c>
      <c r="AL28">
        <v>0.2</v>
      </c>
      <c r="AM28">
        <v>3</v>
      </c>
      <c r="AN28">
        <v>8</v>
      </c>
      <c r="AO28">
        <v>0.1835</v>
      </c>
      <c r="AP28">
        <v>0.26550000000000001</v>
      </c>
      <c r="AQ28">
        <v>0.29670000000000002</v>
      </c>
      <c r="AR28">
        <v>0.56210000000000004</v>
      </c>
      <c r="AS28">
        <v>9.5</v>
      </c>
      <c r="AT28">
        <v>0.8</v>
      </c>
      <c r="AU28">
        <v>0.5</v>
      </c>
      <c r="AV28">
        <v>0</v>
      </c>
      <c r="AW28">
        <v>0.1</v>
      </c>
      <c r="AX28">
        <v>0</v>
      </c>
      <c r="AY28">
        <v>6</v>
      </c>
      <c r="AZ28">
        <v>1</v>
      </c>
      <c r="BA28">
        <v>0</v>
      </c>
      <c r="BB28">
        <v>1</v>
      </c>
      <c r="BC28">
        <v>0</v>
      </c>
      <c r="BD28">
        <v>4</v>
      </c>
      <c r="BE28">
        <v>23</v>
      </c>
      <c r="BF28">
        <v>6</v>
      </c>
    </row>
    <row r="29" spans="1:58" x14ac:dyDescent="0.3">
      <c r="A29" t="s">
        <v>65</v>
      </c>
      <c r="B29" t="s">
        <v>95</v>
      </c>
      <c r="C29" t="s">
        <v>11</v>
      </c>
      <c r="D29" t="s">
        <v>254</v>
      </c>
      <c r="E29">
        <v>39.200000000000003</v>
      </c>
      <c r="F29">
        <v>35.299999999999997</v>
      </c>
      <c r="G29">
        <v>5.2</v>
      </c>
      <c r="H29">
        <v>8.6999999999999993</v>
      </c>
      <c r="I29">
        <v>6.2</v>
      </c>
      <c r="J29">
        <v>1.4</v>
      </c>
      <c r="K29">
        <v>0.2</v>
      </c>
      <c r="L29">
        <v>0.9</v>
      </c>
      <c r="M29">
        <v>4.9000000000000004</v>
      </c>
      <c r="N29">
        <v>0.3</v>
      </c>
      <c r="O29">
        <v>0.1</v>
      </c>
      <c r="P29">
        <v>3.4</v>
      </c>
      <c r="Q29">
        <v>7.9</v>
      </c>
      <c r="R29">
        <v>0.24310000000000001</v>
      </c>
      <c r="S29">
        <v>0.30620000000000003</v>
      </c>
      <c r="T29">
        <v>0.36720000000000003</v>
      </c>
      <c r="U29">
        <v>0.6734</v>
      </c>
      <c r="V29">
        <v>13.2</v>
      </c>
      <c r="W29">
        <v>1.2</v>
      </c>
      <c r="X29">
        <v>0.1</v>
      </c>
      <c r="Y29">
        <v>0</v>
      </c>
      <c r="Z29">
        <v>0.4</v>
      </c>
      <c r="AA29">
        <v>0.2</v>
      </c>
      <c r="AB29">
        <v>39.5</v>
      </c>
      <c r="AC29">
        <v>35.700000000000003</v>
      </c>
      <c r="AD29">
        <v>4.7</v>
      </c>
      <c r="AE29">
        <v>8.4</v>
      </c>
      <c r="AF29">
        <v>5.0999999999999996</v>
      </c>
      <c r="AG29">
        <v>1.7</v>
      </c>
      <c r="AH29">
        <v>0.2</v>
      </c>
      <c r="AI29">
        <v>1.4</v>
      </c>
      <c r="AJ29">
        <v>4.4000000000000004</v>
      </c>
      <c r="AK29">
        <v>1.2</v>
      </c>
      <c r="AL29">
        <v>0.5</v>
      </c>
      <c r="AM29">
        <v>3.1</v>
      </c>
      <c r="AN29">
        <v>10.199999999999999</v>
      </c>
      <c r="AO29">
        <v>0.2334</v>
      </c>
      <c r="AP29">
        <v>0.30149999999999999</v>
      </c>
      <c r="AQ29">
        <v>0.40939999999999988</v>
      </c>
      <c r="AR29">
        <v>0.71110000000000007</v>
      </c>
      <c r="AS29">
        <v>14.7</v>
      </c>
      <c r="AT29">
        <v>0.3</v>
      </c>
      <c r="AU29">
        <v>0.5</v>
      </c>
      <c r="AV29">
        <v>0</v>
      </c>
      <c r="AW29">
        <v>0.2</v>
      </c>
      <c r="AX29">
        <v>0.3</v>
      </c>
      <c r="AY29">
        <v>5.95</v>
      </c>
      <c r="AZ29">
        <v>1.833333333333333</v>
      </c>
      <c r="BA29">
        <v>0.25</v>
      </c>
      <c r="BB29">
        <v>0.16666666666666671</v>
      </c>
      <c r="BC29">
        <v>1.583333333333333</v>
      </c>
      <c r="BD29">
        <v>5.083333333333333</v>
      </c>
      <c r="BE29">
        <v>25</v>
      </c>
      <c r="BF29">
        <v>7.916666666666667</v>
      </c>
    </row>
    <row r="30" spans="1:58" x14ac:dyDescent="0.3">
      <c r="A30" t="s">
        <v>98</v>
      </c>
      <c r="B30" t="s">
        <v>88</v>
      </c>
      <c r="C30" t="s">
        <v>10</v>
      </c>
      <c r="D30" t="s">
        <v>255</v>
      </c>
      <c r="E30">
        <v>40</v>
      </c>
      <c r="F30">
        <v>35.799999999999997</v>
      </c>
      <c r="G30">
        <v>5.5</v>
      </c>
      <c r="H30">
        <v>9.1</v>
      </c>
      <c r="I30">
        <v>5.8</v>
      </c>
      <c r="J30">
        <v>2</v>
      </c>
      <c r="K30">
        <v>0.1</v>
      </c>
      <c r="L30">
        <v>1.2</v>
      </c>
      <c r="M30">
        <v>5.0999999999999996</v>
      </c>
      <c r="N30">
        <v>1</v>
      </c>
      <c r="O30">
        <v>0.3</v>
      </c>
      <c r="P30">
        <v>3.8</v>
      </c>
      <c r="Q30">
        <v>9</v>
      </c>
      <c r="R30">
        <v>0.25340000000000001</v>
      </c>
      <c r="S30">
        <v>0.32769999999999999</v>
      </c>
      <c r="T30">
        <v>0.41439999999999999</v>
      </c>
      <c r="U30">
        <v>0.74229999999999996</v>
      </c>
      <c r="V30">
        <v>14.9</v>
      </c>
      <c r="W30">
        <v>0.7</v>
      </c>
      <c r="X30">
        <v>0.2</v>
      </c>
      <c r="Y30">
        <v>0</v>
      </c>
      <c r="Z30">
        <v>0.2</v>
      </c>
      <c r="AA30">
        <v>0.3</v>
      </c>
      <c r="AB30">
        <v>40.1</v>
      </c>
      <c r="AC30">
        <v>36.200000000000003</v>
      </c>
      <c r="AD30">
        <v>5.4</v>
      </c>
      <c r="AE30">
        <v>9.1</v>
      </c>
      <c r="AF30">
        <v>5.6</v>
      </c>
      <c r="AG30">
        <v>1.9</v>
      </c>
      <c r="AH30">
        <v>0.2</v>
      </c>
      <c r="AI30">
        <v>1.4</v>
      </c>
      <c r="AJ30">
        <v>5</v>
      </c>
      <c r="AK30">
        <v>0.9</v>
      </c>
      <c r="AL30">
        <v>0.1</v>
      </c>
      <c r="AM30">
        <v>3.3</v>
      </c>
      <c r="AN30">
        <v>7</v>
      </c>
      <c r="AO30">
        <v>0.2462</v>
      </c>
      <c r="AP30">
        <v>0.30830000000000002</v>
      </c>
      <c r="AQ30">
        <v>0.4224</v>
      </c>
      <c r="AR30">
        <v>0.73049999999999993</v>
      </c>
      <c r="AS30">
        <v>15.6</v>
      </c>
      <c r="AT30">
        <v>1.4</v>
      </c>
      <c r="AU30">
        <v>0.3</v>
      </c>
      <c r="AV30">
        <v>0</v>
      </c>
      <c r="AW30">
        <v>0.3</v>
      </c>
      <c r="AX30">
        <v>0.1</v>
      </c>
      <c r="AY30">
        <v>5.745454545454546</v>
      </c>
      <c r="AZ30">
        <v>2.2727272727272729</v>
      </c>
      <c r="BA30">
        <v>0</v>
      </c>
      <c r="BB30">
        <v>0.72727272727272729</v>
      </c>
      <c r="BC30">
        <v>2.0909090909090908</v>
      </c>
      <c r="BD30">
        <v>4.4545454545454541</v>
      </c>
      <c r="BE30">
        <v>23.54545454545455</v>
      </c>
      <c r="BF30">
        <v>7.2727272727272716</v>
      </c>
    </row>
    <row r="31" spans="1:58" x14ac:dyDescent="0.3">
      <c r="A31" t="s">
        <v>88</v>
      </c>
      <c r="B31" t="s">
        <v>98</v>
      </c>
      <c r="C31" t="s">
        <v>11</v>
      </c>
      <c r="D31" t="s">
        <v>128</v>
      </c>
      <c r="E31">
        <v>36.700000000000003</v>
      </c>
      <c r="F31">
        <v>34.5</v>
      </c>
      <c r="G31">
        <v>3.6</v>
      </c>
      <c r="H31">
        <v>8.4</v>
      </c>
      <c r="I31">
        <v>4.8</v>
      </c>
      <c r="J31">
        <v>2.1</v>
      </c>
      <c r="K31">
        <v>0.3</v>
      </c>
      <c r="L31">
        <v>1.2</v>
      </c>
      <c r="M31">
        <v>3.3</v>
      </c>
      <c r="N31">
        <v>0.4</v>
      </c>
      <c r="O31">
        <v>0.1</v>
      </c>
      <c r="P31">
        <v>1.9</v>
      </c>
      <c r="Q31">
        <v>7.5</v>
      </c>
      <c r="R31">
        <v>0.2369</v>
      </c>
      <c r="S31">
        <v>0.27960000000000002</v>
      </c>
      <c r="T31">
        <v>0.41270000000000001</v>
      </c>
      <c r="U31">
        <v>0.69220000000000004</v>
      </c>
      <c r="V31">
        <v>14.7</v>
      </c>
      <c r="W31">
        <v>0.8</v>
      </c>
      <c r="X31">
        <v>0.3</v>
      </c>
      <c r="Y31">
        <v>0</v>
      </c>
      <c r="Z31">
        <v>0</v>
      </c>
      <c r="AA31">
        <v>0</v>
      </c>
      <c r="AB31">
        <v>37</v>
      </c>
      <c r="AC31">
        <v>32.799999999999997</v>
      </c>
      <c r="AD31">
        <v>4.2</v>
      </c>
      <c r="AE31">
        <v>7.7</v>
      </c>
      <c r="AF31">
        <v>5.3</v>
      </c>
      <c r="AG31">
        <v>0.8</v>
      </c>
      <c r="AH31">
        <v>0.2</v>
      </c>
      <c r="AI31">
        <v>1.4</v>
      </c>
      <c r="AJ31">
        <v>3.9</v>
      </c>
      <c r="AK31">
        <v>0.4</v>
      </c>
      <c r="AL31">
        <v>0.4</v>
      </c>
      <c r="AM31">
        <v>3.4</v>
      </c>
      <c r="AN31">
        <v>8.8000000000000007</v>
      </c>
      <c r="AO31">
        <v>0.23230000000000001</v>
      </c>
      <c r="AP31">
        <v>0.31330000000000002</v>
      </c>
      <c r="AQ31">
        <v>0.39710000000000001</v>
      </c>
      <c r="AR31">
        <v>0.71060000000000001</v>
      </c>
      <c r="AS31">
        <v>13.1</v>
      </c>
      <c r="AT31">
        <v>0.6</v>
      </c>
      <c r="AU31">
        <v>0.5</v>
      </c>
      <c r="AV31">
        <v>0.3</v>
      </c>
      <c r="AW31">
        <v>0</v>
      </c>
      <c r="AX31">
        <v>0.1</v>
      </c>
      <c r="AY31">
        <v>5.3</v>
      </c>
      <c r="AZ31">
        <v>2.0909090909090908</v>
      </c>
      <c r="BA31">
        <v>9.0909090909090912E-2</v>
      </c>
      <c r="BB31">
        <v>0.54545454545454541</v>
      </c>
      <c r="BC31">
        <v>1.1818181818181821</v>
      </c>
      <c r="BD31">
        <v>6.2727272727272716</v>
      </c>
      <c r="BE31">
        <v>22.09090909090909</v>
      </c>
      <c r="BF31">
        <v>6.0909090909090908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D07E-2AA7-45B5-98F1-CBDF8A82EADE}">
  <dimension ref="A1:AY27"/>
  <sheetViews>
    <sheetView workbookViewId="0">
      <selection activeCell="D24" sqref="D24"/>
    </sheetView>
  </sheetViews>
  <sheetFormatPr defaultRowHeight="14.4" x14ac:dyDescent="0.3"/>
  <sheetData>
    <row r="1" spans="1:51" x14ac:dyDescent="0.3">
      <c r="A1" s="25" t="s">
        <v>49</v>
      </c>
      <c r="B1" s="25" t="s">
        <v>189</v>
      </c>
      <c r="C1" s="25" t="s">
        <v>199</v>
      </c>
      <c r="D1" s="25" t="s">
        <v>56</v>
      </c>
      <c r="E1" s="25" t="s">
        <v>200</v>
      </c>
      <c r="F1" s="25" t="s">
        <v>147</v>
      </c>
      <c r="G1" s="25" t="s">
        <v>148</v>
      </c>
      <c r="H1" s="25" t="s">
        <v>50</v>
      </c>
      <c r="I1" s="25" t="s">
        <v>149</v>
      </c>
      <c r="J1" s="25" t="s">
        <v>150</v>
      </c>
      <c r="K1" s="25" t="s">
        <v>151</v>
      </c>
      <c r="L1" s="25" t="s">
        <v>152</v>
      </c>
      <c r="M1" s="25" t="s">
        <v>153</v>
      </c>
      <c r="N1" s="25" t="s">
        <v>154</v>
      </c>
      <c r="O1" s="25" t="s">
        <v>155</v>
      </c>
      <c r="P1" s="25" t="s">
        <v>156</v>
      </c>
      <c r="Q1" s="25" t="s">
        <v>157</v>
      </c>
      <c r="R1" s="25" t="s">
        <v>158</v>
      </c>
      <c r="S1" s="25" t="s">
        <v>159</v>
      </c>
      <c r="T1" s="25" t="s">
        <v>160</v>
      </c>
      <c r="U1" s="25" t="s">
        <v>161</v>
      </c>
      <c r="V1" s="25" t="s">
        <v>162</v>
      </c>
      <c r="W1" s="25" t="s">
        <v>129</v>
      </c>
      <c r="X1" s="25" t="s">
        <v>163</v>
      </c>
      <c r="Y1" s="25" t="s">
        <v>164</v>
      </c>
      <c r="Z1" s="25" t="s">
        <v>165</v>
      </c>
      <c r="AA1" s="25" t="s">
        <v>145</v>
      </c>
      <c r="AB1" s="25" t="s">
        <v>166</v>
      </c>
      <c r="AC1" s="25" t="s">
        <v>167</v>
      </c>
      <c r="AD1" s="25" t="s">
        <v>168</v>
      </c>
      <c r="AE1" s="25" t="s">
        <v>51</v>
      </c>
      <c r="AF1" s="25" t="s">
        <v>169</v>
      </c>
      <c r="AG1" s="25" t="s">
        <v>170</v>
      </c>
      <c r="AH1" s="25" t="s">
        <v>171</v>
      </c>
      <c r="AI1" s="25" t="s">
        <v>172</v>
      </c>
      <c r="AJ1" s="25" t="s">
        <v>173</v>
      </c>
      <c r="AK1" s="25" t="s">
        <v>174</v>
      </c>
      <c r="AL1" s="25" t="s">
        <v>175</v>
      </c>
      <c r="AM1" s="25" t="s">
        <v>176</v>
      </c>
      <c r="AN1" s="25" t="s">
        <v>177</v>
      </c>
      <c r="AO1" s="25" t="s">
        <v>178</v>
      </c>
      <c r="AP1" s="25" t="s">
        <v>179</v>
      </c>
      <c r="AQ1" s="25" t="s">
        <v>180</v>
      </c>
      <c r="AR1" s="25" t="s">
        <v>181</v>
      </c>
      <c r="AS1" s="25" t="s">
        <v>182</v>
      </c>
      <c r="AT1" s="25" t="s">
        <v>183</v>
      </c>
      <c r="AU1" s="25" t="s">
        <v>184</v>
      </c>
      <c r="AV1" s="25" t="s">
        <v>185</v>
      </c>
      <c r="AW1" s="25" t="s">
        <v>186</v>
      </c>
      <c r="AX1" s="25" t="s">
        <v>187</v>
      </c>
      <c r="AY1" s="25" t="s">
        <v>188</v>
      </c>
    </row>
    <row r="2" spans="1:51" x14ac:dyDescent="0.3">
      <c r="A2" t="s">
        <v>88</v>
      </c>
      <c r="B2" t="s">
        <v>63</v>
      </c>
      <c r="C2" t="s">
        <v>10</v>
      </c>
      <c r="D2" t="s">
        <v>132</v>
      </c>
      <c r="E2">
        <v>0</v>
      </c>
      <c r="F2">
        <v>41.666666666666657</v>
      </c>
      <c r="G2">
        <v>32.333333333333343</v>
      </c>
      <c r="H2">
        <v>6</v>
      </c>
      <c r="I2">
        <v>7</v>
      </c>
      <c r="J2">
        <v>3.666666666666667</v>
      </c>
      <c r="K2">
        <v>2.666666666666667</v>
      </c>
      <c r="L2">
        <v>0</v>
      </c>
      <c r="M2">
        <v>0.66666666666666663</v>
      </c>
      <c r="N2">
        <v>6</v>
      </c>
      <c r="O2">
        <v>1</v>
      </c>
      <c r="P2">
        <v>0.33333333333333331</v>
      </c>
      <c r="Q2">
        <v>7.333333333333333</v>
      </c>
      <c r="R2">
        <v>9.3333333333333339</v>
      </c>
      <c r="S2">
        <v>0.217</v>
      </c>
      <c r="T2">
        <v>0.37799999999999989</v>
      </c>
      <c r="U2">
        <v>0.36233333333333329</v>
      </c>
      <c r="V2">
        <v>0.7403333333333334</v>
      </c>
      <c r="W2">
        <v>11.66666666666667</v>
      </c>
      <c r="X2">
        <v>0.33333333333333331</v>
      </c>
      <c r="Y2">
        <v>1.333333333333333</v>
      </c>
      <c r="Z2">
        <v>0</v>
      </c>
      <c r="AA2">
        <v>0.33333333333333331</v>
      </c>
      <c r="AB2">
        <v>0</v>
      </c>
      <c r="AC2">
        <v>40</v>
      </c>
      <c r="AD2">
        <v>35.666666666666657</v>
      </c>
      <c r="AE2">
        <v>5</v>
      </c>
      <c r="AF2">
        <v>9.6666666666666661</v>
      </c>
      <c r="AG2">
        <v>7</v>
      </c>
      <c r="AH2">
        <v>1.666666666666667</v>
      </c>
      <c r="AI2">
        <v>0</v>
      </c>
      <c r="AJ2">
        <v>1</v>
      </c>
      <c r="AK2">
        <v>5</v>
      </c>
      <c r="AL2">
        <v>2</v>
      </c>
      <c r="AM2">
        <v>0.66666666666666663</v>
      </c>
      <c r="AN2">
        <v>3</v>
      </c>
      <c r="AO2">
        <v>9</v>
      </c>
      <c r="AP2">
        <v>0.26500000000000001</v>
      </c>
      <c r="AQ2">
        <v>0.32600000000000001</v>
      </c>
      <c r="AR2">
        <v>0.38933333333333331</v>
      </c>
      <c r="AS2">
        <v>0.71499999999999997</v>
      </c>
      <c r="AT2">
        <v>14.33333333333333</v>
      </c>
      <c r="AU2">
        <v>0.33333333333333331</v>
      </c>
      <c r="AV2">
        <v>0.66666666666666663</v>
      </c>
      <c r="AW2">
        <v>0.33333333333333331</v>
      </c>
      <c r="AX2">
        <v>0.33333333333333331</v>
      </c>
      <c r="AY2">
        <v>0</v>
      </c>
    </row>
    <row r="3" spans="1:51" x14ac:dyDescent="0.3">
      <c r="A3" t="s">
        <v>63</v>
      </c>
      <c r="B3" t="s">
        <v>88</v>
      </c>
      <c r="C3" t="s">
        <v>11</v>
      </c>
      <c r="D3" t="s">
        <v>211</v>
      </c>
      <c r="E3">
        <v>0</v>
      </c>
      <c r="F3">
        <v>40</v>
      </c>
      <c r="G3">
        <v>35.666666666666657</v>
      </c>
      <c r="H3">
        <v>5</v>
      </c>
      <c r="I3">
        <v>9.6666666666666661</v>
      </c>
      <c r="J3">
        <v>7</v>
      </c>
      <c r="K3">
        <v>1.666666666666667</v>
      </c>
      <c r="L3">
        <v>0</v>
      </c>
      <c r="M3">
        <v>1</v>
      </c>
      <c r="N3">
        <v>5</v>
      </c>
      <c r="O3">
        <v>2</v>
      </c>
      <c r="P3">
        <v>0.66666666666666663</v>
      </c>
      <c r="Q3">
        <v>3</v>
      </c>
      <c r="R3">
        <v>9</v>
      </c>
      <c r="S3">
        <v>0.26500000000000001</v>
      </c>
      <c r="T3">
        <v>0.32600000000000001</v>
      </c>
      <c r="U3">
        <v>0.38933333333333331</v>
      </c>
      <c r="V3">
        <v>0.71499999999999997</v>
      </c>
      <c r="W3">
        <v>14.33333333333333</v>
      </c>
      <c r="X3">
        <v>0.33333333333333331</v>
      </c>
      <c r="Y3">
        <v>0.66666666666666663</v>
      </c>
      <c r="Z3">
        <v>0.33333333333333331</v>
      </c>
      <c r="AA3">
        <v>0.33333333333333331</v>
      </c>
      <c r="AB3">
        <v>0</v>
      </c>
      <c r="AC3">
        <v>41.666666666666657</v>
      </c>
      <c r="AD3">
        <v>32.333333333333343</v>
      </c>
      <c r="AE3">
        <v>6</v>
      </c>
      <c r="AF3">
        <v>7</v>
      </c>
      <c r="AG3">
        <v>3.666666666666667</v>
      </c>
      <c r="AH3">
        <v>2.666666666666667</v>
      </c>
      <c r="AI3">
        <v>0</v>
      </c>
      <c r="AJ3">
        <v>0.66666666666666663</v>
      </c>
      <c r="AK3">
        <v>6</v>
      </c>
      <c r="AL3">
        <v>1</v>
      </c>
      <c r="AM3">
        <v>0.33333333333333331</v>
      </c>
      <c r="AN3">
        <v>7.333333333333333</v>
      </c>
      <c r="AO3">
        <v>9.3333333333333339</v>
      </c>
      <c r="AP3">
        <v>0.217</v>
      </c>
      <c r="AQ3">
        <v>0.37799999999999989</v>
      </c>
      <c r="AR3">
        <v>0.36233333333333329</v>
      </c>
      <c r="AS3">
        <v>0.7403333333333334</v>
      </c>
      <c r="AT3">
        <v>11.66666666666667</v>
      </c>
      <c r="AU3">
        <v>0.33333333333333331</v>
      </c>
      <c r="AV3">
        <v>1.333333333333333</v>
      </c>
      <c r="AW3">
        <v>0</v>
      </c>
      <c r="AX3">
        <v>0.33333333333333331</v>
      </c>
      <c r="AY3">
        <v>0</v>
      </c>
    </row>
    <row r="4" spans="1:51" x14ac:dyDescent="0.3">
      <c r="A4" t="s">
        <v>96</v>
      </c>
      <c r="B4" t="s">
        <v>92</v>
      </c>
      <c r="C4" t="s">
        <v>10</v>
      </c>
      <c r="D4" t="s">
        <v>143</v>
      </c>
      <c r="E4">
        <v>0</v>
      </c>
      <c r="F4">
        <v>37.5</v>
      </c>
      <c r="G4">
        <v>33.75</v>
      </c>
      <c r="H4">
        <v>3.25</v>
      </c>
      <c r="I4">
        <v>6.5</v>
      </c>
      <c r="J4">
        <v>4.5</v>
      </c>
      <c r="K4">
        <v>1</v>
      </c>
      <c r="L4">
        <v>0.25</v>
      </c>
      <c r="M4">
        <v>0.75</v>
      </c>
      <c r="N4">
        <v>3.25</v>
      </c>
      <c r="O4">
        <v>0.25</v>
      </c>
      <c r="P4">
        <v>0</v>
      </c>
      <c r="Q4">
        <v>3.75</v>
      </c>
      <c r="R4">
        <v>10</v>
      </c>
      <c r="S4">
        <v>0.18775</v>
      </c>
      <c r="T4">
        <v>0.26500000000000001</v>
      </c>
      <c r="U4">
        <v>0.29649999999999999</v>
      </c>
      <c r="V4">
        <v>0.56174999999999997</v>
      </c>
      <c r="W4">
        <v>10.25</v>
      </c>
      <c r="X4">
        <v>0.5</v>
      </c>
      <c r="Y4">
        <v>0</v>
      </c>
      <c r="Z4">
        <v>0</v>
      </c>
      <c r="AA4">
        <v>0</v>
      </c>
      <c r="AB4">
        <v>0</v>
      </c>
      <c r="AC4">
        <v>42.75</v>
      </c>
      <c r="AD4">
        <v>37.5</v>
      </c>
      <c r="AE4">
        <v>8.5</v>
      </c>
      <c r="AF4">
        <v>11</v>
      </c>
      <c r="AG4">
        <v>6.25</v>
      </c>
      <c r="AH4">
        <v>3</v>
      </c>
      <c r="AI4">
        <v>0.5</v>
      </c>
      <c r="AJ4">
        <v>1.25</v>
      </c>
      <c r="AK4">
        <v>8.25</v>
      </c>
      <c r="AL4">
        <v>1</v>
      </c>
      <c r="AM4">
        <v>0</v>
      </c>
      <c r="AN4">
        <v>4</v>
      </c>
      <c r="AO4">
        <v>7.75</v>
      </c>
      <c r="AP4">
        <v>0.29325000000000001</v>
      </c>
      <c r="AQ4">
        <v>0.35925000000000001</v>
      </c>
      <c r="AR4">
        <v>0.50124999999999997</v>
      </c>
      <c r="AS4">
        <v>0.86050000000000004</v>
      </c>
      <c r="AT4">
        <v>18.75</v>
      </c>
      <c r="AU4">
        <v>0.5</v>
      </c>
      <c r="AV4">
        <v>0.25</v>
      </c>
      <c r="AW4">
        <v>0</v>
      </c>
      <c r="AX4">
        <v>0.75</v>
      </c>
      <c r="AY4">
        <v>0</v>
      </c>
    </row>
    <row r="5" spans="1:51" x14ac:dyDescent="0.3">
      <c r="A5" t="s">
        <v>92</v>
      </c>
      <c r="B5" t="s">
        <v>96</v>
      </c>
      <c r="C5" t="s">
        <v>11</v>
      </c>
      <c r="D5" t="s">
        <v>213</v>
      </c>
      <c r="E5">
        <v>0</v>
      </c>
      <c r="F5">
        <v>42.75</v>
      </c>
      <c r="G5">
        <v>37.5</v>
      </c>
      <c r="H5">
        <v>8.5</v>
      </c>
      <c r="I5">
        <v>11</v>
      </c>
      <c r="J5">
        <v>6.25</v>
      </c>
      <c r="K5">
        <v>3</v>
      </c>
      <c r="L5">
        <v>0.5</v>
      </c>
      <c r="M5">
        <v>1.25</v>
      </c>
      <c r="N5">
        <v>8.25</v>
      </c>
      <c r="O5">
        <v>1</v>
      </c>
      <c r="P5">
        <v>0</v>
      </c>
      <c r="Q5">
        <v>4</v>
      </c>
      <c r="R5">
        <v>7.75</v>
      </c>
      <c r="S5">
        <v>0.29325000000000001</v>
      </c>
      <c r="T5">
        <v>0.35925000000000001</v>
      </c>
      <c r="U5">
        <v>0.50124999999999997</v>
      </c>
      <c r="V5">
        <v>0.86050000000000004</v>
      </c>
      <c r="W5">
        <v>18.75</v>
      </c>
      <c r="X5">
        <v>0.5</v>
      </c>
      <c r="Y5">
        <v>0.25</v>
      </c>
      <c r="Z5">
        <v>0</v>
      </c>
      <c r="AA5">
        <v>0.75</v>
      </c>
      <c r="AB5">
        <v>0</v>
      </c>
      <c r="AC5">
        <v>37.5</v>
      </c>
      <c r="AD5">
        <v>33.75</v>
      </c>
      <c r="AE5">
        <v>3.25</v>
      </c>
      <c r="AF5">
        <v>6.5</v>
      </c>
      <c r="AG5">
        <v>4.5</v>
      </c>
      <c r="AH5">
        <v>1</v>
      </c>
      <c r="AI5">
        <v>0.25</v>
      </c>
      <c r="AJ5">
        <v>0.75</v>
      </c>
      <c r="AK5">
        <v>3.25</v>
      </c>
      <c r="AL5">
        <v>0.25</v>
      </c>
      <c r="AM5">
        <v>0</v>
      </c>
      <c r="AN5">
        <v>3.75</v>
      </c>
      <c r="AO5">
        <v>10</v>
      </c>
      <c r="AP5">
        <v>0.18775</v>
      </c>
      <c r="AQ5">
        <v>0.26500000000000001</v>
      </c>
      <c r="AR5">
        <v>0.29649999999999999</v>
      </c>
      <c r="AS5">
        <v>0.56174999999999997</v>
      </c>
      <c r="AT5">
        <v>10.25</v>
      </c>
      <c r="AU5">
        <v>0.5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80</v>
      </c>
      <c r="B6" t="s">
        <v>76</v>
      </c>
      <c r="C6" t="s">
        <v>10</v>
      </c>
      <c r="D6" t="s">
        <v>131</v>
      </c>
      <c r="E6">
        <v>0</v>
      </c>
      <c r="F6">
        <v>38</v>
      </c>
      <c r="G6">
        <v>34</v>
      </c>
      <c r="H6">
        <v>5</v>
      </c>
      <c r="I6">
        <v>10</v>
      </c>
      <c r="J6">
        <v>7</v>
      </c>
      <c r="K6">
        <v>1.5</v>
      </c>
      <c r="L6">
        <v>0</v>
      </c>
      <c r="M6">
        <v>1.5</v>
      </c>
      <c r="N6">
        <v>5</v>
      </c>
      <c r="O6">
        <v>0</v>
      </c>
      <c r="P6">
        <v>0</v>
      </c>
      <c r="Q6">
        <v>3</v>
      </c>
      <c r="R6">
        <v>4.5</v>
      </c>
      <c r="S6">
        <v>0.29399999999999998</v>
      </c>
      <c r="T6">
        <v>0.36399999999999999</v>
      </c>
      <c r="U6">
        <v>0.47049999999999997</v>
      </c>
      <c r="V6">
        <v>0.83450000000000002</v>
      </c>
      <c r="W6">
        <v>16</v>
      </c>
      <c r="X6">
        <v>1.5</v>
      </c>
      <c r="Y6">
        <v>1</v>
      </c>
      <c r="Z6">
        <v>0</v>
      </c>
      <c r="AA6">
        <v>0</v>
      </c>
      <c r="AB6">
        <v>0</v>
      </c>
      <c r="AC6">
        <v>39</v>
      </c>
      <c r="AD6">
        <v>35</v>
      </c>
      <c r="AE6">
        <v>4.5</v>
      </c>
      <c r="AF6">
        <v>9</v>
      </c>
      <c r="AG6">
        <v>7.5</v>
      </c>
      <c r="AH6">
        <v>1.5</v>
      </c>
      <c r="AI6">
        <v>0</v>
      </c>
      <c r="AJ6">
        <v>0</v>
      </c>
      <c r="AK6">
        <v>4</v>
      </c>
      <c r="AL6">
        <v>1</v>
      </c>
      <c r="AM6">
        <v>0</v>
      </c>
      <c r="AN6">
        <v>2.5</v>
      </c>
      <c r="AO6">
        <v>10</v>
      </c>
      <c r="AP6">
        <v>0.25700000000000001</v>
      </c>
      <c r="AQ6">
        <v>0.32050000000000001</v>
      </c>
      <c r="AR6">
        <v>0.3</v>
      </c>
      <c r="AS6">
        <v>0.62050000000000005</v>
      </c>
      <c r="AT6">
        <v>10.5</v>
      </c>
      <c r="AU6">
        <v>0.5</v>
      </c>
      <c r="AV6">
        <v>1</v>
      </c>
      <c r="AW6">
        <v>0</v>
      </c>
      <c r="AX6">
        <v>0.5</v>
      </c>
      <c r="AY6">
        <v>0</v>
      </c>
    </row>
    <row r="7" spans="1:51" x14ac:dyDescent="0.3">
      <c r="A7" t="s">
        <v>76</v>
      </c>
      <c r="B7" t="s">
        <v>80</v>
      </c>
      <c r="C7" t="s">
        <v>11</v>
      </c>
      <c r="D7" t="s">
        <v>139</v>
      </c>
      <c r="E7">
        <v>0</v>
      </c>
      <c r="F7">
        <v>39</v>
      </c>
      <c r="G7">
        <v>35</v>
      </c>
      <c r="H7">
        <v>4.5</v>
      </c>
      <c r="I7">
        <v>9</v>
      </c>
      <c r="J7">
        <v>7.5</v>
      </c>
      <c r="K7">
        <v>1.5</v>
      </c>
      <c r="L7">
        <v>0</v>
      </c>
      <c r="M7">
        <v>0</v>
      </c>
      <c r="N7">
        <v>4</v>
      </c>
      <c r="O7">
        <v>1</v>
      </c>
      <c r="P7">
        <v>0</v>
      </c>
      <c r="Q7">
        <v>2.5</v>
      </c>
      <c r="R7">
        <v>10</v>
      </c>
      <c r="S7">
        <v>0.25700000000000001</v>
      </c>
      <c r="T7">
        <v>0.32050000000000001</v>
      </c>
      <c r="U7">
        <v>0.3</v>
      </c>
      <c r="V7">
        <v>0.62050000000000005</v>
      </c>
      <c r="W7">
        <v>10.5</v>
      </c>
      <c r="X7">
        <v>0.5</v>
      </c>
      <c r="Y7">
        <v>1</v>
      </c>
      <c r="Z7">
        <v>0</v>
      </c>
      <c r="AA7">
        <v>0.5</v>
      </c>
      <c r="AB7">
        <v>0</v>
      </c>
      <c r="AC7">
        <v>38</v>
      </c>
      <c r="AD7">
        <v>34</v>
      </c>
      <c r="AE7">
        <v>5</v>
      </c>
      <c r="AF7">
        <v>10</v>
      </c>
      <c r="AG7">
        <v>7</v>
      </c>
      <c r="AH7">
        <v>1.5</v>
      </c>
      <c r="AI7">
        <v>0</v>
      </c>
      <c r="AJ7">
        <v>1.5</v>
      </c>
      <c r="AK7">
        <v>5</v>
      </c>
      <c r="AL7">
        <v>0</v>
      </c>
      <c r="AM7">
        <v>0</v>
      </c>
      <c r="AN7">
        <v>3</v>
      </c>
      <c r="AO7">
        <v>4.5</v>
      </c>
      <c r="AP7">
        <v>0.29399999999999998</v>
      </c>
      <c r="AQ7">
        <v>0.36399999999999999</v>
      </c>
      <c r="AR7">
        <v>0.47049999999999997</v>
      </c>
      <c r="AS7">
        <v>0.83450000000000002</v>
      </c>
      <c r="AT7">
        <v>16</v>
      </c>
      <c r="AU7">
        <v>1.5</v>
      </c>
      <c r="AV7">
        <v>1</v>
      </c>
      <c r="AW7">
        <v>0</v>
      </c>
      <c r="AX7">
        <v>0</v>
      </c>
      <c r="AY7">
        <v>0</v>
      </c>
    </row>
    <row r="8" spans="1:51" x14ac:dyDescent="0.3">
      <c r="A8" t="s">
        <v>78</v>
      </c>
      <c r="B8" t="s">
        <v>90</v>
      </c>
      <c r="C8" t="s">
        <v>10</v>
      </c>
      <c r="D8" t="s">
        <v>137</v>
      </c>
      <c r="E8">
        <v>0</v>
      </c>
      <c r="F8">
        <v>32</v>
      </c>
      <c r="G8">
        <v>32</v>
      </c>
      <c r="H8">
        <v>1</v>
      </c>
      <c r="I8">
        <v>5</v>
      </c>
      <c r="J8">
        <v>4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12</v>
      </c>
      <c r="S8">
        <v>0.156</v>
      </c>
      <c r="T8">
        <v>0.156</v>
      </c>
      <c r="U8">
        <v>0.25</v>
      </c>
      <c r="V8">
        <v>0.40600000000000003</v>
      </c>
      <c r="W8">
        <v>8</v>
      </c>
      <c r="X8">
        <v>0</v>
      </c>
      <c r="Y8">
        <v>0</v>
      </c>
      <c r="Z8">
        <v>0</v>
      </c>
      <c r="AA8">
        <v>0</v>
      </c>
      <c r="AB8">
        <v>0</v>
      </c>
      <c r="AC8">
        <v>34</v>
      </c>
      <c r="AD8">
        <v>28</v>
      </c>
      <c r="AE8">
        <v>3</v>
      </c>
      <c r="AF8">
        <v>5</v>
      </c>
      <c r="AG8">
        <v>4</v>
      </c>
      <c r="AH8">
        <v>0</v>
      </c>
      <c r="AI8">
        <v>0</v>
      </c>
      <c r="AJ8">
        <v>1</v>
      </c>
      <c r="AK8">
        <v>3</v>
      </c>
      <c r="AL8">
        <v>0</v>
      </c>
      <c r="AM8">
        <v>1</v>
      </c>
      <c r="AN8">
        <v>6</v>
      </c>
      <c r="AO8">
        <v>6</v>
      </c>
      <c r="AP8">
        <v>0.17899999999999999</v>
      </c>
      <c r="AQ8">
        <v>0.32400000000000001</v>
      </c>
      <c r="AR8">
        <v>0.28599999999999998</v>
      </c>
      <c r="AS8">
        <v>0.60899999999999999</v>
      </c>
      <c r="AT8">
        <v>8</v>
      </c>
      <c r="AU8">
        <v>2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90</v>
      </c>
      <c r="B9" t="s">
        <v>78</v>
      </c>
      <c r="C9" t="s">
        <v>11</v>
      </c>
      <c r="D9" t="s">
        <v>214</v>
      </c>
      <c r="E9">
        <v>0</v>
      </c>
      <c r="F9">
        <v>34</v>
      </c>
      <c r="G9">
        <v>28</v>
      </c>
      <c r="H9">
        <v>3</v>
      </c>
      <c r="I9">
        <v>5</v>
      </c>
      <c r="J9">
        <v>4</v>
      </c>
      <c r="K9">
        <v>0</v>
      </c>
      <c r="L9">
        <v>0</v>
      </c>
      <c r="M9">
        <v>1</v>
      </c>
      <c r="N9">
        <v>3</v>
      </c>
      <c r="O9">
        <v>0</v>
      </c>
      <c r="P9">
        <v>1</v>
      </c>
      <c r="Q9">
        <v>6</v>
      </c>
      <c r="R9">
        <v>6</v>
      </c>
      <c r="S9">
        <v>0.17899999999999999</v>
      </c>
      <c r="T9">
        <v>0.32400000000000001</v>
      </c>
      <c r="U9">
        <v>0.28599999999999998</v>
      </c>
      <c r="V9">
        <v>0.60899999999999999</v>
      </c>
      <c r="W9">
        <v>8</v>
      </c>
      <c r="X9">
        <v>2</v>
      </c>
      <c r="Y9">
        <v>0</v>
      </c>
      <c r="Z9">
        <v>0</v>
      </c>
      <c r="AA9">
        <v>0</v>
      </c>
      <c r="AB9">
        <v>0</v>
      </c>
      <c r="AC9">
        <v>32</v>
      </c>
      <c r="AD9">
        <v>32</v>
      </c>
      <c r="AE9">
        <v>1</v>
      </c>
      <c r="AF9">
        <v>5</v>
      </c>
      <c r="AG9">
        <v>4</v>
      </c>
      <c r="AH9">
        <v>0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12</v>
      </c>
      <c r="AP9">
        <v>0.156</v>
      </c>
      <c r="AQ9">
        <v>0.156</v>
      </c>
      <c r="AR9">
        <v>0.25</v>
      </c>
      <c r="AS9">
        <v>0.40600000000000003</v>
      </c>
      <c r="AT9">
        <v>8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88</v>
      </c>
      <c r="B10" t="s">
        <v>63</v>
      </c>
      <c r="C10" t="s">
        <v>10</v>
      </c>
      <c r="D10" t="s">
        <v>210</v>
      </c>
      <c r="E10">
        <v>0</v>
      </c>
      <c r="F10">
        <v>41.666666666666657</v>
      </c>
      <c r="G10">
        <v>32.333333333333343</v>
      </c>
      <c r="H10">
        <v>6</v>
      </c>
      <c r="I10">
        <v>7</v>
      </c>
      <c r="J10">
        <v>3.666666666666667</v>
      </c>
      <c r="K10">
        <v>2.666666666666667</v>
      </c>
      <c r="L10">
        <v>0</v>
      </c>
      <c r="M10">
        <v>0.66666666666666663</v>
      </c>
      <c r="N10">
        <v>6</v>
      </c>
      <c r="O10">
        <v>1</v>
      </c>
      <c r="P10">
        <v>0.33333333333333331</v>
      </c>
      <c r="Q10">
        <v>7.333333333333333</v>
      </c>
      <c r="R10">
        <v>9.3333333333333339</v>
      </c>
      <c r="S10">
        <v>0.217</v>
      </c>
      <c r="T10">
        <v>0.37799999999999989</v>
      </c>
      <c r="U10">
        <v>0.36233333333333329</v>
      </c>
      <c r="V10">
        <v>0.7403333333333334</v>
      </c>
      <c r="W10">
        <v>11.66666666666667</v>
      </c>
      <c r="X10">
        <v>0.33333333333333331</v>
      </c>
      <c r="Y10">
        <v>1.333333333333333</v>
      </c>
      <c r="Z10">
        <v>0</v>
      </c>
      <c r="AA10">
        <v>0.33333333333333331</v>
      </c>
      <c r="AB10">
        <v>0</v>
      </c>
      <c r="AC10">
        <v>40</v>
      </c>
      <c r="AD10">
        <v>35.666666666666657</v>
      </c>
      <c r="AE10">
        <v>5</v>
      </c>
      <c r="AF10">
        <v>9.6666666666666661</v>
      </c>
      <c r="AG10">
        <v>7</v>
      </c>
      <c r="AH10">
        <v>1.666666666666667</v>
      </c>
      <c r="AI10">
        <v>0</v>
      </c>
      <c r="AJ10">
        <v>1</v>
      </c>
      <c r="AK10">
        <v>5</v>
      </c>
      <c r="AL10">
        <v>2</v>
      </c>
      <c r="AM10">
        <v>0.66666666666666663</v>
      </c>
      <c r="AN10">
        <v>3</v>
      </c>
      <c r="AO10">
        <v>9</v>
      </c>
      <c r="AP10">
        <v>0.26500000000000001</v>
      </c>
      <c r="AQ10">
        <v>0.32600000000000001</v>
      </c>
      <c r="AR10">
        <v>0.38933333333333331</v>
      </c>
      <c r="AS10">
        <v>0.71499999999999997</v>
      </c>
      <c r="AT10">
        <v>14.33333333333333</v>
      </c>
      <c r="AU10">
        <v>0.33333333333333331</v>
      </c>
      <c r="AV10">
        <v>0.66666666666666663</v>
      </c>
      <c r="AW10">
        <v>0.33333333333333331</v>
      </c>
      <c r="AX10">
        <v>0.33333333333333331</v>
      </c>
      <c r="AY10">
        <v>0</v>
      </c>
    </row>
    <row r="11" spans="1:51" x14ac:dyDescent="0.3">
      <c r="A11" t="s">
        <v>63</v>
      </c>
      <c r="B11" t="s">
        <v>88</v>
      </c>
      <c r="C11" t="s">
        <v>11</v>
      </c>
      <c r="D11" t="s">
        <v>130</v>
      </c>
      <c r="E11">
        <v>0</v>
      </c>
      <c r="F11">
        <v>40</v>
      </c>
      <c r="G11">
        <v>35.666666666666657</v>
      </c>
      <c r="H11">
        <v>5</v>
      </c>
      <c r="I11">
        <v>9.6666666666666661</v>
      </c>
      <c r="J11">
        <v>7</v>
      </c>
      <c r="K11">
        <v>1.666666666666667</v>
      </c>
      <c r="L11">
        <v>0</v>
      </c>
      <c r="M11">
        <v>1</v>
      </c>
      <c r="N11">
        <v>5</v>
      </c>
      <c r="O11">
        <v>2</v>
      </c>
      <c r="P11">
        <v>0.66666666666666663</v>
      </c>
      <c r="Q11">
        <v>3</v>
      </c>
      <c r="R11">
        <v>9</v>
      </c>
      <c r="S11">
        <v>0.26500000000000001</v>
      </c>
      <c r="T11">
        <v>0.32600000000000001</v>
      </c>
      <c r="U11">
        <v>0.38933333333333331</v>
      </c>
      <c r="V11">
        <v>0.71499999999999997</v>
      </c>
      <c r="W11">
        <v>14.33333333333333</v>
      </c>
      <c r="X11">
        <v>0.33333333333333331</v>
      </c>
      <c r="Y11">
        <v>0.66666666666666663</v>
      </c>
      <c r="Z11">
        <v>0.33333333333333331</v>
      </c>
      <c r="AA11">
        <v>0.33333333333333331</v>
      </c>
      <c r="AB11">
        <v>0</v>
      </c>
      <c r="AC11">
        <v>41.666666666666657</v>
      </c>
      <c r="AD11">
        <v>32.333333333333343</v>
      </c>
      <c r="AE11">
        <v>6</v>
      </c>
      <c r="AF11">
        <v>7</v>
      </c>
      <c r="AG11">
        <v>3.666666666666667</v>
      </c>
      <c r="AH11">
        <v>2.666666666666667</v>
      </c>
      <c r="AI11">
        <v>0</v>
      </c>
      <c r="AJ11">
        <v>0.66666666666666663</v>
      </c>
      <c r="AK11">
        <v>6</v>
      </c>
      <c r="AL11">
        <v>1</v>
      </c>
      <c r="AM11">
        <v>0.33333333333333331</v>
      </c>
      <c r="AN11">
        <v>7.333333333333333</v>
      </c>
      <c r="AO11">
        <v>9.3333333333333339</v>
      </c>
      <c r="AP11">
        <v>0.217</v>
      </c>
      <c r="AQ11">
        <v>0.37799999999999989</v>
      </c>
      <c r="AR11">
        <v>0.36233333333333329</v>
      </c>
      <c r="AS11">
        <v>0.7403333333333334</v>
      </c>
      <c r="AT11">
        <v>11.66666666666667</v>
      </c>
      <c r="AU11">
        <v>0.33333333333333331</v>
      </c>
      <c r="AV11">
        <v>1.333333333333333</v>
      </c>
      <c r="AW11">
        <v>0</v>
      </c>
      <c r="AX11">
        <v>0.33333333333333331</v>
      </c>
      <c r="AY11">
        <v>0</v>
      </c>
    </row>
    <row r="12" spans="1:51" x14ac:dyDescent="0.3">
      <c r="A12" t="s">
        <v>93</v>
      </c>
      <c r="B12" t="s">
        <v>97</v>
      </c>
      <c r="C12" t="s">
        <v>10</v>
      </c>
      <c r="D12" t="s">
        <v>135</v>
      </c>
      <c r="E12">
        <v>0</v>
      </c>
      <c r="F12">
        <v>41</v>
      </c>
      <c r="G12">
        <v>38</v>
      </c>
      <c r="H12">
        <v>8</v>
      </c>
      <c r="I12">
        <v>15</v>
      </c>
      <c r="J12">
        <v>10</v>
      </c>
      <c r="K12">
        <v>4</v>
      </c>
      <c r="L12">
        <v>0</v>
      </c>
      <c r="M12">
        <v>1</v>
      </c>
      <c r="N12">
        <v>7</v>
      </c>
      <c r="O12">
        <v>3</v>
      </c>
      <c r="P12">
        <v>1</v>
      </c>
      <c r="Q12">
        <v>2</v>
      </c>
      <c r="R12">
        <v>10</v>
      </c>
      <c r="S12">
        <v>0.39500000000000002</v>
      </c>
      <c r="T12">
        <v>0.41499999999999998</v>
      </c>
      <c r="U12">
        <v>0.57899999999999996</v>
      </c>
      <c r="V12">
        <v>0.99399999999999999</v>
      </c>
      <c r="W12">
        <v>22</v>
      </c>
      <c r="X12">
        <v>1</v>
      </c>
      <c r="Y12">
        <v>0</v>
      </c>
      <c r="Z12">
        <v>0</v>
      </c>
      <c r="AA12">
        <v>1</v>
      </c>
      <c r="AB12">
        <v>0</v>
      </c>
      <c r="AC12">
        <v>36</v>
      </c>
      <c r="AD12">
        <v>34</v>
      </c>
      <c r="AE12">
        <v>4</v>
      </c>
      <c r="AF12">
        <v>8</v>
      </c>
      <c r="AG12">
        <v>6</v>
      </c>
      <c r="AH12">
        <v>1</v>
      </c>
      <c r="AI12">
        <v>0</v>
      </c>
      <c r="AJ12">
        <v>1</v>
      </c>
      <c r="AK12">
        <v>4</v>
      </c>
      <c r="AL12">
        <v>1</v>
      </c>
      <c r="AM12">
        <v>0</v>
      </c>
      <c r="AN12">
        <v>2</v>
      </c>
      <c r="AO12">
        <v>10</v>
      </c>
      <c r="AP12">
        <v>0.23499999999999999</v>
      </c>
      <c r="AQ12">
        <v>0.27800000000000002</v>
      </c>
      <c r="AR12">
        <v>0.35299999999999998</v>
      </c>
      <c r="AS12">
        <v>0.63100000000000001</v>
      </c>
      <c r="AT12">
        <v>12</v>
      </c>
      <c r="AU12">
        <v>1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97</v>
      </c>
      <c r="B13" t="s">
        <v>93</v>
      </c>
      <c r="C13" t="s">
        <v>11</v>
      </c>
      <c r="D13" t="s">
        <v>144</v>
      </c>
      <c r="E13">
        <v>0</v>
      </c>
      <c r="F13">
        <v>36</v>
      </c>
      <c r="G13">
        <v>34</v>
      </c>
      <c r="H13">
        <v>4</v>
      </c>
      <c r="I13">
        <v>8</v>
      </c>
      <c r="J13">
        <v>6</v>
      </c>
      <c r="K13">
        <v>1</v>
      </c>
      <c r="L13">
        <v>0</v>
      </c>
      <c r="M13">
        <v>1</v>
      </c>
      <c r="N13">
        <v>4</v>
      </c>
      <c r="O13">
        <v>1</v>
      </c>
      <c r="P13">
        <v>0</v>
      </c>
      <c r="Q13">
        <v>2</v>
      </c>
      <c r="R13">
        <v>10</v>
      </c>
      <c r="S13">
        <v>0.23499999999999999</v>
      </c>
      <c r="T13">
        <v>0.27800000000000002</v>
      </c>
      <c r="U13">
        <v>0.35299999999999998</v>
      </c>
      <c r="V13">
        <v>0.63100000000000001</v>
      </c>
      <c r="W13">
        <v>12</v>
      </c>
      <c r="X13">
        <v>1</v>
      </c>
      <c r="Y13">
        <v>0</v>
      </c>
      <c r="Z13">
        <v>0</v>
      </c>
      <c r="AA13">
        <v>0</v>
      </c>
      <c r="AB13">
        <v>0</v>
      </c>
      <c r="AC13">
        <v>41</v>
      </c>
      <c r="AD13">
        <v>38</v>
      </c>
      <c r="AE13">
        <v>8</v>
      </c>
      <c r="AF13">
        <v>15</v>
      </c>
      <c r="AG13">
        <v>10</v>
      </c>
      <c r="AH13">
        <v>4</v>
      </c>
      <c r="AI13">
        <v>0</v>
      </c>
      <c r="AJ13">
        <v>1</v>
      </c>
      <c r="AK13">
        <v>7</v>
      </c>
      <c r="AL13">
        <v>3</v>
      </c>
      <c r="AM13">
        <v>1</v>
      </c>
      <c r="AN13">
        <v>2</v>
      </c>
      <c r="AO13">
        <v>10</v>
      </c>
      <c r="AP13">
        <v>0.39500000000000002</v>
      </c>
      <c r="AQ13">
        <v>0.41499999999999998</v>
      </c>
      <c r="AR13">
        <v>0.57899999999999996</v>
      </c>
      <c r="AS13">
        <v>0.99399999999999999</v>
      </c>
      <c r="AT13">
        <v>22</v>
      </c>
      <c r="AU13">
        <v>1</v>
      </c>
      <c r="AV13">
        <v>0</v>
      </c>
      <c r="AW13">
        <v>0</v>
      </c>
      <c r="AX13">
        <v>1</v>
      </c>
      <c r="AY13">
        <v>0</v>
      </c>
    </row>
    <row r="14" spans="1:51" x14ac:dyDescent="0.3">
      <c r="A14" t="s">
        <v>61</v>
      </c>
      <c r="B14" t="s">
        <v>79</v>
      </c>
      <c r="C14" t="s">
        <v>10</v>
      </c>
      <c r="D14" t="s">
        <v>215</v>
      </c>
      <c r="E14">
        <v>0</v>
      </c>
      <c r="F14">
        <v>34.75</v>
      </c>
      <c r="G14">
        <v>31</v>
      </c>
      <c r="H14">
        <v>3.25</v>
      </c>
      <c r="I14">
        <v>7</v>
      </c>
      <c r="J14">
        <v>4.75</v>
      </c>
      <c r="K14">
        <v>0.75</v>
      </c>
      <c r="L14">
        <v>0.25</v>
      </c>
      <c r="M14">
        <v>1.25</v>
      </c>
      <c r="N14">
        <v>3</v>
      </c>
      <c r="O14">
        <v>0.5</v>
      </c>
      <c r="P14">
        <v>0.25</v>
      </c>
      <c r="Q14">
        <v>3</v>
      </c>
      <c r="R14">
        <v>8</v>
      </c>
      <c r="S14">
        <v>0.22575000000000001</v>
      </c>
      <c r="T14">
        <v>0.29349999999999998</v>
      </c>
      <c r="U14">
        <v>0.38550000000000001</v>
      </c>
      <c r="V14">
        <v>0.67900000000000005</v>
      </c>
      <c r="W14">
        <v>12</v>
      </c>
      <c r="X14">
        <v>0</v>
      </c>
      <c r="Y14">
        <v>0.25</v>
      </c>
      <c r="Z14">
        <v>0.25</v>
      </c>
      <c r="AA14">
        <v>0.25</v>
      </c>
      <c r="AB14">
        <v>0</v>
      </c>
      <c r="AC14">
        <v>36.5</v>
      </c>
      <c r="AD14">
        <v>33.25</v>
      </c>
      <c r="AE14">
        <v>3.25</v>
      </c>
      <c r="AF14">
        <v>6.75</v>
      </c>
      <c r="AG14">
        <v>4.75</v>
      </c>
      <c r="AH14">
        <v>1</v>
      </c>
      <c r="AI14">
        <v>0.5</v>
      </c>
      <c r="AJ14">
        <v>0.5</v>
      </c>
      <c r="AK14">
        <v>2.75</v>
      </c>
      <c r="AL14">
        <v>1.25</v>
      </c>
      <c r="AM14">
        <v>0.25</v>
      </c>
      <c r="AN14">
        <v>3</v>
      </c>
      <c r="AO14">
        <v>10.25</v>
      </c>
      <c r="AP14">
        <v>0.20175000000000001</v>
      </c>
      <c r="AQ14">
        <v>0.27324999999999999</v>
      </c>
      <c r="AR14">
        <v>0.30675000000000002</v>
      </c>
      <c r="AS14">
        <v>0.57974999999999999</v>
      </c>
      <c r="AT14">
        <v>10.25</v>
      </c>
      <c r="AU14">
        <v>0</v>
      </c>
      <c r="AV14">
        <v>0.25</v>
      </c>
      <c r="AW14">
        <v>0</v>
      </c>
      <c r="AX14">
        <v>0</v>
      </c>
      <c r="AY14">
        <v>0</v>
      </c>
    </row>
    <row r="15" spans="1:51" x14ac:dyDescent="0.3">
      <c r="A15" t="s">
        <v>79</v>
      </c>
      <c r="B15" t="s">
        <v>61</v>
      </c>
      <c r="C15" t="s">
        <v>11</v>
      </c>
      <c r="D15" t="s">
        <v>141</v>
      </c>
      <c r="E15">
        <v>0</v>
      </c>
      <c r="F15">
        <v>36.5</v>
      </c>
      <c r="G15">
        <v>33.25</v>
      </c>
      <c r="H15">
        <v>3.25</v>
      </c>
      <c r="I15">
        <v>6.75</v>
      </c>
      <c r="J15">
        <v>4.75</v>
      </c>
      <c r="K15">
        <v>1</v>
      </c>
      <c r="L15">
        <v>0.5</v>
      </c>
      <c r="M15">
        <v>0.5</v>
      </c>
      <c r="N15">
        <v>2.75</v>
      </c>
      <c r="O15">
        <v>1.25</v>
      </c>
      <c r="P15">
        <v>0.25</v>
      </c>
      <c r="Q15">
        <v>3</v>
      </c>
      <c r="R15">
        <v>10.25</v>
      </c>
      <c r="S15">
        <v>0.20175000000000001</v>
      </c>
      <c r="T15">
        <v>0.27324999999999999</v>
      </c>
      <c r="U15">
        <v>0.30675000000000002</v>
      </c>
      <c r="V15">
        <v>0.57974999999999999</v>
      </c>
      <c r="W15">
        <v>10.25</v>
      </c>
      <c r="X15">
        <v>0</v>
      </c>
      <c r="Y15">
        <v>0.25</v>
      </c>
      <c r="Z15">
        <v>0</v>
      </c>
      <c r="AA15">
        <v>0</v>
      </c>
      <c r="AB15">
        <v>0</v>
      </c>
      <c r="AC15">
        <v>34.75</v>
      </c>
      <c r="AD15">
        <v>31</v>
      </c>
      <c r="AE15">
        <v>3.25</v>
      </c>
      <c r="AF15">
        <v>7</v>
      </c>
      <c r="AG15">
        <v>4.75</v>
      </c>
      <c r="AH15">
        <v>0.75</v>
      </c>
      <c r="AI15">
        <v>0.25</v>
      </c>
      <c r="AJ15">
        <v>1.25</v>
      </c>
      <c r="AK15">
        <v>3</v>
      </c>
      <c r="AL15">
        <v>0.5</v>
      </c>
      <c r="AM15">
        <v>0.25</v>
      </c>
      <c r="AN15">
        <v>3</v>
      </c>
      <c r="AO15">
        <v>8</v>
      </c>
      <c r="AP15">
        <v>0.22575000000000001</v>
      </c>
      <c r="AQ15">
        <v>0.29349999999999998</v>
      </c>
      <c r="AR15">
        <v>0.38550000000000001</v>
      </c>
      <c r="AS15">
        <v>0.67900000000000005</v>
      </c>
      <c r="AT15">
        <v>12</v>
      </c>
      <c r="AU15">
        <v>0</v>
      </c>
      <c r="AV15">
        <v>0.25</v>
      </c>
      <c r="AW15">
        <v>0.25</v>
      </c>
      <c r="AX15">
        <v>0.25</v>
      </c>
      <c r="AY15">
        <v>0</v>
      </c>
    </row>
    <row r="16" spans="1:51" x14ac:dyDescent="0.3">
      <c r="A16" t="s">
        <v>84</v>
      </c>
      <c r="B16" t="s">
        <v>36</v>
      </c>
      <c r="C16" t="s">
        <v>10</v>
      </c>
      <c r="D16" t="s">
        <v>140</v>
      </c>
      <c r="E16">
        <v>0</v>
      </c>
      <c r="F16">
        <v>36.25</v>
      </c>
      <c r="G16">
        <v>34.25</v>
      </c>
      <c r="H16">
        <v>4.5</v>
      </c>
      <c r="I16">
        <v>8.5</v>
      </c>
      <c r="J16">
        <v>5</v>
      </c>
      <c r="K16">
        <v>1.75</v>
      </c>
      <c r="L16">
        <v>0.25</v>
      </c>
      <c r="M16">
        <v>1.5</v>
      </c>
      <c r="N16">
        <v>4</v>
      </c>
      <c r="O16">
        <v>0</v>
      </c>
      <c r="P16">
        <v>0.25</v>
      </c>
      <c r="Q16">
        <v>1.75</v>
      </c>
      <c r="R16">
        <v>9</v>
      </c>
      <c r="S16">
        <v>0.24</v>
      </c>
      <c r="T16">
        <v>0.28175</v>
      </c>
      <c r="U16">
        <v>0.42849999999999999</v>
      </c>
      <c r="V16">
        <v>0.71025000000000005</v>
      </c>
      <c r="W16">
        <v>15.25</v>
      </c>
      <c r="X16">
        <v>0.25</v>
      </c>
      <c r="Y16">
        <v>0.25</v>
      </c>
      <c r="Z16">
        <v>0</v>
      </c>
      <c r="AA16">
        <v>0</v>
      </c>
      <c r="AB16">
        <v>0.25</v>
      </c>
      <c r="AC16">
        <v>37.5</v>
      </c>
      <c r="AD16">
        <v>32.75</v>
      </c>
      <c r="AE16">
        <v>3.75</v>
      </c>
      <c r="AF16">
        <v>7</v>
      </c>
      <c r="AG16">
        <v>4.5</v>
      </c>
      <c r="AH16">
        <v>1.75</v>
      </c>
      <c r="AI16">
        <v>0</v>
      </c>
      <c r="AJ16">
        <v>0.75</v>
      </c>
      <c r="AK16">
        <v>3.5</v>
      </c>
      <c r="AL16">
        <v>0.25</v>
      </c>
      <c r="AM16">
        <v>0.25</v>
      </c>
      <c r="AN16">
        <v>3</v>
      </c>
      <c r="AO16">
        <v>9.5</v>
      </c>
      <c r="AP16">
        <v>0.21099999999999999</v>
      </c>
      <c r="AQ16">
        <v>0.30225000000000002</v>
      </c>
      <c r="AR16">
        <v>0.33400000000000002</v>
      </c>
      <c r="AS16">
        <v>0.63624999999999998</v>
      </c>
      <c r="AT16">
        <v>11</v>
      </c>
      <c r="AU16">
        <v>0.5</v>
      </c>
      <c r="AV16">
        <v>1.5</v>
      </c>
      <c r="AW16">
        <v>0</v>
      </c>
      <c r="AX16">
        <v>0.25</v>
      </c>
      <c r="AY16">
        <v>0.5</v>
      </c>
    </row>
    <row r="17" spans="1:51" x14ac:dyDescent="0.3">
      <c r="A17" t="s">
        <v>36</v>
      </c>
      <c r="B17" t="s">
        <v>84</v>
      </c>
      <c r="C17" t="s">
        <v>11</v>
      </c>
      <c r="D17" t="s">
        <v>134</v>
      </c>
      <c r="E17">
        <v>0</v>
      </c>
      <c r="F17">
        <v>37.5</v>
      </c>
      <c r="G17">
        <v>32.75</v>
      </c>
      <c r="H17">
        <v>3.75</v>
      </c>
      <c r="I17">
        <v>7</v>
      </c>
      <c r="J17">
        <v>4.5</v>
      </c>
      <c r="K17">
        <v>1.75</v>
      </c>
      <c r="L17">
        <v>0</v>
      </c>
      <c r="M17">
        <v>0.75</v>
      </c>
      <c r="N17">
        <v>3.5</v>
      </c>
      <c r="O17">
        <v>0.25</v>
      </c>
      <c r="P17">
        <v>0.25</v>
      </c>
      <c r="Q17">
        <v>3</v>
      </c>
      <c r="R17">
        <v>9.5</v>
      </c>
      <c r="S17">
        <v>0.21099999999999999</v>
      </c>
      <c r="T17">
        <v>0.30225000000000002</v>
      </c>
      <c r="U17">
        <v>0.33400000000000002</v>
      </c>
      <c r="V17">
        <v>0.63624999999999998</v>
      </c>
      <c r="W17">
        <v>11</v>
      </c>
      <c r="X17">
        <v>0.5</v>
      </c>
      <c r="Y17">
        <v>1.5</v>
      </c>
      <c r="Z17">
        <v>0</v>
      </c>
      <c r="AA17">
        <v>0.25</v>
      </c>
      <c r="AB17">
        <v>0.5</v>
      </c>
      <c r="AC17">
        <v>36.25</v>
      </c>
      <c r="AD17">
        <v>34.25</v>
      </c>
      <c r="AE17">
        <v>4.5</v>
      </c>
      <c r="AF17">
        <v>8.5</v>
      </c>
      <c r="AG17">
        <v>5</v>
      </c>
      <c r="AH17">
        <v>1.75</v>
      </c>
      <c r="AI17">
        <v>0.25</v>
      </c>
      <c r="AJ17">
        <v>1.5</v>
      </c>
      <c r="AK17">
        <v>4</v>
      </c>
      <c r="AL17">
        <v>0</v>
      </c>
      <c r="AM17">
        <v>0.25</v>
      </c>
      <c r="AN17">
        <v>1.75</v>
      </c>
      <c r="AO17">
        <v>9</v>
      </c>
      <c r="AP17">
        <v>0.24</v>
      </c>
      <c r="AQ17">
        <v>0.28175</v>
      </c>
      <c r="AR17">
        <v>0.42849999999999999</v>
      </c>
      <c r="AS17">
        <v>0.71025000000000005</v>
      </c>
      <c r="AT17">
        <v>15.25</v>
      </c>
      <c r="AU17">
        <v>0.25</v>
      </c>
      <c r="AV17">
        <v>0.25</v>
      </c>
      <c r="AW17">
        <v>0</v>
      </c>
      <c r="AX17">
        <v>0</v>
      </c>
      <c r="AY17">
        <v>0.25</v>
      </c>
    </row>
    <row r="18" spans="1:51" x14ac:dyDescent="0.3">
      <c r="A18" t="s">
        <v>91</v>
      </c>
      <c r="B18" t="s">
        <v>77</v>
      </c>
      <c r="C18" t="s">
        <v>10</v>
      </c>
      <c r="D18" t="s">
        <v>216</v>
      </c>
      <c r="E18">
        <v>0</v>
      </c>
      <c r="F18">
        <v>37.5</v>
      </c>
      <c r="G18">
        <v>32.5</v>
      </c>
      <c r="H18">
        <v>5.75</v>
      </c>
      <c r="I18">
        <v>7.5</v>
      </c>
      <c r="J18">
        <v>3.75</v>
      </c>
      <c r="K18">
        <v>2</v>
      </c>
      <c r="L18">
        <v>0.25</v>
      </c>
      <c r="M18">
        <v>1.5</v>
      </c>
      <c r="N18">
        <v>5.5</v>
      </c>
      <c r="O18">
        <v>0.5</v>
      </c>
      <c r="P18">
        <v>0</v>
      </c>
      <c r="Q18">
        <v>4.75</v>
      </c>
      <c r="R18">
        <v>7.25</v>
      </c>
      <c r="S18">
        <v>0.2235</v>
      </c>
      <c r="T18">
        <v>0.317</v>
      </c>
      <c r="U18">
        <v>0.4325</v>
      </c>
      <c r="V18">
        <v>0.74950000000000006</v>
      </c>
      <c r="W18">
        <v>14.5</v>
      </c>
      <c r="X18">
        <v>0.5</v>
      </c>
      <c r="Y18">
        <v>0.25</v>
      </c>
      <c r="Z18">
        <v>0</v>
      </c>
      <c r="AA18">
        <v>0</v>
      </c>
      <c r="AB18">
        <v>0</v>
      </c>
      <c r="AC18">
        <v>37.75</v>
      </c>
      <c r="AD18">
        <v>34</v>
      </c>
      <c r="AE18">
        <v>2.75</v>
      </c>
      <c r="AF18">
        <v>8.25</v>
      </c>
      <c r="AG18">
        <v>6.5</v>
      </c>
      <c r="AH18">
        <v>1</v>
      </c>
      <c r="AI18">
        <v>0</v>
      </c>
      <c r="AJ18">
        <v>0.75</v>
      </c>
      <c r="AK18">
        <v>2.75</v>
      </c>
      <c r="AL18">
        <v>1</v>
      </c>
      <c r="AM18">
        <v>0.25</v>
      </c>
      <c r="AN18">
        <v>3</v>
      </c>
      <c r="AO18">
        <v>8.75</v>
      </c>
      <c r="AP18">
        <v>0.24149999999999999</v>
      </c>
      <c r="AQ18">
        <v>0.30625000000000002</v>
      </c>
      <c r="AR18">
        <v>0.33674999999999999</v>
      </c>
      <c r="AS18">
        <v>0.64300000000000002</v>
      </c>
      <c r="AT18">
        <v>11.5</v>
      </c>
      <c r="AU18">
        <v>1.5</v>
      </c>
      <c r="AV18">
        <v>0.25</v>
      </c>
      <c r="AW18">
        <v>0.25</v>
      </c>
      <c r="AX18">
        <v>0.25</v>
      </c>
      <c r="AY18">
        <v>0</v>
      </c>
    </row>
    <row r="19" spans="1:51" x14ac:dyDescent="0.3">
      <c r="A19" t="s">
        <v>77</v>
      </c>
      <c r="B19" t="s">
        <v>91</v>
      </c>
      <c r="C19" t="s">
        <v>11</v>
      </c>
      <c r="D19" t="s">
        <v>217</v>
      </c>
      <c r="E19">
        <v>0</v>
      </c>
      <c r="F19">
        <v>37.75</v>
      </c>
      <c r="G19">
        <v>34</v>
      </c>
      <c r="H19">
        <v>2.75</v>
      </c>
      <c r="I19">
        <v>8.25</v>
      </c>
      <c r="J19">
        <v>6.5</v>
      </c>
      <c r="K19">
        <v>1</v>
      </c>
      <c r="L19">
        <v>0</v>
      </c>
      <c r="M19">
        <v>0.75</v>
      </c>
      <c r="N19">
        <v>2.75</v>
      </c>
      <c r="O19">
        <v>1</v>
      </c>
      <c r="P19">
        <v>0.25</v>
      </c>
      <c r="Q19">
        <v>3</v>
      </c>
      <c r="R19">
        <v>8.75</v>
      </c>
      <c r="S19">
        <v>0.24149999999999999</v>
      </c>
      <c r="T19">
        <v>0.30625000000000002</v>
      </c>
      <c r="U19">
        <v>0.33674999999999999</v>
      </c>
      <c r="V19">
        <v>0.64300000000000002</v>
      </c>
      <c r="W19">
        <v>11.5</v>
      </c>
      <c r="X19">
        <v>1.5</v>
      </c>
      <c r="Y19">
        <v>0.25</v>
      </c>
      <c r="Z19">
        <v>0.25</v>
      </c>
      <c r="AA19">
        <v>0.25</v>
      </c>
      <c r="AB19">
        <v>0</v>
      </c>
      <c r="AC19">
        <v>37.5</v>
      </c>
      <c r="AD19">
        <v>32.5</v>
      </c>
      <c r="AE19">
        <v>5.75</v>
      </c>
      <c r="AF19">
        <v>7.5</v>
      </c>
      <c r="AG19">
        <v>3.75</v>
      </c>
      <c r="AH19">
        <v>2</v>
      </c>
      <c r="AI19">
        <v>0.25</v>
      </c>
      <c r="AJ19">
        <v>1.5</v>
      </c>
      <c r="AK19">
        <v>5.5</v>
      </c>
      <c r="AL19">
        <v>0.5</v>
      </c>
      <c r="AM19">
        <v>0</v>
      </c>
      <c r="AN19">
        <v>4.75</v>
      </c>
      <c r="AO19">
        <v>7.25</v>
      </c>
      <c r="AP19">
        <v>0.2235</v>
      </c>
      <c r="AQ19">
        <v>0.317</v>
      </c>
      <c r="AR19">
        <v>0.4325</v>
      </c>
      <c r="AS19">
        <v>0.74950000000000006</v>
      </c>
      <c r="AT19">
        <v>14.5</v>
      </c>
      <c r="AU19">
        <v>0.5</v>
      </c>
      <c r="AV19">
        <v>0.25</v>
      </c>
      <c r="AW19">
        <v>0</v>
      </c>
      <c r="AX19">
        <v>0</v>
      </c>
      <c r="AY19">
        <v>0</v>
      </c>
    </row>
    <row r="20" spans="1:51" x14ac:dyDescent="0.3">
      <c r="A20" t="s">
        <v>60</v>
      </c>
      <c r="B20" t="s">
        <v>98</v>
      </c>
      <c r="C20" t="s">
        <v>10</v>
      </c>
      <c r="D20" t="s">
        <v>136</v>
      </c>
      <c r="E20">
        <v>0</v>
      </c>
      <c r="F20">
        <v>40</v>
      </c>
      <c r="G20">
        <v>35</v>
      </c>
      <c r="H20">
        <v>6</v>
      </c>
      <c r="I20">
        <v>10</v>
      </c>
      <c r="J20">
        <v>6</v>
      </c>
      <c r="K20">
        <v>4</v>
      </c>
      <c r="L20">
        <v>0</v>
      </c>
      <c r="M20">
        <v>0</v>
      </c>
      <c r="N20">
        <v>5</v>
      </c>
      <c r="O20">
        <v>0</v>
      </c>
      <c r="P20">
        <v>0</v>
      </c>
      <c r="Q20">
        <v>3</v>
      </c>
      <c r="R20">
        <v>4</v>
      </c>
      <c r="S20">
        <v>0.28599999999999998</v>
      </c>
      <c r="T20">
        <v>0.375</v>
      </c>
      <c r="U20">
        <v>0.4</v>
      </c>
      <c r="V20">
        <v>0.77500000000000002</v>
      </c>
      <c r="W20">
        <v>14</v>
      </c>
      <c r="X20">
        <v>2</v>
      </c>
      <c r="Y20">
        <v>2</v>
      </c>
      <c r="Z20">
        <v>0</v>
      </c>
      <c r="AA20">
        <v>0</v>
      </c>
      <c r="AB20">
        <v>0</v>
      </c>
      <c r="AC20">
        <v>36</v>
      </c>
      <c r="AD20">
        <v>32</v>
      </c>
      <c r="AE20">
        <v>8</v>
      </c>
      <c r="AF20">
        <v>8</v>
      </c>
      <c r="AG20">
        <v>4</v>
      </c>
      <c r="AH20">
        <v>3</v>
      </c>
      <c r="AI20">
        <v>0</v>
      </c>
      <c r="AJ20">
        <v>1</v>
      </c>
      <c r="AK20">
        <v>8</v>
      </c>
      <c r="AL20">
        <v>1</v>
      </c>
      <c r="AM20">
        <v>0</v>
      </c>
      <c r="AN20">
        <v>4</v>
      </c>
      <c r="AO20">
        <v>9</v>
      </c>
      <c r="AP20">
        <v>0.25</v>
      </c>
      <c r="AQ20">
        <v>0.33300000000000002</v>
      </c>
      <c r="AR20">
        <v>0.438</v>
      </c>
      <c r="AS20">
        <v>0.77100000000000002</v>
      </c>
      <c r="AT20">
        <v>14</v>
      </c>
      <c r="AU20">
        <v>1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98</v>
      </c>
      <c r="B21" t="s">
        <v>60</v>
      </c>
      <c r="C21" t="s">
        <v>11</v>
      </c>
      <c r="D21" t="s">
        <v>218</v>
      </c>
      <c r="E21">
        <v>0</v>
      </c>
      <c r="F21">
        <v>36</v>
      </c>
      <c r="G21">
        <v>32</v>
      </c>
      <c r="H21">
        <v>8</v>
      </c>
      <c r="I21">
        <v>8</v>
      </c>
      <c r="J21">
        <v>4</v>
      </c>
      <c r="K21">
        <v>3</v>
      </c>
      <c r="L21">
        <v>0</v>
      </c>
      <c r="M21">
        <v>1</v>
      </c>
      <c r="N21">
        <v>8</v>
      </c>
      <c r="O21">
        <v>1</v>
      </c>
      <c r="P21">
        <v>0</v>
      </c>
      <c r="Q21">
        <v>4</v>
      </c>
      <c r="R21">
        <v>9</v>
      </c>
      <c r="S21">
        <v>0.25</v>
      </c>
      <c r="T21">
        <v>0.33300000000000002</v>
      </c>
      <c r="U21">
        <v>0.438</v>
      </c>
      <c r="V21">
        <v>0.77100000000000002</v>
      </c>
      <c r="W21">
        <v>14</v>
      </c>
      <c r="X21">
        <v>1</v>
      </c>
      <c r="Y21">
        <v>0</v>
      </c>
      <c r="Z21">
        <v>0</v>
      </c>
      <c r="AA21">
        <v>0</v>
      </c>
      <c r="AB21">
        <v>0</v>
      </c>
      <c r="AC21">
        <v>40</v>
      </c>
      <c r="AD21">
        <v>35</v>
      </c>
      <c r="AE21">
        <v>6</v>
      </c>
      <c r="AF21">
        <v>10</v>
      </c>
      <c r="AG21">
        <v>6</v>
      </c>
      <c r="AH21">
        <v>4</v>
      </c>
      <c r="AI21">
        <v>0</v>
      </c>
      <c r="AJ21">
        <v>0</v>
      </c>
      <c r="AK21">
        <v>5</v>
      </c>
      <c r="AL21">
        <v>0</v>
      </c>
      <c r="AM21">
        <v>0</v>
      </c>
      <c r="AN21">
        <v>3</v>
      </c>
      <c r="AO21">
        <v>4</v>
      </c>
      <c r="AP21">
        <v>0.28599999999999998</v>
      </c>
      <c r="AQ21">
        <v>0.375</v>
      </c>
      <c r="AR21">
        <v>0.4</v>
      </c>
      <c r="AS21">
        <v>0.77500000000000002</v>
      </c>
      <c r="AT21">
        <v>14</v>
      </c>
      <c r="AU21">
        <v>2</v>
      </c>
      <c r="AV21">
        <v>2</v>
      </c>
      <c r="AW21">
        <v>0</v>
      </c>
      <c r="AX21">
        <v>0</v>
      </c>
      <c r="AY21">
        <v>0</v>
      </c>
    </row>
    <row r="22" spans="1:51" x14ac:dyDescent="0.3">
      <c r="A22" t="s">
        <v>94</v>
      </c>
      <c r="B22" t="s">
        <v>86</v>
      </c>
      <c r="C22" t="s">
        <v>10</v>
      </c>
      <c r="D22" t="s">
        <v>138</v>
      </c>
      <c r="E22">
        <v>0</v>
      </c>
      <c r="F22">
        <v>34.5</v>
      </c>
      <c r="G22">
        <v>30.5</v>
      </c>
      <c r="H22">
        <v>2.75</v>
      </c>
      <c r="I22">
        <v>6</v>
      </c>
      <c r="J22">
        <v>5</v>
      </c>
      <c r="K22">
        <v>0.5</v>
      </c>
      <c r="L22">
        <v>0</v>
      </c>
      <c r="M22">
        <v>0.5</v>
      </c>
      <c r="N22">
        <v>2.5</v>
      </c>
      <c r="O22">
        <v>0.5</v>
      </c>
      <c r="P22">
        <v>0</v>
      </c>
      <c r="Q22">
        <v>3.25</v>
      </c>
      <c r="R22">
        <v>6.5</v>
      </c>
      <c r="S22">
        <v>0.19325000000000001</v>
      </c>
      <c r="T22">
        <v>0.27274999999999999</v>
      </c>
      <c r="U22">
        <v>0.254</v>
      </c>
      <c r="V22">
        <v>0.52675000000000005</v>
      </c>
      <c r="W22">
        <v>8</v>
      </c>
      <c r="X22">
        <v>1.25</v>
      </c>
      <c r="Y22">
        <v>0.25</v>
      </c>
      <c r="Z22">
        <v>0</v>
      </c>
      <c r="AA22">
        <v>0.5</v>
      </c>
      <c r="AB22">
        <v>0.25</v>
      </c>
      <c r="AC22">
        <v>38.25</v>
      </c>
      <c r="AD22">
        <v>33</v>
      </c>
      <c r="AE22">
        <v>4</v>
      </c>
      <c r="AF22">
        <v>8.25</v>
      </c>
      <c r="AG22">
        <v>5</v>
      </c>
      <c r="AH22">
        <v>1.5</v>
      </c>
      <c r="AI22">
        <v>0.25</v>
      </c>
      <c r="AJ22">
        <v>1.5</v>
      </c>
      <c r="AK22">
        <v>3.75</v>
      </c>
      <c r="AL22">
        <v>1.25</v>
      </c>
      <c r="AM22">
        <v>0</v>
      </c>
      <c r="AN22">
        <v>3.75</v>
      </c>
      <c r="AO22">
        <v>7</v>
      </c>
      <c r="AP22">
        <v>0.2475</v>
      </c>
      <c r="AQ22">
        <v>0.34350000000000003</v>
      </c>
      <c r="AR22">
        <v>0.4365</v>
      </c>
      <c r="AS22">
        <v>0.78025</v>
      </c>
      <c r="AT22">
        <v>14.75</v>
      </c>
      <c r="AU22">
        <v>1</v>
      </c>
      <c r="AV22">
        <v>1.25</v>
      </c>
      <c r="AW22">
        <v>0</v>
      </c>
      <c r="AX22">
        <v>0.25</v>
      </c>
      <c r="AY22">
        <v>0</v>
      </c>
    </row>
    <row r="23" spans="1:51" x14ac:dyDescent="0.3">
      <c r="A23" t="s">
        <v>86</v>
      </c>
      <c r="B23" t="s">
        <v>94</v>
      </c>
      <c r="C23" t="s">
        <v>11</v>
      </c>
      <c r="D23" t="s">
        <v>219</v>
      </c>
      <c r="E23">
        <v>0</v>
      </c>
      <c r="F23">
        <v>38.25</v>
      </c>
      <c r="G23">
        <v>33</v>
      </c>
      <c r="H23">
        <v>4</v>
      </c>
      <c r="I23">
        <v>8.25</v>
      </c>
      <c r="J23">
        <v>5</v>
      </c>
      <c r="K23">
        <v>1.5</v>
      </c>
      <c r="L23">
        <v>0.25</v>
      </c>
      <c r="M23">
        <v>1.5</v>
      </c>
      <c r="N23">
        <v>3.75</v>
      </c>
      <c r="O23">
        <v>1.25</v>
      </c>
      <c r="P23">
        <v>0</v>
      </c>
      <c r="Q23">
        <v>3.75</v>
      </c>
      <c r="R23">
        <v>7</v>
      </c>
      <c r="S23">
        <v>0.2475</v>
      </c>
      <c r="T23">
        <v>0.34350000000000003</v>
      </c>
      <c r="U23">
        <v>0.4365</v>
      </c>
      <c r="V23">
        <v>0.78025</v>
      </c>
      <c r="W23">
        <v>14.75</v>
      </c>
      <c r="X23">
        <v>1</v>
      </c>
      <c r="Y23">
        <v>1.25</v>
      </c>
      <c r="Z23">
        <v>0</v>
      </c>
      <c r="AA23">
        <v>0.25</v>
      </c>
      <c r="AB23">
        <v>0</v>
      </c>
      <c r="AC23">
        <v>34.5</v>
      </c>
      <c r="AD23">
        <v>30.5</v>
      </c>
      <c r="AE23">
        <v>2.75</v>
      </c>
      <c r="AF23">
        <v>6</v>
      </c>
      <c r="AG23">
        <v>5</v>
      </c>
      <c r="AH23">
        <v>0.5</v>
      </c>
      <c r="AI23">
        <v>0</v>
      </c>
      <c r="AJ23">
        <v>0.5</v>
      </c>
      <c r="AK23">
        <v>2.5</v>
      </c>
      <c r="AL23">
        <v>0.5</v>
      </c>
      <c r="AM23">
        <v>0</v>
      </c>
      <c r="AN23">
        <v>3.25</v>
      </c>
      <c r="AO23">
        <v>6.5</v>
      </c>
      <c r="AP23">
        <v>0.19325000000000001</v>
      </c>
      <c r="AQ23">
        <v>0.27274999999999999</v>
      </c>
      <c r="AR23">
        <v>0.254</v>
      </c>
      <c r="AS23">
        <v>0.52675000000000005</v>
      </c>
      <c r="AT23">
        <v>8</v>
      </c>
      <c r="AU23">
        <v>1.25</v>
      </c>
      <c r="AV23">
        <v>0.25</v>
      </c>
      <c r="AW23">
        <v>0</v>
      </c>
      <c r="AX23">
        <v>0.5</v>
      </c>
      <c r="AY23">
        <v>0.25</v>
      </c>
    </row>
    <row r="24" spans="1:51" x14ac:dyDescent="0.3">
      <c r="A24" t="s">
        <v>64</v>
      </c>
      <c r="B24" t="s">
        <v>87</v>
      </c>
      <c r="C24" t="s">
        <v>10</v>
      </c>
      <c r="D24" t="s">
        <v>142</v>
      </c>
      <c r="E24">
        <v>0</v>
      </c>
      <c r="F24">
        <v>33</v>
      </c>
      <c r="G24">
        <v>31</v>
      </c>
      <c r="H24">
        <v>1</v>
      </c>
      <c r="I24">
        <v>4</v>
      </c>
      <c r="J24">
        <v>0</v>
      </c>
      <c r="K24">
        <v>3</v>
      </c>
      <c r="L24">
        <v>0</v>
      </c>
      <c r="M24">
        <v>1</v>
      </c>
      <c r="N24">
        <v>1</v>
      </c>
      <c r="O24">
        <v>1</v>
      </c>
      <c r="P24">
        <v>0</v>
      </c>
      <c r="Q24">
        <v>2</v>
      </c>
      <c r="R24">
        <v>11</v>
      </c>
      <c r="S24">
        <v>0.129</v>
      </c>
      <c r="T24">
        <v>0.182</v>
      </c>
      <c r="U24">
        <v>0.32300000000000001</v>
      </c>
      <c r="V24">
        <v>0.504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36</v>
      </c>
      <c r="AD24">
        <v>32</v>
      </c>
      <c r="AE24">
        <v>2</v>
      </c>
      <c r="AF24">
        <v>8</v>
      </c>
      <c r="AG24">
        <v>6</v>
      </c>
      <c r="AH24">
        <v>1</v>
      </c>
      <c r="AI24">
        <v>0</v>
      </c>
      <c r="AJ24">
        <v>1</v>
      </c>
      <c r="AK24">
        <v>2</v>
      </c>
      <c r="AL24">
        <v>0</v>
      </c>
      <c r="AM24">
        <v>1</v>
      </c>
      <c r="AN24">
        <v>3</v>
      </c>
      <c r="AO24">
        <v>4</v>
      </c>
      <c r="AP24">
        <v>0.25</v>
      </c>
      <c r="AQ24">
        <v>0.33300000000000002</v>
      </c>
      <c r="AR24">
        <v>0.375</v>
      </c>
      <c r="AS24">
        <v>0.70799999999999996</v>
      </c>
      <c r="AT24">
        <v>12</v>
      </c>
      <c r="AU24">
        <v>1</v>
      </c>
      <c r="AV24">
        <v>1</v>
      </c>
      <c r="AW24">
        <v>0</v>
      </c>
      <c r="AX24">
        <v>0</v>
      </c>
      <c r="AY24">
        <v>0</v>
      </c>
    </row>
    <row r="25" spans="1:51" x14ac:dyDescent="0.3">
      <c r="A25" t="s">
        <v>87</v>
      </c>
      <c r="B25" t="s">
        <v>64</v>
      </c>
      <c r="C25" t="s">
        <v>11</v>
      </c>
      <c r="D25" t="s">
        <v>220</v>
      </c>
      <c r="E25">
        <v>0</v>
      </c>
      <c r="F25">
        <v>36</v>
      </c>
      <c r="G25">
        <v>32</v>
      </c>
      <c r="H25">
        <v>2</v>
      </c>
      <c r="I25">
        <v>8</v>
      </c>
      <c r="J25">
        <v>6</v>
      </c>
      <c r="K25">
        <v>1</v>
      </c>
      <c r="L25">
        <v>0</v>
      </c>
      <c r="M25">
        <v>1</v>
      </c>
      <c r="N25">
        <v>2</v>
      </c>
      <c r="O25">
        <v>0</v>
      </c>
      <c r="P25">
        <v>1</v>
      </c>
      <c r="Q25">
        <v>3</v>
      </c>
      <c r="R25">
        <v>4</v>
      </c>
      <c r="S25">
        <v>0.25</v>
      </c>
      <c r="T25">
        <v>0.33300000000000002</v>
      </c>
      <c r="U25">
        <v>0.375</v>
      </c>
      <c r="V25">
        <v>0.70799999999999996</v>
      </c>
      <c r="W25">
        <v>12</v>
      </c>
      <c r="X25">
        <v>1</v>
      </c>
      <c r="Y25">
        <v>1</v>
      </c>
      <c r="Z25">
        <v>0</v>
      </c>
      <c r="AA25">
        <v>0</v>
      </c>
      <c r="AB25">
        <v>0</v>
      </c>
      <c r="AC25">
        <v>33</v>
      </c>
      <c r="AD25">
        <v>31</v>
      </c>
      <c r="AE25">
        <v>1</v>
      </c>
      <c r="AF25">
        <v>4</v>
      </c>
      <c r="AG25">
        <v>0</v>
      </c>
      <c r="AH25">
        <v>3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2</v>
      </c>
      <c r="AO25">
        <v>11</v>
      </c>
      <c r="AP25">
        <v>0.129</v>
      </c>
      <c r="AQ25">
        <v>0.182</v>
      </c>
      <c r="AR25">
        <v>0.32300000000000001</v>
      </c>
      <c r="AS25">
        <v>0.504</v>
      </c>
      <c r="AT25">
        <v>10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3">
      <c r="A26" t="s">
        <v>82</v>
      </c>
      <c r="B26" t="s">
        <v>65</v>
      </c>
      <c r="C26" t="s">
        <v>10</v>
      </c>
      <c r="D26" t="s">
        <v>221</v>
      </c>
      <c r="E26">
        <v>0</v>
      </c>
      <c r="F26">
        <v>39.200000000000003</v>
      </c>
      <c r="G26">
        <v>34.200000000000003</v>
      </c>
      <c r="H26">
        <v>6.6</v>
      </c>
      <c r="I26">
        <v>8.8000000000000007</v>
      </c>
      <c r="J26">
        <v>6</v>
      </c>
      <c r="K26">
        <v>1.4</v>
      </c>
      <c r="L26">
        <v>0.4</v>
      </c>
      <c r="M26">
        <v>1</v>
      </c>
      <c r="N26">
        <v>5.6</v>
      </c>
      <c r="O26">
        <v>2.4</v>
      </c>
      <c r="P26">
        <v>0</v>
      </c>
      <c r="Q26">
        <v>4.5999999999999996</v>
      </c>
      <c r="R26">
        <v>9.1999999999999993</v>
      </c>
      <c r="S26">
        <v>0.25559999999999999</v>
      </c>
      <c r="T26">
        <v>0.34039999999999998</v>
      </c>
      <c r="U26">
        <v>0.40620000000000001</v>
      </c>
      <c r="V26">
        <v>0.74660000000000004</v>
      </c>
      <c r="W26">
        <v>14</v>
      </c>
      <c r="X26">
        <v>0.4</v>
      </c>
      <c r="Y26">
        <v>0.2</v>
      </c>
      <c r="Z26">
        <v>0</v>
      </c>
      <c r="AA26">
        <v>0</v>
      </c>
      <c r="AB26">
        <v>0</v>
      </c>
      <c r="AC26">
        <v>37.6</v>
      </c>
      <c r="AD26">
        <v>34</v>
      </c>
      <c r="AE26">
        <v>3.8</v>
      </c>
      <c r="AF26">
        <v>8.4</v>
      </c>
      <c r="AG26">
        <v>6</v>
      </c>
      <c r="AH26">
        <v>1.6</v>
      </c>
      <c r="AI26">
        <v>0.2</v>
      </c>
      <c r="AJ26">
        <v>0.6</v>
      </c>
      <c r="AK26">
        <v>3.6</v>
      </c>
      <c r="AL26">
        <v>0</v>
      </c>
      <c r="AM26">
        <v>0</v>
      </c>
      <c r="AN26">
        <v>2.4</v>
      </c>
      <c r="AO26">
        <v>10</v>
      </c>
      <c r="AP26">
        <v>0.24360000000000001</v>
      </c>
      <c r="AQ26">
        <v>0.30399999999999999</v>
      </c>
      <c r="AR26">
        <v>0.35520000000000002</v>
      </c>
      <c r="AS26">
        <v>0.65880000000000005</v>
      </c>
      <c r="AT26">
        <v>12.2</v>
      </c>
      <c r="AU26">
        <v>1.6</v>
      </c>
      <c r="AV26">
        <v>0.8</v>
      </c>
      <c r="AW26">
        <v>0</v>
      </c>
      <c r="AX26">
        <v>0.4</v>
      </c>
      <c r="AY26">
        <v>0</v>
      </c>
    </row>
    <row r="27" spans="1:51" x14ac:dyDescent="0.3">
      <c r="A27" t="s">
        <v>65</v>
      </c>
      <c r="B27" t="s">
        <v>82</v>
      </c>
      <c r="C27" t="s">
        <v>11</v>
      </c>
      <c r="D27" t="s">
        <v>222</v>
      </c>
      <c r="E27">
        <v>0</v>
      </c>
      <c r="F27">
        <v>37.6</v>
      </c>
      <c r="G27">
        <v>34</v>
      </c>
      <c r="H27">
        <v>3.8</v>
      </c>
      <c r="I27">
        <v>8.4</v>
      </c>
      <c r="J27">
        <v>6</v>
      </c>
      <c r="K27">
        <v>1.6</v>
      </c>
      <c r="L27">
        <v>0.2</v>
      </c>
      <c r="M27">
        <v>0.6</v>
      </c>
      <c r="N27">
        <v>3.6</v>
      </c>
      <c r="O27">
        <v>0</v>
      </c>
      <c r="P27">
        <v>0</v>
      </c>
      <c r="Q27">
        <v>2.4</v>
      </c>
      <c r="R27">
        <v>10</v>
      </c>
      <c r="S27">
        <v>0.24360000000000001</v>
      </c>
      <c r="T27">
        <v>0.30399999999999999</v>
      </c>
      <c r="U27">
        <v>0.35520000000000002</v>
      </c>
      <c r="V27">
        <v>0.65880000000000005</v>
      </c>
      <c r="W27">
        <v>12.2</v>
      </c>
      <c r="X27">
        <v>1.6</v>
      </c>
      <c r="Y27">
        <v>0.8</v>
      </c>
      <c r="Z27">
        <v>0</v>
      </c>
      <c r="AA27">
        <v>0.4</v>
      </c>
      <c r="AB27">
        <v>0</v>
      </c>
      <c r="AC27">
        <v>39.200000000000003</v>
      </c>
      <c r="AD27">
        <v>34.200000000000003</v>
      </c>
      <c r="AE27">
        <v>6.6</v>
      </c>
      <c r="AF27">
        <v>8.8000000000000007</v>
      </c>
      <c r="AG27">
        <v>6</v>
      </c>
      <c r="AH27">
        <v>1.4</v>
      </c>
      <c r="AI27">
        <v>0.4</v>
      </c>
      <c r="AJ27">
        <v>1</v>
      </c>
      <c r="AK27">
        <v>5.6</v>
      </c>
      <c r="AL27">
        <v>2.4</v>
      </c>
      <c r="AM27">
        <v>0</v>
      </c>
      <c r="AN27">
        <v>4.5999999999999996</v>
      </c>
      <c r="AO27">
        <v>9.1999999999999993</v>
      </c>
      <c r="AP27">
        <v>0.25559999999999999</v>
      </c>
      <c r="AQ27">
        <v>0.34039999999999998</v>
      </c>
      <c r="AR27">
        <v>0.40620000000000001</v>
      </c>
      <c r="AS27">
        <v>0.74660000000000004</v>
      </c>
      <c r="AT27">
        <v>14</v>
      </c>
      <c r="AU27">
        <v>0.4</v>
      </c>
      <c r="AV27">
        <v>0.2</v>
      </c>
      <c r="AW27">
        <v>0</v>
      </c>
      <c r="AX27">
        <v>0</v>
      </c>
      <c r="AY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O31"/>
    </sheetView>
  </sheetViews>
  <sheetFormatPr defaultRowHeight="14.4" x14ac:dyDescent="0.3"/>
  <sheetData>
    <row r="1" spans="1:18" x14ac:dyDescent="0.3">
      <c r="A1" s="20" t="s">
        <v>56</v>
      </c>
      <c r="B1" s="20" t="s">
        <v>49</v>
      </c>
      <c r="C1" t="s">
        <v>73</v>
      </c>
      <c r="D1" t="s">
        <v>58</v>
      </c>
      <c r="E1" t="s">
        <v>59</v>
      </c>
      <c r="F1" t="s">
        <v>73</v>
      </c>
      <c r="G1" t="s">
        <v>58</v>
      </c>
      <c r="H1" t="s">
        <v>59</v>
      </c>
      <c r="I1" t="s">
        <v>73</v>
      </c>
      <c r="J1" t="s">
        <v>58</v>
      </c>
      <c r="K1" t="s">
        <v>59</v>
      </c>
      <c r="L1" t="s">
        <v>73</v>
      </c>
      <c r="M1" t="s">
        <v>58</v>
      </c>
      <c r="N1" t="s">
        <v>59</v>
      </c>
      <c r="R1" s="20" t="s">
        <v>74</v>
      </c>
    </row>
    <row r="2" spans="1:18" x14ac:dyDescent="0.3">
      <c r="A2" t="s">
        <v>231</v>
      </c>
      <c r="B2" t="s">
        <v>89</v>
      </c>
      <c r="C2">
        <v>4.5</v>
      </c>
      <c r="D2" t="s">
        <v>75</v>
      </c>
      <c r="E2" t="s">
        <v>75</v>
      </c>
      <c r="F2">
        <v>4.5</v>
      </c>
      <c r="G2" t="s">
        <v>75</v>
      </c>
      <c r="H2" t="s">
        <v>75</v>
      </c>
      <c r="I2">
        <v>4.5</v>
      </c>
      <c r="J2" t="s">
        <v>75</v>
      </c>
      <c r="K2" t="s">
        <v>75</v>
      </c>
      <c r="L2">
        <v>4.5</v>
      </c>
      <c r="M2" t="s">
        <v>75</v>
      </c>
      <c r="N2" t="s">
        <v>75</v>
      </c>
      <c r="R2" s="12">
        <f t="shared" ref="R2:R31" si="0">MIN(C2,F2,I2,L2,O2)</f>
        <v>4.5</v>
      </c>
    </row>
    <row r="3" spans="1:18" x14ac:dyDescent="0.3">
      <c r="A3" t="s">
        <v>240</v>
      </c>
      <c r="B3" t="s">
        <v>97</v>
      </c>
      <c r="C3">
        <v>7.5</v>
      </c>
      <c r="D3" t="s">
        <v>75</v>
      </c>
      <c r="E3" t="s">
        <v>75</v>
      </c>
      <c r="F3">
        <v>7.5</v>
      </c>
      <c r="G3" t="s">
        <v>75</v>
      </c>
      <c r="H3" t="s">
        <v>75</v>
      </c>
      <c r="I3">
        <v>7.5</v>
      </c>
      <c r="J3" t="s">
        <v>75</v>
      </c>
      <c r="K3" t="s">
        <v>75</v>
      </c>
      <c r="L3">
        <v>9.5</v>
      </c>
      <c r="M3" t="s">
        <v>75</v>
      </c>
      <c r="N3" t="s">
        <v>75</v>
      </c>
      <c r="R3" s="12">
        <f t="shared" si="0"/>
        <v>7.5</v>
      </c>
    </row>
    <row r="4" spans="1:18" x14ac:dyDescent="0.3">
      <c r="A4" t="s">
        <v>230</v>
      </c>
      <c r="B4" t="s">
        <v>92</v>
      </c>
      <c r="C4">
        <v>5.5</v>
      </c>
      <c r="D4" t="s">
        <v>75</v>
      </c>
      <c r="E4" t="s">
        <v>75</v>
      </c>
      <c r="F4">
        <v>6.5</v>
      </c>
      <c r="G4" t="s">
        <v>75</v>
      </c>
      <c r="H4" t="s">
        <v>75</v>
      </c>
      <c r="I4">
        <v>6.5</v>
      </c>
      <c r="J4" t="s">
        <v>75</v>
      </c>
      <c r="K4" t="s">
        <v>75</v>
      </c>
      <c r="L4">
        <v>7.5</v>
      </c>
      <c r="M4" t="s">
        <v>75</v>
      </c>
      <c r="N4" t="s">
        <v>75</v>
      </c>
      <c r="R4" s="12">
        <f t="shared" si="0"/>
        <v>5.5</v>
      </c>
    </row>
    <row r="5" spans="1:18" x14ac:dyDescent="0.3">
      <c r="A5" t="s">
        <v>236</v>
      </c>
      <c r="B5" t="s">
        <v>96</v>
      </c>
      <c r="C5">
        <v>3.5</v>
      </c>
      <c r="D5" t="s">
        <v>75</v>
      </c>
      <c r="E5" t="s">
        <v>75</v>
      </c>
      <c r="F5">
        <v>4.5</v>
      </c>
      <c r="G5" t="s">
        <v>75</v>
      </c>
      <c r="H5" t="s">
        <v>75</v>
      </c>
      <c r="I5">
        <v>3.5</v>
      </c>
      <c r="J5" t="s">
        <v>75</v>
      </c>
      <c r="K5" t="s">
        <v>75</v>
      </c>
      <c r="L5">
        <v>4.5</v>
      </c>
      <c r="M5" t="s">
        <v>75</v>
      </c>
      <c r="N5" t="s">
        <v>75</v>
      </c>
      <c r="R5" s="12">
        <f t="shared" si="0"/>
        <v>3.5</v>
      </c>
    </row>
    <row r="6" spans="1:18" x14ac:dyDescent="0.3">
      <c r="A6" t="s">
        <v>250</v>
      </c>
      <c r="B6" t="s">
        <v>61</v>
      </c>
      <c r="C6">
        <v>6.5</v>
      </c>
      <c r="D6">
        <v>-175</v>
      </c>
      <c r="E6">
        <v>140</v>
      </c>
      <c r="F6">
        <v>6.5</v>
      </c>
      <c r="G6">
        <v>-148</v>
      </c>
      <c r="H6">
        <v>116</v>
      </c>
      <c r="I6">
        <v>6.5</v>
      </c>
      <c r="J6">
        <v>-155</v>
      </c>
      <c r="K6">
        <v>120</v>
      </c>
      <c r="L6">
        <v>6.5</v>
      </c>
      <c r="M6">
        <v>128</v>
      </c>
      <c r="N6">
        <v>118</v>
      </c>
      <c r="R6" s="12">
        <f t="shared" si="0"/>
        <v>6.5</v>
      </c>
    </row>
    <row r="7" spans="1:18" x14ac:dyDescent="0.3">
      <c r="A7" t="s">
        <v>233</v>
      </c>
      <c r="B7" t="s">
        <v>77</v>
      </c>
      <c r="C7">
        <v>7.5</v>
      </c>
      <c r="D7" t="s">
        <v>75</v>
      </c>
      <c r="E7" t="s">
        <v>75</v>
      </c>
      <c r="F7">
        <v>6.5</v>
      </c>
      <c r="G7" t="s">
        <v>75</v>
      </c>
      <c r="H7" t="s">
        <v>75</v>
      </c>
      <c r="I7">
        <v>7.5</v>
      </c>
      <c r="J7" t="s">
        <v>75</v>
      </c>
      <c r="K7" t="s">
        <v>75</v>
      </c>
      <c r="L7">
        <v>5.5</v>
      </c>
      <c r="M7" t="s">
        <v>75</v>
      </c>
      <c r="N7" t="s">
        <v>75</v>
      </c>
      <c r="R7" s="12">
        <f t="shared" si="0"/>
        <v>5.5</v>
      </c>
    </row>
    <row r="8" spans="1:18" x14ac:dyDescent="0.3">
      <c r="A8" t="s">
        <v>249</v>
      </c>
      <c r="B8" t="s">
        <v>90</v>
      </c>
      <c r="C8">
        <v>6.5</v>
      </c>
      <c r="D8">
        <v>105</v>
      </c>
      <c r="E8">
        <v>-135</v>
      </c>
      <c r="F8">
        <v>6.5</v>
      </c>
      <c r="G8">
        <v>102</v>
      </c>
      <c r="H8">
        <v>-130</v>
      </c>
      <c r="I8">
        <v>6.5</v>
      </c>
      <c r="J8">
        <v>-105</v>
      </c>
      <c r="K8">
        <v>-125</v>
      </c>
      <c r="L8">
        <v>6.5</v>
      </c>
      <c r="M8">
        <v>100</v>
      </c>
      <c r="N8">
        <v>-134</v>
      </c>
      <c r="R8" s="12">
        <f t="shared" si="0"/>
        <v>6.5</v>
      </c>
    </row>
    <row r="9" spans="1:18" x14ac:dyDescent="0.3">
      <c r="A9" t="s">
        <v>246</v>
      </c>
      <c r="B9" t="s">
        <v>60</v>
      </c>
      <c r="C9">
        <v>4.5</v>
      </c>
      <c r="D9" t="s">
        <v>75</v>
      </c>
      <c r="E9" t="s">
        <v>75</v>
      </c>
      <c r="F9">
        <v>4.5</v>
      </c>
      <c r="G9" t="s">
        <v>75</v>
      </c>
      <c r="H9" t="s">
        <v>75</v>
      </c>
      <c r="I9">
        <v>4.5</v>
      </c>
      <c r="J9" t="s">
        <v>75</v>
      </c>
      <c r="K9" t="s">
        <v>75</v>
      </c>
      <c r="L9">
        <v>3.5</v>
      </c>
      <c r="M9" t="s">
        <v>75</v>
      </c>
      <c r="N9" t="s">
        <v>75</v>
      </c>
      <c r="R9" s="12">
        <f t="shared" si="0"/>
        <v>3.5</v>
      </c>
    </row>
    <row r="10" spans="1:18" x14ac:dyDescent="0.3">
      <c r="A10" t="s">
        <v>255</v>
      </c>
      <c r="B10" t="s">
        <v>98</v>
      </c>
      <c r="C10">
        <v>3.5</v>
      </c>
      <c r="D10">
        <v>105</v>
      </c>
      <c r="E10">
        <v>-130</v>
      </c>
      <c r="F10">
        <v>3.5</v>
      </c>
      <c r="G10">
        <v>104</v>
      </c>
      <c r="H10">
        <v>-132</v>
      </c>
      <c r="I10">
        <v>3.5</v>
      </c>
      <c r="J10">
        <v>100</v>
      </c>
      <c r="K10">
        <v>-130</v>
      </c>
      <c r="L10">
        <v>3.5</v>
      </c>
      <c r="M10">
        <v>104</v>
      </c>
      <c r="N10">
        <v>-137</v>
      </c>
      <c r="R10" s="12">
        <f t="shared" si="0"/>
        <v>3.5</v>
      </c>
    </row>
    <row r="11" spans="1:18" x14ac:dyDescent="0.3">
      <c r="A11" t="s">
        <v>235</v>
      </c>
      <c r="B11" t="s">
        <v>76</v>
      </c>
      <c r="C11">
        <v>4.5</v>
      </c>
      <c r="D11" t="s">
        <v>75</v>
      </c>
      <c r="E11" t="s">
        <v>75</v>
      </c>
      <c r="F11">
        <v>4.5</v>
      </c>
      <c r="G11" t="s">
        <v>75</v>
      </c>
      <c r="H11" t="s">
        <v>75</v>
      </c>
      <c r="I11">
        <v>4.5</v>
      </c>
      <c r="J11" t="s">
        <v>75</v>
      </c>
      <c r="K11" t="s">
        <v>75</v>
      </c>
      <c r="L11">
        <v>6.5</v>
      </c>
      <c r="M11" t="s">
        <v>75</v>
      </c>
      <c r="N11" t="s">
        <v>75</v>
      </c>
      <c r="R11" s="12">
        <f t="shared" si="0"/>
        <v>4.5</v>
      </c>
    </row>
    <row r="12" spans="1:18" x14ac:dyDescent="0.3">
      <c r="A12" t="s">
        <v>238</v>
      </c>
      <c r="B12" t="s">
        <v>94</v>
      </c>
      <c r="C12">
        <v>5.5</v>
      </c>
      <c r="D12" t="s">
        <v>75</v>
      </c>
      <c r="E12" t="s">
        <v>75</v>
      </c>
      <c r="F12">
        <v>5.5</v>
      </c>
      <c r="G12" t="s">
        <v>75</v>
      </c>
      <c r="H12" t="s">
        <v>75</v>
      </c>
      <c r="I12">
        <v>5.5</v>
      </c>
      <c r="J12" t="s">
        <v>75</v>
      </c>
      <c r="K12" t="s">
        <v>75</v>
      </c>
      <c r="L12">
        <v>6.5</v>
      </c>
      <c r="M12" t="s">
        <v>75</v>
      </c>
      <c r="N12" t="s">
        <v>75</v>
      </c>
      <c r="R12" s="12">
        <f t="shared" si="0"/>
        <v>5.5</v>
      </c>
    </row>
    <row r="13" spans="1:18" x14ac:dyDescent="0.3">
      <c r="A13" t="s">
        <v>242</v>
      </c>
      <c r="B13" t="s">
        <v>209</v>
      </c>
      <c r="C13">
        <v>3.5</v>
      </c>
      <c r="D13" t="s">
        <v>75</v>
      </c>
      <c r="E13" t="s">
        <v>75</v>
      </c>
      <c r="F13">
        <v>4.5</v>
      </c>
      <c r="G13" t="s">
        <v>75</v>
      </c>
      <c r="H13" t="s">
        <v>75</v>
      </c>
      <c r="I13">
        <v>3.5</v>
      </c>
      <c r="J13" t="s">
        <v>75</v>
      </c>
      <c r="K13" t="s">
        <v>75</v>
      </c>
      <c r="L13">
        <v>4.5</v>
      </c>
      <c r="M13" t="s">
        <v>75</v>
      </c>
      <c r="N13" t="s">
        <v>75</v>
      </c>
      <c r="R13" s="12">
        <f t="shared" si="0"/>
        <v>3.5</v>
      </c>
    </row>
    <row r="14" spans="1:18" x14ac:dyDescent="0.3">
      <c r="A14" t="s">
        <v>247</v>
      </c>
      <c r="B14" t="s">
        <v>83</v>
      </c>
      <c r="C14">
        <v>5.5</v>
      </c>
      <c r="D14">
        <v>140</v>
      </c>
      <c r="E14">
        <v>-175</v>
      </c>
      <c r="F14">
        <v>6.5</v>
      </c>
      <c r="G14">
        <v>-142</v>
      </c>
      <c r="H14">
        <v>112</v>
      </c>
      <c r="I14">
        <v>5.5</v>
      </c>
      <c r="J14">
        <v>125</v>
      </c>
      <c r="K14">
        <v>-160</v>
      </c>
      <c r="L14">
        <v>6.5</v>
      </c>
      <c r="M14">
        <v>133</v>
      </c>
      <c r="N14">
        <v>116</v>
      </c>
      <c r="R14" s="12">
        <f t="shared" si="0"/>
        <v>5.5</v>
      </c>
    </row>
    <row r="15" spans="1:18" x14ac:dyDescent="0.3">
      <c r="A15" t="s">
        <v>128</v>
      </c>
      <c r="B15" t="s">
        <v>88</v>
      </c>
      <c r="C15">
        <v>7.5</v>
      </c>
      <c r="D15">
        <v>-135</v>
      </c>
      <c r="E15">
        <v>110</v>
      </c>
      <c r="F15">
        <v>7.5</v>
      </c>
      <c r="G15">
        <v>-126</v>
      </c>
      <c r="H15">
        <v>-102</v>
      </c>
      <c r="I15">
        <v>7.5</v>
      </c>
      <c r="J15">
        <v>-140</v>
      </c>
      <c r="K15">
        <v>105</v>
      </c>
      <c r="L15">
        <v>7.5</v>
      </c>
      <c r="M15">
        <v>138</v>
      </c>
      <c r="N15">
        <v>107</v>
      </c>
      <c r="R15" s="12">
        <f t="shared" si="0"/>
        <v>7.5</v>
      </c>
    </row>
    <row r="16" spans="1:18" x14ac:dyDescent="0.3">
      <c r="A16" t="s">
        <v>244</v>
      </c>
      <c r="B16" t="s">
        <v>64</v>
      </c>
      <c r="C16">
        <v>5.5</v>
      </c>
      <c r="D16" t="s">
        <v>75</v>
      </c>
      <c r="E16" t="s">
        <v>75</v>
      </c>
      <c r="F16">
        <v>5.5</v>
      </c>
      <c r="G16" t="s">
        <v>75</v>
      </c>
      <c r="H16" t="s">
        <v>75</v>
      </c>
      <c r="I16">
        <v>5.5</v>
      </c>
      <c r="J16" t="s">
        <v>75</v>
      </c>
      <c r="K16" t="s">
        <v>75</v>
      </c>
      <c r="L16">
        <v>6.5</v>
      </c>
      <c r="M16" t="s">
        <v>75</v>
      </c>
      <c r="N16" t="s">
        <v>75</v>
      </c>
      <c r="R16" s="12">
        <f t="shared" si="0"/>
        <v>5.5</v>
      </c>
    </row>
    <row r="17" spans="1:18" x14ac:dyDescent="0.3">
      <c r="A17" t="s">
        <v>234</v>
      </c>
      <c r="B17" t="s">
        <v>79</v>
      </c>
      <c r="C17">
        <v>5.5</v>
      </c>
      <c r="D17" t="s">
        <v>75</v>
      </c>
      <c r="E17" t="s">
        <v>75</v>
      </c>
      <c r="F17">
        <v>5.5</v>
      </c>
      <c r="G17" t="s">
        <v>75</v>
      </c>
      <c r="H17" t="s">
        <v>75</v>
      </c>
      <c r="I17">
        <v>5.5</v>
      </c>
      <c r="J17" t="s">
        <v>75</v>
      </c>
      <c r="K17" t="s">
        <v>75</v>
      </c>
      <c r="L17">
        <v>4.5</v>
      </c>
      <c r="M17" t="s">
        <v>75</v>
      </c>
      <c r="N17" t="s">
        <v>75</v>
      </c>
      <c r="R17" s="12">
        <f t="shared" si="0"/>
        <v>4.5</v>
      </c>
    </row>
    <row r="18" spans="1:18" x14ac:dyDescent="0.3">
      <c r="A18" t="s">
        <v>237</v>
      </c>
      <c r="B18" t="s">
        <v>36</v>
      </c>
      <c r="C18">
        <v>5.5</v>
      </c>
      <c r="D18" t="s">
        <v>75</v>
      </c>
      <c r="E18" t="s">
        <v>75</v>
      </c>
      <c r="F18">
        <v>5.5</v>
      </c>
      <c r="G18" t="s">
        <v>75</v>
      </c>
      <c r="H18" t="s">
        <v>75</v>
      </c>
      <c r="I18">
        <v>5.5</v>
      </c>
      <c r="J18" t="s">
        <v>75</v>
      </c>
      <c r="K18" t="s">
        <v>75</v>
      </c>
      <c r="L18">
        <v>7.5</v>
      </c>
      <c r="M18" t="s">
        <v>75</v>
      </c>
      <c r="N18" t="s">
        <v>75</v>
      </c>
      <c r="R18" s="12">
        <f t="shared" si="0"/>
        <v>5.5</v>
      </c>
    </row>
    <row r="19" spans="1:18" x14ac:dyDescent="0.3">
      <c r="A19" t="s">
        <v>232</v>
      </c>
      <c r="B19" t="s">
        <v>63</v>
      </c>
      <c r="C19">
        <v>5.5</v>
      </c>
      <c r="D19" t="s">
        <v>75</v>
      </c>
      <c r="E19" t="s">
        <v>75</v>
      </c>
      <c r="F19">
        <v>4.5</v>
      </c>
      <c r="G19" t="s">
        <v>75</v>
      </c>
      <c r="H19" t="s">
        <v>75</v>
      </c>
      <c r="I19">
        <v>5.5</v>
      </c>
      <c r="J19" t="s">
        <v>75</v>
      </c>
      <c r="K19" t="s">
        <v>75</v>
      </c>
      <c r="L19">
        <v>4.5</v>
      </c>
      <c r="M19" t="s">
        <v>75</v>
      </c>
      <c r="N19" t="s">
        <v>75</v>
      </c>
      <c r="R19" s="12">
        <f t="shared" si="0"/>
        <v>4.5</v>
      </c>
    </row>
    <row r="20" spans="1:18" x14ac:dyDescent="0.3">
      <c r="A20" t="s">
        <v>253</v>
      </c>
      <c r="B20" t="s">
        <v>95</v>
      </c>
      <c r="C20">
        <v>3.5</v>
      </c>
      <c r="D20">
        <v>-140</v>
      </c>
      <c r="E20">
        <v>110</v>
      </c>
      <c r="F20">
        <v>3.5</v>
      </c>
      <c r="G20">
        <v>-136</v>
      </c>
      <c r="H20">
        <v>106</v>
      </c>
      <c r="I20" t="s">
        <v>75</v>
      </c>
      <c r="J20" t="s">
        <v>75</v>
      </c>
      <c r="K20" t="s">
        <v>75</v>
      </c>
      <c r="L20">
        <v>3.5</v>
      </c>
      <c r="M20">
        <v>-143</v>
      </c>
      <c r="N20">
        <v>108</v>
      </c>
      <c r="R20" s="12">
        <f t="shared" si="0"/>
        <v>3.5</v>
      </c>
    </row>
    <row r="21" spans="1:18" x14ac:dyDescent="0.3">
      <c r="A21" t="s">
        <v>239</v>
      </c>
      <c r="B21" t="s">
        <v>81</v>
      </c>
      <c r="C21">
        <v>3.5</v>
      </c>
      <c r="D21" t="s">
        <v>75</v>
      </c>
      <c r="E21" t="s">
        <v>75</v>
      </c>
      <c r="F21">
        <v>3.5</v>
      </c>
      <c r="G21" t="s">
        <v>75</v>
      </c>
      <c r="H21" t="s">
        <v>75</v>
      </c>
      <c r="I21">
        <v>3.5</v>
      </c>
      <c r="J21" t="s">
        <v>75</v>
      </c>
      <c r="K21" t="s">
        <v>75</v>
      </c>
      <c r="L21">
        <v>4.5</v>
      </c>
      <c r="M21" t="s">
        <v>75</v>
      </c>
      <c r="N21" t="s">
        <v>75</v>
      </c>
      <c r="R21" s="12">
        <f t="shared" si="0"/>
        <v>3.5</v>
      </c>
    </row>
    <row r="22" spans="1:18" x14ac:dyDescent="0.3">
      <c r="A22" t="s">
        <v>252</v>
      </c>
      <c r="B22" t="s">
        <v>82</v>
      </c>
      <c r="C22">
        <v>5.5</v>
      </c>
      <c r="D22">
        <v>100</v>
      </c>
      <c r="E22">
        <v>-125</v>
      </c>
      <c r="F22">
        <v>5.5</v>
      </c>
      <c r="G22">
        <v>-112</v>
      </c>
      <c r="H22">
        <v>-112</v>
      </c>
      <c r="I22">
        <v>5.5</v>
      </c>
      <c r="J22">
        <v>100</v>
      </c>
      <c r="K22">
        <v>-130</v>
      </c>
      <c r="L22">
        <v>5.5</v>
      </c>
      <c r="M22">
        <v>-118</v>
      </c>
      <c r="N22">
        <v>-113</v>
      </c>
      <c r="R22" s="12">
        <f t="shared" si="0"/>
        <v>5.5</v>
      </c>
    </row>
    <row r="23" spans="1:18" x14ac:dyDescent="0.3">
      <c r="A23" t="s">
        <v>227</v>
      </c>
      <c r="B23" t="s">
        <v>80</v>
      </c>
      <c r="C23">
        <v>4.5</v>
      </c>
      <c r="D23" t="s">
        <v>75</v>
      </c>
      <c r="E23" t="s">
        <v>75</v>
      </c>
      <c r="F23">
        <v>4.5</v>
      </c>
      <c r="G23" t="s">
        <v>75</v>
      </c>
      <c r="H23" t="s">
        <v>75</v>
      </c>
      <c r="I23">
        <v>4.5</v>
      </c>
      <c r="J23" t="s">
        <v>75</v>
      </c>
      <c r="K23" t="s">
        <v>75</v>
      </c>
      <c r="L23">
        <v>5.5</v>
      </c>
      <c r="M23" t="s">
        <v>75</v>
      </c>
      <c r="N23" t="s">
        <v>75</v>
      </c>
      <c r="R23" s="12">
        <f t="shared" si="0"/>
        <v>4.5</v>
      </c>
    </row>
    <row r="24" spans="1:18" x14ac:dyDescent="0.3">
      <c r="A24" t="s">
        <v>241</v>
      </c>
      <c r="B24" t="s">
        <v>133</v>
      </c>
      <c r="C24">
        <v>4.5</v>
      </c>
      <c r="D24" t="s">
        <v>75</v>
      </c>
      <c r="E24" t="s">
        <v>75</v>
      </c>
      <c r="F24">
        <v>3.5</v>
      </c>
      <c r="G24" t="s">
        <v>75</v>
      </c>
      <c r="H24" t="s">
        <v>75</v>
      </c>
      <c r="I24">
        <v>4.5</v>
      </c>
      <c r="J24" t="s">
        <v>75</v>
      </c>
      <c r="K24" t="s">
        <v>75</v>
      </c>
      <c r="L24">
        <v>5.5</v>
      </c>
      <c r="M24" t="s">
        <v>75</v>
      </c>
      <c r="N24" t="s">
        <v>75</v>
      </c>
      <c r="R24" s="12">
        <f t="shared" si="0"/>
        <v>3.5</v>
      </c>
    </row>
    <row r="25" spans="1:18" x14ac:dyDescent="0.3">
      <c r="A25" t="s">
        <v>248</v>
      </c>
      <c r="B25" t="s">
        <v>86</v>
      </c>
      <c r="C25">
        <v>5.5</v>
      </c>
      <c r="D25">
        <v>115</v>
      </c>
      <c r="E25">
        <v>-145</v>
      </c>
      <c r="F25">
        <v>5.5</v>
      </c>
      <c r="G25">
        <v>116</v>
      </c>
      <c r="H25">
        <v>-148</v>
      </c>
      <c r="I25">
        <v>5.5</v>
      </c>
      <c r="J25">
        <v>110</v>
      </c>
      <c r="K25">
        <v>-145</v>
      </c>
      <c r="L25">
        <v>5.5</v>
      </c>
      <c r="M25">
        <v>108</v>
      </c>
      <c r="N25">
        <v>-143</v>
      </c>
      <c r="R25" s="12">
        <f t="shared" si="0"/>
        <v>5.5</v>
      </c>
    </row>
    <row r="26" spans="1:18" x14ac:dyDescent="0.3">
      <c r="A26" t="s">
        <v>254</v>
      </c>
      <c r="B26" t="s">
        <v>145</v>
      </c>
      <c r="C26">
        <v>4.5</v>
      </c>
      <c r="D26">
        <v>115</v>
      </c>
      <c r="E26">
        <v>-145</v>
      </c>
      <c r="F26">
        <v>4.5</v>
      </c>
      <c r="G26">
        <v>120</v>
      </c>
      <c r="H26">
        <v>-152</v>
      </c>
      <c r="I26">
        <v>4.5</v>
      </c>
      <c r="J26">
        <v>120</v>
      </c>
      <c r="K26">
        <v>-155</v>
      </c>
      <c r="L26">
        <v>4.5</v>
      </c>
      <c r="M26">
        <v>-104</v>
      </c>
      <c r="N26">
        <v>-129</v>
      </c>
      <c r="R26" s="12">
        <f t="shared" si="0"/>
        <v>4.5</v>
      </c>
    </row>
    <row r="27" spans="1:18" x14ac:dyDescent="0.3">
      <c r="A27" t="s">
        <v>251</v>
      </c>
      <c r="B27" t="s">
        <v>78</v>
      </c>
      <c r="C27">
        <v>6.5</v>
      </c>
      <c r="D27">
        <v>-155</v>
      </c>
      <c r="E27">
        <v>120</v>
      </c>
      <c r="F27">
        <v>6.5</v>
      </c>
      <c r="G27">
        <v>-164</v>
      </c>
      <c r="H27">
        <v>128</v>
      </c>
      <c r="I27">
        <v>6.5</v>
      </c>
      <c r="J27">
        <v>-150</v>
      </c>
      <c r="K27">
        <v>115</v>
      </c>
      <c r="L27">
        <v>6.5</v>
      </c>
      <c r="M27">
        <v>125</v>
      </c>
      <c r="N27">
        <v>120</v>
      </c>
      <c r="R27" s="12">
        <f t="shared" si="0"/>
        <v>6.5</v>
      </c>
    </row>
    <row r="28" spans="1:18" x14ac:dyDescent="0.3">
      <c r="A28" t="s">
        <v>229</v>
      </c>
      <c r="B28" t="s">
        <v>129</v>
      </c>
      <c r="C28">
        <v>5.5</v>
      </c>
      <c r="D28" t="s">
        <v>75</v>
      </c>
      <c r="E28" t="s">
        <v>75</v>
      </c>
      <c r="F28">
        <v>5.5</v>
      </c>
      <c r="G28" t="s">
        <v>75</v>
      </c>
      <c r="H28" t="s">
        <v>75</v>
      </c>
      <c r="I28">
        <v>5.5</v>
      </c>
      <c r="J28" t="s">
        <v>75</v>
      </c>
      <c r="K28" t="s">
        <v>75</v>
      </c>
      <c r="L28">
        <v>6.5</v>
      </c>
      <c r="M28" t="s">
        <v>75</v>
      </c>
      <c r="N28" t="s">
        <v>75</v>
      </c>
      <c r="R28" s="12">
        <f t="shared" si="0"/>
        <v>5.5</v>
      </c>
    </row>
    <row r="29" spans="1:18" x14ac:dyDescent="0.3">
      <c r="A29" t="s">
        <v>243</v>
      </c>
      <c r="B29" t="s">
        <v>62</v>
      </c>
      <c r="C29">
        <v>4.5</v>
      </c>
      <c r="D29" t="s">
        <v>75</v>
      </c>
      <c r="E29" t="s">
        <v>75</v>
      </c>
      <c r="F29">
        <v>4.5</v>
      </c>
      <c r="G29" t="s">
        <v>75</v>
      </c>
      <c r="H29" t="s">
        <v>75</v>
      </c>
      <c r="I29">
        <v>4.5</v>
      </c>
      <c r="J29" t="s">
        <v>75</v>
      </c>
      <c r="K29" t="s">
        <v>75</v>
      </c>
      <c r="L29">
        <v>3.5</v>
      </c>
      <c r="M29" t="s">
        <v>75</v>
      </c>
      <c r="N29" t="s">
        <v>75</v>
      </c>
      <c r="R29" s="12">
        <f t="shared" si="0"/>
        <v>3.5</v>
      </c>
    </row>
    <row r="30" spans="1:18" x14ac:dyDescent="0.3">
      <c r="A30" t="s">
        <v>228</v>
      </c>
      <c r="B30" t="s">
        <v>91</v>
      </c>
      <c r="C30">
        <v>6.5</v>
      </c>
      <c r="D30" t="s">
        <v>75</v>
      </c>
      <c r="E30" t="s">
        <v>75</v>
      </c>
      <c r="F30">
        <v>6.5</v>
      </c>
      <c r="G30" t="s">
        <v>75</v>
      </c>
      <c r="H30" t="s">
        <v>75</v>
      </c>
      <c r="I30">
        <v>6.5</v>
      </c>
      <c r="J30" t="s">
        <v>75</v>
      </c>
      <c r="K30" t="s">
        <v>75</v>
      </c>
      <c r="L30">
        <v>7.5</v>
      </c>
      <c r="M30" t="s">
        <v>75</v>
      </c>
      <c r="N30" t="s">
        <v>75</v>
      </c>
      <c r="R30" s="12">
        <f t="shared" si="0"/>
        <v>6.5</v>
      </c>
    </row>
    <row r="31" spans="1:18" x14ac:dyDescent="0.3">
      <c r="A31" t="s">
        <v>245</v>
      </c>
      <c r="B31" t="s">
        <v>212</v>
      </c>
      <c r="C31">
        <v>4.5</v>
      </c>
      <c r="D31" t="s">
        <v>75</v>
      </c>
      <c r="E31" t="s">
        <v>75</v>
      </c>
      <c r="F31">
        <v>4.5</v>
      </c>
      <c r="G31" t="s">
        <v>75</v>
      </c>
      <c r="H31" t="s">
        <v>75</v>
      </c>
      <c r="I31">
        <v>4.5</v>
      </c>
      <c r="J31" t="s">
        <v>75</v>
      </c>
      <c r="K31" t="s">
        <v>75</v>
      </c>
      <c r="L31">
        <v>5.5</v>
      </c>
      <c r="M31" t="s">
        <v>75</v>
      </c>
      <c r="N31" t="s">
        <v>75</v>
      </c>
      <c r="R31" s="12">
        <f t="shared" si="0"/>
        <v>4.5</v>
      </c>
    </row>
    <row r="32" spans="1:18" x14ac:dyDescent="0.3">
      <c r="R32" s="12">
        <f t="shared" ref="R32:R33" si="1">MIN(C32,F32,I32,L32,O32)</f>
        <v>0</v>
      </c>
    </row>
    <row r="33" spans="18:18" x14ac:dyDescent="0.3">
      <c r="R33" s="12">
        <f t="shared" si="1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29</v>
      </c>
      <c r="B2" s="1">
        <v>5.01</v>
      </c>
      <c r="C2" s="1">
        <v>5.0599999999999996</v>
      </c>
      <c r="D2" s="1">
        <v>4.9000000000000004</v>
      </c>
      <c r="F2" s="1"/>
      <c r="G2" s="1"/>
      <c r="H2" s="1"/>
    </row>
    <row r="3" spans="1:8" ht="15" thickBot="1" x14ac:dyDescent="0.35">
      <c r="A3" s="1">
        <v>30</v>
      </c>
      <c r="B3" s="1">
        <v>5.0199999999999996</v>
      </c>
      <c r="C3" s="1">
        <v>4.04</v>
      </c>
      <c r="D3" s="1">
        <v>4.58</v>
      </c>
      <c r="F3" s="1"/>
      <c r="G3" s="1"/>
      <c r="H3" s="1"/>
    </row>
    <row r="4" spans="1:8" ht="15" thickBot="1" x14ac:dyDescent="0.35">
      <c r="A4" s="1">
        <v>4</v>
      </c>
      <c r="B4" s="1">
        <v>3.06</v>
      </c>
      <c r="C4" s="1">
        <v>5.07</v>
      </c>
      <c r="D4" s="1">
        <v>5.8</v>
      </c>
      <c r="F4" s="1"/>
      <c r="G4" s="1"/>
      <c r="H4" s="1"/>
    </row>
    <row r="5" spans="1:8" ht="15" thickBot="1" x14ac:dyDescent="0.35">
      <c r="A5" s="1">
        <v>3</v>
      </c>
      <c r="B5" s="1">
        <v>5.0199999999999996</v>
      </c>
      <c r="C5" s="1">
        <v>3</v>
      </c>
      <c r="D5" s="1">
        <v>5.33</v>
      </c>
      <c r="F5" s="1"/>
      <c r="G5" s="1"/>
      <c r="H5" s="1"/>
    </row>
    <row r="6" spans="1:8" ht="15" thickBot="1" x14ac:dyDescent="0.35">
      <c r="A6" s="1">
        <v>21</v>
      </c>
      <c r="B6" s="1">
        <v>3</v>
      </c>
      <c r="C6" s="1">
        <v>4.0199999999999996</v>
      </c>
      <c r="D6" s="1">
        <v>4.16</v>
      </c>
      <c r="F6" s="1"/>
      <c r="G6" s="1"/>
      <c r="H6" s="1"/>
    </row>
    <row r="7" spans="1:8" ht="15" thickBot="1" x14ac:dyDescent="0.35">
      <c r="A7" s="1">
        <v>22</v>
      </c>
      <c r="B7" s="1">
        <v>4.04</v>
      </c>
      <c r="C7" s="1">
        <v>6</v>
      </c>
      <c r="D7" s="1">
        <v>5.17</v>
      </c>
      <c r="F7" s="1"/>
      <c r="G7" s="1"/>
      <c r="H7" s="1"/>
    </row>
    <row r="8" spans="1:8" ht="15" thickBot="1" x14ac:dyDescent="0.35">
      <c r="A8" s="1">
        <v>19</v>
      </c>
      <c r="B8" s="1">
        <v>3</v>
      </c>
      <c r="C8" s="1">
        <v>6.02</v>
      </c>
      <c r="D8" s="1">
        <v>5.61</v>
      </c>
      <c r="F8" s="1"/>
      <c r="G8" s="1"/>
      <c r="H8" s="1"/>
    </row>
    <row r="9" spans="1:8" ht="15" thickBot="1" x14ac:dyDescent="0.35">
      <c r="A9" s="1">
        <v>20</v>
      </c>
      <c r="B9" s="1">
        <v>6.01</v>
      </c>
      <c r="C9" s="1">
        <v>3</v>
      </c>
      <c r="D9" s="1">
        <v>5.76</v>
      </c>
      <c r="F9" s="1"/>
      <c r="G9" s="1"/>
      <c r="H9" s="1"/>
    </row>
    <row r="10" spans="1:8" ht="15" thickBot="1" x14ac:dyDescent="0.35">
      <c r="A10" s="1">
        <v>6</v>
      </c>
      <c r="B10" s="1">
        <v>5.03</v>
      </c>
      <c r="C10" s="1">
        <v>6.02</v>
      </c>
      <c r="D10" s="1">
        <v>5.39</v>
      </c>
      <c r="F10" s="1"/>
      <c r="G10" s="1"/>
      <c r="H10" s="1"/>
    </row>
    <row r="11" spans="1:8" ht="15" thickBot="1" x14ac:dyDescent="0.35">
      <c r="A11" s="1">
        <v>5</v>
      </c>
      <c r="B11" s="1">
        <v>4.0199999999999996</v>
      </c>
      <c r="C11" s="1">
        <v>5.0199999999999996</v>
      </c>
      <c r="D11" s="1">
        <v>4.2</v>
      </c>
      <c r="F11" s="1"/>
      <c r="G11" s="1"/>
      <c r="H11" s="1"/>
    </row>
    <row r="12" spans="1:8" ht="15" thickBot="1" x14ac:dyDescent="0.35">
      <c r="A12" s="1">
        <v>12</v>
      </c>
      <c r="B12" s="1">
        <v>4.04</v>
      </c>
      <c r="C12" s="1">
        <v>3</v>
      </c>
      <c r="D12" s="1">
        <v>5.58</v>
      </c>
      <c r="F12" s="1"/>
      <c r="G12" s="1"/>
      <c r="H12" s="1"/>
    </row>
    <row r="13" spans="1:8" ht="15" thickBot="1" x14ac:dyDescent="0.35">
      <c r="A13" s="1">
        <v>11</v>
      </c>
      <c r="B13" s="1">
        <v>3.05</v>
      </c>
      <c r="C13" s="1">
        <v>3.01</v>
      </c>
      <c r="D13" s="1">
        <v>6.64</v>
      </c>
      <c r="F13" s="1"/>
      <c r="G13" s="1"/>
      <c r="H13" s="1"/>
    </row>
    <row r="14" spans="1:8" ht="15" thickBot="1" x14ac:dyDescent="0.35">
      <c r="A14" s="1">
        <v>2</v>
      </c>
      <c r="B14" s="1">
        <v>4.0999999999999996</v>
      </c>
      <c r="C14" s="1">
        <v>4.2</v>
      </c>
      <c r="D14" s="1">
        <v>4.9400000000000004</v>
      </c>
      <c r="F14" s="1"/>
      <c r="G14" s="1"/>
      <c r="H14" s="1"/>
    </row>
    <row r="15" spans="1:8" ht="15" thickBot="1" x14ac:dyDescent="0.35">
      <c r="A15" s="1">
        <v>1</v>
      </c>
      <c r="B15" s="1">
        <v>4.0599999999999996</v>
      </c>
      <c r="C15" s="1">
        <v>4.1100000000000003</v>
      </c>
      <c r="D15" s="1">
        <v>7.25</v>
      </c>
      <c r="F15" s="1"/>
      <c r="G15" s="1"/>
      <c r="H15" s="1"/>
    </row>
    <row r="16" spans="1:8" ht="15" thickBot="1" x14ac:dyDescent="0.35">
      <c r="A16" s="1">
        <v>14</v>
      </c>
      <c r="B16" s="1">
        <v>4.12</v>
      </c>
      <c r="C16" s="1">
        <v>4.03</v>
      </c>
      <c r="D16" s="1">
        <v>6.07</v>
      </c>
    </row>
    <row r="17" spans="1:4" ht="15" thickBot="1" x14ac:dyDescent="0.35">
      <c r="A17" s="1">
        <v>13</v>
      </c>
      <c r="B17" s="1">
        <v>6.01</v>
      </c>
      <c r="C17" s="1">
        <v>4.01</v>
      </c>
      <c r="D17" s="1">
        <v>4.07</v>
      </c>
    </row>
    <row r="18" spans="1:4" ht="15" thickBot="1" x14ac:dyDescent="0.35">
      <c r="A18" s="1">
        <v>18</v>
      </c>
      <c r="B18" s="1">
        <v>3</v>
      </c>
      <c r="C18" s="1">
        <v>4.04</v>
      </c>
      <c r="D18" s="1">
        <v>4.67</v>
      </c>
    </row>
    <row r="19" spans="1:4" ht="15" thickBot="1" x14ac:dyDescent="0.35">
      <c r="A19" s="1">
        <v>17</v>
      </c>
      <c r="B19" s="1">
        <v>3.13</v>
      </c>
      <c r="C19" s="1">
        <v>2</v>
      </c>
      <c r="D19" s="1">
        <v>3.7</v>
      </c>
    </row>
    <row r="20" spans="1:4" ht="15" thickBot="1" x14ac:dyDescent="0.35">
      <c r="A20" s="1">
        <v>10</v>
      </c>
      <c r="B20" s="1">
        <v>3.05</v>
      </c>
      <c r="C20" s="1">
        <v>4.03</v>
      </c>
      <c r="D20" s="1">
        <v>5.57</v>
      </c>
    </row>
    <row r="21" spans="1:4" ht="15" thickBot="1" x14ac:dyDescent="0.35">
      <c r="A21" s="1">
        <v>9</v>
      </c>
      <c r="B21" s="1">
        <v>6.02</v>
      </c>
      <c r="C21" s="1">
        <v>4.03</v>
      </c>
      <c r="D21" s="1">
        <v>5.59</v>
      </c>
    </row>
    <row r="22" spans="1:4" ht="15" thickBot="1" x14ac:dyDescent="0.35">
      <c r="A22" s="1">
        <v>25</v>
      </c>
      <c r="B22" s="1">
        <v>4.0199999999999996</v>
      </c>
      <c r="C22" s="1">
        <v>5</v>
      </c>
      <c r="D22" s="1">
        <v>5.59</v>
      </c>
    </row>
    <row r="23" spans="1:4" ht="15" thickBot="1" x14ac:dyDescent="0.35">
      <c r="A23" s="1">
        <v>26</v>
      </c>
      <c r="B23" s="1">
        <v>3.05</v>
      </c>
      <c r="C23" s="1">
        <v>4.03</v>
      </c>
      <c r="D23" s="1">
        <v>4.55</v>
      </c>
    </row>
    <row r="24" spans="1:4" ht="15" thickBot="1" x14ac:dyDescent="0.35">
      <c r="A24" s="1">
        <v>8</v>
      </c>
      <c r="B24" s="1">
        <v>3</v>
      </c>
      <c r="C24" s="1">
        <v>4.03</v>
      </c>
      <c r="D24" s="1">
        <v>4.45</v>
      </c>
    </row>
    <row r="25" spans="1:4" ht="15" thickBot="1" x14ac:dyDescent="0.35">
      <c r="A25" s="1">
        <v>7</v>
      </c>
      <c r="B25" s="1">
        <v>3.05</v>
      </c>
      <c r="C25" s="1">
        <v>5</v>
      </c>
      <c r="D25" s="1">
        <v>5.35</v>
      </c>
    </row>
    <row r="26" spans="1:4" ht="15" thickBot="1" x14ac:dyDescent="0.35">
      <c r="A26" s="1">
        <v>24</v>
      </c>
      <c r="B26" s="1">
        <v>4.08</v>
      </c>
      <c r="C26" s="1">
        <v>4.21</v>
      </c>
      <c r="D26" s="1">
        <v>4.76</v>
      </c>
    </row>
    <row r="27" spans="1:4" ht="15" thickBot="1" x14ac:dyDescent="0.35">
      <c r="A27" s="1">
        <v>23</v>
      </c>
      <c r="B27" s="1">
        <v>4.07</v>
      </c>
      <c r="C27" s="1">
        <v>3</v>
      </c>
      <c r="D27" s="1">
        <v>6.24</v>
      </c>
    </row>
    <row r="28" spans="1:4" ht="15" thickBot="1" x14ac:dyDescent="0.35">
      <c r="A28" s="1">
        <v>27</v>
      </c>
      <c r="B28" s="1">
        <v>4.2</v>
      </c>
      <c r="C28" s="1">
        <v>2.0299999999999998</v>
      </c>
      <c r="D28" s="1">
        <v>5.61</v>
      </c>
    </row>
    <row r="29" spans="1:4" ht="15" thickBot="1" x14ac:dyDescent="0.35">
      <c r="A29" s="1">
        <v>28</v>
      </c>
      <c r="B29" s="1">
        <v>5</v>
      </c>
      <c r="C29" s="1">
        <v>4.0199999999999996</v>
      </c>
      <c r="D29" s="1">
        <v>6.35</v>
      </c>
    </row>
    <row r="30" spans="1:4" ht="15" thickBot="1" x14ac:dyDescent="0.35">
      <c r="A30" s="1">
        <v>15</v>
      </c>
      <c r="B30" s="1">
        <v>5.05</v>
      </c>
      <c r="C30" s="1">
        <v>5.01</v>
      </c>
      <c r="D30" s="1">
        <v>4.26</v>
      </c>
    </row>
    <row r="31" spans="1:4" ht="15" thickBot="1" x14ac:dyDescent="0.35">
      <c r="A31" s="1">
        <v>16</v>
      </c>
      <c r="B31" s="1">
        <v>3.02</v>
      </c>
      <c r="C31" s="1">
        <v>4.0199999999999996</v>
      </c>
      <c r="D31" s="1">
        <v>5.76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29</v>
      </c>
      <c r="B2" s="1">
        <v>5.3281432126076798</v>
      </c>
      <c r="C2" s="1">
        <v>5.2869943495385803</v>
      </c>
      <c r="D2" s="1">
        <v>4.8345386183050998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30</v>
      </c>
      <c r="B3" s="1">
        <v>5.4238209838528597</v>
      </c>
      <c r="C3" s="1">
        <v>3.8840435264874902</v>
      </c>
      <c r="D3" s="1">
        <v>4.0873754352133602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4</v>
      </c>
      <c r="B4" s="1">
        <v>2.9612079693732301</v>
      </c>
      <c r="C4" s="1">
        <v>4.8892600928032302</v>
      </c>
      <c r="D4" s="1">
        <v>5.9704405812495498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3</v>
      </c>
      <c r="B5" s="1">
        <v>5.1758572349963696</v>
      </c>
      <c r="C5" s="1">
        <v>3.2865968230410099</v>
      </c>
      <c r="D5" s="1">
        <v>5.2453576781214197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21</v>
      </c>
      <c r="B6" s="1">
        <v>3.4969595084985001</v>
      </c>
      <c r="C6" s="1">
        <v>3.9962286658039399</v>
      </c>
      <c r="D6" s="1">
        <v>4.3889841241463197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22</v>
      </c>
      <c r="B7" s="1">
        <v>4.2160558241560402</v>
      </c>
      <c r="C7" s="1">
        <v>6.01065808707847</v>
      </c>
      <c r="D7" s="1">
        <v>4.7343384661471699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19</v>
      </c>
      <c r="B8" s="1">
        <v>3.3017641569579101</v>
      </c>
      <c r="C8" s="1">
        <v>6.16776064788362</v>
      </c>
      <c r="D8" s="1">
        <v>5.4957386942014601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20</v>
      </c>
      <c r="B9" s="1">
        <v>5.8342040549239496</v>
      </c>
      <c r="C9" s="1">
        <v>3.7026144927970499</v>
      </c>
      <c r="D9" s="1">
        <v>5.2383057008014102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6</v>
      </c>
      <c r="B10" s="1">
        <v>4.9207247402422096</v>
      </c>
      <c r="C10" s="1">
        <v>5.9835441656137398</v>
      </c>
      <c r="D10" s="1">
        <v>5.6387663545381397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</v>
      </c>
      <c r="B11" s="1">
        <v>4.0121518156428699</v>
      </c>
      <c r="C11" s="1">
        <v>5.1964184128912398</v>
      </c>
      <c r="D11" s="1">
        <v>4.78888654786246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</v>
      </c>
      <c r="B12" s="1">
        <v>4.7269513250254196</v>
      </c>
      <c r="C12" s="1">
        <v>3.38176959288384</v>
      </c>
      <c r="D12" s="1">
        <v>4.9873640415448204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11</v>
      </c>
      <c r="B13" s="1">
        <v>3.0268291037594</v>
      </c>
      <c r="C13" s="1">
        <v>2.9739016831289402</v>
      </c>
      <c r="D13" s="1">
        <v>5.8769295724720196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</v>
      </c>
      <c r="B14" s="1">
        <v>3.9394982204817</v>
      </c>
      <c r="C14" s="1">
        <v>4.6072299469990803</v>
      </c>
      <c r="D14" s="1">
        <v>4.7353342916750698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</v>
      </c>
      <c r="B15" s="1">
        <v>3.87877482477422</v>
      </c>
      <c r="C15" s="1">
        <v>3.779417740055</v>
      </c>
      <c r="D15" s="1">
        <v>6.81883770084338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</v>
      </c>
      <c r="B16" s="1">
        <v>4.0610182697352997</v>
      </c>
      <c r="C16" s="1">
        <v>3.95707101083305</v>
      </c>
      <c r="D16" s="1">
        <v>5.1600310511347196</v>
      </c>
    </row>
    <row r="17" spans="1:4" ht="15" thickBot="1" x14ac:dyDescent="0.35">
      <c r="A17" s="1">
        <v>13</v>
      </c>
      <c r="B17" s="1">
        <v>6.2376660935458599</v>
      </c>
      <c r="C17" s="1">
        <v>4.6342825286730998</v>
      </c>
      <c r="D17" s="1">
        <v>4.39475177877656</v>
      </c>
    </row>
    <row r="18" spans="1:4" ht="15" thickBot="1" x14ac:dyDescent="0.35">
      <c r="A18" s="1">
        <v>18</v>
      </c>
      <c r="B18" s="1">
        <v>3.2571333573027998</v>
      </c>
      <c r="C18" s="1">
        <v>4.6523677399002104</v>
      </c>
      <c r="D18" s="1">
        <v>5.2141452489813096</v>
      </c>
    </row>
    <row r="19" spans="1:4" ht="15" thickBot="1" x14ac:dyDescent="0.35">
      <c r="A19" s="1">
        <v>17</v>
      </c>
      <c r="B19" s="1">
        <v>3.51184085804528</v>
      </c>
      <c r="C19" s="1">
        <v>2.3032782618128902</v>
      </c>
      <c r="D19" s="1">
        <v>3.9348106483275598</v>
      </c>
    </row>
    <row r="20" spans="1:4" ht="15" thickBot="1" x14ac:dyDescent="0.35">
      <c r="A20" s="1">
        <v>10</v>
      </c>
      <c r="B20" s="1">
        <v>3.6100202230363099</v>
      </c>
      <c r="C20" s="1">
        <v>3.8877198963433299</v>
      </c>
      <c r="D20" s="1">
        <v>5.3824588949648096</v>
      </c>
    </row>
    <row r="21" spans="1:4" ht="15" thickBot="1" x14ac:dyDescent="0.35">
      <c r="A21" s="1">
        <v>9</v>
      </c>
      <c r="B21" s="1">
        <v>6.3961077077452497</v>
      </c>
      <c r="C21" s="1">
        <v>4.3418777351137203</v>
      </c>
      <c r="D21" s="1">
        <v>6.0229012017271</v>
      </c>
    </row>
    <row r="22" spans="1:4" ht="15" thickBot="1" x14ac:dyDescent="0.35">
      <c r="A22" s="1">
        <v>25</v>
      </c>
      <c r="B22" s="1">
        <v>4.1194294360980903</v>
      </c>
      <c r="C22" s="1">
        <v>5.0622217878040496</v>
      </c>
      <c r="D22" s="1">
        <v>4.5391222101078696</v>
      </c>
    </row>
    <row r="23" spans="1:4" ht="15" thickBot="1" x14ac:dyDescent="0.35">
      <c r="A23" s="1">
        <v>26</v>
      </c>
      <c r="B23" s="1">
        <v>2.7894551845018301</v>
      </c>
      <c r="C23" s="1">
        <v>4.0199949677928304</v>
      </c>
      <c r="D23" s="1">
        <v>5.1274348575741602</v>
      </c>
    </row>
    <row r="24" spans="1:4" ht="15" thickBot="1" x14ac:dyDescent="0.35">
      <c r="A24" s="1">
        <v>8</v>
      </c>
      <c r="B24" s="1">
        <v>3.7827691995521899</v>
      </c>
      <c r="C24" s="1">
        <v>3.8908295170190699</v>
      </c>
      <c r="D24" s="1">
        <v>4.4711523630877004</v>
      </c>
    </row>
    <row r="25" spans="1:4" ht="15" thickBot="1" x14ac:dyDescent="0.35">
      <c r="A25" s="1">
        <v>7</v>
      </c>
      <c r="B25" s="1">
        <v>3.5880953887667002</v>
      </c>
      <c r="C25" s="1">
        <v>5.4429122992278502</v>
      </c>
      <c r="D25" s="1">
        <v>5.8563391651204704</v>
      </c>
    </row>
    <row r="26" spans="1:4" ht="15" thickBot="1" x14ac:dyDescent="0.35">
      <c r="A26" s="1">
        <v>24</v>
      </c>
      <c r="B26" s="1">
        <v>4.0754019497929903</v>
      </c>
      <c r="C26" s="1">
        <v>4.0014580455372997</v>
      </c>
      <c r="D26" s="1">
        <v>4.8995177957050302</v>
      </c>
    </row>
    <row r="27" spans="1:4" ht="15" thickBot="1" x14ac:dyDescent="0.35">
      <c r="A27" s="1">
        <v>23</v>
      </c>
      <c r="B27" s="1">
        <v>4.6628267329145698</v>
      </c>
      <c r="C27" s="1">
        <v>3.3988863980106698</v>
      </c>
      <c r="D27" s="1">
        <v>6.1692726967934197</v>
      </c>
    </row>
    <row r="28" spans="1:4" ht="15" thickBot="1" x14ac:dyDescent="0.35">
      <c r="A28" s="1">
        <v>27</v>
      </c>
      <c r="B28" s="1">
        <v>4.5810629365826401</v>
      </c>
      <c r="C28" s="1">
        <v>2.4298069657108501</v>
      </c>
      <c r="D28" s="1">
        <v>4.9209014373000999</v>
      </c>
    </row>
    <row r="29" spans="1:4" ht="15" thickBot="1" x14ac:dyDescent="0.35">
      <c r="A29" s="1">
        <v>28</v>
      </c>
      <c r="B29" s="1">
        <v>5.1449077086532</v>
      </c>
      <c r="C29" s="1">
        <v>4.6220231160910403</v>
      </c>
      <c r="D29" s="1">
        <v>6.11797233075756</v>
      </c>
    </row>
    <row r="30" spans="1:4" ht="15" thickBot="1" x14ac:dyDescent="0.35">
      <c r="A30" s="1">
        <v>15</v>
      </c>
      <c r="B30" s="1">
        <v>5.4732024047941401</v>
      </c>
      <c r="C30" s="1">
        <v>5.2299306116922599</v>
      </c>
      <c r="D30" s="1">
        <v>3.9850978150396199</v>
      </c>
    </row>
    <row r="31" spans="1:4" ht="15" thickBot="1" x14ac:dyDescent="0.35">
      <c r="A31" s="1">
        <v>16</v>
      </c>
      <c r="B31" s="1">
        <v>3.4820050300662899</v>
      </c>
      <c r="C31" s="1">
        <v>4.1974705855864798</v>
      </c>
      <c r="D31" s="1">
        <v>5.4219277342145196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5.2329590661214596</v>
      </c>
      <c r="C2" s="1">
        <v>5.2644429714620102</v>
      </c>
      <c r="D2" s="1">
        <v>4.8171581177410303</v>
      </c>
    </row>
    <row r="3" spans="1:4" ht="15" thickBot="1" x14ac:dyDescent="0.35">
      <c r="A3" s="1">
        <v>30</v>
      </c>
      <c r="B3" s="1">
        <v>5.4190960741534102</v>
      </c>
      <c r="C3" s="1">
        <v>3.8529059057112001</v>
      </c>
      <c r="D3" s="1">
        <v>4.2923457907599802</v>
      </c>
    </row>
    <row r="4" spans="1:4" ht="15" thickBot="1" x14ac:dyDescent="0.35">
      <c r="A4" s="1">
        <v>4</v>
      </c>
      <c r="B4" s="1">
        <v>2.9036100399195899</v>
      </c>
      <c r="C4" s="1">
        <v>4.8902184010227696</v>
      </c>
      <c r="D4" s="1">
        <v>5.5776156742704801</v>
      </c>
    </row>
    <row r="5" spans="1:4" ht="15" thickBot="1" x14ac:dyDescent="0.35">
      <c r="A5" s="1">
        <v>3</v>
      </c>
      <c r="B5" s="1">
        <v>5.2713798508322203</v>
      </c>
      <c r="C5" s="1">
        <v>3.3007022462214799</v>
      </c>
      <c r="D5" s="1">
        <v>5.4267680072869799</v>
      </c>
    </row>
    <row r="6" spans="1:4" ht="15" thickBot="1" x14ac:dyDescent="0.35">
      <c r="A6" s="1">
        <v>21</v>
      </c>
      <c r="B6" s="1">
        <v>3.4969236606019098</v>
      </c>
      <c r="C6" s="1">
        <v>4.0357962387520399</v>
      </c>
      <c r="D6" s="1">
        <v>4.2439070346124597</v>
      </c>
    </row>
    <row r="7" spans="1:4" ht="15" thickBot="1" x14ac:dyDescent="0.35">
      <c r="A7" s="1">
        <v>22</v>
      </c>
      <c r="B7" s="1">
        <v>4.1506050576018003</v>
      </c>
      <c r="C7" s="1">
        <v>6.0134867577739897</v>
      </c>
      <c r="D7" s="1">
        <v>4.73712301945055</v>
      </c>
    </row>
    <row r="8" spans="1:4" ht="15" thickBot="1" x14ac:dyDescent="0.35">
      <c r="A8" s="1">
        <v>19</v>
      </c>
      <c r="B8" s="1">
        <v>3.1917210717914002</v>
      </c>
      <c r="C8" s="1">
        <v>6.1687934978177399</v>
      </c>
      <c r="D8" s="1">
        <v>5.2422967431478202</v>
      </c>
    </row>
    <row r="9" spans="1:4" ht="15" thickBot="1" x14ac:dyDescent="0.35">
      <c r="A9" s="1">
        <v>20</v>
      </c>
      <c r="B9" s="1">
        <v>5.8332593601885696</v>
      </c>
      <c r="C9" s="1">
        <v>3.6559414777150998</v>
      </c>
      <c r="D9" s="1">
        <v>5.4079513555179499</v>
      </c>
    </row>
    <row r="10" spans="1:4" ht="15" thickBot="1" x14ac:dyDescent="0.35">
      <c r="A10" s="1">
        <v>6</v>
      </c>
      <c r="B10" s="1">
        <v>4.8619287012100596</v>
      </c>
      <c r="C10" s="1">
        <v>5.9850034312918003</v>
      </c>
      <c r="D10" s="1">
        <v>5.4779466397555101</v>
      </c>
    </row>
    <row r="11" spans="1:4" ht="15" thickBot="1" x14ac:dyDescent="0.35">
      <c r="A11" s="1">
        <v>5</v>
      </c>
      <c r="B11" s="1">
        <v>3.9910128782531502</v>
      </c>
      <c r="C11" s="1">
        <v>5.1574800949988404</v>
      </c>
      <c r="D11" s="1">
        <v>4.7095645525289402</v>
      </c>
    </row>
    <row r="12" spans="1:4" ht="15" thickBot="1" x14ac:dyDescent="0.35">
      <c r="A12" s="1">
        <v>12</v>
      </c>
      <c r="B12" s="1">
        <v>4.7217920546821297</v>
      </c>
      <c r="C12" s="1">
        <v>3.4017594854854898</v>
      </c>
      <c r="D12" s="1">
        <v>5.0638785422785499</v>
      </c>
    </row>
    <row r="13" spans="1:4" ht="15" thickBot="1" x14ac:dyDescent="0.35">
      <c r="A13" s="1">
        <v>11</v>
      </c>
      <c r="B13" s="1">
        <v>3.10021286215426</v>
      </c>
      <c r="C13" s="1">
        <v>3.0367958691933201</v>
      </c>
      <c r="D13" s="1">
        <v>5.9518614723626797</v>
      </c>
    </row>
    <row r="14" spans="1:4" ht="15" thickBot="1" x14ac:dyDescent="0.35">
      <c r="A14" s="1">
        <v>2</v>
      </c>
      <c r="B14" s="1">
        <v>3.8762171264109302</v>
      </c>
      <c r="C14" s="1">
        <v>4.5833281665860204</v>
      </c>
      <c r="D14" s="1">
        <v>4.7000892993123404</v>
      </c>
    </row>
    <row r="15" spans="1:4" ht="15" thickBot="1" x14ac:dyDescent="0.35">
      <c r="A15" s="1">
        <v>1</v>
      </c>
      <c r="B15" s="1">
        <v>3.9258370686419601</v>
      </c>
      <c r="C15" s="1">
        <v>3.80787846533218</v>
      </c>
      <c r="D15" s="1">
        <v>6.9258231698692097</v>
      </c>
    </row>
    <row r="16" spans="1:4" ht="15" thickBot="1" x14ac:dyDescent="0.35">
      <c r="A16" s="1">
        <v>14</v>
      </c>
      <c r="B16" s="1">
        <v>3.9593876241547301</v>
      </c>
      <c r="C16" s="1">
        <v>3.96276224967374</v>
      </c>
      <c r="D16" s="1">
        <v>4.90814371844872</v>
      </c>
    </row>
    <row r="17" spans="1:4" ht="15" thickBot="1" x14ac:dyDescent="0.35">
      <c r="A17" s="1">
        <v>13</v>
      </c>
      <c r="B17" s="1">
        <v>6.2187888512922402</v>
      </c>
      <c r="C17" s="1">
        <v>4.61803673989633</v>
      </c>
      <c r="D17" s="1">
        <v>4.7063625499583397</v>
      </c>
    </row>
    <row r="18" spans="1:4" ht="15" thickBot="1" x14ac:dyDescent="0.35">
      <c r="A18" s="1">
        <v>18</v>
      </c>
      <c r="B18" s="1">
        <v>3.2520188487642399</v>
      </c>
      <c r="C18" s="1">
        <v>4.6467650182086198</v>
      </c>
      <c r="D18" s="1">
        <v>4.8707007892704599</v>
      </c>
    </row>
    <row r="19" spans="1:4" ht="15" thickBot="1" x14ac:dyDescent="0.35">
      <c r="A19" s="1">
        <v>17</v>
      </c>
      <c r="B19" s="1">
        <v>3.5472158326449401</v>
      </c>
      <c r="C19" s="1">
        <v>2.3479430986446999</v>
      </c>
      <c r="D19" s="1">
        <v>4.1530344665087204</v>
      </c>
    </row>
    <row r="20" spans="1:4" ht="15" thickBot="1" x14ac:dyDescent="0.35">
      <c r="A20" s="1">
        <v>10</v>
      </c>
      <c r="B20" s="1">
        <v>3.5891426243106999</v>
      </c>
      <c r="C20" s="1">
        <v>3.9079636973803602</v>
      </c>
      <c r="D20" s="1">
        <v>5.34440475293452</v>
      </c>
    </row>
    <row r="21" spans="1:4" ht="15" thickBot="1" x14ac:dyDescent="0.35">
      <c r="A21" s="1">
        <v>9</v>
      </c>
      <c r="B21" s="1">
        <v>6.3751200407498096</v>
      </c>
      <c r="C21" s="1">
        <v>4.3270338323396196</v>
      </c>
      <c r="D21" s="1">
        <v>6.0974395850525003</v>
      </c>
    </row>
    <row r="22" spans="1:4" ht="15" thickBot="1" x14ac:dyDescent="0.35">
      <c r="A22" s="1">
        <v>25</v>
      </c>
      <c r="B22" s="1">
        <v>4.0385735748863398</v>
      </c>
      <c r="C22" s="1">
        <v>5.0637382921541896</v>
      </c>
      <c r="D22" s="1">
        <v>4.3659043211683102</v>
      </c>
    </row>
    <row r="23" spans="1:4" ht="15" thickBot="1" x14ac:dyDescent="0.35">
      <c r="A23" s="1">
        <v>26</v>
      </c>
      <c r="B23" s="1">
        <v>2.7721169266038999</v>
      </c>
      <c r="C23" s="1">
        <v>4.0784420534925099</v>
      </c>
      <c r="D23" s="1">
        <v>5.0865489589965103</v>
      </c>
    </row>
    <row r="24" spans="1:4" ht="15" thickBot="1" x14ac:dyDescent="0.35">
      <c r="A24" s="1">
        <v>8</v>
      </c>
      <c r="B24" s="1">
        <v>3.72975301505888</v>
      </c>
      <c r="C24" s="1">
        <v>3.8957463298750898</v>
      </c>
      <c r="D24" s="1">
        <v>4.1684404159886803</v>
      </c>
    </row>
    <row r="25" spans="1:4" ht="15" thickBot="1" x14ac:dyDescent="0.35">
      <c r="A25" s="1">
        <v>7</v>
      </c>
      <c r="B25" s="1">
        <v>3.5694188827864601</v>
      </c>
      <c r="C25" s="1">
        <v>5.4370389980488101</v>
      </c>
      <c r="D25" s="1">
        <v>5.8329644598933097</v>
      </c>
    </row>
    <row r="26" spans="1:4" ht="15" thickBot="1" x14ac:dyDescent="0.35">
      <c r="A26" s="1">
        <v>24</v>
      </c>
      <c r="B26" s="1">
        <v>4.0759537285459597</v>
      </c>
      <c r="C26" s="1">
        <v>3.9875256409288302</v>
      </c>
      <c r="D26" s="1">
        <v>4.8669700586485902</v>
      </c>
    </row>
    <row r="27" spans="1:4" ht="15" thickBot="1" x14ac:dyDescent="0.35">
      <c r="A27" s="1">
        <v>23</v>
      </c>
      <c r="B27" s="1">
        <v>4.6672804862403101</v>
      </c>
      <c r="C27" s="1">
        <v>3.3581718613846099</v>
      </c>
      <c r="D27" s="1">
        <v>6.3209695236184498</v>
      </c>
    </row>
    <row r="28" spans="1:4" ht="15" thickBot="1" x14ac:dyDescent="0.35">
      <c r="A28" s="1">
        <v>27</v>
      </c>
      <c r="B28" s="1">
        <v>4.6235250003867199</v>
      </c>
      <c r="C28" s="1">
        <v>2.4892589550617301</v>
      </c>
      <c r="D28" s="1">
        <v>5.0740855373053897</v>
      </c>
    </row>
    <row r="29" spans="1:4" ht="15" thickBot="1" x14ac:dyDescent="0.35">
      <c r="A29" s="1">
        <v>28</v>
      </c>
      <c r="B29" s="1">
        <v>5.0832199639534199</v>
      </c>
      <c r="C29" s="1">
        <v>4.6124755041526404</v>
      </c>
      <c r="D29" s="1">
        <v>6.1945472622517297</v>
      </c>
    </row>
    <row r="30" spans="1:4" ht="15" thickBot="1" x14ac:dyDescent="0.35">
      <c r="A30" s="1">
        <v>15</v>
      </c>
      <c r="B30" s="1">
        <v>5.3618099321563699</v>
      </c>
      <c r="C30" s="1">
        <v>5.1766825393350198</v>
      </c>
      <c r="D30" s="1">
        <v>3.9140372989070098</v>
      </c>
    </row>
    <row r="31" spans="1:4" ht="15" thickBot="1" x14ac:dyDescent="0.35">
      <c r="A31" s="1">
        <v>16</v>
      </c>
      <c r="B31" s="1">
        <v>3.4572386598726599</v>
      </c>
      <c r="C31" s="1">
        <v>4.19678751239982</v>
      </c>
      <c r="D31" s="1">
        <v>5.6306854171818799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29</v>
      </c>
      <c r="B2" s="1">
        <v>5.7829457364341001</v>
      </c>
      <c r="C2" s="1">
        <v>5.7476635514018604</v>
      </c>
      <c r="D2" s="1">
        <v>4.8988764044943798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30</v>
      </c>
      <c r="B3" s="1">
        <v>5.7648809523809499</v>
      </c>
      <c r="C3" s="1">
        <v>4.6508875739644902</v>
      </c>
      <c r="D3" s="1">
        <v>3.92202729044834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4</v>
      </c>
      <c r="B4" s="1">
        <v>3.6262833675564599</v>
      </c>
      <c r="C4" s="1">
        <v>5.7476635514018604</v>
      </c>
      <c r="D4" s="1">
        <v>5.3406593406593403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3</v>
      </c>
      <c r="B5" s="1">
        <v>5.7648809523809499</v>
      </c>
      <c r="C5" s="1">
        <v>3.4705882352941102</v>
      </c>
      <c r="D5" s="1">
        <v>4.6159090909090903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21</v>
      </c>
      <c r="B6" s="1">
        <v>3.6262833675564599</v>
      </c>
      <c r="C6" s="1">
        <v>4.6508875739644902</v>
      </c>
      <c r="D6" s="1">
        <v>3.5806451612903198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22</v>
      </c>
      <c r="B7" s="1">
        <v>4.6886075949367001</v>
      </c>
      <c r="C7" s="1">
        <v>6.7934426229508196</v>
      </c>
      <c r="D7" s="1">
        <v>4.2180974477958202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19</v>
      </c>
      <c r="B8" s="1">
        <v>3.6262833675564599</v>
      </c>
      <c r="C8" s="1">
        <v>6.7934426229508196</v>
      </c>
      <c r="D8" s="1">
        <v>4.6159090909090903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20</v>
      </c>
      <c r="B9" s="1">
        <v>6.8432601880877701</v>
      </c>
      <c r="C9" s="1">
        <v>3.4705882352941102</v>
      </c>
      <c r="D9" s="1">
        <v>5.0597345132743303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6</v>
      </c>
      <c r="B10" s="1">
        <v>5.7648809523809499</v>
      </c>
      <c r="C10" s="1">
        <v>6.7934426229508196</v>
      </c>
      <c r="D10" s="1">
        <v>4.5074946466809402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5</v>
      </c>
      <c r="B11" s="1">
        <v>4.6886075949367001</v>
      </c>
      <c r="C11" s="1">
        <v>5.7476635514018604</v>
      </c>
      <c r="D11" s="1">
        <v>4.3958333333333304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12</v>
      </c>
      <c r="B12" s="1">
        <v>5.7648809523809499</v>
      </c>
      <c r="C12" s="1">
        <v>3.4705882352941102</v>
      </c>
      <c r="D12" s="1">
        <v>4.5074946466809402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11</v>
      </c>
      <c r="B13" s="1">
        <v>3.6262833675564599</v>
      </c>
      <c r="C13" s="1">
        <v>3.4705882352941102</v>
      </c>
      <c r="D13" s="1">
        <v>7.2115384615384599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2</v>
      </c>
      <c r="B14" s="1">
        <v>4.6886075949367001</v>
      </c>
      <c r="C14" s="1">
        <v>4.6508875739644902</v>
      </c>
      <c r="D14" s="1">
        <v>4.5074946466809402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</v>
      </c>
      <c r="B15" s="1">
        <v>4.6886075949367001</v>
      </c>
      <c r="C15" s="1">
        <v>4.6508875739644902</v>
      </c>
      <c r="D15" s="1">
        <v>7.6870026525198902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</v>
      </c>
      <c r="B16" s="1">
        <v>4.6886075949367001</v>
      </c>
      <c r="C16" s="1">
        <v>4.6508875739644902</v>
      </c>
      <c r="D16" s="1">
        <v>5.6551724137930997</v>
      </c>
    </row>
    <row r="17" spans="1:4" ht="15" thickBot="1" x14ac:dyDescent="0.35">
      <c r="A17" s="1">
        <v>13</v>
      </c>
      <c r="B17" s="1">
        <v>6.8432601880877701</v>
      </c>
      <c r="C17" s="1">
        <v>4.6508875739644902</v>
      </c>
      <c r="D17" s="1">
        <v>3.6221590909090899</v>
      </c>
    </row>
    <row r="18" spans="1:4" ht="15" thickBot="1" x14ac:dyDescent="0.35">
      <c r="A18" s="1">
        <v>18</v>
      </c>
      <c r="B18" s="1">
        <v>3.6262833675564599</v>
      </c>
      <c r="C18" s="1">
        <v>4.6508875739644902</v>
      </c>
      <c r="D18" s="1">
        <v>3.54696132596685</v>
      </c>
    </row>
    <row r="19" spans="1:4" ht="15" thickBot="1" x14ac:dyDescent="0.35">
      <c r="A19" s="1">
        <v>17</v>
      </c>
      <c r="B19" s="1">
        <v>3.6262833675564599</v>
      </c>
      <c r="C19" s="1">
        <v>2.9410256410256399</v>
      </c>
      <c r="D19" s="1">
        <v>3.54696132596685</v>
      </c>
    </row>
    <row r="20" spans="1:4" ht="15" thickBot="1" x14ac:dyDescent="0.35">
      <c r="A20" s="1">
        <v>10</v>
      </c>
      <c r="B20" s="1">
        <v>3.6262833675564599</v>
      </c>
      <c r="C20" s="1">
        <v>4.6508875739644902</v>
      </c>
      <c r="D20" s="1">
        <v>4.6953271028037298</v>
      </c>
    </row>
    <row r="21" spans="1:4" ht="15" thickBot="1" x14ac:dyDescent="0.35">
      <c r="A21" s="1">
        <v>9</v>
      </c>
      <c r="B21" s="1">
        <v>6.8432601880877701</v>
      </c>
      <c r="C21" s="1">
        <v>4.6508875739644902</v>
      </c>
      <c r="D21" s="1">
        <v>5.97435897435897</v>
      </c>
    </row>
    <row r="22" spans="1:4" ht="15" thickBot="1" x14ac:dyDescent="0.35">
      <c r="A22" s="1">
        <v>25</v>
      </c>
      <c r="B22" s="1">
        <v>4.6886075949367001</v>
      </c>
      <c r="C22" s="1">
        <v>5.7476635514018604</v>
      </c>
      <c r="D22" s="1">
        <v>4.4705882352941098</v>
      </c>
    </row>
    <row r="23" spans="1:4" ht="15" thickBot="1" x14ac:dyDescent="0.35">
      <c r="A23" s="1">
        <v>26</v>
      </c>
      <c r="B23" s="1">
        <v>3.6262833675564599</v>
      </c>
      <c r="C23" s="1">
        <v>4.6508875739644902</v>
      </c>
      <c r="D23" s="1">
        <v>3.6576086956521698</v>
      </c>
    </row>
    <row r="24" spans="1:4" ht="15" thickBot="1" x14ac:dyDescent="0.35">
      <c r="A24" s="1">
        <v>8</v>
      </c>
      <c r="B24" s="1">
        <v>4.6886075949367001</v>
      </c>
      <c r="C24" s="1">
        <v>4.6508875739644902</v>
      </c>
      <c r="D24" s="1">
        <v>3.6576086956521698</v>
      </c>
    </row>
    <row r="25" spans="1:4" ht="15" thickBot="1" x14ac:dyDescent="0.35">
      <c r="A25" s="1">
        <v>7</v>
      </c>
      <c r="B25" s="1">
        <v>3.6262833675564599</v>
      </c>
      <c r="C25" s="1">
        <v>5.7476635514018604</v>
      </c>
      <c r="D25" s="1">
        <v>4.6202090592334404</v>
      </c>
    </row>
    <row r="26" spans="1:4" ht="15" thickBot="1" x14ac:dyDescent="0.35">
      <c r="A26" s="1">
        <v>24</v>
      </c>
      <c r="B26" s="1">
        <v>4.6886075949367001</v>
      </c>
      <c r="C26" s="1">
        <v>4.6508875739644902</v>
      </c>
      <c r="D26" s="1">
        <v>3.6221590909090899</v>
      </c>
    </row>
    <row r="27" spans="1:4" ht="15" thickBot="1" x14ac:dyDescent="0.35">
      <c r="A27" s="1">
        <v>23</v>
      </c>
      <c r="B27" s="1">
        <v>5.7648809523809499</v>
      </c>
      <c r="C27" s="1">
        <v>3.4705882352941102</v>
      </c>
      <c r="D27" s="1">
        <v>5.8226495726495697</v>
      </c>
    </row>
    <row r="28" spans="1:4" ht="15" thickBot="1" x14ac:dyDescent="0.35">
      <c r="A28" s="1">
        <v>27</v>
      </c>
      <c r="B28" s="1">
        <v>4.6886075949367001</v>
      </c>
      <c r="C28" s="1">
        <v>2.9410256410256399</v>
      </c>
      <c r="D28" s="1">
        <v>4.7697368421052602</v>
      </c>
    </row>
    <row r="29" spans="1:4" ht="15" thickBot="1" x14ac:dyDescent="0.35">
      <c r="A29" s="1">
        <v>28</v>
      </c>
      <c r="B29" s="1">
        <v>5.7648809523809499</v>
      </c>
      <c r="C29" s="1">
        <v>4.6508875739644902</v>
      </c>
      <c r="D29" s="1">
        <v>7.28</v>
      </c>
    </row>
    <row r="30" spans="1:4" ht="15" thickBot="1" x14ac:dyDescent="0.35">
      <c r="A30" s="1">
        <v>15</v>
      </c>
      <c r="B30" s="1">
        <v>5.7648809523809499</v>
      </c>
      <c r="C30" s="1">
        <v>5.7476635514018604</v>
      </c>
      <c r="D30" s="1">
        <v>3.54696132596685</v>
      </c>
    </row>
    <row r="31" spans="1:4" ht="15" thickBot="1" x14ac:dyDescent="0.35">
      <c r="A31" s="1">
        <v>16</v>
      </c>
      <c r="B31" s="1">
        <v>3.6262833675564599</v>
      </c>
      <c r="C31" s="1">
        <v>4.6508875739644902</v>
      </c>
      <c r="D31" s="1">
        <v>4.6202090592334404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29</v>
      </c>
      <c r="B2" s="1">
        <v>5.1239552000000002</v>
      </c>
      <c r="C2" s="1">
        <v>5.0765700000000002</v>
      </c>
      <c r="D2" s="1">
        <v>4.1066865999999997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30</v>
      </c>
      <c r="B3" s="1">
        <v>5.2450647000000004</v>
      </c>
      <c r="C3" s="1">
        <v>3.1713770000000001</v>
      </c>
      <c r="D3" s="1">
        <v>4.0305752999999997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4</v>
      </c>
      <c r="B4" s="1">
        <v>2.1864362000000002</v>
      </c>
      <c r="C4" s="1">
        <v>4.4537699999999996</v>
      </c>
      <c r="D4" s="1">
        <v>5.6483540000000003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3</v>
      </c>
      <c r="B5" s="1">
        <v>5.0471409999999999</v>
      </c>
      <c r="C5" s="1">
        <v>2.9351281999999999</v>
      </c>
      <c r="D5" s="1">
        <v>5.7247899999999996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21</v>
      </c>
      <c r="B6" s="1">
        <v>3.1261641999999998</v>
      </c>
      <c r="C6" s="1">
        <v>3.1157615000000001</v>
      </c>
      <c r="D6" s="1">
        <v>3.7617794999999998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22</v>
      </c>
      <c r="B7" s="1">
        <v>4.1061709999999998</v>
      </c>
      <c r="C7" s="1">
        <v>5.0986859999999998</v>
      </c>
      <c r="D7" s="1">
        <v>4.8098349999999996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19</v>
      </c>
      <c r="B8" s="1">
        <v>3.1531853999999999</v>
      </c>
      <c r="C8" s="1">
        <v>5.2649673999999997</v>
      </c>
      <c r="D8" s="1">
        <v>5.3754900000000001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20</v>
      </c>
      <c r="B9" s="1">
        <v>4.9640950000000004</v>
      </c>
      <c r="C9" s="1">
        <v>3.0107721999999999</v>
      </c>
      <c r="D9" s="1">
        <v>5.0175330000000002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6</v>
      </c>
      <c r="B10" s="1">
        <v>4.1311913000000002</v>
      </c>
      <c r="C10" s="1">
        <v>5.1278759999999997</v>
      </c>
      <c r="D10" s="1">
        <v>4.9448613999999997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</v>
      </c>
      <c r="B11" s="1">
        <v>3.0115539999999998</v>
      </c>
      <c r="C11" s="1">
        <v>4.2252326</v>
      </c>
      <c r="D11" s="1">
        <v>4.1620603000000003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</v>
      </c>
      <c r="B12" s="1">
        <v>4.1206129999999996</v>
      </c>
      <c r="C12" s="1">
        <v>2.9775006999999998</v>
      </c>
      <c r="D12" s="1">
        <v>4.6696434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11</v>
      </c>
      <c r="B13" s="1">
        <v>2.3802063000000002</v>
      </c>
      <c r="C13" s="1">
        <v>2.0453598</v>
      </c>
      <c r="D13" s="1">
        <v>5.8162564999999997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</v>
      </c>
      <c r="B14" s="1">
        <v>3.1871018000000002</v>
      </c>
      <c r="C14" s="1">
        <v>4.4658126999999999</v>
      </c>
      <c r="D14" s="1">
        <v>3.8903246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</v>
      </c>
      <c r="B15" s="1">
        <v>3.0185257999999999</v>
      </c>
      <c r="C15" s="1">
        <v>2.9492037</v>
      </c>
      <c r="D15" s="1">
        <v>6.5486255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</v>
      </c>
      <c r="B16" s="1">
        <v>3.0429803999999998</v>
      </c>
      <c r="C16" s="1">
        <v>2.9944967999999998</v>
      </c>
      <c r="D16" s="1">
        <v>3.8344927000000002</v>
      </c>
    </row>
    <row r="17" spans="1:4" ht="15" thickBot="1" x14ac:dyDescent="0.35">
      <c r="A17" s="1">
        <v>13</v>
      </c>
      <c r="B17" s="1">
        <v>6.2677883999999997</v>
      </c>
      <c r="C17" s="1">
        <v>4.0659017999999998</v>
      </c>
      <c r="D17" s="1">
        <v>3.5371168000000002</v>
      </c>
    </row>
    <row r="18" spans="1:4" ht="15" thickBot="1" x14ac:dyDescent="0.35">
      <c r="A18" s="1">
        <v>18</v>
      </c>
      <c r="B18" s="1">
        <v>2.9769416</v>
      </c>
      <c r="C18" s="1">
        <v>3.9639600000000002</v>
      </c>
      <c r="D18" s="1">
        <v>4.744764</v>
      </c>
    </row>
    <row r="19" spans="1:4" ht="15" thickBot="1" x14ac:dyDescent="0.35">
      <c r="A19" s="1">
        <v>17</v>
      </c>
      <c r="B19" s="1">
        <v>3.1317162999999999</v>
      </c>
      <c r="C19" s="1">
        <v>2.0444186000000002</v>
      </c>
      <c r="D19" s="1">
        <v>3.6718275999999999</v>
      </c>
    </row>
    <row r="20" spans="1:4" ht="15" thickBot="1" x14ac:dyDescent="0.35">
      <c r="A20" s="1">
        <v>10</v>
      </c>
      <c r="B20" s="1">
        <v>3.1951901999999999</v>
      </c>
      <c r="C20" s="1">
        <v>3.1148763000000002</v>
      </c>
      <c r="D20" s="1">
        <v>5.1242795000000001</v>
      </c>
    </row>
    <row r="21" spans="1:4" ht="15" thickBot="1" x14ac:dyDescent="0.35">
      <c r="A21" s="1">
        <v>9</v>
      </c>
      <c r="B21" s="1">
        <v>6.1149883000000003</v>
      </c>
      <c r="C21" s="1">
        <v>4.1756362999999999</v>
      </c>
      <c r="D21" s="1">
        <v>5.7890300000000003</v>
      </c>
    </row>
    <row r="22" spans="1:4" ht="15" thickBot="1" x14ac:dyDescent="0.35">
      <c r="A22" s="1">
        <v>25</v>
      </c>
      <c r="B22" s="1">
        <v>3.1031392000000002</v>
      </c>
      <c r="C22" s="1">
        <v>4.0710490000000004</v>
      </c>
      <c r="D22" s="1">
        <v>3.6571083</v>
      </c>
    </row>
    <row r="23" spans="1:4" ht="15" thickBot="1" x14ac:dyDescent="0.35">
      <c r="A23" s="1">
        <v>26</v>
      </c>
      <c r="B23" s="1">
        <v>1.9276956000000001</v>
      </c>
      <c r="C23" s="1">
        <v>3.2913651000000002</v>
      </c>
      <c r="D23" s="1">
        <v>4.4664086999999997</v>
      </c>
    </row>
    <row r="24" spans="1:4" ht="15" thickBot="1" x14ac:dyDescent="0.35">
      <c r="A24" s="1">
        <v>8</v>
      </c>
      <c r="B24" s="1">
        <v>2.9534091999999998</v>
      </c>
      <c r="C24" s="1">
        <v>3.0568762</v>
      </c>
      <c r="D24" s="1">
        <v>3.260637</v>
      </c>
    </row>
    <row r="25" spans="1:4" ht="15" thickBot="1" x14ac:dyDescent="0.35">
      <c r="A25" s="1">
        <v>7</v>
      </c>
      <c r="B25" s="1">
        <v>3.3748550000000002</v>
      </c>
      <c r="C25" s="1">
        <v>5.1076769999999998</v>
      </c>
      <c r="D25" s="1">
        <v>5.0296105999999998</v>
      </c>
    </row>
    <row r="26" spans="1:4" ht="15" thickBot="1" x14ac:dyDescent="0.35">
      <c r="A26" s="1">
        <v>24</v>
      </c>
      <c r="B26" s="1">
        <v>2.9681422999999998</v>
      </c>
      <c r="C26" s="1">
        <v>3.0061889000000002</v>
      </c>
      <c r="D26" s="1">
        <v>4.7535872000000001</v>
      </c>
    </row>
    <row r="27" spans="1:4" ht="15" thickBot="1" x14ac:dyDescent="0.35">
      <c r="A27" s="1">
        <v>23</v>
      </c>
      <c r="B27" s="1">
        <v>4.3640027000000003</v>
      </c>
      <c r="C27" s="1">
        <v>3.0942101000000002</v>
      </c>
      <c r="D27" s="1">
        <v>6.513439</v>
      </c>
    </row>
    <row r="28" spans="1:4" ht="15" thickBot="1" x14ac:dyDescent="0.35">
      <c r="A28" s="1">
        <v>27</v>
      </c>
      <c r="B28" s="1">
        <v>4.3923496999999996</v>
      </c>
      <c r="C28" s="1">
        <v>2.0569967999999998</v>
      </c>
      <c r="D28" s="1">
        <v>5.2014904</v>
      </c>
    </row>
    <row r="29" spans="1:4" ht="15" thickBot="1" x14ac:dyDescent="0.35">
      <c r="A29" s="1">
        <v>28</v>
      </c>
      <c r="B29" s="1">
        <v>4.2879806</v>
      </c>
      <c r="C29" s="1">
        <v>4.2319599999999999</v>
      </c>
      <c r="D29" s="1">
        <v>5.9295496999999999</v>
      </c>
    </row>
    <row r="30" spans="1:4" ht="15" thickBot="1" x14ac:dyDescent="0.35">
      <c r="A30" s="1">
        <v>15</v>
      </c>
      <c r="B30" s="1">
        <v>5.1779539999999997</v>
      </c>
      <c r="C30" s="1">
        <v>5.0802072999999996</v>
      </c>
      <c r="D30" s="1">
        <v>3.7772796</v>
      </c>
    </row>
    <row r="31" spans="1:4" ht="15" thickBot="1" x14ac:dyDescent="0.35">
      <c r="A31" s="1">
        <v>16</v>
      </c>
      <c r="B31" s="1">
        <v>3.2233527</v>
      </c>
      <c r="C31" s="1">
        <v>3.1675903999999999</v>
      </c>
      <c r="D31" s="1">
        <v>5.3614280000000001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Vs. Opponent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2024-06-02T21:45:13Z</dcterms:modified>
</cp:coreProperties>
</file>