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A4FD8D0C-B5D8-40BA-A983-B9950D5EE2FF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Vs. Opponent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3" i="1" l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Z35" i="1"/>
  <c r="N78" i="1"/>
  <c r="P78" i="1"/>
  <c r="M79" i="1"/>
  <c r="M80" i="1"/>
  <c r="P80" i="1"/>
  <c r="M81" i="1"/>
  <c r="P81" i="1"/>
  <c r="M82" i="1"/>
  <c r="P82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78" i="1"/>
  <c r="AE89" i="1" l="1"/>
  <c r="AE82" i="1"/>
  <c r="AE83" i="1"/>
  <c r="AE87" i="1"/>
  <c r="AE88" i="1"/>
  <c r="AE86" i="1"/>
  <c r="AE91" i="1"/>
  <c r="AE92" i="1"/>
  <c r="AE90" i="1"/>
  <c r="AE80" i="1"/>
  <c r="AE81" i="1"/>
  <c r="AE84" i="1"/>
  <c r="AE85" i="1"/>
  <c r="AE78" i="1"/>
  <c r="W78" i="1"/>
  <c r="W84" i="1"/>
  <c r="W80" i="1"/>
  <c r="W90" i="1"/>
  <c r="W92" i="1"/>
  <c r="W91" i="1"/>
  <c r="W81" i="1"/>
  <c r="W86" i="1"/>
  <c r="W82" i="1"/>
  <c r="W87" i="1"/>
  <c r="W85" i="1"/>
  <c r="W83" i="1"/>
  <c r="W88" i="1"/>
  <c r="W89" i="1"/>
  <c r="P79" i="1"/>
  <c r="W79" i="1" s="1"/>
  <c r="R21" i="17"/>
  <c r="R22" i="17"/>
  <c r="R23" i="17"/>
  <c r="R24" i="17"/>
  <c r="R25" i="17"/>
  <c r="R26" i="17"/>
  <c r="R27" i="17"/>
  <c r="R28" i="17"/>
  <c r="R29" i="17"/>
  <c r="R30" i="17"/>
  <c r="AE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O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O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O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O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O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O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O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O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O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O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O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O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O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O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O25" i="1"/>
  <c r="P25" i="1"/>
  <c r="Q25" i="1"/>
  <c r="R25" i="1"/>
  <c r="S25" i="1"/>
  <c r="T25" i="1"/>
  <c r="U25" i="1"/>
  <c r="V25" i="1"/>
  <c r="C26" i="1"/>
  <c r="D26" i="1"/>
  <c r="E26" i="1"/>
  <c r="F26" i="1"/>
  <c r="G26" i="1"/>
  <c r="H26" i="1"/>
  <c r="I26" i="1"/>
  <c r="J26" i="1"/>
  <c r="O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O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O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O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O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O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O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O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O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O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O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O87" i="1" s="1"/>
  <c r="D47" i="1"/>
  <c r="D67" i="1" s="1"/>
  <c r="E46" i="1"/>
  <c r="E66" i="1" s="1"/>
  <c r="D46" i="1"/>
  <c r="D66" i="1" s="1"/>
  <c r="E45" i="1"/>
  <c r="E85" i="1" s="1"/>
  <c r="O85" i="1" s="1"/>
  <c r="D45" i="1"/>
  <c r="D65" i="1" s="1"/>
  <c r="E44" i="1"/>
  <c r="E64" i="1" s="1"/>
  <c r="D44" i="1"/>
  <c r="D64" i="1" s="1"/>
  <c r="E43" i="1"/>
  <c r="E83" i="1" s="1"/>
  <c r="O83" i="1" s="1"/>
  <c r="D43" i="1"/>
  <c r="D83" i="1" s="1"/>
  <c r="L83" i="1" s="1"/>
  <c r="E42" i="1"/>
  <c r="E82" i="1" s="1"/>
  <c r="O82" i="1" s="1"/>
  <c r="D42" i="1"/>
  <c r="D82" i="1" s="1"/>
  <c r="L82" i="1" s="1"/>
  <c r="E40" i="1"/>
  <c r="E80" i="1" s="1"/>
  <c r="O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O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O2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O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O91" i="1" s="1"/>
  <c r="E90" i="1"/>
  <c r="O90" i="1" s="1"/>
  <c r="D90" i="1"/>
  <c r="L90" i="1" s="1"/>
  <c r="D91" i="1"/>
  <c r="L91" i="1" s="1"/>
  <c r="E89" i="1"/>
  <c r="O89" i="1" s="1"/>
  <c r="E88" i="1"/>
  <c r="O88" i="1" s="1"/>
  <c r="D88" i="1"/>
  <c r="L88" i="1" s="1"/>
  <c r="D87" i="1"/>
  <c r="L87" i="1" s="1"/>
  <c r="E86" i="1"/>
  <c r="O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O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T91" i="1" s="1"/>
  <c r="X91" i="1" s="1"/>
  <c r="O58" i="1"/>
  <c r="I90" i="1"/>
  <c r="I66" i="1"/>
  <c r="O60" i="1"/>
  <c r="I86" i="1"/>
  <c r="I69" i="1"/>
  <c r="I41" i="1"/>
  <c r="I42" i="1"/>
  <c r="I88" i="1"/>
  <c r="T88" i="1" s="1"/>
  <c r="X88" i="1" s="1"/>
  <c r="I84" i="1"/>
  <c r="O40" i="1"/>
  <c r="I89" i="1"/>
  <c r="T89" i="1" s="1"/>
  <c r="X89" i="1" s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T85" i="1" s="1"/>
  <c r="X85" i="1" s="1"/>
  <c r="I40" i="1"/>
  <c r="O43" i="1"/>
  <c r="I65" i="1"/>
  <c r="I43" i="1"/>
  <c r="I68" i="1"/>
  <c r="I87" i="1"/>
  <c r="T87" i="1" s="1"/>
  <c r="X87" i="1" s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T92" i="1" l="1"/>
  <c r="T90" i="1"/>
  <c r="X90" i="1" s="1"/>
  <c r="T86" i="1"/>
  <c r="T84" i="1"/>
  <c r="AB90" i="1"/>
  <c r="AF90" i="1" s="1"/>
  <c r="AB92" i="1"/>
  <c r="AF92" i="1" s="1"/>
  <c r="AB89" i="1"/>
  <c r="AF89" i="1" s="1"/>
  <c r="AB88" i="1"/>
  <c r="AF88" i="1" s="1"/>
  <c r="U85" i="1"/>
  <c r="V85" i="1" s="1"/>
  <c r="AB85" i="1"/>
  <c r="AF85" i="1" s="1"/>
  <c r="U91" i="1"/>
  <c r="V91" i="1" s="1"/>
  <c r="AB86" i="1"/>
  <c r="AF86" i="1" s="1"/>
  <c r="AB91" i="1"/>
  <c r="AF91" i="1" s="1"/>
  <c r="AB87" i="1"/>
  <c r="AF87" i="1" s="1"/>
  <c r="U88" i="1"/>
  <c r="V88" i="1" s="1"/>
  <c r="AB84" i="1"/>
  <c r="AF84" i="1" s="1"/>
  <c r="I59" i="1"/>
  <c r="I79" i="1"/>
  <c r="I63" i="1"/>
  <c r="I78" i="1"/>
  <c r="I61" i="1"/>
  <c r="I81" i="1"/>
  <c r="I83" i="1"/>
  <c r="T83" i="1" s="1"/>
  <c r="X83" i="1" s="1"/>
  <c r="I58" i="1"/>
  <c r="I60" i="1"/>
  <c r="I80" i="1"/>
  <c r="T80" i="1" s="1"/>
  <c r="X80" i="1" s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U92" i="1" l="1"/>
  <c r="V92" i="1" s="1"/>
  <c r="Y92" i="1" s="1"/>
  <c r="X92" i="1"/>
  <c r="U84" i="1"/>
  <c r="V84" i="1" s="1"/>
  <c r="Y84" i="1" s="1"/>
  <c r="X84" i="1"/>
  <c r="U86" i="1"/>
  <c r="V86" i="1" s="1"/>
  <c r="Y86" i="1" s="1"/>
  <c r="X86" i="1"/>
  <c r="T79" i="1"/>
  <c r="X79" i="1" s="1"/>
  <c r="T81" i="1"/>
  <c r="T78" i="1"/>
  <c r="X78" i="1" s="1"/>
  <c r="T82" i="1"/>
  <c r="U87" i="1"/>
  <c r="V87" i="1" s="1"/>
  <c r="Y87" i="1" s="1"/>
  <c r="AC90" i="1"/>
  <c r="AD90" i="1" s="1"/>
  <c r="AG90" i="1" s="1"/>
  <c r="AC92" i="1"/>
  <c r="AD92" i="1" s="1"/>
  <c r="AG92" i="1" s="1"/>
  <c r="AC88" i="1"/>
  <c r="AD88" i="1" s="1"/>
  <c r="AG88" i="1" s="1"/>
  <c r="AC89" i="1"/>
  <c r="AD89" i="1" s="1"/>
  <c r="AG89" i="1" s="1"/>
  <c r="Y91" i="1"/>
  <c r="Y85" i="1"/>
  <c r="AC91" i="1"/>
  <c r="AD91" i="1" s="1"/>
  <c r="AG91" i="1" s="1"/>
  <c r="AB82" i="1"/>
  <c r="AF82" i="1" s="1"/>
  <c r="AC86" i="1"/>
  <c r="AD86" i="1" s="1"/>
  <c r="AG86" i="1" s="1"/>
  <c r="AC85" i="1"/>
  <c r="AD85" i="1" s="1"/>
  <c r="AG85" i="1" s="1"/>
  <c r="Y88" i="1"/>
  <c r="AC87" i="1"/>
  <c r="AD87" i="1" s="1"/>
  <c r="AG87" i="1" s="1"/>
  <c r="AB79" i="1"/>
  <c r="AF79" i="1" s="1"/>
  <c r="AB81" i="1"/>
  <c r="AF81" i="1" s="1"/>
  <c r="AB78" i="1"/>
  <c r="AF78" i="1" s="1"/>
  <c r="AC84" i="1"/>
  <c r="AD84" i="1" s="1"/>
  <c r="U83" i="1"/>
  <c r="V83" i="1" s="1"/>
  <c r="AB80" i="1"/>
  <c r="AF80" i="1" s="1"/>
  <c r="AB83" i="1"/>
  <c r="AF83" i="1" s="1"/>
  <c r="U90" i="1"/>
  <c r="V90" i="1" s="1"/>
  <c r="U89" i="1"/>
  <c r="V89" i="1" s="1"/>
  <c r="U82" i="1" l="1"/>
  <c r="V82" i="1" s="1"/>
  <c r="X82" i="1"/>
  <c r="U81" i="1"/>
  <c r="V81" i="1" s="1"/>
  <c r="Y81" i="1" s="1"/>
  <c r="X81" i="1"/>
  <c r="U78" i="1"/>
  <c r="V78" i="1" s="1"/>
  <c r="AC82" i="1"/>
  <c r="AD82" i="1" s="1"/>
  <c r="AG82" i="1" s="1"/>
  <c r="U79" i="1"/>
  <c r="V79" i="1" s="1"/>
  <c r="Y79" i="1" s="1"/>
  <c r="AC81" i="1"/>
  <c r="AD81" i="1" s="1"/>
  <c r="AG81" i="1" s="1"/>
  <c r="AC79" i="1"/>
  <c r="AD79" i="1" s="1"/>
  <c r="AG79" i="1" s="1"/>
  <c r="AC78" i="1"/>
  <c r="AD78" i="1" s="1"/>
  <c r="AG78" i="1" s="1"/>
  <c r="AG84" i="1"/>
  <c r="AC80" i="1"/>
  <c r="AD80" i="1" s="1"/>
  <c r="AG80" i="1" s="1"/>
  <c r="Y89" i="1"/>
  <c r="Y83" i="1"/>
  <c r="AC83" i="1"/>
  <c r="AD83" i="1" s="1"/>
  <c r="Y90" i="1"/>
  <c r="U80" i="1"/>
  <c r="V80" i="1" s="1"/>
  <c r="Y82" i="1" l="1"/>
  <c r="Y78" i="1"/>
  <c r="AG83" i="1"/>
  <c r="Y80" i="1"/>
</calcChain>
</file>

<file path=xl/sharedStrings.xml><?xml version="1.0" encoding="utf-8"?>
<sst xmlns="http://schemas.openxmlformats.org/spreadsheetml/2006/main" count="726" uniqueCount="230">
  <si>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</si>
  <si>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</si>
  <si>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</si>
  <si>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</si>
  <si>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</si>
  <si>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</si>
  <si>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</si>
  <si>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</si>
  <si>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</si>
  <si>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</si>
  <si>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</si>
  <si>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</si>
  <si>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</si>
  <si>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</si>
  <si>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</si>
  <si>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</si>
  <si>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</si>
  <si>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</si>
  <si>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</si>
  <si>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</si>
  <si>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</si>
  <si>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</si>
  <si>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</si>
  <si>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</si>
  <si>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</si>
  <si>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</si>
  <si>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</si>
  <si>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</si>
  <si>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</si>
  <si>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</si>
  <si>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</si>
  <si>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</si>
  <si>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</si>
  <si>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</si>
  <si>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</si>
  <si>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</si>
  <si>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</si>
  <si>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</si>
  <si>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</si>
  <si>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</si>
  <si>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</si>
  <si>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</si>
  <si>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</si>
  <si>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</si>
  <si>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</si>
  <si>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</si>
  <si>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</si>
  <si>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</si>
  <si>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</si>
  <si>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</si>
  <si>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</si>
  <si>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</si>
  <si>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</si>
  <si>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</si>
  <si>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</si>
  <si>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</si>
  <si>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</si>
  <si>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</si>
  <si>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</si>
  <si>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</si>
  <si>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CLE</t>
  </si>
  <si>
    <t>CHC</t>
  </si>
  <si>
    <t>TEX</t>
  </si>
  <si>
    <t>NYM</t>
  </si>
  <si>
    <t>MIA</t>
  </si>
  <si>
    <t>SFG</t>
  </si>
  <si>
    <t>Final Stars</t>
  </si>
  <si>
    <t>Strikeouts</t>
  </si>
  <si>
    <t>min</t>
  </si>
  <si>
    <t/>
  </si>
  <si>
    <t>DET</t>
  </si>
  <si>
    <t>CHW</t>
  </si>
  <si>
    <t>STL</t>
  </si>
  <si>
    <t>MIL</t>
  </si>
  <si>
    <t>PIT</t>
  </si>
  <si>
    <t>OAK</t>
  </si>
  <si>
    <t>PHI</t>
  </si>
  <si>
    <t>LAA</t>
  </si>
  <si>
    <t>KCR</t>
  </si>
  <si>
    <t>TBR</t>
  </si>
  <si>
    <t>SEA</t>
  </si>
  <si>
    <t>SDP</t>
  </si>
  <si>
    <t>LAD</t>
  </si>
  <si>
    <t>ARI</t>
  </si>
  <si>
    <t>CIN</t>
  </si>
  <si>
    <t>TOR</t>
  </si>
  <si>
    <t>BAL</t>
  </si>
  <si>
    <t>WSN</t>
  </si>
  <si>
    <t>HOU</t>
  </si>
  <si>
    <t>NYY</t>
  </si>
  <si>
    <t>BOS</t>
  </si>
  <si>
    <t>ATL</t>
  </si>
  <si>
    <t>COL</t>
  </si>
  <si>
    <t>Patrick Sandoval</t>
  </si>
  <si>
    <t>Frankie Montas</t>
  </si>
  <si>
    <t>Cristopher Sanchez</t>
  </si>
  <si>
    <t>Corbin Burnes</t>
  </si>
  <si>
    <t>Trevor Williams</t>
  </si>
  <si>
    <t>Luis Gil</t>
  </si>
  <si>
    <t>Kutter Crawford</t>
  </si>
  <si>
    <t>Seth Lugo</t>
  </si>
  <si>
    <t>Shota Imanaga</t>
  </si>
  <si>
    <t>Bailey Ober</t>
  </si>
  <si>
    <t>Kyle Harrison</t>
  </si>
  <si>
    <t>TB</t>
  </si>
  <si>
    <t>Jose Quintana</t>
  </si>
  <si>
    <t>Jared Jones</t>
  </si>
  <si>
    <t>Tyler Glasnow</t>
  </si>
  <si>
    <t>Simeon Woods Richardson</t>
  </si>
  <si>
    <t>Jake Irvin</t>
  </si>
  <si>
    <t>Triston McKenzie</t>
  </si>
  <si>
    <t>Kyle Gibson</t>
  </si>
  <si>
    <t>Hunter Brown</t>
  </si>
  <si>
    <t>Tarik Skubal</t>
  </si>
  <si>
    <t>Cole Ragans</t>
  </si>
  <si>
    <t>Freddy Peralta</t>
  </si>
  <si>
    <t>Jesus Luzardo</t>
  </si>
  <si>
    <t>Brayan Bello</t>
  </si>
  <si>
    <t>Max Fried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</si>
  <si>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</si>
  <si>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</si>
  <si>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</si>
  <si>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</si>
  <si>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</si>
  <si>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</si>
  <si>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</si>
  <si>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</si>
  <si>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</si>
  <si>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</si>
  <si>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</si>
  <si>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</si>
  <si>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</si>
  <si>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</si>
  <si>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</si>
  <si>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</si>
  <si>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</si>
  <si>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</si>
  <si>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</si>
  <si>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</si>
  <si>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</si>
  <si>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</si>
  <si>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</si>
  <si>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</si>
  <si>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</si>
  <si>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</si>
  <si>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</si>
  <si>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</si>
  <si>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</si>
  <si>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</si>
  <si>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</si>
  <si>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</si>
  <si>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</si>
  <si>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</si>
  <si>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</si>
  <si>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</si>
  <si>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</si>
  <si>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</si>
  <si>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</si>
  <si>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</si>
  <si>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</si>
  <si>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</si>
  <si>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</si>
  <si>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</si>
  <si>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</si>
  <si>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</si>
  <si>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</si>
  <si>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</si>
  <si>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</si>
  <si>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</si>
  <si>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</si>
  <si>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</si>
  <si>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</si>
  <si>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</si>
  <si>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Home/Away_x</t>
  </si>
  <si>
    <t>Home/Away_y</t>
  </si>
  <si>
    <t>Average Reality</t>
  </si>
  <si>
    <t>L10 Avg</t>
  </si>
  <si>
    <t>L10 OPP Avg</t>
  </si>
  <si>
    <t>Average Home Team Score</t>
  </si>
  <si>
    <t>Additional Stars</t>
  </si>
  <si>
    <t>Average Combined Score Difference</t>
  </si>
  <si>
    <t>-125</t>
  </si>
  <si>
    <t>+105</t>
  </si>
  <si>
    <t>Gavin Stone</t>
  </si>
  <si>
    <t>Tylor Megill</t>
  </si>
  <si>
    <t>WSH</t>
  </si>
  <si>
    <t>Grayson Rodriguez</t>
  </si>
  <si>
    <t>Andrew Abbott</t>
  </si>
  <si>
    <t>Ben Brown</t>
  </si>
  <si>
    <t>Kevin Gausman</t>
  </si>
  <si>
    <t>Mike Clevinger</t>
  </si>
  <si>
    <t>Ryan Feltner</t>
  </si>
  <si>
    <t>Luis Castillo</t>
  </si>
  <si>
    <t>Matt Waldron</t>
  </si>
  <si>
    <t>Zack Wheeler</t>
  </si>
  <si>
    <t>Erik Miller</t>
  </si>
  <si>
    <t>-115</t>
  </si>
  <si>
    <t>-105</t>
  </si>
  <si>
    <t>+115</t>
  </si>
  <si>
    <t>-135</t>
  </si>
  <si>
    <t>+160</t>
  </si>
  <si>
    <t>+100</t>
  </si>
  <si>
    <t>-190</t>
  </si>
  <si>
    <t>-120</t>
  </si>
  <si>
    <t>Blake Walston</t>
  </si>
  <si>
    <t>Chris Flexen</t>
  </si>
  <si>
    <t>Ty Blach</t>
  </si>
  <si>
    <t>Jack Flaherty</t>
  </si>
  <si>
    <t>Spencer Arrighetti</t>
  </si>
  <si>
    <t>David Peterson</t>
  </si>
  <si>
    <t>Mitch Spence</t>
  </si>
  <si>
    <t>George Kirby</t>
  </si>
  <si>
    <t>Andre Pallante</t>
  </si>
  <si>
    <t>Ryan Pepiot</t>
  </si>
  <si>
    <t>Dane Dunning</t>
  </si>
  <si>
    <t>Trevor Richards</t>
  </si>
  <si>
    <t>DJ Herz</t>
  </si>
  <si>
    <t>Jared Koenig</t>
  </si>
  <si>
    <t>Adam Mazur</t>
  </si>
  <si>
    <t>-290</t>
  </si>
  <si>
    <t>+145</t>
  </si>
  <si>
    <t>-170</t>
  </si>
  <si>
    <t>+155</t>
  </si>
  <si>
    <t>-185</t>
  </si>
  <si>
    <t>+240</t>
  </si>
  <si>
    <t>+135</t>
  </si>
  <si>
    <t>-155</t>
  </si>
  <si>
    <t>7.5</t>
  </si>
  <si>
    <t>8.5</t>
  </si>
  <si>
    <t>PHO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</si>
</sst>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0" fontId="11" fillId="0" borderId="2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0" fillId="4" borderId="2" xfId="0" applyFill="1" applyBorder="1"/>
    <xf numFmtId="49" fontId="0" fillId="4" borderId="2" xfId="0" applyNumberFormat="1" applyFill="1" applyBorder="1"/>
    <xf numFmtId="2" fontId="0" fillId="4" borderId="2" xfId="0" applyNumberFormat="1" applyFill="1" applyBorder="1"/>
    <xf numFmtId="2" fontId="0" fillId="0" borderId="2" xfId="0" applyNumberFormat="1" applyBorder="1"/>
    <xf numFmtId="0" fontId="2" fillId="4" borderId="2" xfId="0" applyFont="1" applyFill="1" applyBorder="1" applyAlignment="1">
      <alignment vertical="center" wrapText="1"/>
    </xf>
    <xf numFmtId="0" fontId="10" fillId="0" borderId="2" xfId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P128"/>
  <sheetViews>
    <sheetView tabSelected="1" topLeftCell="K73" zoomScale="80" zoomScaleNormal="80" workbookViewId="0">
      <selection activeCell="AD97" sqref="AD97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175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175</v>
      </c>
      <c r="AA1" s="4" t="s">
        <v>42</v>
      </c>
      <c r="AB1" s="4" t="s">
        <v>43</v>
      </c>
      <c r="AE1" s="19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78</v>
      </c>
      <c r="B2" t="s">
        <v>60</v>
      </c>
      <c r="C2" s="5">
        <f>RF!B2</f>
        <v>5</v>
      </c>
      <c r="D2" s="5">
        <f>LR!B2</f>
        <v>5.1513519240881402</v>
      </c>
      <c r="E2" s="5">
        <f>Adaboost!B2</f>
        <v>5.7175572519083904</v>
      </c>
      <c r="F2" s="5">
        <f>XGBR!B2</f>
        <v>4.2226014000000003</v>
      </c>
      <c r="G2" s="5">
        <f>Huber!B2</f>
        <v>4.9000007250932098</v>
      </c>
      <c r="H2" s="5">
        <f>BayesRidge!B2</f>
        <v>5.1568527509230497</v>
      </c>
      <c r="I2" s="5">
        <f>Elastic!B2</f>
        <v>4.8418434867641</v>
      </c>
      <c r="J2" s="5">
        <f>GBR!B2</f>
        <v>5.1113788324194998</v>
      </c>
      <c r="K2" s="6">
        <f t="shared" ref="K2:K24" si="0">AVERAGE(C2:J2,B39)</f>
        <v>5.0361792927341362</v>
      </c>
      <c r="L2">
        <f>MAX(C2:J2)</f>
        <v>5.7175572519083904</v>
      </c>
      <c r="M2">
        <f>MIN(C2:J2)</f>
        <v>4.2226014000000003</v>
      </c>
      <c r="N2">
        <v>5</v>
      </c>
      <c r="O2" s="5">
        <f>RF!C2</f>
        <v>5.01</v>
      </c>
      <c r="P2" s="5">
        <f>LR!C2</f>
        <v>4.8761492061444898</v>
      </c>
      <c r="Q2" s="5">
        <f>Adaboost!C2</f>
        <v>5.5928961748633803</v>
      </c>
      <c r="R2" s="5">
        <f>XGBR!C2</f>
        <v>4.0593862999999999</v>
      </c>
      <c r="S2" s="5">
        <f>Huber!C2</f>
        <v>4.8000004180154603</v>
      </c>
      <c r="T2" s="5">
        <f>BayesRidge!C2</f>
        <v>4.87472750061516</v>
      </c>
      <c r="U2" s="5">
        <f>Elastic!C2</f>
        <v>4.63140264208117</v>
      </c>
      <c r="V2" s="5">
        <f>GBR!C2</f>
        <v>5.0260688004350804</v>
      </c>
      <c r="W2" s="6">
        <f t="shared" ref="W2:W35" si="1">AVERAGE(O2:V2,C39)</f>
        <v>4.8535089993424805</v>
      </c>
      <c r="X2" s="6">
        <f>MAX(O2:V2)</f>
        <v>5.5928961748633803</v>
      </c>
      <c r="Y2" s="6">
        <f>MIN(O2:V2)</f>
        <v>4.0593862999999999</v>
      </c>
      <c r="Z2">
        <v>4.8</v>
      </c>
      <c r="AA2" s="6">
        <f>MAX(L2,M2,X3,Y3)-MIN(L3,M3,X2,Y2)</f>
        <v>1.6581709519083905</v>
      </c>
      <c r="AB2" s="6">
        <f>MIN(L2,M2,X3,Y3)-MAX(L3,M3,X2,Y2)</f>
        <v>-2.7604841771929798</v>
      </c>
      <c r="AC2" s="6"/>
      <c r="AE2" t="s">
        <v>100</v>
      </c>
      <c r="AF2" s="6">
        <f>RF!D2</f>
        <v>4.8</v>
      </c>
      <c r="AG2" s="6">
        <f>LR!D2</f>
        <v>4.9307342826677898</v>
      </c>
      <c r="AH2" s="6">
        <f>Adaboost!D2</f>
        <v>4.90380313199105</v>
      </c>
      <c r="AI2" s="6">
        <f>XGBR!D2</f>
        <v>3.7514021</v>
      </c>
      <c r="AJ2" s="6">
        <f>Huber!D2</f>
        <v>4.9116077532882096</v>
      </c>
      <c r="AK2" s="6">
        <f>BayesRidge!D2</f>
        <v>4.9240594645730402</v>
      </c>
      <c r="AL2" s="6">
        <f>Elastic!D2</f>
        <v>4.7577290245895201</v>
      </c>
      <c r="AM2" s="6">
        <f>GBR!D2</f>
        <v>4.7056902808460297</v>
      </c>
      <c r="AN2" s="6">
        <f>AVERAGE(AF2:AM2,Neural!D2)</f>
        <v>4.7289300380068715</v>
      </c>
      <c r="AO2" s="6">
        <f>MAX(AF2:AM2,Neural!D2)</f>
        <v>4.9307342826677898</v>
      </c>
      <c r="AP2" s="6">
        <f>MIN(AF2:AM2,Neural!D2)</f>
        <v>3.7514021</v>
      </c>
    </row>
    <row r="3" spans="1:42" ht="15" thickBot="1" x14ac:dyDescent="0.35">
      <c r="A3" t="s">
        <v>60</v>
      </c>
      <c r="B3" t="s">
        <v>78</v>
      </c>
      <c r="C3" s="5">
        <f>RF!B3</f>
        <v>6</v>
      </c>
      <c r="D3" s="5">
        <f>LR!B3</f>
        <v>5.7754064312662097</v>
      </c>
      <c r="E3" s="5">
        <f>Adaboost!B3</f>
        <v>6.7403508771929799</v>
      </c>
      <c r="F3" s="5">
        <f>XGBR!B3</f>
        <v>5.1523532999999997</v>
      </c>
      <c r="G3" s="5">
        <f>Huber!B3</f>
        <v>5.6000002692558901</v>
      </c>
      <c r="H3" s="5">
        <f>BayesRidge!B3</f>
        <v>5.7793963968463098</v>
      </c>
      <c r="I3" s="5">
        <f>Elastic!B3</f>
        <v>5.0401474697536699</v>
      </c>
      <c r="J3" s="5">
        <f>GBR!B3</f>
        <v>6.1055887403369598</v>
      </c>
      <c r="K3" s="6">
        <f t="shared" si="0"/>
        <v>5.7698666009791459</v>
      </c>
      <c r="L3">
        <f t="shared" ref="L3:L35" si="2">MAX(C3:J3)</f>
        <v>6.7403508771929799</v>
      </c>
      <c r="M3">
        <f t="shared" ref="M3:M35" si="3">MIN(C3:J3)</f>
        <v>5.0401474697536699</v>
      </c>
      <c r="N3">
        <v>6</v>
      </c>
      <c r="O3" s="5">
        <f>RF!C3</f>
        <v>4.01</v>
      </c>
      <c r="P3" s="5">
        <f>LR!C3</f>
        <v>4.3903486900465802</v>
      </c>
      <c r="Q3" s="5">
        <f>Adaboost!C3</f>
        <v>4.6940639269406397</v>
      </c>
      <c r="R3" s="5">
        <f>XGBR!C3</f>
        <v>3.9798667000000001</v>
      </c>
      <c r="S3" s="5">
        <f>Huber!C3</f>
        <v>4.30000181708537</v>
      </c>
      <c r="T3" s="5">
        <f>BayesRidge!C3</f>
        <v>4.3843039216735598</v>
      </c>
      <c r="U3" s="5">
        <f>Elastic!C3</f>
        <v>4.3435063200733204</v>
      </c>
      <c r="V3" s="5">
        <f>GBR!C3</f>
        <v>4.0316713671492597</v>
      </c>
      <c r="W3" s="6">
        <f t="shared" si="1"/>
        <v>4.278888684057101</v>
      </c>
      <c r="X3" s="6">
        <f t="shared" ref="X3:X35" si="4">MAX(O3:V3)</f>
        <v>4.6940639269406397</v>
      </c>
      <c r="Y3" s="6">
        <f t="shared" ref="Y3:Y35" si="5">MIN(O3:V3)</f>
        <v>3.9798667000000001</v>
      </c>
      <c r="Z3">
        <v>4.4000000000000004</v>
      </c>
      <c r="AC3" s="6"/>
      <c r="AE3" t="s">
        <v>110</v>
      </c>
      <c r="AF3" s="6">
        <f>RF!D3</f>
        <v>5.44</v>
      </c>
      <c r="AG3" s="6">
        <f>LR!D3</f>
        <v>5.4745870701831203</v>
      </c>
      <c r="AH3" s="6">
        <f>Adaboost!D3</f>
        <v>5.0370774263904003</v>
      </c>
      <c r="AI3" s="6">
        <f>XGBR!D3</f>
        <v>5.3599863000000001</v>
      </c>
      <c r="AJ3" s="6">
        <f>Huber!D3</f>
        <v>5.4698432883893604</v>
      </c>
      <c r="AK3" s="6">
        <f>BayesRidge!D3</f>
        <v>5.3876239928083596</v>
      </c>
      <c r="AL3" s="6">
        <f>Elastic!D3</f>
        <v>5.0688480122547803</v>
      </c>
      <c r="AM3" s="6">
        <f>GBR!D3</f>
        <v>5.14147246365392</v>
      </c>
      <c r="AN3" s="6">
        <f>AVERAGE(AF3:AM3,Neural!D3)</f>
        <v>5.3258031180780101</v>
      </c>
      <c r="AO3" s="6">
        <f>MAX(AF3:AM3,Neural!D3)</f>
        <v>5.5527895090221504</v>
      </c>
      <c r="AP3" s="6">
        <f>MIN(AF3:AM3,Neural!D3)</f>
        <v>5.0370774263904003</v>
      </c>
    </row>
    <row r="4" spans="1:42" ht="15" thickBot="1" x14ac:dyDescent="0.35">
      <c r="A4" t="s">
        <v>82</v>
      </c>
      <c r="B4" t="s">
        <v>74</v>
      </c>
      <c r="C4" s="5">
        <f>RF!B4</f>
        <v>3.08</v>
      </c>
      <c r="D4" s="5">
        <f>LR!B4</f>
        <v>3.4550084316916498</v>
      </c>
      <c r="E4" s="5">
        <f>Adaboost!B4</f>
        <v>3.4112676056338</v>
      </c>
      <c r="F4" s="5">
        <f>XGBR!B4</f>
        <v>3.1360416</v>
      </c>
      <c r="G4" s="5">
        <f>Huber!B4</f>
        <v>3.2001293721890001</v>
      </c>
      <c r="H4" s="5">
        <f>BayesRidge!B4</f>
        <v>3.4586439494933501</v>
      </c>
      <c r="I4" s="5">
        <f>Elastic!B4</f>
        <v>4.1620663383115799</v>
      </c>
      <c r="J4" s="5">
        <f>GBR!B4</f>
        <v>3.1340962201622999</v>
      </c>
      <c r="K4" s="6">
        <f t="shared" si="0"/>
        <v>3.3845793933456232</v>
      </c>
      <c r="L4">
        <f t="shared" si="2"/>
        <v>4.1620663383115799</v>
      </c>
      <c r="M4">
        <f t="shared" si="3"/>
        <v>3.08</v>
      </c>
      <c r="N4">
        <v>3.5</v>
      </c>
      <c r="O4" s="5">
        <f>RF!C4</f>
        <v>3</v>
      </c>
      <c r="P4" s="5">
        <f>LR!C4</f>
        <v>3.2039633424901299</v>
      </c>
      <c r="Q4" s="5">
        <f>Adaboost!C4</f>
        <v>3.3155339805825199</v>
      </c>
      <c r="R4" s="5">
        <f>XGBR!C4</f>
        <v>2.0434910999999998</v>
      </c>
      <c r="S4" s="5">
        <f>Huber!C4</f>
        <v>2.9000009455416902</v>
      </c>
      <c r="T4" s="5">
        <f>BayesRidge!C4</f>
        <v>3.204478337581</v>
      </c>
      <c r="U4" s="5">
        <f>Elastic!C4</f>
        <v>3.6280009093104901</v>
      </c>
      <c r="V4" s="5">
        <f>GBR!C4</f>
        <v>3.07234037343424</v>
      </c>
      <c r="W4" s="6">
        <f t="shared" si="1"/>
        <v>3.0557288536394136</v>
      </c>
      <c r="X4" s="6">
        <f t="shared" si="4"/>
        <v>3.6280009093104901</v>
      </c>
      <c r="Y4" s="6">
        <f t="shared" si="5"/>
        <v>2.0434910999999998</v>
      </c>
      <c r="Z4">
        <v>3.2</v>
      </c>
      <c r="AA4" s="6">
        <f>MAX(L4,M4,X5,Y5)-MIN(L5,M5,X4,Y4)</f>
        <v>3.5494050748633805</v>
      </c>
      <c r="AB4" s="6">
        <f>MIN(L4,M4,X5,Y5)-MAX(L5,M5,X4,Y4)</f>
        <v>-2.6375572519083903</v>
      </c>
      <c r="AC4" s="6"/>
      <c r="AE4" t="s">
        <v>107</v>
      </c>
      <c r="AF4" s="6">
        <f>RF!D4</f>
        <v>6.13</v>
      </c>
      <c r="AG4" s="6">
        <f>LR!D4</f>
        <v>6.15825415042376</v>
      </c>
      <c r="AH4" s="6">
        <f>Adaboost!D4</f>
        <v>5.7969984202211604</v>
      </c>
      <c r="AI4" s="6">
        <f>XGBR!D4</f>
        <v>7.2053456000000002</v>
      </c>
      <c r="AJ4" s="6">
        <f>Huber!D4</f>
        <v>6.1433181539132304</v>
      </c>
      <c r="AK4" s="6">
        <f>BayesRidge!D4</f>
        <v>6.1932601554413198</v>
      </c>
      <c r="AL4" s="6">
        <f>Elastic!D4</f>
        <v>5.4010862371925201</v>
      </c>
      <c r="AM4" s="6">
        <f>GBR!D4</f>
        <v>6.3691436130465</v>
      </c>
      <c r="AN4" s="6">
        <f>AVERAGE(AF4:AM4,Neural!D4)</f>
        <v>6.1633434857520353</v>
      </c>
      <c r="AO4" s="6">
        <f>MAX(AF4:AM4,Neural!D4)</f>
        <v>7.2053456000000002</v>
      </c>
      <c r="AP4" s="6">
        <f>MIN(AF4:AM4,Neural!D4)</f>
        <v>5.4010862371925201</v>
      </c>
    </row>
    <row r="5" spans="1:42" ht="15" thickBot="1" x14ac:dyDescent="0.35">
      <c r="A5" t="s">
        <v>74</v>
      </c>
      <c r="B5" t="s">
        <v>82</v>
      </c>
      <c r="C5" s="5">
        <f>RF!B5</f>
        <v>5.03</v>
      </c>
      <c r="D5" s="5">
        <f>LR!B5</f>
        <v>5.29093353151515</v>
      </c>
      <c r="E5" s="5">
        <f>Adaboost!B5</f>
        <v>5.7175572519083904</v>
      </c>
      <c r="F5" s="5">
        <f>XGBR!B5</f>
        <v>5.1327530000000001</v>
      </c>
      <c r="G5" s="5">
        <f>Huber!B5</f>
        <v>5.0999997913366499</v>
      </c>
      <c r="H5" s="5">
        <f>BayesRidge!B5</f>
        <v>5.30620215102069</v>
      </c>
      <c r="I5" s="5">
        <f>Elastic!B5</f>
        <v>4.7665024789841803</v>
      </c>
      <c r="J5" s="5">
        <f>GBR!B5</f>
        <v>5.1183713527021899</v>
      </c>
      <c r="K5" s="6">
        <f t="shared" si="0"/>
        <v>5.1940071265662011</v>
      </c>
      <c r="L5">
        <f t="shared" si="2"/>
        <v>5.7175572519083904</v>
      </c>
      <c r="M5">
        <f t="shared" si="3"/>
        <v>4.7665024789841803</v>
      </c>
      <c r="N5">
        <v>5.2</v>
      </c>
      <c r="O5" s="5">
        <f>RF!C5</f>
        <v>5.09</v>
      </c>
      <c r="P5" s="5">
        <f>LR!C5</f>
        <v>5.3116713864248002</v>
      </c>
      <c r="Q5" s="5">
        <f>Adaboost!C5</f>
        <v>5.5928961748633803</v>
      </c>
      <c r="R5" s="5">
        <f>XGBR!C5</f>
        <v>5.3139133000000003</v>
      </c>
      <c r="S5" s="5">
        <f>Huber!C5</f>
        <v>5.0000032934296197</v>
      </c>
      <c r="T5" s="5">
        <f>BayesRidge!C5</f>
        <v>5.3210018566730604</v>
      </c>
      <c r="U5" s="5">
        <f>Elastic!C5</f>
        <v>4.8400672432768301</v>
      </c>
      <c r="V5" s="5">
        <f>GBR!C5</f>
        <v>5.0725782370307</v>
      </c>
      <c r="W5" s="6">
        <f t="shared" si="1"/>
        <v>5.2001857409867327</v>
      </c>
      <c r="X5" s="6">
        <f t="shared" si="4"/>
        <v>5.5928961748633803</v>
      </c>
      <c r="Y5" s="6">
        <f t="shared" si="5"/>
        <v>4.8400672432768301</v>
      </c>
      <c r="Z5">
        <v>5.0999999999999996</v>
      </c>
      <c r="AC5" s="6"/>
      <c r="AE5" t="s">
        <v>106</v>
      </c>
      <c r="AF5" s="6">
        <f>RF!D5</f>
        <v>4.8499999999999996</v>
      </c>
      <c r="AG5" s="6">
        <f>LR!D5</f>
        <v>5.0619794135375598</v>
      </c>
      <c r="AH5" s="6">
        <f>Adaboost!D5</f>
        <v>4.9027027027027001</v>
      </c>
      <c r="AI5" s="6">
        <f>XGBR!D5</f>
        <v>4.4984729999999997</v>
      </c>
      <c r="AJ5" s="6">
        <f>Huber!D5</f>
        <v>5.0254389191119397</v>
      </c>
      <c r="AK5" s="6">
        <f>BayesRidge!D5</f>
        <v>5.0615054106050099</v>
      </c>
      <c r="AL5" s="6">
        <f>Elastic!D5</f>
        <v>5.0197088531624097</v>
      </c>
      <c r="AM5" s="6">
        <f>GBR!D5</f>
        <v>5.1916638075166501</v>
      </c>
      <c r="AN5" s="6">
        <f>AVERAGE(AF5:AM5,Neural!D5)</f>
        <v>4.9931434963110162</v>
      </c>
      <c r="AO5" s="6">
        <f>MAX(AF5:AM5,Neural!D5)</f>
        <v>5.3268193601628697</v>
      </c>
      <c r="AP5" s="6">
        <f>MIN(AF5:AM5,Neural!D5)</f>
        <v>4.4984729999999997</v>
      </c>
    </row>
    <row r="6" spans="1:42" ht="15" thickBot="1" x14ac:dyDescent="0.35">
      <c r="A6" t="s">
        <v>73</v>
      </c>
      <c r="B6" t="s">
        <v>76</v>
      </c>
      <c r="C6" s="5">
        <f>RF!B6</f>
        <v>5.52</v>
      </c>
      <c r="D6" s="5">
        <f>LR!B6</f>
        <v>5.5581505868897603</v>
      </c>
      <c r="E6" s="5">
        <f>Adaboost!B6</f>
        <v>5.7175572519083904</v>
      </c>
      <c r="F6" s="5">
        <f>XGBR!B6</f>
        <v>5.1358823999999998</v>
      </c>
      <c r="G6" s="5">
        <f>Huber!B6</f>
        <v>5.3000007752806297</v>
      </c>
      <c r="H6" s="5">
        <f>BayesRidge!B6</f>
        <v>5.5579311489048502</v>
      </c>
      <c r="I6" s="5">
        <f>Elastic!B6</f>
        <v>4.9107227289647302</v>
      </c>
      <c r="J6" s="5">
        <f>GBR!B6</f>
        <v>5.0913671934390399</v>
      </c>
      <c r="K6" s="6">
        <f t="shared" si="0"/>
        <v>5.373117123643727</v>
      </c>
      <c r="L6">
        <f t="shared" si="2"/>
        <v>5.7175572519083904</v>
      </c>
      <c r="M6">
        <f t="shared" si="3"/>
        <v>4.9107227289647302</v>
      </c>
      <c r="N6">
        <v>5.4</v>
      </c>
      <c r="O6" s="5">
        <f>RF!C6</f>
        <v>4.17</v>
      </c>
      <c r="P6" s="5">
        <f>LR!C6</f>
        <v>3.6993185341508199</v>
      </c>
      <c r="Q6" s="5">
        <f>Adaboost!C6</f>
        <v>4.6940639269406397</v>
      </c>
      <c r="R6" s="5">
        <f>XGBR!C6</f>
        <v>3.0247622000000001</v>
      </c>
      <c r="S6" s="5">
        <f>Huber!C6</f>
        <v>3.59999951069996</v>
      </c>
      <c r="T6" s="5">
        <f>BayesRidge!C6</f>
        <v>3.7145783573629099</v>
      </c>
      <c r="U6" s="5">
        <f>Elastic!C6</f>
        <v>3.62549040270626</v>
      </c>
      <c r="V6" s="5">
        <f>GBR!C6</f>
        <v>4.0598776299732799</v>
      </c>
      <c r="W6" s="6">
        <f t="shared" si="1"/>
        <v>3.8212017203274149</v>
      </c>
      <c r="X6" s="6">
        <f t="shared" si="4"/>
        <v>4.6940639269406397</v>
      </c>
      <c r="Y6" s="6">
        <f t="shared" si="5"/>
        <v>3.0247622000000001</v>
      </c>
      <c r="Z6">
        <v>3.6</v>
      </c>
      <c r="AA6" s="6">
        <f>MAX(L6,M6,X7,Y7)-MIN(L7,M7,X6,Y6)</f>
        <v>2.6927950519083903</v>
      </c>
      <c r="AB6" s="6">
        <f>MIN(L6,M6,X7,Y7)-MAX(L7,M7,X6,Y6)</f>
        <v>-1.90624891063135</v>
      </c>
      <c r="AC6" s="6"/>
      <c r="AE6" t="s">
        <v>217</v>
      </c>
      <c r="AF6" s="6">
        <f>RF!D6</f>
        <v>1.27</v>
      </c>
      <c r="AG6" s="6">
        <f>LR!D6</f>
        <v>1.75486148311366</v>
      </c>
      <c r="AH6" s="6">
        <f>Adaboost!D6</f>
        <v>2.6756756756756701</v>
      </c>
      <c r="AI6" s="6">
        <f>XGBR!D6</f>
        <v>1.9048503999999999</v>
      </c>
      <c r="AJ6" s="6">
        <f>Huber!D6</f>
        <v>1.77980118737709</v>
      </c>
      <c r="AK6" s="6">
        <f>BayesRidge!D6</f>
        <v>1.87666724216767</v>
      </c>
      <c r="AL6" s="6">
        <f>Elastic!D6</f>
        <v>3.7369294267533402</v>
      </c>
      <c r="AM6" s="6">
        <f>GBR!D6</f>
        <v>1.4792866791805399</v>
      </c>
      <c r="AN6" s="6">
        <f>AVERAGE(AF6:AM6,Neural!D6)</f>
        <v>2.0337459384143557</v>
      </c>
      <c r="AO6" s="6">
        <f>MAX(AF6:AM6,Neural!D6)</f>
        <v>3.7369294267533402</v>
      </c>
      <c r="AP6" s="6">
        <f>MIN(AF6:AM6,Neural!D6)</f>
        <v>1.27</v>
      </c>
    </row>
    <row r="7" spans="1:42" ht="15" thickBot="1" x14ac:dyDescent="0.35">
      <c r="A7" t="s">
        <v>76</v>
      </c>
      <c r="B7" t="s">
        <v>73</v>
      </c>
      <c r="C7" s="5">
        <f>RF!B7</f>
        <v>4.04</v>
      </c>
      <c r="D7" s="5">
        <f>LR!B7</f>
        <v>4.0079034283294597</v>
      </c>
      <c r="E7" s="5">
        <f>Adaboost!B7</f>
        <v>4.90625</v>
      </c>
      <c r="F7" s="5">
        <f>XGBR!B7</f>
        <v>3.3021984</v>
      </c>
      <c r="G7" s="5">
        <f>Huber!B7</f>
        <v>3.80000053630165</v>
      </c>
      <c r="H7" s="5">
        <f>BayesRidge!B7</f>
        <v>4.0079219724520501</v>
      </c>
      <c r="I7" s="5">
        <f>Elastic!B7</f>
        <v>4.0724290782247801</v>
      </c>
      <c r="J7" s="5">
        <f>GBR!B7</f>
        <v>4.1156399584412497</v>
      </c>
      <c r="K7" s="6">
        <f t="shared" si="0"/>
        <v>4.0030332929628694</v>
      </c>
      <c r="L7">
        <f t="shared" si="2"/>
        <v>4.90625</v>
      </c>
      <c r="M7">
        <f t="shared" si="3"/>
        <v>3.3021984</v>
      </c>
      <c r="N7">
        <v>3.9</v>
      </c>
      <c r="O7" s="5">
        <f>RF!C7</f>
        <v>3.02</v>
      </c>
      <c r="P7" s="5">
        <f>LR!C7</f>
        <v>3.14842064398748</v>
      </c>
      <c r="Q7" s="5">
        <f>Adaboost!C7</f>
        <v>3.3155339805825199</v>
      </c>
      <c r="R7" s="5">
        <f>XGBR!C7</f>
        <v>3.038408</v>
      </c>
      <c r="S7" s="5">
        <f>Huber!C7</f>
        <v>3.00000108936865</v>
      </c>
      <c r="T7" s="5">
        <f>BayesRidge!C7</f>
        <v>3.15361225838963</v>
      </c>
      <c r="U7" s="5">
        <f>Elastic!C7</f>
        <v>3.4355187014978501</v>
      </c>
      <c r="V7" s="5">
        <f>GBR!C7</f>
        <v>3.0334460204073701</v>
      </c>
      <c r="W7" s="6">
        <f t="shared" si="1"/>
        <v>3.371281854897699</v>
      </c>
      <c r="X7" s="6">
        <f t="shared" si="4"/>
        <v>3.4355187014978501</v>
      </c>
      <c r="Y7" s="6">
        <f t="shared" si="5"/>
        <v>3.00000108936865</v>
      </c>
      <c r="Z7">
        <v>3.1</v>
      </c>
      <c r="AC7" s="6"/>
      <c r="AE7" t="s">
        <v>95</v>
      </c>
      <c r="AF7" s="6">
        <f>RF!D7</f>
        <v>5.21</v>
      </c>
      <c r="AG7" s="6">
        <f>LR!D7</f>
        <v>5.3432018137225796</v>
      </c>
      <c r="AH7" s="6">
        <f>Adaboost!D7</f>
        <v>5.0370774263904003</v>
      </c>
      <c r="AI7" s="6">
        <f>XGBR!D7</f>
        <v>5.8199924999999997</v>
      </c>
      <c r="AJ7" s="6">
        <f>Huber!D7</f>
        <v>5.3728439312537697</v>
      </c>
      <c r="AK7" s="6">
        <f>BayesRidge!D7</f>
        <v>5.2963092967612297</v>
      </c>
      <c r="AL7" s="6">
        <f>Elastic!D7</f>
        <v>5.2438400612437501</v>
      </c>
      <c r="AM7" s="6">
        <f>GBR!D7</f>
        <v>5.3071404154431701</v>
      </c>
      <c r="AN7" s="6">
        <f>AVERAGE(AF7:AM7,Neural!D7)</f>
        <v>5.3475013399221893</v>
      </c>
      <c r="AO7" s="6">
        <f>MAX(AF7:AM7,Neural!D7)</f>
        <v>5.8199924999999997</v>
      </c>
      <c r="AP7" s="6">
        <f>MIN(AF7:AM7,Neural!D7)</f>
        <v>5.0370774263904003</v>
      </c>
    </row>
    <row r="8" spans="1:42" ht="15" thickBot="1" x14ac:dyDescent="0.35">
      <c r="A8" t="s">
        <v>79</v>
      </c>
      <c r="B8" t="s">
        <v>64</v>
      </c>
      <c r="C8" s="5">
        <f>RF!B8</f>
        <v>3.06</v>
      </c>
      <c r="D8" s="5">
        <f>LR!B8</f>
        <v>3.6823021695173899</v>
      </c>
      <c r="E8" s="5">
        <f>Adaboost!B8</f>
        <v>3.4112676056338</v>
      </c>
      <c r="F8" s="5">
        <f>XGBR!B8</f>
        <v>3.1291578000000002</v>
      </c>
      <c r="G8" s="5">
        <f>Huber!B8</f>
        <v>3.4000006363331101</v>
      </c>
      <c r="H8" s="5">
        <f>BayesRidge!B8</f>
        <v>3.6882646301945701</v>
      </c>
      <c r="I8" s="5">
        <f>Elastic!B8</f>
        <v>3.8376277387434499</v>
      </c>
      <c r="J8" s="5">
        <f>GBR!B8</f>
        <v>3.1073366011291101</v>
      </c>
      <c r="K8" s="6">
        <f t="shared" si="0"/>
        <v>3.4702579542336021</v>
      </c>
      <c r="L8">
        <f t="shared" si="2"/>
        <v>3.8376277387434499</v>
      </c>
      <c r="M8">
        <f t="shared" si="3"/>
        <v>3.06</v>
      </c>
      <c r="N8">
        <v>3.4</v>
      </c>
      <c r="O8" s="5">
        <f>RF!C8</f>
        <v>5.05</v>
      </c>
      <c r="P8" s="5">
        <f>LR!C8</f>
        <v>5.2983667248800401</v>
      </c>
      <c r="Q8" s="5">
        <f>Adaboost!C8</f>
        <v>5.5928961748633803</v>
      </c>
      <c r="R8" s="5">
        <f>XGBR!C8</f>
        <v>4.334473</v>
      </c>
      <c r="S8" s="5">
        <f>Huber!C8</f>
        <v>4.9000037154607696</v>
      </c>
      <c r="T8" s="5">
        <f>BayesRidge!C8</f>
        <v>5.2985489207001404</v>
      </c>
      <c r="U8" s="5">
        <f>Elastic!C8</f>
        <v>5.0116999611741804</v>
      </c>
      <c r="V8" s="5">
        <f>GBR!C8</f>
        <v>5.1140171528809502</v>
      </c>
      <c r="W8" s="6">
        <f t="shared" si="1"/>
        <v>4.8674452310306684</v>
      </c>
      <c r="X8" s="6">
        <f t="shared" si="4"/>
        <v>5.5928961748633803</v>
      </c>
      <c r="Y8" s="6">
        <f t="shared" si="5"/>
        <v>4.334473</v>
      </c>
      <c r="Z8">
        <v>5</v>
      </c>
      <c r="AA8" s="6">
        <f>MAX(L8,M8,X9,Y9)-MIN(L9,M9,X8,Y8)</f>
        <v>1.7376277387434498</v>
      </c>
      <c r="AB8" s="6">
        <f>MIN(L8,M8,X9,Y9)-MAX(L9,M9,X8,Y8)</f>
        <v>-3.5481491748633802</v>
      </c>
      <c r="AC8" s="6"/>
      <c r="AE8" t="s">
        <v>213</v>
      </c>
      <c r="AF8" s="6">
        <f>RF!D8</f>
        <v>4.99</v>
      </c>
      <c r="AG8" s="6">
        <f>LR!D8</f>
        <v>4.4554225349795802</v>
      </c>
      <c r="AH8" s="6">
        <f>Adaboost!D8</f>
        <v>4.1642857142857101</v>
      </c>
      <c r="AI8" s="6">
        <f>XGBR!D8</f>
        <v>4.8821415999999997</v>
      </c>
      <c r="AJ8" s="6">
        <f>Huber!D8</f>
        <v>4.4791051890401299</v>
      </c>
      <c r="AK8" s="6">
        <f>BayesRidge!D8</f>
        <v>4.4875044067701602</v>
      </c>
      <c r="AL8" s="6">
        <f>Elastic!D8</f>
        <v>4.8175611247896297</v>
      </c>
      <c r="AM8" s="6">
        <f>GBR!D8</f>
        <v>4.5652204210341498</v>
      </c>
      <c r="AN8" s="6">
        <f>AVERAGE(AF8:AM8,Neural!D8)</f>
        <v>4.5822770116301887</v>
      </c>
      <c r="AO8" s="6">
        <f>MAX(AF8:AM8,Neural!D8)</f>
        <v>4.99</v>
      </c>
      <c r="AP8" s="6">
        <f>MIN(AF8:AM8,Neural!D8)</f>
        <v>4.1642857142857101</v>
      </c>
    </row>
    <row r="9" spans="1:42" ht="15" thickBot="1" x14ac:dyDescent="0.35">
      <c r="A9" t="s">
        <v>64</v>
      </c>
      <c r="B9" t="s">
        <v>79</v>
      </c>
      <c r="C9" s="5">
        <f>RF!B9</f>
        <v>2.1</v>
      </c>
      <c r="D9" s="5">
        <f>LR!B9</f>
        <v>2.6727543255186901</v>
      </c>
      <c r="E9" s="5">
        <f>Adaboost!B9</f>
        <v>3.1854636591478598</v>
      </c>
      <c r="F9" s="5">
        <f>XGBR!B9</f>
        <v>2.2778296</v>
      </c>
      <c r="G9" s="5">
        <f>Huber!B9</f>
        <v>2.5000006564530701</v>
      </c>
      <c r="H9" s="5">
        <f>BayesRidge!B9</f>
        <v>2.6590884599121898</v>
      </c>
      <c r="I9" s="5">
        <f>Elastic!B9</f>
        <v>3.49800703728258</v>
      </c>
      <c r="J9" s="5">
        <f>GBR!B9</f>
        <v>2.1286796617331798</v>
      </c>
      <c r="K9" s="6">
        <f t="shared" si="0"/>
        <v>2.6280558202469733</v>
      </c>
      <c r="L9">
        <f t="shared" si="2"/>
        <v>3.49800703728258</v>
      </c>
      <c r="M9">
        <f t="shared" si="3"/>
        <v>2.1</v>
      </c>
      <c r="N9">
        <v>2.7</v>
      </c>
      <c r="O9" s="5">
        <f>RF!C9</f>
        <v>2.76</v>
      </c>
      <c r="P9" s="5">
        <f>LR!C9</f>
        <v>2.67268970126832</v>
      </c>
      <c r="Q9" s="5">
        <f>Adaboost!C9</f>
        <v>2.52803738317757</v>
      </c>
      <c r="R9" s="5">
        <f>XGBR!C9</f>
        <v>2.0447470000000001</v>
      </c>
      <c r="S9" s="5">
        <f>Huber!C9</f>
        <v>2.4000019436906599</v>
      </c>
      <c r="T9" s="5">
        <f>BayesRidge!C9</f>
        <v>2.6636952945325501</v>
      </c>
      <c r="U9" s="5">
        <f>Elastic!C9</f>
        <v>3.2331186076579201</v>
      </c>
      <c r="V9" s="5">
        <f>GBR!C9</f>
        <v>2.0816687198405099</v>
      </c>
      <c r="W9" s="6">
        <f t="shared" si="1"/>
        <v>2.5597252113925957</v>
      </c>
      <c r="X9" s="6">
        <f t="shared" si="4"/>
        <v>3.2331186076579201</v>
      </c>
      <c r="Y9" s="6">
        <f t="shared" si="5"/>
        <v>2.0447470000000001</v>
      </c>
      <c r="Z9">
        <v>2.6</v>
      </c>
      <c r="AC9" s="6"/>
      <c r="AE9" t="s">
        <v>116</v>
      </c>
      <c r="AF9" s="6">
        <f>RF!D9</f>
        <v>3.59</v>
      </c>
      <c r="AG9" s="6">
        <f>LR!D9</f>
        <v>4.1986606639557502</v>
      </c>
      <c r="AH9" s="6">
        <f>Adaboost!D9</f>
        <v>4.0337078651685303</v>
      </c>
      <c r="AI9" s="6">
        <f>XGBR!D9</f>
        <v>4.1375995000000003</v>
      </c>
      <c r="AJ9" s="6">
        <f>Huber!D9</f>
        <v>4.2017844622076996</v>
      </c>
      <c r="AK9" s="6">
        <f>BayesRidge!D9</f>
        <v>4.1504958393063598</v>
      </c>
      <c r="AL9" s="6">
        <f>Elastic!D9</f>
        <v>4.5136350493201496</v>
      </c>
      <c r="AM9" s="6">
        <f>GBR!D9</f>
        <v>4.4772311870647998</v>
      </c>
      <c r="AN9" s="6">
        <f>AVERAGE(AF9:AM9,Neural!D9)</f>
        <v>4.1701413911081806</v>
      </c>
      <c r="AO9" s="6">
        <f>MAX(AF9:AM9,Neural!D9)</f>
        <v>4.5136350493201496</v>
      </c>
      <c r="AP9" s="6">
        <f>MIN(AF9:AM9,Neural!D9)</f>
        <v>3.59</v>
      </c>
    </row>
    <row r="10" spans="1:42" ht="15" thickBot="1" x14ac:dyDescent="0.35">
      <c r="A10" t="s">
        <v>63</v>
      </c>
      <c r="B10" t="s">
        <v>87</v>
      </c>
      <c r="C10" s="5">
        <f>RF!B10</f>
        <v>4.01</v>
      </c>
      <c r="D10" s="5">
        <f>LR!B10</f>
        <v>4.2794828157141502</v>
      </c>
      <c r="E10" s="5">
        <f>Adaboost!B10</f>
        <v>4.90625</v>
      </c>
      <c r="F10" s="5">
        <f>XGBR!B10</f>
        <v>4.1819470000000001</v>
      </c>
      <c r="G10" s="5">
        <f>Huber!B10</f>
        <v>4.0000101134903199</v>
      </c>
      <c r="H10" s="5">
        <f>BayesRidge!B10</f>
        <v>4.2674369256911202</v>
      </c>
      <c r="I10" s="5">
        <f>Elastic!B10</f>
        <v>4.2891756326073498</v>
      </c>
      <c r="J10" s="5">
        <f>GBR!B10</f>
        <v>4.12778327272901</v>
      </c>
      <c r="K10" s="6">
        <f t="shared" si="0"/>
        <v>4.2661210427185132</v>
      </c>
      <c r="L10">
        <f t="shared" si="2"/>
        <v>4.90625</v>
      </c>
      <c r="M10">
        <f t="shared" si="3"/>
        <v>4.0000101134903199</v>
      </c>
      <c r="N10">
        <v>4.0999999999999996</v>
      </c>
      <c r="O10" s="5">
        <f>RF!C10</f>
        <v>6.05</v>
      </c>
      <c r="P10" s="5">
        <f>LR!C10</f>
        <v>6.2131888219872602</v>
      </c>
      <c r="Q10" s="5">
        <f>Adaboost!C10</f>
        <v>6.7903614457831303</v>
      </c>
      <c r="R10" s="5">
        <f>XGBR!C10</f>
        <v>5.2648162999999997</v>
      </c>
      <c r="S10" s="5">
        <f>Huber!C10</f>
        <v>5.9002807669589599</v>
      </c>
      <c r="T10" s="5">
        <f>BayesRidge!C10</f>
        <v>6.2093681670349801</v>
      </c>
      <c r="U10" s="5">
        <f>Elastic!C10</f>
        <v>5.4223248517627196</v>
      </c>
      <c r="V10" s="5">
        <f>GBR!C10</f>
        <v>6.5019649570071296</v>
      </c>
      <c r="W10" s="6">
        <f t="shared" si="1"/>
        <v>6.0582817173525561</v>
      </c>
      <c r="X10" s="6">
        <f t="shared" si="4"/>
        <v>6.7903614457831303</v>
      </c>
      <c r="Y10" s="6">
        <f t="shared" si="5"/>
        <v>5.2648162999999997</v>
      </c>
      <c r="Z10">
        <v>6.1</v>
      </c>
      <c r="AA10" s="6">
        <f>MAX(L10,M10,X11,Y11)-MIN(L11,M11,X10,Y10)</f>
        <v>0.90624868537381964</v>
      </c>
      <c r="AB10" s="6">
        <f>MIN(L10,M10,X11,Y11)-MAX(L11,M11,X10,Y10)</f>
        <v>-3.6888744457831302</v>
      </c>
      <c r="AC10" s="6"/>
      <c r="AE10" t="s">
        <v>209</v>
      </c>
      <c r="AF10" s="6">
        <f>RF!D10</f>
        <v>4.6500000000000004</v>
      </c>
      <c r="AG10" s="6">
        <f>LR!D10</f>
        <v>4.7378729447126098</v>
      </c>
      <c r="AH10" s="6">
        <f>Adaboost!D10</f>
        <v>5.0370774263904003</v>
      </c>
      <c r="AI10" s="6">
        <f>XGBR!D10</f>
        <v>4.6680159999999997</v>
      </c>
      <c r="AJ10" s="6">
        <f>Huber!D10</f>
        <v>4.7376191618214802</v>
      </c>
      <c r="AK10" s="6">
        <f>BayesRidge!D10</f>
        <v>4.8784976807833802</v>
      </c>
      <c r="AL10" s="6">
        <f>Elastic!D10</f>
        <v>5.1325668756017899</v>
      </c>
      <c r="AM10" s="6">
        <f>GBR!D10</f>
        <v>5.0351486472399403</v>
      </c>
      <c r="AN10" s="6">
        <f>AVERAGE(AF10:AM10,Neural!D10)</f>
        <v>4.8550208570364584</v>
      </c>
      <c r="AO10" s="6">
        <f>MAX(AF10:AM10,Neural!D10)</f>
        <v>5.1325668756017899</v>
      </c>
      <c r="AP10" s="6">
        <f>MIN(AF10:AM10,Neural!D10)</f>
        <v>4.6500000000000004</v>
      </c>
    </row>
    <row r="11" spans="1:42" ht="15" thickBot="1" x14ac:dyDescent="0.35">
      <c r="A11" t="s">
        <v>87</v>
      </c>
      <c r="B11" t="s">
        <v>63</v>
      </c>
      <c r="C11" s="5">
        <f>RF!B11</f>
        <v>4.13</v>
      </c>
      <c r="D11" s="5">
        <f>LR!B11</f>
        <v>4.2560902523667297</v>
      </c>
      <c r="E11" s="5">
        <f>Adaboost!B11</f>
        <v>4.90625</v>
      </c>
      <c r="F11" s="5">
        <f>XGBR!B11</f>
        <v>4.3606509999999998</v>
      </c>
      <c r="G11" s="5">
        <f>Huber!B11</f>
        <v>4.0000013146261804</v>
      </c>
      <c r="H11" s="5">
        <f>BayesRidge!B11</f>
        <v>4.2401469565333096</v>
      </c>
      <c r="I11" s="5">
        <f>Elastic!B11</f>
        <v>4.1122611727754403</v>
      </c>
      <c r="J11" s="5">
        <f>GBR!B11</f>
        <v>4.6525407191242403</v>
      </c>
      <c r="K11" s="6">
        <f t="shared" si="0"/>
        <v>4.3052814972229134</v>
      </c>
      <c r="L11">
        <f t="shared" si="2"/>
        <v>4.90625</v>
      </c>
      <c r="M11">
        <f t="shared" si="3"/>
        <v>4.0000013146261804</v>
      </c>
      <c r="N11">
        <v>4.0999999999999996</v>
      </c>
      <c r="O11" s="5">
        <f>RF!C11</f>
        <v>4.03</v>
      </c>
      <c r="P11" s="5">
        <f>LR!C11</f>
        <v>4.0020123458646601</v>
      </c>
      <c r="Q11" s="5">
        <f>Adaboost!C11</f>
        <v>4.6940639269406397</v>
      </c>
      <c r="R11" s="5">
        <f>XGBR!C11</f>
        <v>3.1014870000000001</v>
      </c>
      <c r="S11" s="5">
        <f>Huber!C11</f>
        <v>3.70000195227983</v>
      </c>
      <c r="T11" s="5">
        <f>BayesRidge!C11</f>
        <v>3.9940684623779799</v>
      </c>
      <c r="U11" s="5">
        <f>Elastic!C11</f>
        <v>3.9387490546823898</v>
      </c>
      <c r="V11" s="5">
        <f>GBR!C11</f>
        <v>4.0969247081599303</v>
      </c>
      <c r="W11" s="6">
        <f t="shared" si="1"/>
        <v>3.9518272129508807</v>
      </c>
      <c r="X11" s="6">
        <f t="shared" si="4"/>
        <v>4.6940639269406397</v>
      </c>
      <c r="Y11" s="6">
        <f t="shared" si="5"/>
        <v>3.1014870000000001</v>
      </c>
      <c r="Z11">
        <v>3.9</v>
      </c>
      <c r="AC11" s="6"/>
      <c r="AE11" t="s">
        <v>216</v>
      </c>
      <c r="AF11" s="6">
        <f>RF!D11</f>
        <v>4.38</v>
      </c>
      <c r="AG11" s="6">
        <f>LR!D11</f>
        <v>4.49119471501779</v>
      </c>
      <c r="AH11" s="6">
        <f>Adaboost!D11</f>
        <v>5.0370774263904003</v>
      </c>
      <c r="AI11" s="6">
        <f>XGBR!D11</f>
        <v>4.4602440000000003</v>
      </c>
      <c r="AJ11" s="6">
        <f>Huber!D11</f>
        <v>4.4986436851704603</v>
      </c>
      <c r="AK11" s="6">
        <f>BayesRidge!D11</f>
        <v>4.3950377164907204</v>
      </c>
      <c r="AL11" s="6">
        <f>Elastic!D11</f>
        <v>4.9037338793023002</v>
      </c>
      <c r="AM11" s="6">
        <f>GBR!D11</f>
        <v>5.2428535777727401</v>
      </c>
      <c r="AN11" s="6">
        <f>AVERAGE(AF11:AM11,Neural!D11)</f>
        <v>4.6624581107452894</v>
      </c>
      <c r="AO11" s="6">
        <f>MAX(AF11:AM11,Neural!D11)</f>
        <v>5.2428535777727401</v>
      </c>
      <c r="AP11" s="6">
        <f>MIN(AF11:AM11,Neural!D11)</f>
        <v>4.38</v>
      </c>
    </row>
    <row r="12" spans="1:42" ht="15" thickBot="1" x14ac:dyDescent="0.35">
      <c r="A12" t="s">
        <v>36</v>
      </c>
      <c r="B12" t="s">
        <v>89</v>
      </c>
      <c r="C12" s="5">
        <f>RF!B12</f>
        <v>4.0999999999999996</v>
      </c>
      <c r="D12" s="5">
        <f>LR!B12</f>
        <v>4.1980120296883001</v>
      </c>
      <c r="E12" s="5">
        <f>Adaboost!B12</f>
        <v>4.90625</v>
      </c>
      <c r="F12" s="5">
        <f>XGBR!B12</f>
        <v>4.1585894000000003</v>
      </c>
      <c r="G12" s="5">
        <f>Huber!B12</f>
        <v>4.0000006808054298</v>
      </c>
      <c r="H12" s="5">
        <f>BayesRidge!B12</f>
        <v>4.2051982425304901</v>
      </c>
      <c r="I12" s="5">
        <f>Elastic!B12</f>
        <v>4.1800328293061204</v>
      </c>
      <c r="J12" s="5">
        <f>GBR!B12</f>
        <v>4.14251114776257</v>
      </c>
      <c r="K12" s="6">
        <f t="shared" si="0"/>
        <v>4.2315584653842189</v>
      </c>
      <c r="L12">
        <f t="shared" si="2"/>
        <v>4.90625</v>
      </c>
      <c r="M12">
        <f t="shared" si="3"/>
        <v>4.0000006808054298</v>
      </c>
      <c r="N12">
        <v>4</v>
      </c>
      <c r="O12" s="5">
        <f>RF!C12</f>
        <v>4.04</v>
      </c>
      <c r="P12" s="5">
        <f>LR!C12</f>
        <v>3.9652132429036602</v>
      </c>
      <c r="Q12" s="5">
        <f>Adaboost!C12</f>
        <v>4.6940639269406397</v>
      </c>
      <c r="R12" s="5">
        <f>XGBR!C12</f>
        <v>3.0059197000000002</v>
      </c>
      <c r="S12" s="5">
        <f>Huber!C12</f>
        <v>3.8000005143625799</v>
      </c>
      <c r="T12" s="5">
        <f>BayesRidge!C12</f>
        <v>3.9696505266787399</v>
      </c>
      <c r="U12" s="5">
        <f>Elastic!C12</f>
        <v>4.0950097856810501</v>
      </c>
      <c r="V12" s="5">
        <f>GBR!C12</f>
        <v>4.0387689405209697</v>
      </c>
      <c r="W12" s="6">
        <f t="shared" si="1"/>
        <v>3.947367985773921</v>
      </c>
      <c r="X12" s="6">
        <f t="shared" si="4"/>
        <v>4.6940639269406397</v>
      </c>
      <c r="Y12" s="6">
        <f t="shared" si="5"/>
        <v>3.0059197000000002</v>
      </c>
      <c r="Z12">
        <v>3.9</v>
      </c>
      <c r="AA12" s="6">
        <f>MAX(L12,M12,X13,Y13)-MIN(L13,M13,X12,Y12)</f>
        <v>1.9003302999999998</v>
      </c>
      <c r="AB12" s="6">
        <f>MIN(L12,M12,X13,Y13)-MAX(L13,M13,X12,Y12)</f>
        <v>-3.7175572519083904</v>
      </c>
      <c r="AC12" s="6"/>
      <c r="AE12" t="s">
        <v>102</v>
      </c>
      <c r="AF12" s="6">
        <f>RF!D12</f>
        <v>3.9</v>
      </c>
      <c r="AG12" s="6">
        <f>LR!D12</f>
        <v>4.0576989358442104</v>
      </c>
      <c r="AH12" s="6">
        <f>Adaboost!D12</f>
        <v>4.4950980392156801</v>
      </c>
      <c r="AI12" s="6">
        <f>XGBR!D12</f>
        <v>4.3728303999999998</v>
      </c>
      <c r="AJ12" s="6">
        <f>Huber!D12</f>
        <v>4.0452998013877801</v>
      </c>
      <c r="AK12" s="6">
        <f>BayesRidge!D12</f>
        <v>4.1448158814779399</v>
      </c>
      <c r="AL12" s="6">
        <f>Elastic!D12</f>
        <v>4.6482815697781001</v>
      </c>
      <c r="AM12" s="6">
        <f>GBR!D12</f>
        <v>4.61652572379802</v>
      </c>
      <c r="AN12" s="6">
        <f>AVERAGE(AF12:AM12,Neural!D12)</f>
        <v>4.2636146782483779</v>
      </c>
      <c r="AO12" s="6">
        <f>MAX(AF12:AM12,Neural!D12)</f>
        <v>4.6482815697781001</v>
      </c>
      <c r="AP12" s="6">
        <f>MIN(AF12:AM12,Neural!D12)</f>
        <v>3.9</v>
      </c>
    </row>
    <row r="13" spans="1:42" ht="15" thickBot="1" x14ac:dyDescent="0.35">
      <c r="A13" t="s">
        <v>89</v>
      </c>
      <c r="B13" t="s">
        <v>36</v>
      </c>
      <c r="C13" s="5">
        <f>RF!B13</f>
        <v>5</v>
      </c>
      <c r="D13" s="5">
        <f>LR!B13</f>
        <v>4.9772953270926896</v>
      </c>
      <c r="E13" s="5">
        <f>Adaboost!B13</f>
        <v>5.7175572519083904</v>
      </c>
      <c r="F13" s="5">
        <f>XGBR!B13</f>
        <v>4.631481</v>
      </c>
      <c r="G13" s="5">
        <f>Huber!B13</f>
        <v>4.8000000394388396</v>
      </c>
      <c r="H13" s="5">
        <f>BayesRidge!B13</f>
        <v>4.9793065907632696</v>
      </c>
      <c r="I13" s="5">
        <f>Elastic!B13</f>
        <v>5.0764325224758302</v>
      </c>
      <c r="J13" s="5">
        <f>GBR!B13</f>
        <v>5.1253147854067302</v>
      </c>
      <c r="K13" s="6">
        <f t="shared" si="0"/>
        <v>5.015294562780146</v>
      </c>
      <c r="L13">
        <f t="shared" si="2"/>
        <v>5.7175572519083904</v>
      </c>
      <c r="M13">
        <f t="shared" si="3"/>
        <v>4.631481</v>
      </c>
      <c r="N13">
        <v>5.2</v>
      </c>
      <c r="O13" s="5">
        <f>RF!C13</f>
        <v>2</v>
      </c>
      <c r="P13" s="5">
        <f>LR!C13</f>
        <v>2.5711842331926</v>
      </c>
      <c r="Q13" s="5">
        <f>Adaboost!C13</f>
        <v>2.52803738317757</v>
      </c>
      <c r="R13" s="5">
        <f>XGBR!C13</f>
        <v>2.0230253</v>
      </c>
      <c r="S13" s="5">
        <f>Huber!C13</f>
        <v>2.4000035405911699</v>
      </c>
      <c r="T13" s="5">
        <f>BayesRidge!C13</f>
        <v>2.56823963064745</v>
      </c>
      <c r="U13" s="5">
        <f>Elastic!C13</f>
        <v>2.9052146044952099</v>
      </c>
      <c r="V13" s="5">
        <f>GBR!C13</f>
        <v>2.0744189573131799</v>
      </c>
      <c r="W13" s="6">
        <f t="shared" si="1"/>
        <v>2.4133997980468567</v>
      </c>
      <c r="X13" s="6">
        <f t="shared" si="4"/>
        <v>2.9052146044952099</v>
      </c>
      <c r="Y13" s="6">
        <f t="shared" si="5"/>
        <v>2</v>
      </c>
      <c r="Z13">
        <v>2.4</v>
      </c>
      <c r="AC13" s="6"/>
      <c r="AE13" t="s">
        <v>98</v>
      </c>
      <c r="AF13" s="6">
        <f>RF!D13</f>
        <v>5.18</v>
      </c>
      <c r="AG13" s="6">
        <f>LR!D13</f>
        <v>5.4811310218046003</v>
      </c>
      <c r="AH13" s="6">
        <f>Adaboost!D13</f>
        <v>4.9769230769230699</v>
      </c>
      <c r="AI13" s="6">
        <f>XGBR!D13</f>
        <v>5.6442322999999996</v>
      </c>
      <c r="AJ13" s="6">
        <f>Huber!D13</f>
        <v>5.48486009801276</v>
      </c>
      <c r="AK13" s="6">
        <f>BayesRidge!D13</f>
        <v>5.3749259469248702</v>
      </c>
      <c r="AL13" s="6">
        <f>Elastic!D13</f>
        <v>4.9204673031929103</v>
      </c>
      <c r="AM13" s="6">
        <f>GBR!D13</f>
        <v>5.3931151218350104</v>
      </c>
      <c r="AN13" s="6">
        <f>AVERAGE(AF13:AM13,Neural!D13)</f>
        <v>5.3401319944855823</v>
      </c>
      <c r="AO13" s="6">
        <f>MAX(AF13:AM13,Neural!D13)</f>
        <v>5.6442322999999996</v>
      </c>
      <c r="AP13" s="6">
        <f>MIN(AF13:AM13,Neural!D13)</f>
        <v>4.9204673031929103</v>
      </c>
    </row>
    <row r="14" spans="1:42" ht="15" thickBot="1" x14ac:dyDescent="0.35">
      <c r="A14" t="s">
        <v>86</v>
      </c>
      <c r="B14" t="s">
        <v>85</v>
      </c>
      <c r="C14" s="5">
        <f>RF!B14</f>
        <v>6</v>
      </c>
      <c r="D14" s="5">
        <f>LR!B14</f>
        <v>5.9466806453557597</v>
      </c>
      <c r="E14" s="5">
        <f>Adaboost!B14</f>
        <v>6.7403508771929799</v>
      </c>
      <c r="F14" s="5">
        <f>XGBR!B14</f>
        <v>5.0286945999999997</v>
      </c>
      <c r="G14" s="5">
        <f>Huber!B14</f>
        <v>5.7000004741396397</v>
      </c>
      <c r="H14" s="5">
        <f>BayesRidge!B14</f>
        <v>5.95623391421804</v>
      </c>
      <c r="I14" s="5">
        <f>Elastic!B14</f>
        <v>5.4421687829674497</v>
      </c>
      <c r="J14" s="5">
        <f>GBR!B14</f>
        <v>6.1296444114384299</v>
      </c>
      <c r="K14" s="6">
        <f t="shared" si="0"/>
        <v>5.8821091535085266</v>
      </c>
      <c r="L14">
        <f t="shared" si="2"/>
        <v>6.7403508771929799</v>
      </c>
      <c r="M14">
        <f t="shared" si="3"/>
        <v>5.0286945999999997</v>
      </c>
      <c r="N14">
        <v>5.7</v>
      </c>
      <c r="O14" s="5">
        <f>RF!C14</f>
        <v>3</v>
      </c>
      <c r="P14" s="5">
        <f>LR!C14</f>
        <v>3.4028005440406801</v>
      </c>
      <c r="Q14" s="5">
        <f>Adaboost!C14</f>
        <v>3.3155339805825199</v>
      </c>
      <c r="R14" s="5">
        <f>XGBR!C14</f>
        <v>3.0938756000000001</v>
      </c>
      <c r="S14" s="5">
        <f>Huber!C14</f>
        <v>3.2000016403867901</v>
      </c>
      <c r="T14" s="5">
        <f>BayesRidge!C14</f>
        <v>3.4127676470775898</v>
      </c>
      <c r="U14" s="5">
        <f>Elastic!C14</f>
        <v>3.7227593131810299</v>
      </c>
      <c r="V14" s="5">
        <f>GBR!C14</f>
        <v>3.12046908152618</v>
      </c>
      <c r="W14" s="6">
        <f t="shared" si="1"/>
        <v>3.2976124608705311</v>
      </c>
      <c r="X14" s="6">
        <f t="shared" si="4"/>
        <v>3.7227593131810299</v>
      </c>
      <c r="Y14" s="6">
        <f t="shared" si="5"/>
        <v>3</v>
      </c>
      <c r="Z14">
        <v>3.2</v>
      </c>
      <c r="AA14" s="6">
        <f>MAX(L14,M14,X15,Y15)-MIN(L15,M15,X14,Y14)</f>
        <v>3.7403508771929799</v>
      </c>
      <c r="AB14" s="6">
        <f>MIN(L14,M14,X15,Y15)-MAX(L15,M15,X14,Y14)</f>
        <v>-0.85348220000000019</v>
      </c>
      <c r="AC14" s="6"/>
      <c r="AE14" t="s">
        <v>96</v>
      </c>
      <c r="AF14" s="6">
        <f>RF!D14</f>
        <v>5.7</v>
      </c>
      <c r="AG14" s="6">
        <f>LR!D14</f>
        <v>5.6596372526202199</v>
      </c>
      <c r="AH14" s="6">
        <f>Adaboost!D14</f>
        <v>5.1248206599713004</v>
      </c>
      <c r="AI14" s="6">
        <f>XGBR!D14</f>
        <v>5.3094524999999999</v>
      </c>
      <c r="AJ14" s="6">
        <f>Huber!D14</f>
        <v>5.6649846215486903</v>
      </c>
      <c r="AK14" s="6">
        <f>BayesRidge!D14</f>
        <v>5.7105662055115598</v>
      </c>
      <c r="AL14" s="6">
        <f>Elastic!D14</f>
        <v>5.26217938594516</v>
      </c>
      <c r="AM14" s="6">
        <f>GBR!D14</f>
        <v>5.9059560335158601</v>
      </c>
      <c r="AN14" s="6">
        <f>AVERAGE(AF14:AM14,Neural!D14)</f>
        <v>5.560413277911322</v>
      </c>
      <c r="AO14" s="6">
        <f>MAX(AF14:AM14,Neural!D14)</f>
        <v>5.9059560335158601</v>
      </c>
      <c r="AP14" s="6">
        <f>MIN(AF14:AM14,Neural!D14)</f>
        <v>5.1248206599713004</v>
      </c>
    </row>
    <row r="15" spans="1:42" ht="15" thickBot="1" x14ac:dyDescent="0.35">
      <c r="A15" t="s">
        <v>85</v>
      </c>
      <c r="B15" t="s">
        <v>86</v>
      </c>
      <c r="C15" s="5">
        <f>RF!B15</f>
        <v>4.0599999999999996</v>
      </c>
      <c r="D15" s="5">
        <f>LR!B15</f>
        <v>4.4667473641719297</v>
      </c>
      <c r="E15" s="5">
        <f>Adaboost!B15</f>
        <v>4.90625</v>
      </c>
      <c r="F15" s="5">
        <f>XGBR!B15</f>
        <v>4.3783390000000004</v>
      </c>
      <c r="G15" s="5">
        <f>Huber!B15</f>
        <v>4.1000009102345496</v>
      </c>
      <c r="H15" s="5">
        <f>BayesRidge!B15</f>
        <v>4.4637302391864502</v>
      </c>
      <c r="I15" s="5">
        <f>Elastic!B15</f>
        <v>4.4916844468357802</v>
      </c>
      <c r="J15" s="5">
        <f>GBR!B15</f>
        <v>4.2125244747192001</v>
      </c>
      <c r="K15" s="6">
        <f t="shared" si="0"/>
        <v>4.3926681043610492</v>
      </c>
      <c r="L15">
        <f t="shared" si="2"/>
        <v>4.90625</v>
      </c>
      <c r="M15">
        <f t="shared" si="3"/>
        <v>4.0599999999999996</v>
      </c>
      <c r="N15">
        <v>4.2</v>
      </c>
      <c r="O15" s="5">
        <f>RF!C15</f>
        <v>5.04</v>
      </c>
      <c r="P15" s="5">
        <f>LR!C15</f>
        <v>5.0860425110084897</v>
      </c>
      <c r="Q15" s="5">
        <f>Adaboost!C15</f>
        <v>5.5928961748633803</v>
      </c>
      <c r="R15" s="5">
        <f>XGBR!C15</f>
        <v>4.0527677999999998</v>
      </c>
      <c r="S15" s="5">
        <f>Huber!C15</f>
        <v>4.7000033235474801</v>
      </c>
      <c r="T15" s="5">
        <f>BayesRidge!C15</f>
        <v>5.0893968808172296</v>
      </c>
      <c r="U15" s="5">
        <f>Elastic!C15</f>
        <v>4.9011005881562903</v>
      </c>
      <c r="V15" s="5">
        <f>GBR!C15</f>
        <v>5.0899278129849304</v>
      </c>
      <c r="W15" s="6">
        <f t="shared" si="1"/>
        <v>4.9598695233460983</v>
      </c>
      <c r="X15" s="6">
        <f t="shared" si="4"/>
        <v>5.5928961748633803</v>
      </c>
      <c r="Y15" s="6">
        <f t="shared" si="5"/>
        <v>4.0527677999999998</v>
      </c>
      <c r="Z15">
        <v>4.8</v>
      </c>
      <c r="AC15" s="6"/>
      <c r="AE15" t="s">
        <v>215</v>
      </c>
      <c r="AF15" s="6">
        <f>RF!D15</f>
        <v>3.96</v>
      </c>
      <c r="AG15" s="6">
        <f>LR!D15</f>
        <v>3.18611892749822</v>
      </c>
      <c r="AH15" s="6">
        <f>Adaboost!D15</f>
        <v>3.89648798521256</v>
      </c>
      <c r="AI15" s="6">
        <f>XGBR!D15</f>
        <v>2.7867231000000001</v>
      </c>
      <c r="AJ15" s="6">
        <f>Huber!D15</f>
        <v>3.2410329347248301</v>
      </c>
      <c r="AK15" s="6">
        <f>BayesRidge!D15</f>
        <v>3.1688931182996698</v>
      </c>
      <c r="AL15" s="6">
        <f>Elastic!D15</f>
        <v>4.4154242979174496</v>
      </c>
      <c r="AM15" s="6">
        <f>GBR!D15</f>
        <v>3.9618834828789402</v>
      </c>
      <c r="AN15" s="6">
        <f>AVERAGE(AF15:AM15,Neural!D15)</f>
        <v>3.5505040556118601</v>
      </c>
      <c r="AO15" s="6">
        <f>MAX(AF15:AM15,Neural!D15)</f>
        <v>4.4154242979174496</v>
      </c>
      <c r="AP15" s="6">
        <f>MIN(AF15:AM15,Neural!D15)</f>
        <v>2.7867231000000001</v>
      </c>
    </row>
    <row r="16" spans="1:42" ht="15" thickBot="1" x14ac:dyDescent="0.35">
      <c r="A16" t="s">
        <v>91</v>
      </c>
      <c r="B16" t="s">
        <v>90</v>
      </c>
      <c r="C16" s="5">
        <f>RF!B16</f>
        <v>4.04</v>
      </c>
      <c r="D16" s="5">
        <f>LR!B16</f>
        <v>3.9782923459958299</v>
      </c>
      <c r="E16" s="5">
        <f>Adaboost!B16</f>
        <v>4.90625</v>
      </c>
      <c r="F16" s="5">
        <f>XGBR!B16</f>
        <v>3.1249275000000001</v>
      </c>
      <c r="G16" s="5">
        <f>Huber!B16</f>
        <v>3.8000005277445799</v>
      </c>
      <c r="H16" s="5">
        <f>BayesRidge!B16</f>
        <v>3.99173556086033</v>
      </c>
      <c r="I16" s="5">
        <f>Elastic!B16</f>
        <v>4.1482444677041501</v>
      </c>
      <c r="J16" s="5">
        <f>GBR!B16</f>
        <v>4.12778327272901</v>
      </c>
      <c r="K16" s="6">
        <f t="shared" si="0"/>
        <v>4.0079593786011118</v>
      </c>
      <c r="L16">
        <f t="shared" si="2"/>
        <v>4.90625</v>
      </c>
      <c r="M16">
        <f t="shared" si="3"/>
        <v>3.1249275000000001</v>
      </c>
      <c r="N16">
        <v>3.9</v>
      </c>
      <c r="O16" s="5">
        <f>RF!C16</f>
        <v>5.07</v>
      </c>
      <c r="P16" s="5">
        <f>LR!C16</f>
        <v>4.9564350947485201</v>
      </c>
      <c r="Q16" s="5">
        <f>Adaboost!C16</f>
        <v>5.5928961748633803</v>
      </c>
      <c r="R16" s="5">
        <f>XGBR!C16</f>
        <v>4.2459379999999998</v>
      </c>
      <c r="S16" s="5">
        <f>Huber!C16</f>
        <v>4.7000008905517596</v>
      </c>
      <c r="T16" s="5">
        <f>BayesRidge!C16</f>
        <v>4.9786942453643501</v>
      </c>
      <c r="U16" s="5">
        <f>Elastic!C16</f>
        <v>4.6767576328313201</v>
      </c>
      <c r="V16" s="5">
        <f>GBR!C16</f>
        <v>5.0403908781607196</v>
      </c>
      <c r="W16" s="6">
        <f t="shared" si="1"/>
        <v>4.9076381963884304</v>
      </c>
      <c r="X16" s="6">
        <f t="shared" si="4"/>
        <v>5.5928961748633803</v>
      </c>
      <c r="Y16" s="6">
        <f t="shared" si="5"/>
        <v>4.2459379999999998</v>
      </c>
      <c r="Z16">
        <v>4.8</v>
      </c>
      <c r="AA16" s="6">
        <f>MAX(L16,M16,X17,Y17)-MIN(L17,M17,X16,Y16)</f>
        <v>2.6060313748633801</v>
      </c>
      <c r="AB16" s="6">
        <f>MIN(L16,M16,X17,Y17)-MAX(L17,M17,X16,Y16)</f>
        <v>-2.4679686748633802</v>
      </c>
      <c r="AC16" s="6"/>
      <c r="AE16" t="s">
        <v>118</v>
      </c>
      <c r="AF16" s="6">
        <f>RF!D16</f>
        <v>5.71</v>
      </c>
      <c r="AG16" s="6">
        <f>LR!D16</f>
        <v>6.1640888509879597</v>
      </c>
      <c r="AH16" s="6">
        <f>Adaboost!D16</f>
        <v>7.2793296089385402</v>
      </c>
      <c r="AI16" s="6">
        <f>XGBR!D16</f>
        <v>5.9967364999999999</v>
      </c>
      <c r="AJ16" s="6">
        <f>Huber!D16</f>
        <v>6.1669011261038698</v>
      </c>
      <c r="AK16" s="6">
        <f>BayesRidge!D16</f>
        <v>6.2197596419018097</v>
      </c>
      <c r="AL16" s="6">
        <f>Elastic!D16</f>
        <v>5.4240948945702998</v>
      </c>
      <c r="AM16" s="6">
        <f>GBR!D16</f>
        <v>6.7613590666540002</v>
      </c>
      <c r="AN16" s="6">
        <f>AVERAGE(AF16:AM16,Neural!D16)</f>
        <v>6.210936630873328</v>
      </c>
      <c r="AO16" s="6">
        <f>MAX(AF16:AM16,Neural!D16)</f>
        <v>7.2793296089385402</v>
      </c>
      <c r="AP16" s="6">
        <f>MIN(AF16:AM16,Neural!D16)</f>
        <v>5.4240948945702998</v>
      </c>
    </row>
    <row r="17" spans="1:42" ht="15" thickBot="1" x14ac:dyDescent="0.35">
      <c r="A17" t="s">
        <v>90</v>
      </c>
      <c r="B17" t="s">
        <v>91</v>
      </c>
      <c r="C17" s="5">
        <f>RF!B17</f>
        <v>4.01</v>
      </c>
      <c r="D17" s="5">
        <f>LR!B17</f>
        <v>3.7666053170373002</v>
      </c>
      <c r="E17" s="5">
        <f>Adaboost!B17</f>
        <v>4.90625</v>
      </c>
      <c r="F17" s="5">
        <f>XGBR!B17</f>
        <v>2.9868648000000002</v>
      </c>
      <c r="G17" s="5">
        <f>Huber!B17</f>
        <v>3.6000007067298201</v>
      </c>
      <c r="H17" s="5">
        <f>BayesRidge!B17</f>
        <v>3.7701282456355201</v>
      </c>
      <c r="I17" s="5">
        <f>Elastic!B17</f>
        <v>4.0576982787210296</v>
      </c>
      <c r="J17" s="5">
        <f>GBR!B17</f>
        <v>4.1057112885165603</v>
      </c>
      <c r="K17" s="6">
        <f t="shared" si="0"/>
        <v>3.8897936559848296</v>
      </c>
      <c r="L17">
        <f t="shared" si="2"/>
        <v>4.90625</v>
      </c>
      <c r="M17">
        <f t="shared" si="3"/>
        <v>2.9868648000000002</v>
      </c>
      <c r="N17">
        <v>3.6</v>
      </c>
      <c r="O17" s="5">
        <f>RF!C17</f>
        <v>5.09</v>
      </c>
      <c r="P17" s="5">
        <f>LR!C17</f>
        <v>5.3644375477992696</v>
      </c>
      <c r="Q17" s="5">
        <f>Adaboost!C17</f>
        <v>5.5928961748633803</v>
      </c>
      <c r="R17" s="5">
        <f>XGBR!C17</f>
        <v>5.1879929999999996</v>
      </c>
      <c r="S17" s="5">
        <f>Huber!C17</f>
        <v>5.2000008459687601</v>
      </c>
      <c r="T17" s="5">
        <f>BayesRidge!C17</f>
        <v>5.3657155786772099</v>
      </c>
      <c r="U17" s="5">
        <f>Elastic!C17</f>
        <v>4.9590229809454502</v>
      </c>
      <c r="V17" s="5">
        <f>GBR!C17</f>
        <v>5.03228118977579</v>
      </c>
      <c r="W17" s="6">
        <f t="shared" si="1"/>
        <v>5.2365958306876985</v>
      </c>
      <c r="X17" s="6">
        <f t="shared" si="4"/>
        <v>5.5928961748633803</v>
      </c>
      <c r="Y17" s="6">
        <f t="shared" si="5"/>
        <v>4.9590229809454502</v>
      </c>
      <c r="Z17">
        <v>5.3</v>
      </c>
      <c r="AC17" s="6"/>
      <c r="AE17" t="s">
        <v>99</v>
      </c>
      <c r="AF17" s="6">
        <f>RF!D17</f>
        <v>5.49</v>
      </c>
      <c r="AG17" s="6">
        <f>LR!D17</f>
        <v>5.5431252885131803</v>
      </c>
      <c r="AH17" s="6">
        <f>Adaboost!D17</f>
        <v>5.0370774263904003</v>
      </c>
      <c r="AI17" s="6">
        <f>XGBR!D17</f>
        <v>4.8862769999999998</v>
      </c>
      <c r="AJ17" s="6">
        <f>Huber!D17</f>
        <v>5.5242418862982996</v>
      </c>
      <c r="AK17" s="6">
        <f>BayesRidge!D17</f>
        <v>5.5105936319283</v>
      </c>
      <c r="AL17" s="6">
        <f>Elastic!D17</f>
        <v>5.1517426009749396</v>
      </c>
      <c r="AM17" s="6">
        <f>GBR!D17</f>
        <v>5.4840576364558</v>
      </c>
      <c r="AN17" s="6">
        <f>AVERAGE(AF17:AM17,Neural!D17)</f>
        <v>5.3586877378197215</v>
      </c>
      <c r="AO17" s="6">
        <f>MAX(AF17:AM17,Neural!D17)</f>
        <v>5.6010741698165702</v>
      </c>
      <c r="AP17" s="6">
        <f>MIN(AF17:AM17,Neural!D17)</f>
        <v>4.8862769999999998</v>
      </c>
    </row>
    <row r="18" spans="1:42" ht="15" thickBot="1" x14ac:dyDescent="0.35">
      <c r="A18" t="s">
        <v>71</v>
      </c>
      <c r="B18" t="s">
        <v>61</v>
      </c>
      <c r="C18" s="5">
        <f>RF!B18</f>
        <v>3</v>
      </c>
      <c r="D18" s="5">
        <f>LR!B18</f>
        <v>3.06977613178876</v>
      </c>
      <c r="E18" s="5">
        <f>Adaboost!B18</f>
        <v>3.4112676056338</v>
      </c>
      <c r="F18" s="5">
        <f>XGBR!B18</f>
        <v>2.0631303999999999</v>
      </c>
      <c r="G18" s="5">
        <f>Huber!B18</f>
        <v>2.9000002719025701</v>
      </c>
      <c r="H18" s="5">
        <f>BayesRidge!B18</f>
        <v>3.0773186457264501</v>
      </c>
      <c r="I18" s="5">
        <f>Elastic!B18</f>
        <v>3.4044819139348799</v>
      </c>
      <c r="J18" s="5">
        <f>GBR!B18</f>
        <v>3.0620169193695701</v>
      </c>
      <c r="K18" s="6">
        <f t="shared" si="0"/>
        <v>3.0232382741272974</v>
      </c>
      <c r="L18">
        <f t="shared" si="2"/>
        <v>3.4112676056338</v>
      </c>
      <c r="M18">
        <f t="shared" si="3"/>
        <v>2.0631303999999999</v>
      </c>
      <c r="N18">
        <v>2.9</v>
      </c>
      <c r="O18" s="5">
        <f>RF!C18</f>
        <v>6.01</v>
      </c>
      <c r="P18" s="5">
        <f>LR!C18</f>
        <v>6.2968738290859498</v>
      </c>
      <c r="Q18" s="5">
        <f>Adaboost!C18</f>
        <v>6.7903614457831303</v>
      </c>
      <c r="R18" s="5">
        <f>XGBR!C18</f>
        <v>6.2230460000000001</v>
      </c>
      <c r="S18" s="5">
        <f>Huber!C18</f>
        <v>6.0000023851338202</v>
      </c>
      <c r="T18" s="5">
        <f>BayesRidge!C18</f>
        <v>6.2958477741231302</v>
      </c>
      <c r="U18" s="5">
        <f>Elastic!C18</f>
        <v>5.6607508351645297</v>
      </c>
      <c r="V18" s="5">
        <f>GBR!C18</f>
        <v>6.1020943555885099</v>
      </c>
      <c r="W18" s="6">
        <f t="shared" si="1"/>
        <v>6.1686148883536065</v>
      </c>
      <c r="X18" s="6">
        <f t="shared" si="4"/>
        <v>6.7903614457831303</v>
      </c>
      <c r="Y18" s="6">
        <f t="shared" si="5"/>
        <v>5.6607508351645297</v>
      </c>
      <c r="Z18">
        <v>6</v>
      </c>
      <c r="AA18" s="6">
        <f>MAX(L18,M18,X19,Y19)-MIN(L19,M19,X18,Y18)</f>
        <v>2.4778444748633803</v>
      </c>
      <c r="AB18" s="6">
        <f>MIN(L18,M18,X19,Y19)-MAX(L19,M19,X18,Y18)</f>
        <v>-4.7272310457831299</v>
      </c>
      <c r="AC18" s="6"/>
      <c r="AE18" t="s">
        <v>205</v>
      </c>
      <c r="AF18" s="6">
        <f>RF!D18</f>
        <v>4.51</v>
      </c>
      <c r="AG18" s="6">
        <f>LR!D18</f>
        <v>4.79617919864637</v>
      </c>
      <c r="AH18" s="6">
        <f>Adaboost!D18</f>
        <v>4.90380313199105</v>
      </c>
      <c r="AI18" s="6">
        <f>XGBR!D18</f>
        <v>4.3885493000000002</v>
      </c>
      <c r="AJ18" s="6">
        <f>Huber!D18</f>
        <v>4.7594355924759002</v>
      </c>
      <c r="AK18" s="6">
        <f>BayesRidge!D18</f>
        <v>4.8205892407069104</v>
      </c>
      <c r="AL18" s="6">
        <f>Elastic!D18</f>
        <v>4.9346637130116697</v>
      </c>
      <c r="AM18" s="6">
        <f>GBR!D18</f>
        <v>4.41203275896875</v>
      </c>
      <c r="AN18" s="6">
        <f>AVERAGE(AF18:AM18,Neural!D18)</f>
        <v>4.6788229942736592</v>
      </c>
      <c r="AO18" s="6">
        <f>MAX(AF18:AM18,Neural!D18)</f>
        <v>4.9346637130116697</v>
      </c>
      <c r="AP18" s="6">
        <f>MIN(AF18:AM18,Neural!D18)</f>
        <v>4.3885493000000002</v>
      </c>
    </row>
    <row r="19" spans="1:42" ht="15" thickBot="1" x14ac:dyDescent="0.35">
      <c r="A19" t="s">
        <v>61</v>
      </c>
      <c r="B19" t="s">
        <v>71</v>
      </c>
      <c r="C19" s="5">
        <f>RF!B19</f>
        <v>4.0199999999999996</v>
      </c>
      <c r="D19" s="5">
        <f>LR!B19</f>
        <v>4.0819641994512903</v>
      </c>
      <c r="E19" s="5">
        <f>Adaboost!B19</f>
        <v>4.90625</v>
      </c>
      <c r="F19" s="5">
        <f>XGBR!B19</f>
        <v>3.1150517</v>
      </c>
      <c r="G19" s="5">
        <f>Huber!B19</f>
        <v>3.9000001017452899</v>
      </c>
      <c r="H19" s="5">
        <f>BayesRidge!B19</f>
        <v>4.0927231902662697</v>
      </c>
      <c r="I19" s="5">
        <f>Elastic!B19</f>
        <v>4.1488930180867296</v>
      </c>
      <c r="J19" s="5">
        <f>GBR!B19</f>
        <v>4.1099686511106297</v>
      </c>
      <c r="K19" s="6">
        <f t="shared" si="0"/>
        <v>4.0454255927347127</v>
      </c>
      <c r="L19">
        <f t="shared" si="2"/>
        <v>4.90625</v>
      </c>
      <c r="M19">
        <f t="shared" si="3"/>
        <v>3.1150517</v>
      </c>
      <c r="N19">
        <v>3.9</v>
      </c>
      <c r="O19" s="5">
        <f>RF!C19</f>
        <v>5</v>
      </c>
      <c r="P19" s="5">
        <f>LR!C19</f>
        <v>5.0416614357588401</v>
      </c>
      <c r="Q19" s="5">
        <f>Adaboost!C19</f>
        <v>5.5928961748633803</v>
      </c>
      <c r="R19" s="5">
        <f>XGBR!C19</f>
        <v>4.0894326999999997</v>
      </c>
      <c r="S19" s="5">
        <f>Huber!C19</f>
        <v>4.9000016558027797</v>
      </c>
      <c r="T19" s="5">
        <f>BayesRidge!C19</f>
        <v>5.0513383312770301</v>
      </c>
      <c r="U19" s="5">
        <f>Elastic!C19</f>
        <v>4.5423732020004097</v>
      </c>
      <c r="V19" s="5">
        <f>GBR!C19</f>
        <v>5.04299758519804</v>
      </c>
      <c r="W19" s="6">
        <f t="shared" si="1"/>
        <v>4.9204772535389525</v>
      </c>
      <c r="X19" s="6">
        <f t="shared" si="4"/>
        <v>5.5928961748633803</v>
      </c>
      <c r="Y19" s="6">
        <f t="shared" si="5"/>
        <v>4.0894326999999997</v>
      </c>
      <c r="Z19">
        <v>5.3</v>
      </c>
      <c r="AC19" s="6"/>
      <c r="AE19" t="s">
        <v>101</v>
      </c>
      <c r="AF19" s="6">
        <f>RF!D19</f>
        <v>5.42</v>
      </c>
      <c r="AG19" s="6">
        <f>LR!D19</f>
        <v>6.26430284916818</v>
      </c>
      <c r="AH19" s="6">
        <f>Adaboost!D19</f>
        <v>5.1248206599713004</v>
      </c>
      <c r="AI19" s="6">
        <f>XGBR!D19</f>
        <v>5.9862299999999999</v>
      </c>
      <c r="AJ19" s="6">
        <f>Huber!D19</f>
        <v>6.2070836429076</v>
      </c>
      <c r="AK19" s="6">
        <f>BayesRidge!D19</f>
        <v>6.2196773554974101</v>
      </c>
      <c r="AL19" s="6">
        <f>Elastic!D19</f>
        <v>5.3345669148248502</v>
      </c>
      <c r="AM19" s="6">
        <f>GBR!D19</f>
        <v>5.8573527190814296</v>
      </c>
      <c r="AN19" s="6">
        <f>AVERAGE(AF19:AM19,Neural!D19)</f>
        <v>5.8670130520300994</v>
      </c>
      <c r="AO19" s="6">
        <f>MAX(AF19:AM19,Neural!D19)</f>
        <v>6.3890833268201197</v>
      </c>
      <c r="AP19" s="6">
        <f>MIN(AF19:AM19,Neural!D19)</f>
        <v>5.1248206599713004</v>
      </c>
    </row>
    <row r="20" spans="1:42" ht="15" thickBot="1" x14ac:dyDescent="0.35">
      <c r="A20" t="s">
        <v>70</v>
      </c>
      <c r="B20" t="s">
        <v>62</v>
      </c>
      <c r="C20" s="5">
        <f>RF!B20</f>
        <v>5</v>
      </c>
      <c r="D20" s="5">
        <f>LR!B20</f>
        <v>5.3849998361652798</v>
      </c>
      <c r="E20" s="5">
        <f>Adaboost!B20</f>
        <v>5.7175572519083904</v>
      </c>
      <c r="F20" s="5">
        <f>XGBR!B20</f>
        <v>4.9643655000000004</v>
      </c>
      <c r="G20" s="5">
        <f>Huber!B20</f>
        <v>5.1999999659125402</v>
      </c>
      <c r="H20" s="5">
        <f>BayesRidge!B20</f>
        <v>5.37994681162382</v>
      </c>
      <c r="I20" s="5">
        <f>Elastic!B20</f>
        <v>4.9446221179763699</v>
      </c>
      <c r="J20" s="5">
        <f>GBR!B20</f>
        <v>5.0576357655052</v>
      </c>
      <c r="K20" s="6">
        <f t="shared" si="0"/>
        <v>5.2298901141900407</v>
      </c>
      <c r="L20">
        <f t="shared" si="2"/>
        <v>5.7175572519083904</v>
      </c>
      <c r="M20">
        <f t="shared" si="3"/>
        <v>4.9446221179763699</v>
      </c>
      <c r="N20">
        <v>5.3</v>
      </c>
      <c r="O20" s="5">
        <f>RF!C20</f>
        <v>4</v>
      </c>
      <c r="P20" s="5">
        <f>LR!C20</f>
        <v>4.4060286678288101</v>
      </c>
      <c r="Q20" s="5">
        <f>Adaboost!C20</f>
        <v>4.6940639269406397</v>
      </c>
      <c r="R20" s="5">
        <f>XGBR!C20</f>
        <v>4.0695734000000003</v>
      </c>
      <c r="S20" s="5">
        <f>Huber!C20</f>
        <v>4.2000019941504299</v>
      </c>
      <c r="T20" s="5">
        <f>BayesRidge!C20</f>
        <v>4.4022466008204901</v>
      </c>
      <c r="U20" s="5">
        <f>Elastic!C20</f>
        <v>4.45774345322749</v>
      </c>
      <c r="V20" s="5">
        <f>GBR!C20</f>
        <v>4.0403243960514397</v>
      </c>
      <c r="W20" s="6">
        <f t="shared" si="1"/>
        <v>4.2963299765137801</v>
      </c>
      <c r="X20" s="6">
        <f t="shared" si="4"/>
        <v>4.6940639269406397</v>
      </c>
      <c r="Y20" s="6">
        <f t="shared" si="5"/>
        <v>4</v>
      </c>
      <c r="Z20">
        <v>4.2</v>
      </c>
      <c r="AA20" s="6">
        <f>MAX(L20,M20,X21,Y21)-MIN(L21,M21,X20,Y20)</f>
        <v>2.5498176519083904</v>
      </c>
      <c r="AB20" s="6">
        <f>MIN(L20,M20,X21,Y21)-MAX(L21,M21,X20,Y20)</f>
        <v>-2.8785132999999998</v>
      </c>
      <c r="AC20" s="6"/>
      <c r="AE20" t="s">
        <v>207</v>
      </c>
      <c r="AF20" s="6">
        <f>RF!D20</f>
        <v>5.49</v>
      </c>
      <c r="AG20" s="6">
        <f>LR!D20</f>
        <v>5.2989571403022602</v>
      </c>
      <c r="AH20" s="6">
        <f>Adaboost!D20</f>
        <v>4.9456264775413699</v>
      </c>
      <c r="AI20" s="6">
        <f>XGBR!D20</f>
        <v>5.3914759999999999</v>
      </c>
      <c r="AJ20" s="6">
        <f>Huber!D20</f>
        <v>5.2678098230010502</v>
      </c>
      <c r="AK20" s="6">
        <f>BayesRidge!D20</f>
        <v>5.3517416820994104</v>
      </c>
      <c r="AL20" s="6">
        <f>Elastic!D20</f>
        <v>5.0784683313304102</v>
      </c>
      <c r="AM20" s="6">
        <f>GBR!D20</f>
        <v>5.2587915920055801</v>
      </c>
      <c r="AN20" s="6">
        <f>AVERAGE(AF20:AM20,Neural!D20)</f>
        <v>5.2723445556302808</v>
      </c>
      <c r="AO20" s="6">
        <f>MAX(AF20:AM20,Neural!D20)</f>
        <v>5.49</v>
      </c>
      <c r="AP20" s="6">
        <f>MIN(AF20:AM20,Neural!D20)</f>
        <v>4.9456264775413699</v>
      </c>
    </row>
    <row r="21" spans="1:42" ht="15" thickBot="1" x14ac:dyDescent="0.35">
      <c r="A21" t="s">
        <v>62</v>
      </c>
      <c r="B21" t="s">
        <v>70</v>
      </c>
      <c r="C21" s="5">
        <f>RF!B21</f>
        <v>4.01</v>
      </c>
      <c r="D21" s="5">
        <f>LR!B21</f>
        <v>3.7709227262623499</v>
      </c>
      <c r="E21" s="5">
        <f>Adaboost!B21</f>
        <v>4.90625</v>
      </c>
      <c r="F21" s="5">
        <f>XGBR!B21</f>
        <v>3.1677396</v>
      </c>
      <c r="G21" s="5">
        <f>Huber!B21</f>
        <v>3.6000006280081198</v>
      </c>
      <c r="H21" s="5">
        <f>BayesRidge!B21</f>
        <v>3.7689099321039699</v>
      </c>
      <c r="I21" s="5">
        <f>Elastic!B21</f>
        <v>3.9247552696680001</v>
      </c>
      <c r="J21" s="5">
        <f>GBR!B21</f>
        <v>4.1119123261819599</v>
      </c>
      <c r="K21" s="6">
        <f t="shared" si="0"/>
        <v>3.890246793630582</v>
      </c>
      <c r="L21">
        <f t="shared" si="2"/>
        <v>4.90625</v>
      </c>
      <c r="M21">
        <f t="shared" si="3"/>
        <v>3.1677396</v>
      </c>
      <c r="N21">
        <v>3.9</v>
      </c>
      <c r="O21" s="5">
        <f>RF!C21</f>
        <v>3</v>
      </c>
      <c r="P21" s="5">
        <f>LR!C21</f>
        <v>3.15000805593656</v>
      </c>
      <c r="Q21" s="5">
        <f>Adaboost!C21</f>
        <v>3.3155339805825199</v>
      </c>
      <c r="R21" s="5">
        <f>XGBR!C21</f>
        <v>2.0277367000000002</v>
      </c>
      <c r="S21" s="5">
        <f>Huber!C21</f>
        <v>2.8000038445083599</v>
      </c>
      <c r="T21" s="5">
        <f>BayesRidge!C21</f>
        <v>3.1532540592645399</v>
      </c>
      <c r="U21" s="5">
        <f>Elastic!C21</f>
        <v>3.7042739055837801</v>
      </c>
      <c r="V21" s="5">
        <f>GBR!C21</f>
        <v>3.0643168091434601</v>
      </c>
      <c r="W21" s="6">
        <f t="shared" si="1"/>
        <v>3.0424278614989921</v>
      </c>
      <c r="X21" s="6">
        <f t="shared" si="4"/>
        <v>3.7042739055837801</v>
      </c>
      <c r="Y21" s="6">
        <f t="shared" si="5"/>
        <v>2.0277367000000002</v>
      </c>
      <c r="Z21">
        <v>2.8</v>
      </c>
      <c r="AC21" s="6"/>
      <c r="AE21" t="s">
        <v>214</v>
      </c>
      <c r="AF21" s="6">
        <f>RF!D21</f>
        <v>5.01</v>
      </c>
      <c r="AG21" s="6">
        <f>LR!D21</f>
        <v>5.0386853462043097</v>
      </c>
      <c r="AH21" s="6">
        <f>Adaboost!D21</f>
        <v>4.5465346534653399</v>
      </c>
      <c r="AI21" s="6">
        <f>XGBR!D21</f>
        <v>4.936509</v>
      </c>
      <c r="AJ21" s="6">
        <f>Huber!D21</f>
        <v>5.0849644286859199</v>
      </c>
      <c r="AK21" s="6">
        <f>BayesRidge!D21</f>
        <v>4.9148251620369203</v>
      </c>
      <c r="AL21" s="6">
        <f>Elastic!D21</f>
        <v>4.7963931423136001</v>
      </c>
      <c r="AM21" s="6">
        <f>GBR!D21</f>
        <v>4.7598541421635003</v>
      </c>
      <c r="AN21" s="6">
        <f>AVERAGE(AF21:AM21,Neural!D21)</f>
        <v>4.9162159291938803</v>
      </c>
      <c r="AO21" s="6">
        <f>MAX(AF21:AM21,Neural!D21)</f>
        <v>5.1581774878753404</v>
      </c>
      <c r="AP21" s="6">
        <f>MIN(AF21:AM21,Neural!D21)</f>
        <v>4.5465346534653399</v>
      </c>
    </row>
    <row r="22" spans="1:42" ht="15" thickBot="1" x14ac:dyDescent="0.35">
      <c r="A22" t="s">
        <v>72</v>
      </c>
      <c r="B22" t="s">
        <v>88</v>
      </c>
      <c r="C22" s="5">
        <f>RF!B22</f>
        <v>4.0599999999999996</v>
      </c>
      <c r="D22" s="5">
        <f>LR!B22</f>
        <v>4.2046812129796898</v>
      </c>
      <c r="E22" s="5">
        <f>Adaboost!B22</f>
        <v>4.90625</v>
      </c>
      <c r="F22" s="5">
        <f>XGBR!B22</f>
        <v>4.2720045999999998</v>
      </c>
      <c r="G22" s="5">
        <f>Huber!B22</f>
        <v>4.0000008597457297</v>
      </c>
      <c r="H22" s="5">
        <f>BayesRidge!B22</f>
        <v>4.2090737757241099</v>
      </c>
      <c r="I22" s="5">
        <f>Elastic!B22</f>
        <v>4.3636920029108897</v>
      </c>
      <c r="J22" s="5">
        <f>GBR!B22</f>
        <v>4.1218162240490503</v>
      </c>
      <c r="K22" s="6">
        <f t="shared" si="0"/>
        <v>4.2703608187311453</v>
      </c>
      <c r="L22">
        <f t="shared" si="2"/>
        <v>4.90625</v>
      </c>
      <c r="M22">
        <f t="shared" si="3"/>
        <v>4.0000008597457297</v>
      </c>
      <c r="N22">
        <v>4.0999999999999996</v>
      </c>
      <c r="O22" s="5">
        <f>RF!C22</f>
        <v>4.13</v>
      </c>
      <c r="P22" s="5">
        <f>LR!C22</f>
        <v>3.9989451253823201</v>
      </c>
      <c r="Q22" s="5">
        <f>Adaboost!C22</f>
        <v>4.6940639269406397</v>
      </c>
      <c r="R22" s="5">
        <f>XGBR!C22</f>
        <v>4.1007166000000002</v>
      </c>
      <c r="S22" s="5">
        <f>Huber!C22</f>
        <v>3.9999982863255901</v>
      </c>
      <c r="T22" s="5">
        <f>BayesRidge!C22</f>
        <v>4.0050427841337601</v>
      </c>
      <c r="U22" s="5">
        <f>Elastic!C22</f>
        <v>3.8564567920133501</v>
      </c>
      <c r="V22" s="5">
        <f>GBR!C22</f>
        <v>4.0360440809604698</v>
      </c>
      <c r="W22" s="6">
        <f t="shared" si="1"/>
        <v>4.0927435522203615</v>
      </c>
      <c r="X22" s="6">
        <f t="shared" si="4"/>
        <v>4.6940639269406397</v>
      </c>
      <c r="Y22" s="6">
        <f t="shared" si="5"/>
        <v>3.8564567920133501</v>
      </c>
      <c r="Z22">
        <v>4.0999999999999996</v>
      </c>
      <c r="AA22" s="6">
        <f>MAX(L22,M22,X23,Y23)-MIN(L23,M23,X22,Y22)</f>
        <v>1.8562500000000002</v>
      </c>
      <c r="AB22" s="6">
        <f>MIN(L22,M22,X23,Y23)-MAX(L23,M23,X22,Y22)</f>
        <v>-1.7940636663078497</v>
      </c>
      <c r="AC22" s="6"/>
      <c r="AE22" t="s">
        <v>212</v>
      </c>
      <c r="AF22" s="6">
        <f>RF!D22</f>
        <v>5.53</v>
      </c>
      <c r="AG22" s="6">
        <f>LR!D22</f>
        <v>5.1725840067132198</v>
      </c>
      <c r="AH22" s="6">
        <f>Adaboost!D22</f>
        <v>5.1248206599713004</v>
      </c>
      <c r="AI22" s="6">
        <f>XGBR!D22</f>
        <v>5.2847049999999998</v>
      </c>
      <c r="AJ22" s="6">
        <f>Huber!D22</f>
        <v>5.1699293130767101</v>
      </c>
      <c r="AK22" s="6">
        <f>BayesRidge!D22</f>
        <v>5.3240307795878303</v>
      </c>
      <c r="AL22" s="6">
        <f>Elastic!D22</f>
        <v>5.2181805143002604</v>
      </c>
      <c r="AM22" s="6">
        <f>GBR!D22</f>
        <v>5.7431918288150801</v>
      </c>
      <c r="AN22" s="6">
        <f>AVERAGE(AF22:AM22,Neural!D22)</f>
        <v>5.3094087205823381</v>
      </c>
      <c r="AO22" s="6">
        <f>MAX(AF22:AM22,Neural!D22)</f>
        <v>5.7431918288150801</v>
      </c>
      <c r="AP22" s="6">
        <f>MIN(AF22:AM22,Neural!D22)</f>
        <v>5.1248206599713004</v>
      </c>
    </row>
    <row r="23" spans="1:42" ht="15" thickBot="1" x14ac:dyDescent="0.35">
      <c r="A23" t="s">
        <v>88</v>
      </c>
      <c r="B23" t="s">
        <v>72</v>
      </c>
      <c r="C23" s="5">
        <f>RF!B23</f>
        <v>3.05</v>
      </c>
      <c r="D23" s="5">
        <f>LR!B23</f>
        <v>3.2819664698959401</v>
      </c>
      <c r="E23" s="5">
        <f>Adaboost!B23</f>
        <v>3.4112676056338</v>
      </c>
      <c r="F23" s="5">
        <f>XGBR!B23</f>
        <v>3.2695189999999998</v>
      </c>
      <c r="G23" s="5">
        <f>Huber!B23</f>
        <v>3.1000015623241102</v>
      </c>
      <c r="H23" s="5">
        <f>BayesRidge!B23</f>
        <v>3.2628688127150198</v>
      </c>
      <c r="I23" s="5">
        <f>Elastic!B23</f>
        <v>3.6739451945067101</v>
      </c>
      <c r="J23" s="5">
        <f>GBR!B23</f>
        <v>3.0732245735650299</v>
      </c>
      <c r="K23" s="6">
        <f t="shared" si="0"/>
        <v>3.2567604194942144</v>
      </c>
      <c r="L23">
        <f t="shared" si="2"/>
        <v>3.6739451945067101</v>
      </c>
      <c r="M23">
        <f t="shared" si="3"/>
        <v>3.05</v>
      </c>
      <c r="N23">
        <v>3.1</v>
      </c>
      <c r="O23" s="5">
        <f>RF!C23</f>
        <v>3.01</v>
      </c>
      <c r="P23" s="5">
        <f>LR!C23</f>
        <v>3.0269644465852301</v>
      </c>
      <c r="Q23" s="5">
        <f>Adaboost!C23</f>
        <v>3.3155339805825199</v>
      </c>
      <c r="R23" s="5">
        <f>XGBR!C23</f>
        <v>2.9080758000000002</v>
      </c>
      <c r="S23" s="5">
        <f>Huber!C23</f>
        <v>2.9000002606327899</v>
      </c>
      <c r="T23" s="5">
        <f>BayesRidge!C23</f>
        <v>3.0285452698554902</v>
      </c>
      <c r="U23" s="5">
        <f>Elastic!C23</f>
        <v>3.4798724053104002</v>
      </c>
      <c r="V23" s="5">
        <f>GBR!C23</f>
        <v>3.0790590407978402</v>
      </c>
      <c r="W23" s="6">
        <f t="shared" si="1"/>
        <v>3.092690298236509</v>
      </c>
      <c r="X23" s="6">
        <f t="shared" si="4"/>
        <v>3.4798724053104002</v>
      </c>
      <c r="Y23" s="6">
        <f t="shared" si="5"/>
        <v>2.9000002606327899</v>
      </c>
      <c r="Z23">
        <v>3</v>
      </c>
      <c r="AC23" s="6"/>
      <c r="AE23" t="s">
        <v>208</v>
      </c>
      <c r="AF23" s="6">
        <f>RF!D23</f>
        <v>4.99</v>
      </c>
      <c r="AG23" s="6">
        <f>LR!D23</f>
        <v>5.3191993611977599</v>
      </c>
      <c r="AH23" s="6">
        <f>Adaboost!D23</f>
        <v>5.5987179487179404</v>
      </c>
      <c r="AI23" s="6">
        <f>XGBR!D23</f>
        <v>4.5222559999999996</v>
      </c>
      <c r="AJ23" s="6">
        <f>Huber!D23</f>
        <v>5.38476448814321</v>
      </c>
      <c r="AK23" s="6">
        <f>BayesRidge!D23</f>
        <v>5.2070178683067798</v>
      </c>
      <c r="AL23" s="6">
        <f>Elastic!D23</f>
        <v>5.0832443119091097</v>
      </c>
      <c r="AM23" s="6">
        <f>GBR!D23</f>
        <v>5.6401678926008403</v>
      </c>
      <c r="AN23" s="6">
        <f>AVERAGE(AF23:AM23,Neural!D23)</f>
        <v>5.2153581133472962</v>
      </c>
      <c r="AO23" s="6">
        <f>MAX(AF23:AM23,Neural!D23)</f>
        <v>5.6401678926008403</v>
      </c>
      <c r="AP23" s="6">
        <f>MIN(AF23:AM23,Neural!D23)</f>
        <v>4.5222559999999996</v>
      </c>
    </row>
    <row r="24" spans="1:42" ht="15" thickBot="1" x14ac:dyDescent="0.35">
      <c r="A24" t="s">
        <v>84</v>
      </c>
      <c r="B24" t="s">
        <v>92</v>
      </c>
      <c r="C24" s="5">
        <f>RF!B24</f>
        <v>5.01</v>
      </c>
      <c r="D24" s="5">
        <f>LR!B24</f>
        <v>4.90689482877508</v>
      </c>
      <c r="E24" s="5">
        <f>Adaboost!B24</f>
        <v>5.7175572519083904</v>
      </c>
      <c r="F24" s="5">
        <f>XGBR!B24</f>
        <v>4.0996946999999997</v>
      </c>
      <c r="G24" s="5">
        <f>Huber!B24</f>
        <v>4.6000003232333899</v>
      </c>
      <c r="H24" s="5">
        <f>BayesRidge!B24</f>
        <v>4.9196188520591804</v>
      </c>
      <c r="I24" s="5">
        <f>Elastic!B24</f>
        <v>4.81618051733515</v>
      </c>
      <c r="J24" s="5">
        <f>GBR!B24</f>
        <v>5.1210529728433301</v>
      </c>
      <c r="K24" s="6">
        <f t="shared" si="0"/>
        <v>4.9153023685993595</v>
      </c>
      <c r="L24">
        <f>MAX(C24:J24)</f>
        <v>5.7175572519083904</v>
      </c>
      <c r="M24">
        <f>MIN(C24:J24)</f>
        <v>4.0996946999999997</v>
      </c>
      <c r="N24">
        <v>5.0999999999999996</v>
      </c>
      <c r="O24" s="5">
        <f>RF!C24</f>
        <v>4.01</v>
      </c>
      <c r="P24" s="5">
        <f>LR!C24</f>
        <v>3.868475027668</v>
      </c>
      <c r="Q24" s="5">
        <f>Adaboost!C24</f>
        <v>4.6940639269406397</v>
      </c>
      <c r="R24" s="5">
        <f>XGBR!C24</f>
        <v>3.1302089999999998</v>
      </c>
      <c r="S24" s="5">
        <f>Huber!C24</f>
        <v>3.6000026345590501</v>
      </c>
      <c r="T24" s="5">
        <f>BayesRidge!C24</f>
        <v>3.8771241931834601</v>
      </c>
      <c r="U24" s="5">
        <f>Elastic!C24</f>
        <v>4.2305971356195204</v>
      </c>
      <c r="V24" s="5">
        <f>GBR!C24</f>
        <v>4.0329363862833496</v>
      </c>
      <c r="W24" s="6">
        <f t="shared" si="1"/>
        <v>3.9302903313846596</v>
      </c>
      <c r="X24" s="6">
        <f>MAX(O24:V24)</f>
        <v>4.6940639269406397</v>
      </c>
      <c r="Y24" s="6">
        <f>MIN(O24:V24)</f>
        <v>3.1302089999999998</v>
      </c>
      <c r="Z24">
        <v>3.7</v>
      </c>
      <c r="AA24" s="6">
        <f>MAX(L24,M24,X25,Y25)-MIN(L25,M25,X24,Y24)</f>
        <v>2.6574135519083906</v>
      </c>
      <c r="AB24" s="6">
        <f>MIN(L24,M24,X25,Y25)-MAX(L25,M25,X24,Y24)</f>
        <v>-0.80655530000000031</v>
      </c>
      <c r="AC24" s="6"/>
      <c r="AE24" t="s">
        <v>94</v>
      </c>
      <c r="AF24" s="6">
        <f>RF!D24</f>
        <v>3.59</v>
      </c>
      <c r="AG24" s="6">
        <f>LR!D24</f>
        <v>3.7184114795885099</v>
      </c>
      <c r="AH24" s="6">
        <f>Adaboost!D24</f>
        <v>3.5297397769516698</v>
      </c>
      <c r="AI24" s="6">
        <f>XGBR!D24</f>
        <v>3.3764367000000002</v>
      </c>
      <c r="AJ24" s="6">
        <f>Huber!D24</f>
        <v>3.7687891414711001</v>
      </c>
      <c r="AK24" s="6">
        <f>BayesRidge!D24</f>
        <v>3.7554944426236299</v>
      </c>
      <c r="AL24" s="6">
        <f>Elastic!D24</f>
        <v>4.4669046348625798</v>
      </c>
      <c r="AM24" s="6">
        <f>GBR!D24</f>
        <v>3.75841399319174</v>
      </c>
      <c r="AN24" s="6">
        <f>AVERAGE(AF24:AM24,Neural!D24)</f>
        <v>3.7567334858706189</v>
      </c>
      <c r="AO24" s="6">
        <f>MAX(AF24:AM24,Neural!D24)</f>
        <v>4.4669046348625798</v>
      </c>
      <c r="AP24" s="6">
        <f>MIN(AF24:AM24,Neural!D24)</f>
        <v>3.3764367000000002</v>
      </c>
    </row>
    <row r="25" spans="1:42" ht="15" thickBot="1" x14ac:dyDescent="0.35">
      <c r="A25" t="s">
        <v>92</v>
      </c>
      <c r="B25" t="s">
        <v>84</v>
      </c>
      <c r="C25" s="5">
        <f>RF!B25</f>
        <v>4.01</v>
      </c>
      <c r="D25" s="5">
        <f>LR!B25</f>
        <v>4.0649732206748199</v>
      </c>
      <c r="E25" s="5">
        <f>Adaboost!B25</f>
        <v>4.90625</v>
      </c>
      <c r="F25" s="5">
        <f>XGBR!B25</f>
        <v>3.0601436999999998</v>
      </c>
      <c r="G25" s="5">
        <f>Huber!B25</f>
        <v>3.9000035082220998</v>
      </c>
      <c r="H25" s="5">
        <f>BayesRidge!B25</f>
        <v>4.07696467272158</v>
      </c>
      <c r="I25" s="5">
        <f>Elastic!B25</f>
        <v>4.2720749366892798</v>
      </c>
      <c r="J25" s="5">
        <f>GBR!B25</f>
        <v>4.0988892366745802</v>
      </c>
      <c r="K25" s="6">
        <f t="shared" ref="K25:K35" si="6">AVERAGE(C25:J25,B62)</f>
        <v>4.0593238801083151</v>
      </c>
      <c r="L25">
        <f t="shared" si="2"/>
        <v>4.90625</v>
      </c>
      <c r="M25">
        <f t="shared" si="3"/>
        <v>3.0601436999999998</v>
      </c>
      <c r="N25">
        <v>4.2</v>
      </c>
      <c r="O25" s="5">
        <f>RF!C25</f>
        <v>5.0199999999999996</v>
      </c>
      <c r="P25" s="5">
        <f>LR!C25</f>
        <v>5.5638360621386402</v>
      </c>
      <c r="Q25" s="5">
        <f>Adaboost!C25</f>
        <v>5.5928961748633803</v>
      </c>
      <c r="R25" s="5">
        <f>XGBR!C25</f>
        <v>5.0304270000000004</v>
      </c>
      <c r="S25" s="5">
        <f>Huber!C25</f>
        <v>5.3001409572155698</v>
      </c>
      <c r="T25" s="5">
        <f>BayesRidge!C25</f>
        <v>5.5718305290175101</v>
      </c>
      <c r="U25" s="5">
        <f>Elastic!C25</f>
        <v>5.2114563547009798</v>
      </c>
      <c r="V25" s="5">
        <f>GBR!C25</f>
        <v>5.0792346742485197</v>
      </c>
      <c r="W25" s="6">
        <f t="shared" si="1"/>
        <v>5.3241205670190217</v>
      </c>
      <c r="X25" s="6">
        <f t="shared" si="4"/>
        <v>5.5928961748633803</v>
      </c>
      <c r="Y25" s="6">
        <f t="shared" si="5"/>
        <v>5.0199999999999996</v>
      </c>
      <c r="Z25">
        <v>5.7</v>
      </c>
      <c r="AC25" s="6"/>
      <c r="AE25" t="s">
        <v>206</v>
      </c>
      <c r="AF25" s="6">
        <f>RF!D25</f>
        <v>3.23</v>
      </c>
      <c r="AG25" s="6">
        <f>LR!D25</f>
        <v>3.1139502901315899</v>
      </c>
      <c r="AH25" s="6">
        <f>Adaboost!D25</f>
        <v>3.02886247877758</v>
      </c>
      <c r="AI25" s="6">
        <f>XGBR!D25</f>
        <v>2.420973</v>
      </c>
      <c r="AJ25" s="6">
        <f>Huber!D25</f>
        <v>3.16537442361372</v>
      </c>
      <c r="AK25" s="6">
        <f>BayesRidge!D25</f>
        <v>3.1447402676452998</v>
      </c>
      <c r="AL25" s="6">
        <f>Elastic!D25</f>
        <v>4.1119071053628202</v>
      </c>
      <c r="AM25" s="6">
        <f>GBR!D25</f>
        <v>3.00997389952445</v>
      </c>
      <c r="AN25" s="6">
        <f>AVERAGE(AF25:AM25,Neural!D25)</f>
        <v>3.166460680306431</v>
      </c>
      <c r="AO25" s="6">
        <f>MAX(AF25:AM25,Neural!D25)</f>
        <v>4.1119071053628202</v>
      </c>
      <c r="AP25" s="6">
        <f>MIN(AF25:AM25,Neural!D25)</f>
        <v>2.420973</v>
      </c>
    </row>
    <row r="26" spans="1:42" ht="15" thickBot="1" x14ac:dyDescent="0.35">
      <c r="A26" t="s">
        <v>81</v>
      </c>
      <c r="B26" t="s">
        <v>77</v>
      </c>
      <c r="C26" s="5">
        <f>RF!B26</f>
        <v>3.66</v>
      </c>
      <c r="D26" s="5">
        <f>LR!B26</f>
        <v>3.8357459638432401</v>
      </c>
      <c r="E26" s="5">
        <f>Adaboost!B26</f>
        <v>4.90625</v>
      </c>
      <c r="F26" s="5">
        <f>XGBR!B26</f>
        <v>3.5633577999999999</v>
      </c>
      <c r="G26" s="5">
        <f>Huber!B26</f>
        <v>3.5000009111464201</v>
      </c>
      <c r="H26" s="5">
        <f>BayesRidge!B26</f>
        <v>3.8340074002753699</v>
      </c>
      <c r="I26" s="5">
        <f>Elastic!B26</f>
        <v>4.09050808499304</v>
      </c>
      <c r="J26" s="5">
        <f>GBR!B26</f>
        <v>4.4683655750170601</v>
      </c>
      <c r="K26" s="6">
        <f t="shared" si="6"/>
        <v>3.9782482158672554</v>
      </c>
      <c r="L26">
        <f t="shared" si="2"/>
        <v>4.90625</v>
      </c>
      <c r="M26">
        <f t="shared" si="3"/>
        <v>3.5000009111464201</v>
      </c>
      <c r="N26">
        <v>3.5</v>
      </c>
      <c r="O26" s="5">
        <f>RF!C26</f>
        <v>4.09</v>
      </c>
      <c r="P26" s="5">
        <f>LR!C26</f>
        <v>4.1440650111465596</v>
      </c>
      <c r="Q26" s="5">
        <f>Adaboost!C26</f>
        <v>4.6940639269406397</v>
      </c>
      <c r="R26" s="5">
        <f>XGBR!C26</f>
        <v>3.5335014</v>
      </c>
      <c r="S26" s="5">
        <f>Huber!C26</f>
        <v>3.9000015771463801</v>
      </c>
      <c r="T26" s="5">
        <f>BayesRidge!C26</f>
        <v>4.1489519604917504</v>
      </c>
      <c r="U26" s="5">
        <f>Elastic!C26</f>
        <v>4.1968790389518098</v>
      </c>
      <c r="V26" s="5">
        <f>GBR!C26</f>
        <v>4.2237467003303903</v>
      </c>
      <c r="W26" s="6">
        <f t="shared" si="1"/>
        <v>4.1252277915879461</v>
      </c>
      <c r="X26" s="6">
        <f t="shared" si="4"/>
        <v>4.6940639269406397</v>
      </c>
      <c r="Y26" s="6">
        <f t="shared" si="5"/>
        <v>3.5335014</v>
      </c>
      <c r="Z26">
        <v>4.0999999999999996</v>
      </c>
      <c r="AA26" s="6">
        <f>MAX(L26,M26,X27,Y27)-MIN(L27,M27,X26,Y26)</f>
        <v>3.4930154748633804</v>
      </c>
      <c r="AB26" s="6">
        <f>MIN(L26,M26,X27,Y27)-MAX(L27,M27,X26,Y26)</f>
        <v>-1.1940630157942196</v>
      </c>
      <c r="AC26" s="6"/>
      <c r="AE26" t="s">
        <v>218</v>
      </c>
      <c r="AF26" s="6">
        <f>RF!D26</f>
        <v>5.0999999999999996</v>
      </c>
      <c r="AG26" s="6">
        <f>LR!D26</f>
        <v>4.24420731073638</v>
      </c>
      <c r="AH26" s="6">
        <f>Adaboost!D26</f>
        <v>4.4950980392156801</v>
      </c>
      <c r="AI26" s="6">
        <f>XGBR!D26</f>
        <v>6.0300589999999996</v>
      </c>
      <c r="AJ26" s="6">
        <f>Huber!D26</f>
        <v>4.3430904031437203</v>
      </c>
      <c r="AK26" s="6">
        <f>BayesRidge!D26</f>
        <v>4.30433358890226</v>
      </c>
      <c r="AL26" s="6">
        <f>Elastic!D26</f>
        <v>4.8879341252994797</v>
      </c>
      <c r="AM26" s="6">
        <f>GBR!D26</f>
        <v>4.8270582441457401</v>
      </c>
      <c r="AN26" s="6">
        <f>AVERAGE(AF26:AM26,Neural!D26)</f>
        <v>4.7367297729652709</v>
      </c>
      <c r="AO26" s="6">
        <f>MAX(AF26:AM26,Neural!D26)</f>
        <v>6.0300589999999996</v>
      </c>
      <c r="AP26" s="6">
        <f>MIN(AF26:AM26,Neural!D26)</f>
        <v>4.24420731073638</v>
      </c>
    </row>
    <row r="27" spans="1:42" ht="15" thickBot="1" x14ac:dyDescent="0.35">
      <c r="A27" t="s">
        <v>77</v>
      </c>
      <c r="B27" t="s">
        <v>81</v>
      </c>
      <c r="C27" s="5">
        <f>RF!B27</f>
        <v>3.19</v>
      </c>
      <c r="D27" s="5">
        <f>LR!B27</f>
        <v>2.66940735039416</v>
      </c>
      <c r="E27" s="5">
        <f>Adaboost!B27</f>
        <v>3.4112676056338</v>
      </c>
      <c r="F27" s="5">
        <f>XGBR!B27</f>
        <v>2.0998806999999999</v>
      </c>
      <c r="G27" s="5">
        <f>Huber!B27</f>
        <v>2.59999990601905</v>
      </c>
      <c r="H27" s="5">
        <f>BayesRidge!B27</f>
        <v>2.67092767709764</v>
      </c>
      <c r="I27" s="5">
        <f>Elastic!B27</f>
        <v>3.09566666717132</v>
      </c>
      <c r="J27" s="5">
        <f>GBR!B27</f>
        <v>3.0919332513676299</v>
      </c>
      <c r="K27" s="6">
        <f t="shared" si="6"/>
        <v>2.8368186584345576</v>
      </c>
      <c r="L27">
        <f t="shared" si="2"/>
        <v>3.4112676056338</v>
      </c>
      <c r="M27">
        <f t="shared" si="3"/>
        <v>2.0998806999999999</v>
      </c>
      <c r="N27">
        <v>2.6</v>
      </c>
      <c r="O27" s="5">
        <f>RF!C27</f>
        <v>5.23</v>
      </c>
      <c r="P27" s="5">
        <f>LR!C27</f>
        <v>5.19280038561417</v>
      </c>
      <c r="Q27" s="5">
        <f>Adaboost!C27</f>
        <v>5.5928961748633803</v>
      </c>
      <c r="R27" s="5">
        <f>XGBR!C27</f>
        <v>4.253063</v>
      </c>
      <c r="S27" s="5">
        <f>Huber!C27</f>
        <v>4.9000029346948004</v>
      </c>
      <c r="T27" s="5">
        <f>BayesRidge!C27</f>
        <v>5.1879314119404301</v>
      </c>
      <c r="U27" s="5">
        <f>Elastic!C27</f>
        <v>4.7724466903866896</v>
      </c>
      <c r="V27" s="5">
        <f>GBR!C27</f>
        <v>5.0447512058091197</v>
      </c>
      <c r="W27" s="6">
        <f t="shared" si="1"/>
        <v>5.0364415939182914</v>
      </c>
      <c r="X27" s="6">
        <f t="shared" si="4"/>
        <v>5.5928961748633803</v>
      </c>
      <c r="Y27" s="6">
        <f t="shared" si="5"/>
        <v>4.253063</v>
      </c>
      <c r="Z27">
        <v>5.2</v>
      </c>
      <c r="AC27" s="6"/>
      <c r="AE27" t="s">
        <v>93</v>
      </c>
      <c r="AF27" s="6">
        <f>RF!D27</f>
        <v>5.39</v>
      </c>
      <c r="AG27" s="6">
        <f>LR!D27</f>
        <v>4.3285647494843502</v>
      </c>
      <c r="AH27" s="6">
        <f>Adaboost!D27</f>
        <v>4.5971659919028296</v>
      </c>
      <c r="AI27" s="6">
        <f>XGBR!D27</f>
        <v>4.5111656</v>
      </c>
      <c r="AJ27" s="6">
        <f>Huber!D27</f>
        <v>4.3778079558890699</v>
      </c>
      <c r="AK27" s="6">
        <f>BayesRidge!D27</f>
        <v>4.2843469277988397</v>
      </c>
      <c r="AL27" s="6">
        <f>Elastic!D27</f>
        <v>4.61602685895752</v>
      </c>
      <c r="AM27" s="6">
        <f>GBR!D27</f>
        <v>4.8078681825001102</v>
      </c>
      <c r="AN27" s="6">
        <f>AVERAGE(AF27:AM27,Neural!D27)</f>
        <v>4.5749851324454838</v>
      </c>
      <c r="AO27" s="6">
        <f>MAX(AF27:AM27,Neural!D27)</f>
        <v>5.39</v>
      </c>
      <c r="AP27" s="6">
        <f>MIN(AF27:AM27,Neural!D27)</f>
        <v>4.2619199254766302</v>
      </c>
    </row>
    <row r="28" spans="1:42" ht="15" thickBot="1" x14ac:dyDescent="0.35">
      <c r="A28" t="s">
        <v>80</v>
      </c>
      <c r="B28" t="s">
        <v>75</v>
      </c>
      <c r="C28" s="5">
        <f>RF!B28</f>
        <v>4.0199999999999996</v>
      </c>
      <c r="D28" s="5">
        <f>LR!B28</f>
        <v>3.9878873789691802</v>
      </c>
      <c r="E28" s="5">
        <f>Adaboost!B28</f>
        <v>4.90625</v>
      </c>
      <c r="F28" s="5">
        <f>XGBR!B28</f>
        <v>3.0496569</v>
      </c>
      <c r="G28" s="5">
        <f>Huber!B28</f>
        <v>3.8000002285771401</v>
      </c>
      <c r="H28" s="5">
        <f>BayesRidge!B28</f>
        <v>3.98499193403573</v>
      </c>
      <c r="I28" s="5">
        <f>Elastic!B28</f>
        <v>3.7772810668630799</v>
      </c>
      <c r="J28" s="5">
        <f>GBR!B28</f>
        <v>4.1110995615519696</v>
      </c>
      <c r="K28" s="6">
        <f t="shared" si="6"/>
        <v>3.9522168712944596</v>
      </c>
      <c r="L28">
        <f t="shared" si="2"/>
        <v>4.90625</v>
      </c>
      <c r="M28">
        <f t="shared" si="3"/>
        <v>3.0496569</v>
      </c>
      <c r="N28">
        <v>3.9</v>
      </c>
      <c r="O28" s="5">
        <f>RF!C28</f>
        <v>3</v>
      </c>
      <c r="P28" s="5">
        <f>LR!C28</f>
        <v>2.8582957626079</v>
      </c>
      <c r="Q28" s="5">
        <f>Adaboost!C28</f>
        <v>3.3155339805825199</v>
      </c>
      <c r="R28" s="5">
        <f>XGBR!C28</f>
        <v>2.0416818000000001</v>
      </c>
      <c r="S28" s="5">
        <f>Huber!C28</f>
        <v>2.8000010591833902</v>
      </c>
      <c r="T28" s="5">
        <f>BayesRidge!C28</f>
        <v>2.8456089641271598</v>
      </c>
      <c r="U28" s="5">
        <f>Elastic!C28</f>
        <v>3.26538179003854</v>
      </c>
      <c r="V28" s="5">
        <f>GBR!C28</f>
        <v>3.0478942885820901</v>
      </c>
      <c r="W28" s="6">
        <f t="shared" si="1"/>
        <v>2.8929775165974672</v>
      </c>
      <c r="X28" s="6">
        <f t="shared" si="4"/>
        <v>3.3155339805825199</v>
      </c>
      <c r="Y28" s="6">
        <f t="shared" si="5"/>
        <v>2.0416818000000001</v>
      </c>
      <c r="Z28">
        <v>2.8</v>
      </c>
      <c r="AA28" s="6">
        <f>MAX(L28,M28,X29,Y29)-MIN(L29,M29,X28,Y28)</f>
        <v>3.5512143748633802</v>
      </c>
      <c r="AB28" s="6">
        <f>MIN(L28,M28,X29,Y29)-MAX(L29,M29,X28,Y28)</f>
        <v>-1.8565931</v>
      </c>
      <c r="AC28" s="6"/>
      <c r="AE28" t="s">
        <v>211</v>
      </c>
      <c r="AF28" s="6">
        <f>RF!D28</f>
        <v>5.16</v>
      </c>
      <c r="AG28" s="6">
        <f>LR!D28</f>
        <v>5.1715906953009103</v>
      </c>
      <c r="AH28" s="6">
        <f>Adaboost!D28</f>
        <v>4.9915966386554604</v>
      </c>
      <c r="AI28" s="6">
        <f>XGBR!D28</f>
        <v>5.8963412999999996</v>
      </c>
      <c r="AJ28" s="6">
        <f>Huber!D28</f>
        <v>5.1206787170335799</v>
      </c>
      <c r="AK28" s="6">
        <f>BayesRidge!D28</f>
        <v>5.17794169508021</v>
      </c>
      <c r="AL28" s="6">
        <f>Elastic!D28</f>
        <v>5.0316155884558702</v>
      </c>
      <c r="AM28" s="6">
        <f>GBR!D28</f>
        <v>5.3827159937992501</v>
      </c>
      <c r="AN28" s="6">
        <f>AVERAGE(AF28:AM28,Neural!D28)</f>
        <v>5.2210294629303782</v>
      </c>
      <c r="AO28" s="6">
        <f>MAX(AF28:AM28,Neural!D28)</f>
        <v>5.8963412999999996</v>
      </c>
      <c r="AP28" s="6">
        <f>MIN(AF28:AM28,Neural!D28)</f>
        <v>4.9915966386554604</v>
      </c>
    </row>
    <row r="29" spans="1:42" ht="15" thickBot="1" x14ac:dyDescent="0.35">
      <c r="A29" t="s">
        <v>75</v>
      </c>
      <c r="B29" t="s">
        <v>80</v>
      </c>
      <c r="C29" s="5">
        <f>RF!B29</f>
        <v>4.07</v>
      </c>
      <c r="D29" s="5">
        <f>LR!B29</f>
        <v>4.3998610730110101</v>
      </c>
      <c r="E29" s="5">
        <f>Adaboost!B29</f>
        <v>4.90625</v>
      </c>
      <c r="F29" s="5">
        <f>XGBR!B29</f>
        <v>4.0729749999999996</v>
      </c>
      <c r="G29" s="5">
        <f>Huber!B29</f>
        <v>4.2000012626193497</v>
      </c>
      <c r="H29" s="5">
        <f>BayesRidge!B29</f>
        <v>4.40224075493885</v>
      </c>
      <c r="I29" s="5">
        <f>Elastic!B29</f>
        <v>4.4452220177872803</v>
      </c>
      <c r="J29" s="5">
        <f>GBR!B29</f>
        <v>4.1455434401826299</v>
      </c>
      <c r="K29" s="6">
        <f t="shared" si="6"/>
        <v>4.3389684084727946</v>
      </c>
      <c r="L29">
        <f t="shared" si="2"/>
        <v>4.90625</v>
      </c>
      <c r="M29">
        <f t="shared" si="3"/>
        <v>4.07</v>
      </c>
      <c r="N29">
        <v>4.3</v>
      </c>
      <c r="O29" s="5">
        <f>RF!C29</f>
        <v>4.0599999999999996</v>
      </c>
      <c r="P29" s="5">
        <f>LR!C29</f>
        <v>4.6102019886970904</v>
      </c>
      <c r="Q29" s="5">
        <f>Adaboost!C29</f>
        <v>5.5928961748633803</v>
      </c>
      <c r="R29" s="5">
        <f>XGBR!C29</f>
        <v>4.1856080000000002</v>
      </c>
      <c r="S29" s="5">
        <f>Huber!C29</f>
        <v>4.5000008301970498</v>
      </c>
      <c r="T29" s="5">
        <f>BayesRidge!C29</f>
        <v>4.6149149865222201</v>
      </c>
      <c r="U29" s="5">
        <f>Elastic!C29</f>
        <v>4.3113986828908999</v>
      </c>
      <c r="V29" s="5">
        <f>GBR!C29</f>
        <v>5.0307749824442602</v>
      </c>
      <c r="W29" s="6">
        <f t="shared" si="1"/>
        <v>4.6124559256354027</v>
      </c>
      <c r="X29" s="6">
        <f t="shared" si="4"/>
        <v>5.5928961748633803</v>
      </c>
      <c r="Y29" s="6">
        <f t="shared" si="5"/>
        <v>4.0599999999999996</v>
      </c>
      <c r="Z29">
        <v>4.7</v>
      </c>
      <c r="AC29" s="6"/>
      <c r="AE29" t="s">
        <v>210</v>
      </c>
      <c r="AF29" s="6">
        <f>RF!D29</f>
        <v>3.4</v>
      </c>
      <c r="AG29" s="6">
        <f>LR!D29</f>
        <v>3.6767693442359701</v>
      </c>
      <c r="AH29" s="6">
        <f>Adaboost!D29</f>
        <v>3.2003012048192701</v>
      </c>
      <c r="AI29" s="6">
        <f>XGBR!D29</f>
        <v>3.4980342000000002</v>
      </c>
      <c r="AJ29" s="6">
        <f>Huber!D29</f>
        <v>3.6526976943546501</v>
      </c>
      <c r="AK29" s="6">
        <f>BayesRidge!D29</f>
        <v>3.5535405501503199</v>
      </c>
      <c r="AL29" s="6">
        <f>Elastic!D29</f>
        <v>4.3114872311187602</v>
      </c>
      <c r="AM29" s="6">
        <f>GBR!D29</f>
        <v>3.1513841689808402</v>
      </c>
      <c r="AN29" s="6">
        <f>AVERAGE(AF29:AM29,Neural!D29)</f>
        <v>3.5730162613807446</v>
      </c>
      <c r="AO29" s="6">
        <f>MAX(AF29:AM29,Neural!D29)</f>
        <v>4.3114872311187602</v>
      </c>
      <c r="AP29" s="6">
        <f>MIN(AF29:AM29,Neural!D29)</f>
        <v>3.1513841689808402</v>
      </c>
    </row>
    <row r="30" spans="1:42" ht="15" thickBot="1" x14ac:dyDescent="0.35">
      <c r="A30" t="s">
        <v>65</v>
      </c>
      <c r="B30" t="s">
        <v>83</v>
      </c>
      <c r="C30" s="5">
        <f>RF!B30</f>
        <v>4.12</v>
      </c>
      <c r="D30" s="5">
        <f>LR!B30</f>
        <v>4.0960792337049003</v>
      </c>
      <c r="E30" s="5">
        <f>Adaboost!B30</f>
        <v>4.90625</v>
      </c>
      <c r="F30" s="5">
        <f>XGBR!B30</f>
        <v>3.0394353999999999</v>
      </c>
      <c r="G30" s="5">
        <f>Huber!B30</f>
        <v>3.9000006085208101</v>
      </c>
      <c r="H30" s="5">
        <f>BayesRidge!B30</f>
        <v>4.0993552454651301</v>
      </c>
      <c r="I30" s="5">
        <f>Elastic!B30</f>
        <v>4.00930095716358</v>
      </c>
      <c r="J30" s="5">
        <f>GBR!B30</f>
        <v>4.1286596494601202</v>
      </c>
      <c r="K30" s="6">
        <f t="shared" si="6"/>
        <v>4.061401573287605</v>
      </c>
      <c r="L30">
        <f t="shared" si="2"/>
        <v>4.90625</v>
      </c>
      <c r="M30">
        <f t="shared" si="3"/>
        <v>3.0394353999999999</v>
      </c>
      <c r="N30">
        <v>4</v>
      </c>
      <c r="O30" s="5">
        <f>RF!C30</f>
        <v>4.07</v>
      </c>
      <c r="P30" s="5">
        <f>LR!C30</f>
        <v>4.5358411852020399</v>
      </c>
      <c r="Q30" s="5">
        <f>Adaboost!C30</f>
        <v>4.6940639269406397</v>
      </c>
      <c r="R30" s="5">
        <f>XGBR!C30</f>
        <v>4.1189030000000004</v>
      </c>
      <c r="S30" s="5">
        <f>Huber!C30</f>
        <v>4.3999994360169596</v>
      </c>
      <c r="T30" s="5">
        <f>BayesRidge!C30</f>
        <v>4.5429578410540099</v>
      </c>
      <c r="U30" s="5">
        <f>Elastic!C30</f>
        <v>4.8158812712595402</v>
      </c>
      <c r="V30" s="5">
        <f>GBR!C30</f>
        <v>4.1186093069235596</v>
      </c>
      <c r="W30" s="6">
        <f t="shared" si="1"/>
        <v>4.4269446159341106</v>
      </c>
      <c r="X30" s="6">
        <f t="shared" si="4"/>
        <v>4.8158812712595402</v>
      </c>
      <c r="Y30" s="6">
        <f t="shared" si="5"/>
        <v>4.07</v>
      </c>
      <c r="Z30">
        <v>4.7</v>
      </c>
      <c r="AC30" s="6"/>
      <c r="AE30" t="s">
        <v>103</v>
      </c>
      <c r="AF30" s="6">
        <f>RF!D30</f>
        <v>6.09</v>
      </c>
      <c r="AG30" s="6">
        <f>LR!D30</f>
        <v>5.5098613789947901</v>
      </c>
      <c r="AH30" s="6">
        <f>Adaboost!D30</f>
        <v>5.7969984202211604</v>
      </c>
      <c r="AI30" s="6">
        <f>XGBR!D30</f>
        <v>5.4879727000000003</v>
      </c>
      <c r="AJ30" s="6">
        <f>Huber!D30</f>
        <v>5.57522285092218</v>
      </c>
      <c r="AK30" s="6">
        <f>BayesRidge!D30</f>
        <v>5.52973486374316</v>
      </c>
      <c r="AL30" s="6">
        <f>Elastic!D30</f>
        <v>5.3570692947428196</v>
      </c>
      <c r="AM30" s="6">
        <f>GBR!D30</f>
        <v>6.0739032258961601</v>
      </c>
      <c r="AN30" s="6">
        <f>AVERAGE(AF30:AM30,Neural!D30)</f>
        <v>5.6541110772589356</v>
      </c>
      <c r="AO30" s="6">
        <f>MAX(AF30:AM30,Neural!D30)</f>
        <v>6.09</v>
      </c>
      <c r="AP30" s="6">
        <f>MIN(AF30:AM30,Neural!D30)</f>
        <v>5.3570692947428196</v>
      </c>
    </row>
    <row r="31" spans="1:42" ht="15" thickBot="1" x14ac:dyDescent="0.35">
      <c r="A31" t="s">
        <v>83</v>
      </c>
      <c r="B31" t="s">
        <v>65</v>
      </c>
      <c r="C31" s="5">
        <f>RF!B31</f>
        <v>4.13</v>
      </c>
      <c r="D31" s="5">
        <f>LR!B31</f>
        <v>3.7741229842564499</v>
      </c>
      <c r="E31" s="5">
        <f>Adaboost!B31</f>
        <v>4.90625</v>
      </c>
      <c r="F31" s="5">
        <f>XGBR!B31</f>
        <v>3.1059836999999999</v>
      </c>
      <c r="G31" s="5">
        <f>Huber!B31</f>
        <v>3.60025594092181</v>
      </c>
      <c r="H31" s="5">
        <f>BayesRidge!B31</f>
        <v>3.7753363225858498</v>
      </c>
      <c r="I31" s="5">
        <f>Elastic!B31</f>
        <v>3.8753470238299799</v>
      </c>
      <c r="J31" s="5">
        <f>GBR!B31</f>
        <v>4.1089696025877096</v>
      </c>
      <c r="K31" s="6">
        <f t="shared" si="6"/>
        <v>3.8946144333685901</v>
      </c>
      <c r="L31">
        <f t="shared" si="2"/>
        <v>4.90625</v>
      </c>
      <c r="M31">
        <f t="shared" si="3"/>
        <v>3.1059836999999999</v>
      </c>
      <c r="N31">
        <v>3.7</v>
      </c>
      <c r="O31" s="5">
        <f>RF!C31</f>
        <v>4.16</v>
      </c>
      <c r="P31" s="5">
        <f>LR!C31</f>
        <v>3.9741969454934498</v>
      </c>
      <c r="Q31" s="5">
        <f>Adaboost!C31</f>
        <v>4.6940639269406397</v>
      </c>
      <c r="R31" s="5">
        <f>XGBR!C31</f>
        <v>4.2248014999999999</v>
      </c>
      <c r="S31" s="5">
        <f>Huber!C31</f>
        <v>4.0000006579781804</v>
      </c>
      <c r="T31" s="5">
        <f>BayesRidge!C31</f>
        <v>3.96425357185817</v>
      </c>
      <c r="U31" s="5">
        <f>Elastic!C31</f>
        <v>4.1969278607524299</v>
      </c>
      <c r="V31" s="5">
        <f>GBR!C31</f>
        <v>4.0604742563859997</v>
      </c>
      <c r="W31" s="6">
        <f t="shared" si="1"/>
        <v>4.1367651781728094</v>
      </c>
      <c r="X31" s="6">
        <f t="shared" si="4"/>
        <v>4.6940639269406397</v>
      </c>
      <c r="Y31" s="6">
        <f t="shared" si="5"/>
        <v>3.96425357185817</v>
      </c>
      <c r="Z31">
        <v>4.2</v>
      </c>
      <c r="AC31" s="6"/>
      <c r="AE31" t="s">
        <v>204</v>
      </c>
      <c r="AF31" s="6">
        <f>RF!D31</f>
        <v>3.1</v>
      </c>
      <c r="AG31" s="6">
        <f>LR!D31</f>
        <v>3.7054216408854299</v>
      </c>
      <c r="AH31" s="6">
        <f>Adaboost!D31</f>
        <v>3.5297397769516698</v>
      </c>
      <c r="AI31" s="6">
        <f>XGBR!D31</f>
        <v>3.2869245999999999</v>
      </c>
      <c r="AJ31" s="6">
        <f>Huber!D31</f>
        <v>3.7053206891317498</v>
      </c>
      <c r="AK31" s="6">
        <f>BayesRidge!D31</f>
        <v>3.6249155867990202</v>
      </c>
      <c r="AL31" s="6">
        <f>Elastic!D31</f>
        <v>4.0954253822314204</v>
      </c>
      <c r="AM31" s="6">
        <f>GBR!D31</f>
        <v>3.4518247288755601</v>
      </c>
      <c r="AN31" s="6">
        <f>AVERAGE(AF31:AM31,Neural!D31)</f>
        <v>3.5749456629043785</v>
      </c>
      <c r="AO31" s="6">
        <f>MAX(AF31:AM31,Neural!D31)</f>
        <v>4.0954253822314204</v>
      </c>
      <c r="AP31" s="6">
        <f>MIN(AF31:AM31,Neural!D31)</f>
        <v>3.1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KCR</v>
      </c>
      <c r="E38" s="6" t="str">
        <f>B2</f>
        <v>CLE</v>
      </c>
      <c r="F38" s="6">
        <f>(K2+W3)/2</f>
        <v>4.6575339883956186</v>
      </c>
      <c r="G38" s="6">
        <f>(K3+W2)/2</f>
        <v>5.3116878001608132</v>
      </c>
      <c r="H38" s="6">
        <f>F38-G38</f>
        <v>-0.6541538117651946</v>
      </c>
      <c r="I38" s="6" t="str">
        <f>IF(G38&gt;F38,E38,D38)</f>
        <v>CLE</v>
      </c>
      <c r="J38" s="6">
        <f t="shared" ref="J38:J51" si="7">F38+G38</f>
        <v>9.9692217885564318</v>
      </c>
      <c r="L38" s="10">
        <f>MAX(K2,W3)</f>
        <v>5.0361792927341362</v>
      </c>
      <c r="M38" s="6">
        <f>MAX(K3,W2)</f>
        <v>5.7698666009791459</v>
      </c>
      <c r="N38" s="6">
        <f t="shared" ref="N38:N54" si="8">L38-M38</f>
        <v>-0.73368730824500972</v>
      </c>
      <c r="O38" s="6" t="str">
        <f t="shared" ref="O38:O54" si="9">IF(M38&gt;L38,E38,D38)</f>
        <v>CLE</v>
      </c>
      <c r="P38" s="6">
        <f t="shared" ref="P38:P54" si="10">L38+M38</f>
        <v>10.806045893713282</v>
      </c>
      <c r="AA38"/>
      <c r="AC38" s="6"/>
    </row>
    <row r="39" spans="1:42" ht="15" thickBot="1" x14ac:dyDescent="0.35">
      <c r="A39" t="str">
        <f>A2</f>
        <v>KCR</v>
      </c>
      <c r="B39" s="5">
        <f>Neural!B2</f>
        <v>5.2240272634108296</v>
      </c>
      <c r="C39" s="5">
        <f>Neural!C2</f>
        <v>4.8109499519275802</v>
      </c>
      <c r="D39" s="6" t="str">
        <f>A4</f>
        <v>LAD</v>
      </c>
      <c r="E39" s="6" t="str">
        <f>B4</f>
        <v>PIT</v>
      </c>
      <c r="F39" s="6">
        <f>(K4+W5)/2</f>
        <v>4.2923825671661779</v>
      </c>
      <c r="G39" s="6">
        <f>(K5+W4)/2</f>
        <v>4.1248679901028069</v>
      </c>
      <c r="H39" s="6">
        <f t="shared" ref="H39:H46" si="11">F39-G39</f>
        <v>0.16751457706337103</v>
      </c>
      <c r="I39" s="6" t="str">
        <f t="shared" ref="I39:I51" si="12">IF(G39&gt;F39,E39,D39)</f>
        <v>LAD</v>
      </c>
      <c r="J39" s="6">
        <f t="shared" si="7"/>
        <v>8.4172505572689857</v>
      </c>
      <c r="L39" s="10">
        <f>MAX(K4,W5)</f>
        <v>5.2001857409867327</v>
      </c>
      <c r="M39" s="11">
        <f>MAX(K5,W4)</f>
        <v>5.1940071265662011</v>
      </c>
      <c r="N39" s="6">
        <f t="shared" si="8"/>
        <v>6.1786144205315807E-3</v>
      </c>
      <c r="O39" s="6" t="str">
        <f t="shared" si="9"/>
        <v>LAD</v>
      </c>
      <c r="P39" s="6">
        <f t="shared" si="10"/>
        <v>10.394192867552935</v>
      </c>
      <c r="AA39"/>
      <c r="AC39" s="6"/>
    </row>
    <row r="40" spans="1:42" ht="15" thickBot="1" x14ac:dyDescent="0.35">
      <c r="A40" t="str">
        <f>A3</f>
        <v>CLE</v>
      </c>
      <c r="B40" s="5">
        <f>Neural!B3</f>
        <v>5.7355559241602903</v>
      </c>
      <c r="C40" s="5">
        <f>Neural!C3</f>
        <v>4.3762354135451798</v>
      </c>
      <c r="D40" s="6" t="str">
        <f>A6</f>
        <v>MIL</v>
      </c>
      <c r="E40" s="6" t="str">
        <f>B6</f>
        <v>PHI</v>
      </c>
      <c r="F40" s="6">
        <f>(K6+W7)/2</f>
        <v>4.372199489270713</v>
      </c>
      <c r="G40" s="6">
        <f>(K7+W6)/2</f>
        <v>3.9121175066451421</v>
      </c>
      <c r="H40" s="6">
        <f t="shared" si="11"/>
        <v>0.46008198262557087</v>
      </c>
      <c r="I40" s="6" t="str">
        <f t="shared" si="12"/>
        <v>MIL</v>
      </c>
      <c r="J40" s="6">
        <f t="shared" si="7"/>
        <v>8.2843169959158551</v>
      </c>
      <c r="L40" s="10">
        <f>MAX(K6,W7)</f>
        <v>5.373117123643727</v>
      </c>
      <c r="M40" s="10">
        <f>MAX(K7,W6)</f>
        <v>4.0030332929628694</v>
      </c>
      <c r="N40" s="6">
        <f t="shared" si="8"/>
        <v>1.3700838306808576</v>
      </c>
      <c r="O40" s="6" t="str">
        <f t="shared" si="9"/>
        <v>MIL</v>
      </c>
      <c r="P40" s="6">
        <f t="shared" si="10"/>
        <v>9.3761504166065954</v>
      </c>
      <c r="AA40"/>
      <c r="AC40" s="6"/>
    </row>
    <row r="41" spans="1:42" ht="15" thickBot="1" x14ac:dyDescent="0.35">
      <c r="A41" t="str">
        <f>A4</f>
        <v>LAD</v>
      </c>
      <c r="B41" s="5">
        <f>Neural!B4</f>
        <v>3.4239610226289301</v>
      </c>
      <c r="C41" s="5">
        <f>Neural!C4</f>
        <v>3.1337506938146502</v>
      </c>
      <c r="D41" s="6" t="str">
        <f>A8</f>
        <v>TBR</v>
      </c>
      <c r="E41" s="6" t="str">
        <f>B8</f>
        <v>MIA</v>
      </c>
      <c r="F41" s="6">
        <f>(K8+W9)/2</f>
        <v>3.0149915828130989</v>
      </c>
      <c r="G41" s="6">
        <f>(K9+W8)/2</f>
        <v>3.7477505256388208</v>
      </c>
      <c r="H41" s="6">
        <f t="shared" si="11"/>
        <v>-0.73275894282572196</v>
      </c>
      <c r="I41" s="6" t="str">
        <f t="shared" si="12"/>
        <v>MIA</v>
      </c>
      <c r="J41" s="6">
        <f t="shared" si="7"/>
        <v>6.7627421084519197</v>
      </c>
      <c r="L41" s="10">
        <f>MAX(K8,W9)</f>
        <v>3.4702579542336021</v>
      </c>
      <c r="M41" s="10">
        <f>MAX(K9,W8)</f>
        <v>4.8674452310306684</v>
      </c>
      <c r="N41" s="6">
        <f t="shared" si="8"/>
        <v>-1.3971872767970663</v>
      </c>
      <c r="O41" s="6" t="str">
        <f t="shared" si="9"/>
        <v>MIA</v>
      </c>
      <c r="P41" s="6">
        <f t="shared" si="10"/>
        <v>8.3377031852642709</v>
      </c>
      <c r="AA41"/>
      <c r="AC41" s="6"/>
    </row>
    <row r="42" spans="1:42" ht="15" thickBot="1" x14ac:dyDescent="0.35">
      <c r="A42" t="str">
        <f>A5</f>
        <v>PIT</v>
      </c>
      <c r="B42" s="5">
        <f>Neural!B5</f>
        <v>5.2837445816285502</v>
      </c>
      <c r="C42" s="5">
        <f>Neural!C5</f>
        <v>5.2595401771821999</v>
      </c>
      <c r="D42" s="6" t="str">
        <f>A10</f>
        <v>NYM</v>
      </c>
      <c r="E42" s="6" t="str">
        <f>B10</f>
        <v>WSN</v>
      </c>
      <c r="F42" s="6">
        <f>(K10+W11)/2</f>
        <v>4.1089741278346974</v>
      </c>
      <c r="G42" s="6">
        <f>(K11+W10)/2</f>
        <v>5.1817816072877347</v>
      </c>
      <c r="H42" s="6">
        <f t="shared" si="11"/>
        <v>-1.0728074794530373</v>
      </c>
      <c r="I42" s="6" t="str">
        <f t="shared" si="12"/>
        <v>WSN</v>
      </c>
      <c r="J42" s="6">
        <f t="shared" si="7"/>
        <v>9.2907557351224312</v>
      </c>
      <c r="L42" s="10">
        <f>MAX(K10,W11)</f>
        <v>4.2661210427185132</v>
      </c>
      <c r="M42" s="6">
        <f>MAX(K11,W10)</f>
        <v>6.0582817173525561</v>
      </c>
      <c r="N42" s="6">
        <f t="shared" si="8"/>
        <v>-1.7921606746340428</v>
      </c>
      <c r="O42" s="6" t="str">
        <f t="shared" si="9"/>
        <v>WSN</v>
      </c>
      <c r="P42" s="6">
        <f t="shared" si="10"/>
        <v>10.32440276007107</v>
      </c>
      <c r="AA42"/>
      <c r="AC42" s="6"/>
    </row>
    <row r="43" spans="1:42" ht="15" thickBot="1" x14ac:dyDescent="0.35">
      <c r="A43" t="str">
        <f>A6</f>
        <v>MIL</v>
      </c>
      <c r="B43" s="5">
        <f>Neural!B6</f>
        <v>5.5664420274061399</v>
      </c>
      <c r="C43" s="5">
        <f>Neural!C6</f>
        <v>3.80272492111287</v>
      </c>
      <c r="D43" s="6" t="str">
        <f>A12</f>
        <v>MIN</v>
      </c>
      <c r="E43" s="6" t="str">
        <f>B12</f>
        <v>NYY</v>
      </c>
      <c r="F43" s="6">
        <f>(K12+W13)/2</f>
        <v>3.3224791317155375</v>
      </c>
      <c r="G43" s="6">
        <f>(K13+W12)/2</f>
        <v>4.4813312742770339</v>
      </c>
      <c r="H43" s="6">
        <f t="shared" si="11"/>
        <v>-1.1588521425614964</v>
      </c>
      <c r="I43" s="6" t="str">
        <f t="shared" si="12"/>
        <v>NYY</v>
      </c>
      <c r="J43" s="6">
        <f t="shared" si="7"/>
        <v>7.8038104059925715</v>
      </c>
      <c r="L43" s="10">
        <f>MAX(K12,W13)</f>
        <v>4.2315584653842189</v>
      </c>
      <c r="M43" s="6">
        <f>MAX(K13,W12)</f>
        <v>5.015294562780146</v>
      </c>
      <c r="N43" s="6">
        <f t="shared" si="8"/>
        <v>-0.78373609739592709</v>
      </c>
      <c r="O43" s="6" t="str">
        <f t="shared" si="9"/>
        <v>NYY</v>
      </c>
      <c r="P43" s="6">
        <f t="shared" si="10"/>
        <v>9.2468530281643648</v>
      </c>
      <c r="AA43"/>
      <c r="AC43" s="6"/>
    </row>
    <row r="44" spans="1:42" ht="15" thickBot="1" x14ac:dyDescent="0.35">
      <c r="A44" t="str">
        <f>A8</f>
        <v>TBR</v>
      </c>
      <c r="B44" s="5">
        <f>Neural!B8</f>
        <v>3.77495626291664</v>
      </c>
      <c r="C44" s="5">
        <f>Neural!C8</f>
        <v>5.1965959998457896</v>
      </c>
      <c r="D44" s="6" t="str">
        <f>A14</f>
        <v>BAL</v>
      </c>
      <c r="E44" s="6" t="str">
        <f>B14</f>
        <v>TOR</v>
      </c>
      <c r="F44" s="6">
        <f>(K14+W15)/2</f>
        <v>5.4209893384273125</v>
      </c>
      <c r="G44" s="6">
        <f>(K15+W14)/2</f>
        <v>3.8451402826157901</v>
      </c>
      <c r="H44" s="6">
        <f t="shared" si="11"/>
        <v>1.5758490558115223</v>
      </c>
      <c r="I44" s="6" t="str">
        <f t="shared" si="12"/>
        <v>BAL</v>
      </c>
      <c r="J44" s="6">
        <f t="shared" si="7"/>
        <v>9.2661296210431026</v>
      </c>
      <c r="L44" s="10">
        <f>MAX(K14,W15)</f>
        <v>5.8821091535085266</v>
      </c>
      <c r="M44" s="6">
        <f>MAX(K15,W14)</f>
        <v>4.3926681043610492</v>
      </c>
      <c r="N44" s="6">
        <f t="shared" si="8"/>
        <v>1.4894410491474774</v>
      </c>
      <c r="O44" s="6" t="str">
        <f t="shared" si="9"/>
        <v>BAL</v>
      </c>
      <c r="P44" s="6">
        <f t="shared" si="10"/>
        <v>10.274777257869577</v>
      </c>
      <c r="AA44"/>
      <c r="AC44" s="6"/>
    </row>
    <row r="45" spans="1:42" ht="15" thickBot="1" x14ac:dyDescent="0.35">
      <c r="A45" t="str">
        <f>A7</f>
        <v>PHI</v>
      </c>
      <c r="B45" s="5">
        <f>Neural!B7</f>
        <v>3.9163644065509899</v>
      </c>
      <c r="C45" s="5">
        <f>Neural!C7</f>
        <v>3.2070014293165601</v>
      </c>
      <c r="D45" s="6" t="str">
        <f>A16</f>
        <v>ATL</v>
      </c>
      <c r="E45" s="6" t="str">
        <f>B16</f>
        <v>BOS</v>
      </c>
      <c r="F45" s="6">
        <f>(K16+W17)/2</f>
        <v>4.6222776046444052</v>
      </c>
      <c r="G45" s="6">
        <f>(K17+W16)/2</f>
        <v>4.3987159261866298</v>
      </c>
      <c r="H45" s="6">
        <f t="shared" si="11"/>
        <v>0.22356167845777541</v>
      </c>
      <c r="I45" s="6" t="str">
        <f t="shared" si="12"/>
        <v>ATL</v>
      </c>
      <c r="J45" s="6">
        <f t="shared" si="7"/>
        <v>9.0209935308310349</v>
      </c>
      <c r="L45" s="10">
        <f>MAX(K16,W17)</f>
        <v>5.2365958306876985</v>
      </c>
      <c r="M45" s="6">
        <f>MAX(K17,W16)</f>
        <v>4.9076381963884304</v>
      </c>
      <c r="N45" s="6">
        <f t="shared" si="8"/>
        <v>0.32895763429926816</v>
      </c>
      <c r="O45" s="6" t="str">
        <f t="shared" si="9"/>
        <v>ATL</v>
      </c>
      <c r="P45" s="6">
        <f t="shared" si="10"/>
        <v>10.144234027076129</v>
      </c>
      <c r="AA45"/>
      <c r="AC45" s="6"/>
    </row>
    <row r="46" spans="1:42" ht="15" thickBot="1" x14ac:dyDescent="0.35">
      <c r="A46" t="str">
        <f t="shared" ref="A46:A61" si="13">A9</f>
        <v>MIA</v>
      </c>
      <c r="B46" s="5">
        <f>Neural!B9</f>
        <v>2.6306789821751901</v>
      </c>
      <c r="C46" s="5">
        <f>Neural!C9</f>
        <v>2.6535682523658299</v>
      </c>
      <c r="D46" s="6" t="str">
        <f>A18</f>
        <v>CHW</v>
      </c>
      <c r="E46" s="6" t="str">
        <f>B18</f>
        <v>CHC</v>
      </c>
      <c r="F46" s="6">
        <f>(K18+W19)/2</f>
        <v>3.9718577638331247</v>
      </c>
      <c r="G46" s="6">
        <f>(K19+W18)/2</f>
        <v>5.1070202405441592</v>
      </c>
      <c r="H46" s="6">
        <f t="shared" si="11"/>
        <v>-1.1351624767110344</v>
      </c>
      <c r="I46" s="6" t="str">
        <f t="shared" si="12"/>
        <v>CHC</v>
      </c>
      <c r="J46" s="6">
        <f t="shared" si="7"/>
        <v>9.0788780043772839</v>
      </c>
      <c r="L46" s="10">
        <f>MAX(K18,W19)</f>
        <v>4.9204772535389525</v>
      </c>
      <c r="M46" s="6">
        <f>MAX(K19,W18)</f>
        <v>6.1686148883536065</v>
      </c>
      <c r="N46" s="6">
        <f t="shared" si="8"/>
        <v>-1.248137634814654</v>
      </c>
      <c r="O46" s="6" t="str">
        <f t="shared" si="9"/>
        <v>CHC</v>
      </c>
      <c r="P46" s="6">
        <f t="shared" si="10"/>
        <v>11.089092141892559</v>
      </c>
      <c r="AA46"/>
      <c r="AC46" s="6"/>
    </row>
    <row r="47" spans="1:42" ht="15" thickBot="1" x14ac:dyDescent="0.35">
      <c r="A47" t="str">
        <f t="shared" si="13"/>
        <v>NYM</v>
      </c>
      <c r="B47" s="5">
        <f>Neural!B10</f>
        <v>4.3330036242346699</v>
      </c>
      <c r="C47" s="5">
        <f>Neural!C10</f>
        <v>6.1722301456388298</v>
      </c>
      <c r="D47" s="6" t="str">
        <f>A20</f>
        <v>DET</v>
      </c>
      <c r="E47" s="6" t="str">
        <f>B20</f>
        <v>TEX</v>
      </c>
      <c r="F47" s="6">
        <f>(K20+W21)/2</f>
        <v>4.1361589878445164</v>
      </c>
      <c r="G47" s="6">
        <f>(K21+W20)/2</f>
        <v>4.0932883850721815</v>
      </c>
      <c r="H47" s="6">
        <f t="shared" ref="H47:H48" si="14">F47-G47</f>
        <v>4.2870602772334898E-2</v>
      </c>
      <c r="I47" s="6" t="str">
        <f t="shared" si="12"/>
        <v>DET</v>
      </c>
      <c r="J47" s="6">
        <f t="shared" si="7"/>
        <v>8.2294473729166988</v>
      </c>
      <c r="L47" s="10">
        <f>MAX(K20,W21)</f>
        <v>5.2298901141900407</v>
      </c>
      <c r="M47" s="6">
        <f>MAX(K21,W20)</f>
        <v>4.2963299765137801</v>
      </c>
      <c r="N47" s="6">
        <f t="shared" si="8"/>
        <v>0.93356013767626056</v>
      </c>
      <c r="O47" s="6" t="str">
        <f t="shared" si="9"/>
        <v>DET</v>
      </c>
      <c r="P47" s="6">
        <f t="shared" si="10"/>
        <v>9.5262200907038199</v>
      </c>
      <c r="AA47"/>
      <c r="AC47" s="6"/>
    </row>
    <row r="48" spans="1:42" ht="15" thickBot="1" x14ac:dyDescent="0.35">
      <c r="A48" t="str">
        <f t="shared" si="13"/>
        <v>WSN</v>
      </c>
      <c r="B48" s="5">
        <f>Neural!B11</f>
        <v>4.0895920595803297</v>
      </c>
      <c r="C48" s="5">
        <f>Neural!C11</f>
        <v>4.0091374662524997</v>
      </c>
      <c r="D48" s="6" t="str">
        <f>A22</f>
        <v>STL</v>
      </c>
      <c r="E48" s="6" t="str">
        <f>B22</f>
        <v>HOU</v>
      </c>
      <c r="F48" s="6">
        <f>(K22+W23)/2</f>
        <v>3.6815255584838269</v>
      </c>
      <c r="G48" s="6">
        <f>(K23+W22)/2</f>
        <v>3.6747519858572879</v>
      </c>
      <c r="H48" s="6">
        <f t="shared" si="14"/>
        <v>6.7735726265389928E-3</v>
      </c>
      <c r="I48" s="6" t="str">
        <f t="shared" si="12"/>
        <v>STL</v>
      </c>
      <c r="J48" s="6">
        <f t="shared" si="7"/>
        <v>7.3562775443411148</v>
      </c>
      <c r="L48" s="10">
        <f>MAX(K22,W23)</f>
        <v>4.2703608187311453</v>
      </c>
      <c r="M48" s="6">
        <f>MAX(K23,W22)</f>
        <v>4.0927435522203615</v>
      </c>
      <c r="N48" s="6">
        <f t="shared" si="8"/>
        <v>0.1776172665107838</v>
      </c>
      <c r="O48" s="6" t="str">
        <f t="shared" si="9"/>
        <v>STL</v>
      </c>
      <c r="P48" s="6">
        <f t="shared" si="10"/>
        <v>8.3631043709515076</v>
      </c>
      <c r="AA48"/>
      <c r="AC48" s="6"/>
    </row>
    <row r="49" spans="1:29" ht="15" thickBot="1" x14ac:dyDescent="0.35">
      <c r="A49" t="str">
        <f t="shared" si="13"/>
        <v>MIN</v>
      </c>
      <c r="B49" s="5">
        <f>Neural!B12</f>
        <v>4.1934318583650603</v>
      </c>
      <c r="C49" s="5">
        <f>Neural!C12</f>
        <v>3.9176852348776499</v>
      </c>
      <c r="D49" s="6" t="str">
        <f>A24</f>
        <v>CIN</v>
      </c>
      <c r="E49" s="6" t="str">
        <f>B24</f>
        <v>COL</v>
      </c>
      <c r="F49" s="6">
        <f>(K24+W25)/2</f>
        <v>5.1197114678091911</v>
      </c>
      <c r="G49" s="6">
        <f>(K25+W24)/2</f>
        <v>3.9948071057464873</v>
      </c>
      <c r="H49" s="6">
        <f t="shared" ref="H49" si="15">F49-G49</f>
        <v>1.1249043620627037</v>
      </c>
      <c r="I49" s="6" t="str">
        <f t="shared" si="12"/>
        <v>CIN</v>
      </c>
      <c r="J49" s="6">
        <f t="shared" si="7"/>
        <v>9.114518573555678</v>
      </c>
      <c r="L49" s="10">
        <f>MAX(K24,W25)</f>
        <v>5.3241205670190217</v>
      </c>
      <c r="M49" s="6">
        <f>MAX(K25,W24)</f>
        <v>4.0593238801083151</v>
      </c>
      <c r="N49" s="6">
        <f t="shared" si="8"/>
        <v>1.2647966869107066</v>
      </c>
      <c r="O49" s="6" t="str">
        <f t="shared" si="9"/>
        <v>CIN</v>
      </c>
      <c r="P49" s="6">
        <f t="shared" si="10"/>
        <v>9.3834444471273368</v>
      </c>
      <c r="AA49"/>
      <c r="AC49" s="6"/>
    </row>
    <row r="50" spans="1:29" ht="15" thickBot="1" x14ac:dyDescent="0.35">
      <c r="A50" t="str">
        <f t="shared" si="13"/>
        <v>NYY</v>
      </c>
      <c r="B50" s="5">
        <f>Neural!B13</f>
        <v>4.8302635479355702</v>
      </c>
      <c r="C50" s="5">
        <f>Neural!C13</f>
        <v>2.6504745330045298</v>
      </c>
      <c r="D50" s="6" t="str">
        <f>A26</f>
        <v>SDP</v>
      </c>
      <c r="E50" s="6" t="str">
        <f>B26</f>
        <v>LAA</v>
      </c>
      <c r="F50" s="6">
        <f>(K26+W27)/2</f>
        <v>4.5073449048927738</v>
      </c>
      <c r="G50" s="6">
        <f>(K27+W26)/2</f>
        <v>3.4810232250112518</v>
      </c>
      <c r="H50" s="6">
        <f t="shared" ref="H50:H51" si="16">F50-G50</f>
        <v>1.026321679881522</v>
      </c>
      <c r="I50" s="6" t="str">
        <f t="shared" si="12"/>
        <v>SDP</v>
      </c>
      <c r="J50" s="6">
        <f t="shared" si="7"/>
        <v>7.9883681299040257</v>
      </c>
      <c r="L50" s="10">
        <f>MAX(K26,W27)</f>
        <v>5.0364415939182914</v>
      </c>
      <c r="M50" s="6">
        <f>MAX(K27,W26)</f>
        <v>4.1252277915879461</v>
      </c>
      <c r="N50" s="6">
        <f t="shared" si="8"/>
        <v>0.91121380233034532</v>
      </c>
      <c r="O50" s="6" t="str">
        <f t="shared" si="9"/>
        <v>SDP</v>
      </c>
      <c r="P50" s="6">
        <f t="shared" si="10"/>
        <v>9.1616693855062366</v>
      </c>
      <c r="AA50"/>
      <c r="AC50" s="6"/>
    </row>
    <row r="51" spans="1:29" ht="15" thickBot="1" x14ac:dyDescent="0.35">
      <c r="A51" t="str">
        <f t="shared" si="13"/>
        <v>BAL</v>
      </c>
      <c r="B51" s="5">
        <f>Neural!B14</f>
        <v>5.9952086762644496</v>
      </c>
      <c r="C51" s="5">
        <f>Neural!C14</f>
        <v>3.41030434103999</v>
      </c>
      <c r="D51" s="6" t="str">
        <f>A28</f>
        <v>SEA</v>
      </c>
      <c r="E51" s="6" t="str">
        <f>B28</f>
        <v>OAK</v>
      </c>
      <c r="F51" s="6">
        <f>(K28+W29)/2</f>
        <v>4.2823363984649312</v>
      </c>
      <c r="G51" s="6">
        <f>(K29+W28)/2</f>
        <v>3.6159729625351309</v>
      </c>
      <c r="H51" s="6">
        <f t="shared" si="16"/>
        <v>0.6663634359298003</v>
      </c>
      <c r="I51" s="6" t="str">
        <f t="shared" si="12"/>
        <v>SEA</v>
      </c>
      <c r="J51" s="6">
        <f t="shared" si="7"/>
        <v>7.8983093610000621</v>
      </c>
      <c r="L51" s="10">
        <f>MAX(K28,W29)</f>
        <v>4.6124559256354027</v>
      </c>
      <c r="M51" s="6">
        <f>MAX(K29,W28)</f>
        <v>4.3389684084727946</v>
      </c>
      <c r="N51" s="6">
        <f t="shared" si="8"/>
        <v>0.27348751716260811</v>
      </c>
      <c r="O51" s="6" t="str">
        <f t="shared" si="9"/>
        <v>SEA</v>
      </c>
      <c r="P51" s="6">
        <f t="shared" si="10"/>
        <v>8.9514243341081965</v>
      </c>
      <c r="AA51"/>
      <c r="AC51" s="6"/>
    </row>
    <row r="52" spans="1:29" ht="15" thickBot="1" x14ac:dyDescent="0.35">
      <c r="A52" t="str">
        <f t="shared" si="13"/>
        <v>TOR</v>
      </c>
      <c r="B52" s="5">
        <f>Neural!B15</f>
        <v>4.4547365041015299</v>
      </c>
      <c r="C52" s="16">
        <f>Neural!C15</f>
        <v>5.0866906187370899</v>
      </c>
      <c r="D52" s="6" t="str">
        <f>A30</f>
        <v>SFG</v>
      </c>
      <c r="E52" s="6" t="str">
        <f>B30</f>
        <v>ARI</v>
      </c>
      <c r="F52" s="6">
        <f>(K30+W31)/2</f>
        <v>4.0990833757302072</v>
      </c>
      <c r="G52" s="6">
        <f>(K31+W30)/2</f>
        <v>4.1607795246513506</v>
      </c>
      <c r="H52" s="6">
        <f t="shared" ref="H52" si="17">F52-G52</f>
        <v>-6.169614892114339E-2</v>
      </c>
      <c r="I52" s="6" t="str">
        <f t="shared" ref="I52" si="18">IF(G52&gt;F52,E52,D52)</f>
        <v>ARI</v>
      </c>
      <c r="J52" s="6">
        <f t="shared" ref="J52" si="19">F52+G52</f>
        <v>8.2598629003815578</v>
      </c>
      <c r="L52" s="10">
        <f>MAX(K30,W31)</f>
        <v>4.1367651781728094</v>
      </c>
      <c r="M52" s="6">
        <f>MAX(K31,W30)</f>
        <v>4.4269446159341106</v>
      </c>
      <c r="N52" s="6">
        <f t="shared" si="8"/>
        <v>-0.29017943776130117</v>
      </c>
      <c r="O52" s="6" t="str">
        <f t="shared" si="9"/>
        <v>ARI</v>
      </c>
      <c r="P52" s="6">
        <f t="shared" si="10"/>
        <v>8.56370979410692</v>
      </c>
      <c r="AA52"/>
      <c r="AC52" s="6"/>
    </row>
    <row r="53" spans="1:29" ht="15" thickBot="1" x14ac:dyDescent="0.35">
      <c r="A53" t="str">
        <f t="shared" si="13"/>
        <v>ATL</v>
      </c>
      <c r="B53" s="5">
        <f>Neural!B16</f>
        <v>3.9544007323761101</v>
      </c>
      <c r="C53" s="16">
        <f>Neural!C16</f>
        <v>4.9076308509758304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 t="str">
        <f t="shared" si="13"/>
        <v>BOS</v>
      </c>
      <c r="B54" s="5">
        <f>Neural!B17</f>
        <v>3.8048842672232399</v>
      </c>
      <c r="C54" s="16">
        <f>Neural!C17</f>
        <v>5.3370151581594296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 t="str">
        <f t="shared" si="13"/>
        <v>CHW</v>
      </c>
      <c r="B55" s="5">
        <f>Neural!B18</f>
        <v>3.22115257878965</v>
      </c>
      <c r="C55" s="16">
        <f>Neural!C18</f>
        <v>6.1385573703033902</v>
      </c>
      <c r="N55" s="10"/>
    </row>
    <row r="56" spans="1:29" ht="15" thickBot="1" x14ac:dyDescent="0.35">
      <c r="A56" t="str">
        <f t="shared" si="13"/>
        <v>CHC</v>
      </c>
      <c r="B56" s="5">
        <f>Neural!B19</f>
        <v>4.0339794739521997</v>
      </c>
      <c r="C56" s="16">
        <f>Neural!C19</f>
        <v>5.0235941969500999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 t="str">
        <f t="shared" si="13"/>
        <v>DET</v>
      </c>
      <c r="B57" s="5">
        <f>Neural!B20</f>
        <v>5.4198837786187601</v>
      </c>
      <c r="C57" s="16">
        <f>Neural!C20</f>
        <v>4.3969873496047196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 t="str">
        <f t="shared" si="13"/>
        <v>TEX</v>
      </c>
      <c r="B58" s="5">
        <f>Neural!B21</f>
        <v>3.75173066045084</v>
      </c>
      <c r="C58" s="16">
        <f>Neural!C21</f>
        <v>3.16672339847171</v>
      </c>
      <c r="D58" s="8" t="str">
        <f t="shared" ref="D58:E74" si="23">D38</f>
        <v>KCR</v>
      </c>
      <c r="E58" s="8" t="str">
        <f t="shared" si="23"/>
        <v>CLE</v>
      </c>
      <c r="F58" s="6">
        <f t="shared" ref="F58:F74" si="24">MIN(L38,L58)</f>
        <v>4.278888684057101</v>
      </c>
      <c r="G58" s="6">
        <f t="shared" ref="G58:G74" si="25">MAX(M38,M58)</f>
        <v>5.7698666009791459</v>
      </c>
      <c r="H58" s="6">
        <f t="shared" ref="H58:H69" si="26">F58-G58</f>
        <v>-1.490977916922045</v>
      </c>
      <c r="I58" s="6" t="str">
        <f>IF(G58&gt;F58,E58,D58)</f>
        <v>CLE</v>
      </c>
      <c r="J58" s="6">
        <f t="shared" ref="J58:J71" si="27">F58+G58</f>
        <v>10.048755285036247</v>
      </c>
      <c r="L58" s="6">
        <f>MIN(K2,W3)</f>
        <v>4.278888684057101</v>
      </c>
      <c r="M58" s="6">
        <f>MIN(K3,W2)</f>
        <v>4.8535089993424805</v>
      </c>
      <c r="N58" s="6">
        <f t="shared" ref="N58:N74" si="28">L58-M58</f>
        <v>-0.57462031528537949</v>
      </c>
      <c r="O58" s="6" t="str">
        <f t="shared" ref="O58:O74" si="29">IF(M58&gt;L58,E58,D58)</f>
        <v>CLE</v>
      </c>
      <c r="P58" s="6">
        <f t="shared" ref="P58:P74" si="30">L58+M58</f>
        <v>9.1323976833995815</v>
      </c>
      <c r="AA58"/>
      <c r="AC58" s="6"/>
    </row>
    <row r="59" spans="1:29" ht="15" thickBot="1" x14ac:dyDescent="0.35">
      <c r="A59" t="str">
        <f t="shared" si="13"/>
        <v>STL</v>
      </c>
      <c r="B59" s="5">
        <f>Neural!B22</f>
        <v>4.2957286931708403</v>
      </c>
      <c r="C59" s="16">
        <f>Neural!C22</f>
        <v>4.0134243742271298</v>
      </c>
      <c r="D59" s="8" t="str">
        <f t="shared" si="23"/>
        <v>LAD</v>
      </c>
      <c r="E59" s="8" t="str">
        <f t="shared" si="23"/>
        <v>PIT</v>
      </c>
      <c r="F59" s="6">
        <f t="shared" si="24"/>
        <v>3.3845793933456232</v>
      </c>
      <c r="G59" s="6">
        <f t="shared" si="25"/>
        <v>5.1940071265662011</v>
      </c>
      <c r="H59" s="6">
        <f t="shared" si="26"/>
        <v>-1.8094277332205779</v>
      </c>
      <c r="I59" s="6" t="str">
        <f t="shared" ref="I59:I71" si="31">IF(G59&gt;F59,E59,D59)</f>
        <v>PIT</v>
      </c>
      <c r="J59" s="6">
        <f t="shared" si="27"/>
        <v>8.5785865199118234</v>
      </c>
      <c r="L59" s="6">
        <f>MIN(K4,W5)</f>
        <v>3.3845793933456232</v>
      </c>
      <c r="M59" s="6">
        <f>MIN(K5,W4)</f>
        <v>3.0557288536394136</v>
      </c>
      <c r="N59" s="6">
        <f t="shared" si="28"/>
        <v>0.32885053970620959</v>
      </c>
      <c r="O59" s="6" t="str">
        <f t="shared" si="29"/>
        <v>LAD</v>
      </c>
      <c r="P59" s="6">
        <f t="shared" si="30"/>
        <v>6.4403082469850368</v>
      </c>
      <c r="AA59"/>
      <c r="AC59" s="6"/>
    </row>
    <row r="60" spans="1:29" ht="15" thickBot="1" x14ac:dyDescent="0.35">
      <c r="A60" t="str">
        <f t="shared" si="13"/>
        <v>HOU</v>
      </c>
      <c r="B60" s="5">
        <f>Neural!B23</f>
        <v>3.1880505568073199</v>
      </c>
      <c r="C60" s="16">
        <f>Neural!C23</f>
        <v>3.0861614803643098</v>
      </c>
      <c r="D60" s="8" t="str">
        <f t="shared" si="23"/>
        <v>MIL</v>
      </c>
      <c r="E60" s="8" t="str">
        <f t="shared" si="23"/>
        <v>PHI</v>
      </c>
      <c r="F60" s="6">
        <f t="shared" si="24"/>
        <v>3.371281854897699</v>
      </c>
      <c r="G60" s="6">
        <f t="shared" si="25"/>
        <v>4.0030332929628694</v>
      </c>
      <c r="H60" s="6">
        <f t="shared" si="26"/>
        <v>-0.63175143806517031</v>
      </c>
      <c r="I60" s="6" t="str">
        <f t="shared" si="31"/>
        <v>PHI</v>
      </c>
      <c r="J60" s="6">
        <f t="shared" si="27"/>
        <v>7.3743151478605684</v>
      </c>
      <c r="L60" s="6">
        <f>MIN(K6,W7)</f>
        <v>3.371281854897699</v>
      </c>
      <c r="M60" s="6">
        <f>MIN(K7,W6)</f>
        <v>3.8212017203274149</v>
      </c>
      <c r="N60" s="6">
        <f t="shared" si="28"/>
        <v>-0.44991986542971585</v>
      </c>
      <c r="O60" s="6" t="str">
        <f t="shared" si="29"/>
        <v>PHI</v>
      </c>
      <c r="P60" s="6">
        <f t="shared" si="30"/>
        <v>7.1924835752251139</v>
      </c>
      <c r="AA60"/>
      <c r="AC60" s="6"/>
    </row>
    <row r="61" spans="1:29" ht="15" thickBot="1" x14ac:dyDescent="0.35">
      <c r="A61" t="str">
        <f t="shared" si="13"/>
        <v>CIN</v>
      </c>
      <c r="B61" s="5">
        <f>Neural!B24</f>
        <v>5.0467218712397104</v>
      </c>
      <c r="C61" s="16">
        <f>Neural!C24</f>
        <v>3.92920467820792</v>
      </c>
      <c r="D61" s="8" t="str">
        <f t="shared" si="23"/>
        <v>TBR</v>
      </c>
      <c r="E61" s="8" t="str">
        <f t="shared" si="23"/>
        <v>MIA</v>
      </c>
      <c r="F61" s="6">
        <f t="shared" si="24"/>
        <v>2.5597252113925957</v>
      </c>
      <c r="G61" s="6">
        <f t="shared" si="25"/>
        <v>4.8674452310306684</v>
      </c>
      <c r="H61" s="6">
        <f t="shared" si="26"/>
        <v>-2.3077200196380727</v>
      </c>
      <c r="I61" s="6" t="str">
        <f t="shared" si="31"/>
        <v>MIA</v>
      </c>
      <c r="J61" s="6">
        <f t="shared" si="27"/>
        <v>7.4271704424232645</v>
      </c>
      <c r="L61" s="6">
        <f>MIN(K8,W9)</f>
        <v>2.5597252113925957</v>
      </c>
      <c r="M61" s="6">
        <f>MIN(K9,W8)</f>
        <v>2.6280558202469733</v>
      </c>
      <c r="N61" s="6">
        <f t="shared" si="28"/>
        <v>-6.8330608854377584E-2</v>
      </c>
      <c r="O61" s="6" t="str">
        <f t="shared" si="29"/>
        <v>MIA</v>
      </c>
      <c r="P61" s="6">
        <f t="shared" si="30"/>
        <v>5.1877810316395685</v>
      </c>
      <c r="AA61"/>
      <c r="AC61" s="6"/>
    </row>
    <row r="62" spans="1:29" ht="15" thickBot="1" x14ac:dyDescent="0.35">
      <c r="A62" t="str">
        <f t="shared" ref="A62:A66" si="32">A25</f>
        <v>COL</v>
      </c>
      <c r="B62" s="5">
        <f>Neural!B25</f>
        <v>4.1446156459924701</v>
      </c>
      <c r="C62" s="16">
        <f>Neural!C25</f>
        <v>5.5472633509865998</v>
      </c>
      <c r="D62" s="8" t="str">
        <f t="shared" si="23"/>
        <v>NYM</v>
      </c>
      <c r="E62" s="8" t="str">
        <f t="shared" si="23"/>
        <v>WSN</v>
      </c>
      <c r="F62" s="6">
        <f t="shared" si="24"/>
        <v>3.9518272129508807</v>
      </c>
      <c r="G62" s="6">
        <f t="shared" si="25"/>
        <v>6.0582817173525561</v>
      </c>
      <c r="H62" s="6">
        <f t="shared" si="26"/>
        <v>-2.1064545044016754</v>
      </c>
      <c r="I62" s="6" t="str">
        <f t="shared" si="31"/>
        <v>WSN</v>
      </c>
      <c r="J62" s="6">
        <f t="shared" si="27"/>
        <v>10.010108930303437</v>
      </c>
      <c r="L62" s="6">
        <f>MIN(K10,W11)</f>
        <v>3.9518272129508807</v>
      </c>
      <c r="M62" s="6">
        <f>MIN(K11,W9)</f>
        <v>2.5597252113925957</v>
      </c>
      <c r="N62" s="6">
        <f t="shared" si="28"/>
        <v>1.392102001558285</v>
      </c>
      <c r="O62" s="6" t="str">
        <f t="shared" si="29"/>
        <v>NYM</v>
      </c>
      <c r="P62" s="6">
        <f t="shared" si="30"/>
        <v>6.5115524243434759</v>
      </c>
      <c r="AA62"/>
      <c r="AC62" s="6"/>
    </row>
    <row r="63" spans="1:29" ht="15" thickBot="1" x14ac:dyDescent="0.35">
      <c r="A63" t="str">
        <f t="shared" si="32"/>
        <v>SDP</v>
      </c>
      <c r="B63" s="5">
        <f>Neural!B26</f>
        <v>3.9459982075301698</v>
      </c>
      <c r="C63" s="16">
        <f>Neural!C26</f>
        <v>4.1958405092839897</v>
      </c>
      <c r="D63" s="8" t="str">
        <f t="shared" si="23"/>
        <v>MIN</v>
      </c>
      <c r="E63" s="8" t="str">
        <f t="shared" si="23"/>
        <v>NYY</v>
      </c>
      <c r="F63" s="6">
        <f t="shared" si="24"/>
        <v>2.4133997980468567</v>
      </c>
      <c r="G63" s="6">
        <f t="shared" si="25"/>
        <v>5.015294562780146</v>
      </c>
      <c r="H63" s="6">
        <f t="shared" si="26"/>
        <v>-2.6018947647332893</v>
      </c>
      <c r="I63" s="6" t="str">
        <f t="shared" si="31"/>
        <v>NYY</v>
      </c>
      <c r="J63" s="6">
        <f t="shared" si="27"/>
        <v>7.4286943608270022</v>
      </c>
      <c r="L63" s="6">
        <f>MIN(K12,W13)</f>
        <v>2.4133997980468567</v>
      </c>
      <c r="M63" s="6">
        <f>MIN(K13,W12)</f>
        <v>3.947367985773921</v>
      </c>
      <c r="N63" s="6">
        <f t="shared" si="28"/>
        <v>-1.5339681877270643</v>
      </c>
      <c r="O63" s="6" t="str">
        <f t="shared" si="29"/>
        <v>NYY</v>
      </c>
      <c r="P63" s="6">
        <f t="shared" si="30"/>
        <v>6.3607677838207781</v>
      </c>
      <c r="AA63"/>
      <c r="AC63" s="6"/>
    </row>
    <row r="64" spans="1:29" ht="15" thickBot="1" x14ac:dyDescent="0.35">
      <c r="A64" t="str">
        <f t="shared" si="32"/>
        <v>LAA</v>
      </c>
      <c r="B64" s="5">
        <f>Neural!B27</f>
        <v>2.70228476822742</v>
      </c>
      <c r="C64" s="16">
        <f>Neural!C27</f>
        <v>5.1540825419560301</v>
      </c>
      <c r="D64" s="8" t="str">
        <f t="shared" si="23"/>
        <v>BAL</v>
      </c>
      <c r="E64" s="8" t="str">
        <f t="shared" si="23"/>
        <v>TOR</v>
      </c>
      <c r="F64" s="6">
        <f t="shared" si="24"/>
        <v>4.9598695233460983</v>
      </c>
      <c r="G64" s="6">
        <f t="shared" si="25"/>
        <v>4.3926681043610492</v>
      </c>
      <c r="H64" s="6">
        <f t="shared" si="26"/>
        <v>0.56720141898504917</v>
      </c>
      <c r="I64" s="6" t="str">
        <f t="shared" si="31"/>
        <v>BAL</v>
      </c>
      <c r="J64" s="6">
        <f t="shared" si="27"/>
        <v>9.3525376277071466</v>
      </c>
      <c r="L64" s="6">
        <f>MIN(K14,W15)</f>
        <v>4.9598695233460983</v>
      </c>
      <c r="M64" s="6">
        <f>MIN(K15,W14)</f>
        <v>3.2976124608705311</v>
      </c>
      <c r="N64" s="6">
        <f t="shared" si="28"/>
        <v>1.6622570624755673</v>
      </c>
      <c r="O64" s="6" t="str">
        <f t="shared" si="29"/>
        <v>BAL</v>
      </c>
      <c r="P64" s="6">
        <f t="shared" si="30"/>
        <v>8.2574819842166285</v>
      </c>
      <c r="AA64"/>
      <c r="AC64" s="6"/>
    </row>
    <row r="65" spans="1:37" ht="15" thickBot="1" x14ac:dyDescent="0.35">
      <c r="A65" t="str">
        <f t="shared" si="32"/>
        <v>SEA</v>
      </c>
      <c r="B65" s="5">
        <f>Neural!B28</f>
        <v>3.93278477165304</v>
      </c>
      <c r="C65" s="16">
        <f>Neural!C28</f>
        <v>2.8624000042556101</v>
      </c>
      <c r="D65" s="8" t="str">
        <f t="shared" si="23"/>
        <v>ATL</v>
      </c>
      <c r="E65" s="8" t="str">
        <f t="shared" si="23"/>
        <v>BOS</v>
      </c>
      <c r="F65" s="6">
        <f t="shared" si="24"/>
        <v>4.0079593786011118</v>
      </c>
      <c r="G65" s="6">
        <f t="shared" si="25"/>
        <v>4.9076381963884304</v>
      </c>
      <c r="H65" s="6">
        <f t="shared" si="26"/>
        <v>-0.89967881778731851</v>
      </c>
      <c r="I65" s="6" t="str">
        <f t="shared" si="31"/>
        <v>BOS</v>
      </c>
      <c r="J65" s="6">
        <f t="shared" si="27"/>
        <v>8.9155975749895422</v>
      </c>
      <c r="L65" s="6">
        <f>MIN(K16,W17)</f>
        <v>4.0079593786011118</v>
      </c>
      <c r="M65" s="6">
        <f>MIN(K17,W16)</f>
        <v>3.8897936559848296</v>
      </c>
      <c r="N65" s="6">
        <f t="shared" si="28"/>
        <v>0.11816572261628222</v>
      </c>
      <c r="O65" s="6" t="str">
        <f t="shared" si="29"/>
        <v>ATL</v>
      </c>
      <c r="P65" s="6">
        <f t="shared" si="30"/>
        <v>7.897753034585941</v>
      </c>
      <c r="AA65"/>
      <c r="AC65" s="6"/>
    </row>
    <row r="66" spans="1:37" ht="15" thickBot="1" x14ac:dyDescent="0.35">
      <c r="A66" t="str">
        <f t="shared" si="32"/>
        <v>OAK</v>
      </c>
      <c r="B66" s="5">
        <f>Neural!B29</f>
        <v>4.4086221277160398</v>
      </c>
      <c r="C66" s="16">
        <f>Neural!C29</f>
        <v>4.6063076851037197</v>
      </c>
      <c r="D66" s="8" t="str">
        <f t="shared" si="23"/>
        <v>CHW</v>
      </c>
      <c r="E66" s="8" t="str">
        <f t="shared" si="23"/>
        <v>CHC</v>
      </c>
      <c r="F66" s="6">
        <f t="shared" si="24"/>
        <v>3.0232382741272974</v>
      </c>
      <c r="G66" s="6">
        <f t="shared" si="25"/>
        <v>6.1686148883536065</v>
      </c>
      <c r="H66" s="6">
        <f t="shared" si="26"/>
        <v>-3.1453766142263091</v>
      </c>
      <c r="I66" s="6" t="str">
        <f t="shared" si="31"/>
        <v>CHC</v>
      </c>
      <c r="J66" s="6">
        <f t="shared" si="27"/>
        <v>9.1918531624809034</v>
      </c>
      <c r="L66" s="10">
        <f>MIN(K18,W19)</f>
        <v>3.0232382741272974</v>
      </c>
      <c r="M66" s="6">
        <f>MIN(K19,W18)</f>
        <v>4.0454255927347127</v>
      </c>
      <c r="N66" s="6">
        <f t="shared" si="28"/>
        <v>-1.0221873186074153</v>
      </c>
      <c r="O66" s="6" t="str">
        <f t="shared" si="29"/>
        <v>CHC</v>
      </c>
      <c r="P66" s="6">
        <f t="shared" si="30"/>
        <v>7.0686638668620105</v>
      </c>
      <c r="AA66"/>
      <c r="AC66" s="6"/>
    </row>
    <row r="67" spans="1:37" ht="15" thickBot="1" x14ac:dyDescent="0.35">
      <c r="A67" t="str">
        <f t="shared" ref="A67:A70" si="33">A30</f>
        <v>SFG</v>
      </c>
      <c r="B67" s="5">
        <f>Neural!B30</f>
        <v>4.2535330652739098</v>
      </c>
      <c r="C67" s="16">
        <f>Neural!C30</f>
        <v>4.5462455760102403</v>
      </c>
      <c r="D67" s="8" t="str">
        <f t="shared" si="23"/>
        <v>DET</v>
      </c>
      <c r="E67" s="8" t="str">
        <f t="shared" si="23"/>
        <v>TEX</v>
      </c>
      <c r="F67" s="6">
        <f t="shared" si="24"/>
        <v>3.0424278614989921</v>
      </c>
      <c r="G67" s="6">
        <f t="shared" si="25"/>
        <v>4.2963299765137801</v>
      </c>
      <c r="H67" s="6">
        <f t="shared" si="26"/>
        <v>-1.253902115014788</v>
      </c>
      <c r="I67" s="6" t="str">
        <f t="shared" si="31"/>
        <v>TEX</v>
      </c>
      <c r="J67" s="6">
        <f t="shared" si="27"/>
        <v>7.3387578380127723</v>
      </c>
      <c r="L67" s="10">
        <f>MIN(K20,W21)</f>
        <v>3.0424278614989921</v>
      </c>
      <c r="M67" s="6">
        <f>MIN(K21,W20)</f>
        <v>3.890246793630582</v>
      </c>
      <c r="N67" s="6">
        <f t="shared" si="28"/>
        <v>-0.84781893213158988</v>
      </c>
      <c r="O67" s="6" t="str">
        <f t="shared" si="29"/>
        <v>TEX</v>
      </c>
      <c r="P67" s="6">
        <f t="shared" si="30"/>
        <v>6.9326746551295741</v>
      </c>
      <c r="AA67"/>
      <c r="AC67" s="6"/>
    </row>
    <row r="68" spans="1:37" ht="15" thickBot="1" x14ac:dyDescent="0.35">
      <c r="A68" t="str">
        <f t="shared" si="33"/>
        <v>ARI</v>
      </c>
      <c r="B68" s="5">
        <f>Neural!B31</f>
        <v>3.7752643261355101</v>
      </c>
      <c r="C68" s="16">
        <f>Neural!C31</f>
        <v>3.9561678841464101</v>
      </c>
      <c r="D68" s="8" t="str">
        <f t="shared" si="23"/>
        <v>STL</v>
      </c>
      <c r="E68" s="8" t="str">
        <f t="shared" si="23"/>
        <v>HOU</v>
      </c>
      <c r="F68" s="6">
        <f t="shared" si="24"/>
        <v>3.092690298236509</v>
      </c>
      <c r="G68" s="6">
        <f t="shared" si="25"/>
        <v>4.0927435522203615</v>
      </c>
      <c r="H68" s="6">
        <f t="shared" si="26"/>
        <v>-1.0000532539838525</v>
      </c>
      <c r="I68" s="6" t="str">
        <f t="shared" si="31"/>
        <v>HOU</v>
      </c>
      <c r="J68" s="6">
        <f t="shared" si="27"/>
        <v>7.1854338504568709</v>
      </c>
      <c r="L68" s="10">
        <f>MIN(K22,W23)</f>
        <v>3.092690298236509</v>
      </c>
      <c r="M68" s="6">
        <f>MIN(K23,W22)</f>
        <v>3.2567604194942144</v>
      </c>
      <c r="N68" s="6">
        <f t="shared" si="28"/>
        <v>-0.16407012125770537</v>
      </c>
      <c r="O68" s="6" t="str">
        <f t="shared" si="29"/>
        <v>HOU</v>
      </c>
      <c r="P68" s="6">
        <f t="shared" si="30"/>
        <v>6.3494507177307238</v>
      </c>
      <c r="AA68"/>
      <c r="AC68" s="6"/>
    </row>
    <row r="69" spans="1:37" ht="15" thickBot="1" x14ac:dyDescent="0.35">
      <c r="A69">
        <f t="shared" si="33"/>
        <v>0</v>
      </c>
      <c r="B69" s="5">
        <f>Neural!B32</f>
        <v>0</v>
      </c>
      <c r="C69" s="16">
        <f>Neural!C32</f>
        <v>0</v>
      </c>
      <c r="D69" s="8" t="str">
        <f t="shared" si="23"/>
        <v>CIN</v>
      </c>
      <c r="E69" s="8" t="str">
        <f t="shared" si="23"/>
        <v>COL</v>
      </c>
      <c r="F69" s="6">
        <f t="shared" si="24"/>
        <v>4.9153023685993595</v>
      </c>
      <c r="G69" s="6">
        <f t="shared" si="25"/>
        <v>4.0593238801083151</v>
      </c>
      <c r="H69" s="6">
        <f t="shared" si="26"/>
        <v>0.85597848849104441</v>
      </c>
      <c r="I69" s="6" t="str">
        <f t="shared" si="31"/>
        <v>CIN</v>
      </c>
      <c r="J69" s="6">
        <f t="shared" si="27"/>
        <v>8.9746262487076756</v>
      </c>
      <c r="L69" s="10">
        <f>MIN(K24,W25)</f>
        <v>4.9153023685993595</v>
      </c>
      <c r="M69" s="6">
        <f>MIN(K25,W24)</f>
        <v>3.9302903313846596</v>
      </c>
      <c r="N69" s="6">
        <f t="shared" si="28"/>
        <v>0.98501203721469999</v>
      </c>
      <c r="O69" s="6" t="str">
        <f t="shared" si="29"/>
        <v>CIN</v>
      </c>
      <c r="P69" s="6">
        <f t="shared" si="30"/>
        <v>8.8455926999840191</v>
      </c>
      <c r="AA69"/>
      <c r="AC69" s="6"/>
    </row>
    <row r="70" spans="1:37" ht="15" thickBot="1" x14ac:dyDescent="0.35">
      <c r="A70">
        <f t="shared" si="33"/>
        <v>0</v>
      </c>
      <c r="B70" s="5">
        <f>Neural!B33</f>
        <v>0</v>
      </c>
      <c r="C70" s="16">
        <f>Neural!C33</f>
        <v>0</v>
      </c>
      <c r="D70" s="8" t="str">
        <f t="shared" si="23"/>
        <v>SDP</v>
      </c>
      <c r="E70" s="8" t="str">
        <f t="shared" si="23"/>
        <v>LAA</v>
      </c>
      <c r="F70" s="6">
        <f t="shared" si="24"/>
        <v>3.9782482158672554</v>
      </c>
      <c r="G70" s="6">
        <f t="shared" si="25"/>
        <v>4.1252277915879461</v>
      </c>
      <c r="H70" s="6">
        <f t="shared" ref="H70:H71" si="34">F70-G70</f>
        <v>-0.14697957572069065</v>
      </c>
      <c r="I70" s="6" t="str">
        <f t="shared" si="31"/>
        <v>LAA</v>
      </c>
      <c r="J70" s="6">
        <f t="shared" si="27"/>
        <v>8.1034760074552015</v>
      </c>
      <c r="L70" s="10">
        <f>MIN(K26,W27)</f>
        <v>3.9782482158672554</v>
      </c>
      <c r="M70" s="6">
        <f>MIN(K27,W26)</f>
        <v>2.8368186584345576</v>
      </c>
      <c r="N70" s="6">
        <f t="shared" si="28"/>
        <v>1.1414295574326978</v>
      </c>
      <c r="O70" s="6" t="str">
        <f t="shared" si="29"/>
        <v>SDP</v>
      </c>
      <c r="P70" s="6">
        <f t="shared" si="30"/>
        <v>6.815066874301813</v>
      </c>
      <c r="AA70"/>
      <c r="AC70" s="6"/>
    </row>
    <row r="71" spans="1:37" ht="15" thickBot="1" x14ac:dyDescent="0.35">
      <c r="A71">
        <f>A34</f>
        <v>0</v>
      </c>
      <c r="B71" s="5">
        <f>Neural!B34</f>
        <v>0</v>
      </c>
      <c r="C71" s="16">
        <f>Neural!C34</f>
        <v>0</v>
      </c>
      <c r="D71" s="8" t="str">
        <f t="shared" si="23"/>
        <v>SEA</v>
      </c>
      <c r="E71" s="8" t="str">
        <f t="shared" si="23"/>
        <v>OAK</v>
      </c>
      <c r="F71" s="6">
        <f t="shared" si="24"/>
        <v>3.9522168712944596</v>
      </c>
      <c r="G71" s="6">
        <f t="shared" si="25"/>
        <v>4.3389684084727946</v>
      </c>
      <c r="H71" s="6">
        <f t="shared" si="34"/>
        <v>-0.38675153717833499</v>
      </c>
      <c r="I71" s="6" t="str">
        <f t="shared" si="31"/>
        <v>OAK</v>
      </c>
      <c r="J71" s="6">
        <f t="shared" si="27"/>
        <v>8.2911852797672552</v>
      </c>
      <c r="L71" s="10">
        <f>MIN(K28,W29)</f>
        <v>3.9522168712944596</v>
      </c>
      <c r="M71" s="6">
        <f>MIN(K29,W28)</f>
        <v>2.8929775165974672</v>
      </c>
      <c r="N71" s="6">
        <f t="shared" si="28"/>
        <v>1.0592393546969925</v>
      </c>
      <c r="O71" s="6" t="str">
        <f t="shared" si="29"/>
        <v>SEA</v>
      </c>
      <c r="P71" s="6">
        <f t="shared" si="30"/>
        <v>6.8451943878919268</v>
      </c>
      <c r="AA71"/>
      <c r="AC71" s="6"/>
    </row>
    <row r="72" spans="1:37" ht="15" thickBot="1" x14ac:dyDescent="0.35">
      <c r="A72">
        <f>A35</f>
        <v>0</v>
      </c>
      <c r="B72" s="5">
        <f>Neural!B35</f>
        <v>0</v>
      </c>
      <c r="C72" s="16">
        <f>Neural!C35</f>
        <v>0</v>
      </c>
      <c r="D72" s="6" t="str">
        <f t="shared" si="23"/>
        <v>SFG</v>
      </c>
      <c r="E72" s="6" t="str">
        <f t="shared" si="23"/>
        <v>ARI</v>
      </c>
      <c r="F72" s="6">
        <f t="shared" si="24"/>
        <v>4.061401573287605</v>
      </c>
      <c r="G72" s="6">
        <f t="shared" si="25"/>
        <v>4.4269446159341106</v>
      </c>
      <c r="H72" s="6">
        <f t="shared" ref="H72" si="35">F72-G72</f>
        <v>-0.36554304264650561</v>
      </c>
      <c r="I72" s="6" t="str">
        <f t="shared" ref="I72" si="36">IF(G72&gt;F72,E72,D72)</f>
        <v>ARI</v>
      </c>
      <c r="J72" s="6">
        <f t="shared" ref="J72" si="37">F72+G72</f>
        <v>8.4883461892217156</v>
      </c>
      <c r="L72" s="10">
        <f>MIN(K30,W31)</f>
        <v>4.061401573287605</v>
      </c>
      <c r="M72" s="6">
        <f>MIN(K31,W30)</f>
        <v>3.8946144333685901</v>
      </c>
      <c r="N72" s="6">
        <f t="shared" si="28"/>
        <v>0.16678713991901484</v>
      </c>
      <c r="O72" s="6" t="str">
        <f t="shared" si="29"/>
        <v>SFG</v>
      </c>
      <c r="P72" s="6">
        <f t="shared" si="30"/>
        <v>7.9560160066561956</v>
      </c>
      <c r="AA72"/>
      <c r="AC72" s="6"/>
    </row>
    <row r="73" spans="1:37" ht="15" thickBot="1" x14ac:dyDescent="0.35">
      <c r="B73" s="5">
        <f>Neural!B36</f>
        <v>0</v>
      </c>
      <c r="C73" s="16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37" ht="15" thickBot="1" x14ac:dyDescent="0.35">
      <c r="B74" s="5">
        <f>Neural!B37</f>
        <v>0</v>
      </c>
      <c r="C74" s="16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37" ht="15" thickBot="1" x14ac:dyDescent="0.35">
      <c r="B75" s="5">
        <f>Neural!B38</f>
        <v>0</v>
      </c>
      <c r="C75" s="16">
        <f>Neural!C38</f>
        <v>0</v>
      </c>
      <c r="N75" s="10"/>
    </row>
    <row r="76" spans="1:37" ht="15" thickBot="1" x14ac:dyDescent="0.35">
      <c r="B76" s="5">
        <f>Neural!B42</f>
        <v>0</v>
      </c>
      <c r="C76" s="16">
        <f>Neural!C42</f>
        <v>0</v>
      </c>
      <c r="D76" s="6" t="s">
        <v>40</v>
      </c>
      <c r="G76" s="6">
        <f>E76-F76</f>
        <v>0</v>
      </c>
    </row>
    <row r="77" spans="1:37" ht="57.6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7" t="s">
        <v>47</v>
      </c>
      <c r="M77" s="17" t="s">
        <v>176</v>
      </c>
      <c r="N77" s="17" t="s">
        <v>177</v>
      </c>
      <c r="O77" s="12" t="s">
        <v>48</v>
      </c>
      <c r="P77" s="17" t="s">
        <v>176</v>
      </c>
      <c r="Q77" s="17" t="s">
        <v>177</v>
      </c>
      <c r="R77" s="12" t="s">
        <v>52</v>
      </c>
      <c r="S77" s="12" t="s">
        <v>53</v>
      </c>
      <c r="T77" s="13" t="s">
        <v>54</v>
      </c>
      <c r="U77" s="13" t="s">
        <v>55</v>
      </c>
      <c r="V77" s="14" t="s">
        <v>172</v>
      </c>
      <c r="W77" s="14" t="s">
        <v>178</v>
      </c>
      <c r="X77" s="14" t="s">
        <v>179</v>
      </c>
      <c r="Y77" s="14" t="s">
        <v>66</v>
      </c>
      <c r="Z77" s="14" t="s">
        <v>14</v>
      </c>
      <c r="AA77" s="13" t="s">
        <v>17</v>
      </c>
      <c r="AB77" s="13" t="s">
        <v>45</v>
      </c>
      <c r="AC77" s="13" t="s">
        <v>46</v>
      </c>
      <c r="AD77" s="14" t="s">
        <v>172</v>
      </c>
      <c r="AE77" s="14" t="s">
        <v>180</v>
      </c>
      <c r="AF77" s="14" t="s">
        <v>179</v>
      </c>
      <c r="AG77" s="14" t="s">
        <v>66</v>
      </c>
      <c r="AH77" s="12" t="s">
        <v>14</v>
      </c>
      <c r="AK77"/>
    </row>
    <row r="78" spans="1:37" x14ac:dyDescent="0.3">
      <c r="D78" s="8" t="str">
        <f t="shared" ref="D78:E91" si="41">D38</f>
        <v>KCR</v>
      </c>
      <c r="E78" s="8" t="str">
        <f t="shared" si="41"/>
        <v>CLE</v>
      </c>
      <c r="F78" s="6">
        <f t="shared" ref="F78:F94" si="42">MAX(L38,L58)</f>
        <v>5.0361792927341362</v>
      </c>
      <c r="G78" s="6">
        <f t="shared" ref="G78:G94" si="43">MIN(M38,M58)</f>
        <v>4.8535089993424805</v>
      </c>
      <c r="H78" s="6">
        <f t="shared" ref="H78:H89" si="44">F78-G78</f>
        <v>0.18267029339165575</v>
      </c>
      <c r="I78" s="6" t="str">
        <f>IF(G78&gt;F78,E78,D78)</f>
        <v>KCR</v>
      </c>
      <c r="J78" s="6">
        <f t="shared" ref="J78:J91" si="45">F78+G78</f>
        <v>9.8896882920766167</v>
      </c>
      <c r="L78" s="17" t="str">
        <f t="shared" ref="L78:L92" si="46">D78</f>
        <v>KCR</v>
      </c>
      <c r="M78" s="17">
        <f>N2</f>
        <v>5</v>
      </c>
      <c r="N78" s="17">
        <f>Z2</f>
        <v>4.8</v>
      </c>
      <c r="O78" s="17" t="str">
        <f t="shared" ref="O78:O92" si="47">E78</f>
        <v>CLE</v>
      </c>
      <c r="P78" s="17">
        <f>N3</f>
        <v>6</v>
      </c>
      <c r="Q78" s="17">
        <f>Z3</f>
        <v>4.4000000000000004</v>
      </c>
      <c r="R78" s="18" t="s">
        <v>182</v>
      </c>
      <c r="S78" s="18" t="s">
        <v>181</v>
      </c>
      <c r="T78" s="30" t="str">
        <f>IF(SUM(COUNTIF(I38, L78), COUNTIF(O38, L78), COUNTIF(I58, L78), COUNTIF(O58, L78), COUNTIF(I78, L78)) &gt; SUM(COUNTIF(I38, O78), COUNTIF(O38, O78), COUNTIF(I58, O78), COUNTIF(O58, O78), COUNTIF(I78, O78)), L78, IF(SUM(COUNTIF(I38, L78), COUNTIF(O38, L78), COUNTIF(I58, L78), COUNTIF(O58, L78), COUNTIF(I78, L78)) &lt; SUM(COUNTIF(I38, O78), COUNTIF(O38, O78), COUNTIF(I58, O78), COUNTIF(O58, O78), COUNTIF(I78, O78)), O78, "Tie"))</f>
        <v>CLE</v>
      </c>
      <c r="U78" s="31">
        <f>(COUNTIF(I38, T78) + COUNTIF(O38, T78) + COUNTIF(I58, T78) + COUNTIF(O58, T78) + COUNTIF(I78, T78))/5</f>
        <v>0.8</v>
      </c>
      <c r="V78" s="31">
        <f>IF(U78=1, 5, IF(U78=0.8, 4, IF(U78=0.6, 3, IF(U78=0.4, 2, IF(U78=0.2, 1, 0)))))</f>
        <v>4</v>
      </c>
      <c r="W78" s="31">
        <f>((P78+N78)/2)-((M78+Q78)/2)</f>
        <v>0.70000000000000018</v>
      </c>
      <c r="X78" s="31">
        <f>IF(OR(AND(O78=T78, W78&gt;1.5), AND(O78&lt;&gt;T78, W78&lt;-1.5)), 5,
   IF(OR(AND(O78=T78, W78&gt;1), AND(O78&lt;&gt;T78, W78&lt;-1)), 4,
   IF(OR(AND(O78=T78, W78&gt;0.66), AND(O78&lt;&gt;T78, W78&lt;-0.66)), 3,
   IF(OR(AND(O78=T78, W78&gt;0.33), AND(O78&lt;&gt;T78, W78&lt;-0.33)), 2,
   IF(OR(AND(O78=T78, W78&gt;0), AND(O78&lt;&gt;T78, W78&lt;0)), 1, 0)))))</f>
        <v>3</v>
      </c>
      <c r="Y78" s="31">
        <f>V78+X78</f>
        <v>7</v>
      </c>
      <c r="Z78" s="31" t="s">
        <v>60</v>
      </c>
      <c r="AA78" s="24">
        <v>8.5</v>
      </c>
      <c r="AB78" s="26" t="str">
        <f>IF(COUNTIF(J38, "&gt;" &amp; AA78) + COUNTIF(P38, "&gt;" &amp; AA78) + COUNTIF(J58, "&gt;" &amp; AA78) + COUNTIF(J78, "&gt;" &amp; AA78) + COUNTIF(P58, "&gt;" &amp; AA78) &gt;= 3, "Over", "Under")</f>
        <v>Over</v>
      </c>
      <c r="AC78" s="26">
        <f>IF(AB78="Over",((COUNTIF(J38,"&gt;"&amp;AA78)+COUNTIF(P38,"&gt;"&amp;AA78)+COUNTIF(J58,"&gt;"&amp;AA78)+COUNTIF(J78,"&gt;"&amp;AA78)+COUNTIF(P58,"&gt;"&amp;AA78))/5),((COUNTIF(J38,"&lt;="&amp;AA78)+COUNTIF(P38,"&lt;="&amp;AA78)+COUNTIF(J58,"&lt;="&amp;AA78)+COUNTIF(J78,"&lt;="&amp;AA78)+COUNTIF(P58,"&lt;="&amp;AA78))/5))</f>
        <v>1</v>
      </c>
      <c r="AD78" s="26">
        <f>IF(AC78=1, 5, IF(AC78=0.8, 4, IF(AC78=0.6, 3, IF(AC78=0.4, 2, IF(AC78=0.2, 1, 0)))))</f>
        <v>5</v>
      </c>
      <c r="AE78" s="26">
        <f>(((N78+P78)/2)+((M78+Q78)/2))-AA78</f>
        <v>1.6000000000000014</v>
      </c>
      <c r="AF78" s="26">
        <f t="shared" ref="AF78:AF80" si="48">IF(OR(AND(AB78="Over",(((N78+P78)/2)+((M78+Q78)/2))&gt;AA78),AND(AB78="Under",(((N78+P78)/2)+((M78+Q78)/2))&lt;AA78)),IF(OR(AE78&gt;2,AE78&lt;-2),5,IF(OR(AND(AE78&lt;2,AE78&gt;1),AND(AE78&gt;-2,AE78&lt;-1)),3,IF(OR(AND(AE78&lt;1,AE78&gt;0),AND(AE78&gt;-1,AE78&lt;0)),1,0))),0)</f>
        <v>3</v>
      </c>
      <c r="AG78" s="31">
        <f t="shared" ref="AG78:AG92" si="49">AD78+AF78</f>
        <v>8</v>
      </c>
      <c r="AH78" s="31">
        <v>13</v>
      </c>
      <c r="AK78"/>
    </row>
    <row r="79" spans="1:37" x14ac:dyDescent="0.3">
      <c r="D79" s="8" t="str">
        <f t="shared" si="41"/>
        <v>LAD</v>
      </c>
      <c r="E79" s="8" t="str">
        <f t="shared" si="41"/>
        <v>PIT</v>
      </c>
      <c r="F79" s="6">
        <f t="shared" si="42"/>
        <v>5.2001857409867327</v>
      </c>
      <c r="G79" s="6">
        <f t="shared" si="43"/>
        <v>3.0557288536394136</v>
      </c>
      <c r="H79" s="6">
        <f t="shared" si="44"/>
        <v>2.1444568873473191</v>
      </c>
      <c r="I79" s="6" t="str">
        <f t="shared" ref="I79:I91" si="50">IF(G79&gt;F79,E79,D79)</f>
        <v>LAD</v>
      </c>
      <c r="J79" s="6">
        <f t="shared" si="45"/>
        <v>8.2559145946261463</v>
      </c>
      <c r="L79" s="17" t="str">
        <f t="shared" si="46"/>
        <v>LAD</v>
      </c>
      <c r="M79" s="17">
        <f>N4</f>
        <v>3.5</v>
      </c>
      <c r="N79" s="17">
        <f>Z4</f>
        <v>3.2</v>
      </c>
      <c r="O79" s="17" t="str">
        <f t="shared" si="47"/>
        <v>PIT</v>
      </c>
      <c r="P79" s="17">
        <f>N5</f>
        <v>5.2</v>
      </c>
      <c r="Q79" s="17">
        <f>Z5</f>
        <v>5.0999999999999996</v>
      </c>
      <c r="R79" s="18" t="s">
        <v>202</v>
      </c>
      <c r="S79" s="18" t="s">
        <v>200</v>
      </c>
      <c r="T79" s="32" t="str">
        <f t="shared" ref="T79:T92" si="51">IF(SUM(COUNTIF(I39, L79), COUNTIF(O39, L79), COUNTIF(I59, L79), COUNTIF(O59, L79), COUNTIF(I79, L79)) &gt; SUM(COUNTIF(I39, O79), COUNTIF(O39, O79), COUNTIF(I59, O79), COUNTIF(O59, O79), COUNTIF(I79, O79)), L79, IF(SUM(COUNTIF(I39, L79), COUNTIF(O39, L79), COUNTIF(I59, L79), COUNTIF(O59, L79), COUNTIF(I79, L79)) &lt; SUM(COUNTIF(I39, O79), COUNTIF(O39, O79), COUNTIF(I59, O79), COUNTIF(O59, O79), COUNTIF(I79, O79)), O79, "Tie"))</f>
        <v>LAD</v>
      </c>
      <c r="U79" s="33">
        <f t="shared" ref="U79:U92" si="52">(COUNTIF(I39, T79) + COUNTIF(O39, T79) + COUNTIF(I59, T79) + COUNTIF(O59, T79) + COUNTIF(I79, T79))/5</f>
        <v>0.8</v>
      </c>
      <c r="V79" s="33">
        <f t="shared" ref="V79:V92" si="53">IF(U79=1, 5, IF(U79=0.8, 4, IF(U79=0.6, 3, IF(U79=0.4, 2, IF(U79=0.2, 1, 0)))))</f>
        <v>4</v>
      </c>
      <c r="W79" s="33">
        <f t="shared" ref="W79:W92" si="54">((P79+N79)/2)-((M79+Q79)/2)</f>
        <v>-9.9999999999999645E-2</v>
      </c>
      <c r="X79" s="33">
        <f t="shared" ref="X79:X92" si="55">IF(OR(AND(O79=T79, W79&gt;1.5), AND(O79&lt;&gt;T79, W79&lt;-1.5)), 5,
   IF(OR(AND(O79=T79, W79&gt;1), AND(O79&lt;&gt;T79, W79&lt;-1)), 4,
   IF(OR(AND(O79=T79, W79&gt;0.66), AND(O79&lt;&gt;T79, W79&lt;-0.66)), 3,
   IF(OR(AND(O79=T79, W79&gt;0.33), AND(O79&lt;&gt;T79, W79&lt;-0.33)), 2,
   IF(OR(AND(O79=T79, W79&gt;0), AND(O79&lt;&gt;T79, W79&lt;0)), 1, 0)))))</f>
        <v>1</v>
      </c>
      <c r="Y79" s="33">
        <f t="shared" ref="Y79:Y92" si="56">V79+X79</f>
        <v>5</v>
      </c>
      <c r="Z79" s="33" t="s">
        <v>74</v>
      </c>
      <c r="AA79" s="18" t="s">
        <v>227</v>
      </c>
      <c r="AB79" s="32" t="str">
        <f t="shared" ref="AB79:AB92" si="57">IF(COUNTIF(J39, "&gt;" &amp; AA79) + COUNTIF(P39, "&gt;" &amp; AA79) + COUNTIF(J59, "&gt;" &amp; AA79) + COUNTIF(J79, "&gt;" &amp; AA79) + COUNTIF(P59, "&gt;" &amp; AA79) &gt;= 3, "Over", "Under")</f>
        <v>Over</v>
      </c>
      <c r="AC79" s="33">
        <f t="shared" ref="AC79:AC92" si="58">IF(AB79="Over",((COUNTIF(J39,"&gt;"&amp;AA79)+COUNTIF(P39,"&gt;"&amp;AA79)+COUNTIF(J59,"&gt;"&amp;AA79)+COUNTIF(J79,"&gt;"&amp;AA79)+COUNTIF(P59,"&gt;"&amp;AA79))/5),((COUNTIF(J39,"&lt;="&amp;AA79)+COUNTIF(P39,"&lt;="&amp;AA79)+COUNTIF(J59,"&lt;="&amp;AA79)+COUNTIF(J79,"&lt;="&amp;AA79)+COUNTIF(P59,"&lt;="&amp;AA79))/5))</f>
        <v>0.8</v>
      </c>
      <c r="AD79" s="33">
        <f t="shared" ref="AD79:AD92" si="59">IF(AC79=1, 5, IF(AC79=0.8, 4, IF(AC79=0.6, 3, IF(AC79=0.4, 2, IF(AC79=0.2, 1, 0)))))</f>
        <v>4</v>
      </c>
      <c r="AE79" s="33">
        <f t="shared" ref="AE79:AE92" si="60">(((N79+P79)/2)+((M79+Q79)/2))-AA79</f>
        <v>1</v>
      </c>
      <c r="AF79" s="33">
        <f t="shared" si="48"/>
        <v>0</v>
      </c>
      <c r="AG79" s="33">
        <f t="shared" si="49"/>
        <v>4</v>
      </c>
      <c r="AH79" s="33">
        <v>1</v>
      </c>
      <c r="AK79"/>
    </row>
    <row r="80" spans="1:37" x14ac:dyDescent="0.3">
      <c r="D80" s="8" t="str">
        <f t="shared" si="41"/>
        <v>MIL</v>
      </c>
      <c r="E80" s="8" t="str">
        <f t="shared" si="41"/>
        <v>PHI</v>
      </c>
      <c r="F80" s="6">
        <f t="shared" si="42"/>
        <v>5.373117123643727</v>
      </c>
      <c r="G80" s="6">
        <f t="shared" si="43"/>
        <v>3.8212017203274149</v>
      </c>
      <c r="H80" s="6">
        <f t="shared" si="44"/>
        <v>1.5519154033163121</v>
      </c>
      <c r="I80" s="6" t="str">
        <f t="shared" si="50"/>
        <v>MIL</v>
      </c>
      <c r="J80" s="6">
        <f t="shared" si="45"/>
        <v>9.1943188439711427</v>
      </c>
      <c r="L80" s="17" t="str">
        <f t="shared" si="46"/>
        <v>MIL</v>
      </c>
      <c r="M80" s="17">
        <f>N6</f>
        <v>5.4</v>
      </c>
      <c r="N80" s="17">
        <f>Z6</f>
        <v>3.6</v>
      </c>
      <c r="O80" s="17" t="str">
        <f t="shared" si="47"/>
        <v>PHI</v>
      </c>
      <c r="P80" s="17">
        <f>N7</f>
        <v>3.9</v>
      </c>
      <c r="Q80" s="17">
        <f>Z7</f>
        <v>3.1</v>
      </c>
      <c r="R80" s="18" t="s">
        <v>220</v>
      </c>
      <c r="S80" s="18" t="s">
        <v>221</v>
      </c>
      <c r="T80" s="32" t="str">
        <f t="shared" si="51"/>
        <v>MIL</v>
      </c>
      <c r="U80" s="33">
        <f t="shared" si="52"/>
        <v>0.6</v>
      </c>
      <c r="V80" s="33">
        <f t="shared" si="53"/>
        <v>3</v>
      </c>
      <c r="W80" s="33">
        <f t="shared" si="54"/>
        <v>-0.5</v>
      </c>
      <c r="X80" s="33">
        <f t="shared" si="55"/>
        <v>2</v>
      </c>
      <c r="Y80" s="33">
        <f t="shared" si="56"/>
        <v>5</v>
      </c>
      <c r="Z80" s="33" t="s">
        <v>229</v>
      </c>
      <c r="AA80" s="15">
        <v>8.5</v>
      </c>
      <c r="AB80" s="18" t="str">
        <f t="shared" si="57"/>
        <v>Under</v>
      </c>
      <c r="AC80" s="21">
        <f t="shared" si="58"/>
        <v>0.6</v>
      </c>
      <c r="AD80" s="15">
        <f t="shared" si="59"/>
        <v>3</v>
      </c>
      <c r="AE80" s="15">
        <f t="shared" si="60"/>
        <v>-0.5</v>
      </c>
      <c r="AF80" s="15">
        <f t="shared" si="48"/>
        <v>1</v>
      </c>
      <c r="AG80" s="31">
        <f t="shared" si="49"/>
        <v>4</v>
      </c>
      <c r="AH80" s="31">
        <v>3</v>
      </c>
      <c r="AI80" s="27"/>
      <c r="AK80"/>
    </row>
    <row r="81" spans="4:37" x14ac:dyDescent="0.3">
      <c r="D81" s="8" t="str">
        <f t="shared" si="41"/>
        <v>TBR</v>
      </c>
      <c r="E81" s="8" t="str">
        <f t="shared" si="41"/>
        <v>MIA</v>
      </c>
      <c r="F81" s="6">
        <f t="shared" si="42"/>
        <v>3.4702579542336021</v>
      </c>
      <c r="G81" s="6">
        <f t="shared" si="43"/>
        <v>2.6280558202469733</v>
      </c>
      <c r="H81" s="6">
        <f t="shared" si="44"/>
        <v>0.8422021339866288</v>
      </c>
      <c r="I81" s="6" t="str">
        <f t="shared" si="50"/>
        <v>TBR</v>
      </c>
      <c r="J81" s="6">
        <f t="shared" si="45"/>
        <v>6.0983137744805749</v>
      </c>
      <c r="L81" s="17" t="str">
        <f t="shared" si="46"/>
        <v>TBR</v>
      </c>
      <c r="M81" s="17">
        <f>N8</f>
        <v>3.4</v>
      </c>
      <c r="N81" s="17">
        <f>Z8</f>
        <v>5</v>
      </c>
      <c r="O81" s="17" t="str">
        <f t="shared" si="47"/>
        <v>MIA</v>
      </c>
      <c r="P81" s="17">
        <f>N9</f>
        <v>2.7</v>
      </c>
      <c r="Q81" s="17">
        <f>Z9</f>
        <v>2.6</v>
      </c>
      <c r="R81" s="18" t="s">
        <v>181</v>
      </c>
      <c r="S81" s="18" t="s">
        <v>182</v>
      </c>
      <c r="T81" s="32" t="str">
        <f t="shared" si="51"/>
        <v>MIA</v>
      </c>
      <c r="U81" s="33">
        <f t="shared" si="52"/>
        <v>0.8</v>
      </c>
      <c r="V81" s="33">
        <f t="shared" si="53"/>
        <v>4</v>
      </c>
      <c r="W81" s="33">
        <f t="shared" si="54"/>
        <v>0.85000000000000009</v>
      </c>
      <c r="X81" s="33">
        <f t="shared" si="55"/>
        <v>3</v>
      </c>
      <c r="Y81" s="33">
        <f t="shared" si="56"/>
        <v>7</v>
      </c>
      <c r="Z81" s="33" t="s">
        <v>79</v>
      </c>
      <c r="AA81" s="12">
        <v>7.5</v>
      </c>
      <c r="AB81" s="32" t="str">
        <f t="shared" si="57"/>
        <v>Under</v>
      </c>
      <c r="AC81" s="33">
        <f t="shared" si="58"/>
        <v>0.8</v>
      </c>
      <c r="AD81" s="33">
        <f t="shared" si="59"/>
        <v>4</v>
      </c>
      <c r="AE81" s="33">
        <f t="shared" si="60"/>
        <v>-0.65000000000000036</v>
      </c>
      <c r="AF81" s="33">
        <f>IF(OR(AND(AB81="Over",(((N81+P81)/2)+((M81+Q81)/2))&gt;AA81),AND(AB81="Under",(((N81+P81)/2)+((M81+Q81)/2))&lt;AA81)),IF(OR(AE81&gt;2,AE81&lt;-2),5,IF(OR(AND(AE81&lt;2,AE81&gt;1),AND(AE81&gt;-2,AE81&lt;-1)),3,IF(OR(AND(AE81&lt;1,AE81&gt;0),AND(AE81&gt;-1,AE81&lt;0)),1,0))),0)</f>
        <v>1</v>
      </c>
      <c r="AG81" s="33">
        <f t="shared" si="49"/>
        <v>5</v>
      </c>
      <c r="AH81" s="33">
        <v>14</v>
      </c>
      <c r="AK81"/>
    </row>
    <row r="82" spans="4:37" x14ac:dyDescent="0.3">
      <c r="D82" s="8" t="str">
        <f t="shared" si="41"/>
        <v>NYM</v>
      </c>
      <c r="E82" s="8" t="str">
        <f t="shared" si="41"/>
        <v>WSN</v>
      </c>
      <c r="F82" s="6">
        <f t="shared" si="42"/>
        <v>4.2661210427185132</v>
      </c>
      <c r="G82" s="6">
        <f t="shared" si="43"/>
        <v>2.5597252113925957</v>
      </c>
      <c r="H82" s="6">
        <f t="shared" si="44"/>
        <v>1.7063958313259175</v>
      </c>
      <c r="I82" s="6" t="str">
        <f t="shared" si="50"/>
        <v>NYM</v>
      </c>
      <c r="J82" s="6">
        <f t="shared" si="45"/>
        <v>6.8258462541111093</v>
      </c>
      <c r="L82" s="17" t="str">
        <f t="shared" si="46"/>
        <v>NYM</v>
      </c>
      <c r="M82" s="17">
        <f>N10</f>
        <v>4.0999999999999996</v>
      </c>
      <c r="N82" s="17">
        <f>Z10</f>
        <v>6.1</v>
      </c>
      <c r="O82" s="17" t="str">
        <f t="shared" si="47"/>
        <v>WSN</v>
      </c>
      <c r="P82" s="17">
        <f>N11</f>
        <v>4.0999999999999996</v>
      </c>
      <c r="Q82" s="17">
        <f>Z11</f>
        <v>3.9</v>
      </c>
      <c r="R82" s="18" t="s">
        <v>199</v>
      </c>
      <c r="S82" s="18" t="s">
        <v>198</v>
      </c>
      <c r="T82" s="32" t="str">
        <f t="shared" si="51"/>
        <v>WSN</v>
      </c>
      <c r="U82" s="33">
        <f t="shared" si="52"/>
        <v>0.6</v>
      </c>
      <c r="V82" s="33">
        <f t="shared" si="53"/>
        <v>3</v>
      </c>
      <c r="W82" s="33">
        <f t="shared" si="54"/>
        <v>1.0999999999999996</v>
      </c>
      <c r="X82" s="33">
        <f t="shared" si="55"/>
        <v>4</v>
      </c>
      <c r="Y82" s="33">
        <f t="shared" si="56"/>
        <v>7</v>
      </c>
      <c r="Z82" s="33" t="s">
        <v>63</v>
      </c>
      <c r="AA82" s="15">
        <v>8.5</v>
      </c>
      <c r="AB82" s="15" t="str">
        <f t="shared" si="57"/>
        <v>Over</v>
      </c>
      <c r="AC82" s="15">
        <f t="shared" si="58"/>
        <v>0.6</v>
      </c>
      <c r="AD82" s="15">
        <f t="shared" si="59"/>
        <v>3</v>
      </c>
      <c r="AE82" s="15">
        <f t="shared" si="60"/>
        <v>0.59999999999999964</v>
      </c>
      <c r="AF82" s="15">
        <f t="shared" ref="AF82:AF92" si="61">IF(OR(AND(AB82="Over",(((N82+P82)/2)+((M82+Q82)/2))&gt;AA82),AND(AB82="Under",(((N82+P82)/2)+((M82+Q82)/2))&lt;AA82)),IF(OR(AE82&gt;2,AE82&lt;-2),5,IF(OR(AND(AE82&lt;2,AE82&gt;1),AND(AE82&gt;-2,AE82&lt;-1)),3,IF(OR(AND(AE82&lt;1,AE82&gt;0),AND(AE82&gt;-1,AE82&lt;0)),1,0))),0)</f>
        <v>1</v>
      </c>
      <c r="AG82" s="31">
        <f t="shared" si="49"/>
        <v>4</v>
      </c>
      <c r="AH82" s="31">
        <v>9</v>
      </c>
      <c r="AK82"/>
    </row>
    <row r="83" spans="4:37" x14ac:dyDescent="0.3">
      <c r="D83" s="8" t="str">
        <f t="shared" si="41"/>
        <v>MIN</v>
      </c>
      <c r="E83" s="8" t="str">
        <f t="shared" si="41"/>
        <v>NYY</v>
      </c>
      <c r="F83" s="6">
        <f t="shared" si="42"/>
        <v>4.2315584653842189</v>
      </c>
      <c r="G83" s="6">
        <f t="shared" si="43"/>
        <v>3.947367985773921</v>
      </c>
      <c r="H83" s="6">
        <f t="shared" si="44"/>
        <v>0.28419047961029786</v>
      </c>
      <c r="I83" s="6" t="str">
        <f t="shared" si="50"/>
        <v>MIN</v>
      </c>
      <c r="J83" s="6">
        <f t="shared" si="45"/>
        <v>8.1789264511581408</v>
      </c>
      <c r="L83" s="28" t="str">
        <f t="shared" si="46"/>
        <v>MIN</v>
      </c>
      <c r="M83" s="28">
        <f>N12</f>
        <v>4</v>
      </c>
      <c r="N83" s="28">
        <f>Z12</f>
        <v>3.9</v>
      </c>
      <c r="O83" s="28" t="str">
        <f t="shared" si="47"/>
        <v>NYY</v>
      </c>
      <c r="P83" s="28">
        <f>N13</f>
        <v>5.2</v>
      </c>
      <c r="Q83" s="28">
        <f>Z13</f>
        <v>2.4</v>
      </c>
      <c r="R83" s="25" t="s">
        <v>222</v>
      </c>
      <c r="S83" s="25" t="s">
        <v>223</v>
      </c>
      <c r="T83" s="30" t="str">
        <f t="shared" si="51"/>
        <v>NYY</v>
      </c>
      <c r="U83" s="31">
        <f t="shared" si="52"/>
        <v>0.8</v>
      </c>
      <c r="V83" s="31">
        <f t="shared" si="53"/>
        <v>4</v>
      </c>
      <c r="W83" s="31">
        <f t="shared" si="54"/>
        <v>1.3499999999999996</v>
      </c>
      <c r="X83" s="31">
        <f t="shared" si="55"/>
        <v>4</v>
      </c>
      <c r="Y83" s="31">
        <f t="shared" si="56"/>
        <v>8</v>
      </c>
      <c r="Z83" s="31" t="s">
        <v>89</v>
      </c>
      <c r="AA83" s="15">
        <v>7.5</v>
      </c>
      <c r="AB83" s="32" t="str">
        <f t="shared" si="57"/>
        <v>Over</v>
      </c>
      <c r="AC83" s="33">
        <f t="shared" si="58"/>
        <v>0.6</v>
      </c>
      <c r="AD83" s="33">
        <f t="shared" si="59"/>
        <v>3</v>
      </c>
      <c r="AE83" s="33">
        <f t="shared" si="60"/>
        <v>0.25</v>
      </c>
      <c r="AF83" s="33">
        <f t="shared" si="61"/>
        <v>1</v>
      </c>
      <c r="AG83" s="33">
        <f t="shared" si="49"/>
        <v>4</v>
      </c>
      <c r="AH83" s="33">
        <v>6</v>
      </c>
      <c r="AK83"/>
    </row>
    <row r="84" spans="4:37" x14ac:dyDescent="0.3">
      <c r="D84" s="8" t="str">
        <f t="shared" si="41"/>
        <v>BAL</v>
      </c>
      <c r="E84" s="8" t="str">
        <f t="shared" si="41"/>
        <v>TOR</v>
      </c>
      <c r="F84" s="6">
        <f t="shared" si="42"/>
        <v>5.8821091535085266</v>
      </c>
      <c r="G84" s="6">
        <f t="shared" si="43"/>
        <v>3.2976124608705311</v>
      </c>
      <c r="H84" s="6">
        <f t="shared" si="44"/>
        <v>2.5844966926379955</v>
      </c>
      <c r="I84" s="6" t="str">
        <f t="shared" si="50"/>
        <v>BAL</v>
      </c>
      <c r="J84" s="6">
        <f t="shared" si="45"/>
        <v>9.1797216143790585</v>
      </c>
      <c r="L84" s="28" t="str">
        <f t="shared" si="46"/>
        <v>BAL</v>
      </c>
      <c r="M84" s="28">
        <f>N14</f>
        <v>5.7</v>
      </c>
      <c r="N84" s="28">
        <f>Z14</f>
        <v>3.2</v>
      </c>
      <c r="O84" s="28" t="str">
        <f t="shared" si="47"/>
        <v>TOR</v>
      </c>
      <c r="P84" s="28">
        <f>N15</f>
        <v>4.2</v>
      </c>
      <c r="Q84" s="28">
        <f>Z15</f>
        <v>4.8</v>
      </c>
      <c r="R84" s="25" t="s">
        <v>221</v>
      </c>
      <c r="S84" s="25" t="s">
        <v>220</v>
      </c>
      <c r="T84" s="30" t="str">
        <f t="shared" si="51"/>
        <v>BAL</v>
      </c>
      <c r="U84" s="31">
        <f t="shared" si="52"/>
        <v>1</v>
      </c>
      <c r="V84" s="31">
        <f t="shared" si="53"/>
        <v>5</v>
      </c>
      <c r="W84" s="31">
        <f t="shared" si="54"/>
        <v>-1.5499999999999998</v>
      </c>
      <c r="X84" s="31">
        <f t="shared" si="55"/>
        <v>5</v>
      </c>
      <c r="Y84" s="31">
        <f t="shared" si="56"/>
        <v>10</v>
      </c>
      <c r="Z84" s="31" t="s">
        <v>86</v>
      </c>
      <c r="AA84" s="18" t="s">
        <v>227</v>
      </c>
      <c r="AB84" s="21" t="str">
        <f t="shared" si="57"/>
        <v>Over</v>
      </c>
      <c r="AC84" s="15">
        <f t="shared" si="58"/>
        <v>1</v>
      </c>
      <c r="AD84" s="15">
        <f t="shared" si="59"/>
        <v>5</v>
      </c>
      <c r="AE84" s="15">
        <f t="shared" si="60"/>
        <v>1.4499999999999993</v>
      </c>
      <c r="AF84" s="15">
        <f t="shared" si="61"/>
        <v>0</v>
      </c>
      <c r="AG84" s="31">
        <f t="shared" si="49"/>
        <v>5</v>
      </c>
      <c r="AH84" s="31">
        <v>11</v>
      </c>
      <c r="AK84"/>
    </row>
    <row r="85" spans="4:37" x14ac:dyDescent="0.3">
      <c r="D85" s="8" t="str">
        <f t="shared" si="41"/>
        <v>ATL</v>
      </c>
      <c r="E85" s="8" t="str">
        <f t="shared" si="41"/>
        <v>BOS</v>
      </c>
      <c r="F85" s="6">
        <f t="shared" si="42"/>
        <v>5.2365958306876985</v>
      </c>
      <c r="G85" s="6">
        <f t="shared" si="43"/>
        <v>3.8897936559848296</v>
      </c>
      <c r="H85" s="6">
        <f t="shared" si="44"/>
        <v>1.3468021747028689</v>
      </c>
      <c r="I85" s="6" t="str">
        <f t="shared" si="50"/>
        <v>ATL</v>
      </c>
      <c r="J85" s="6">
        <f t="shared" si="45"/>
        <v>9.1263894866725277</v>
      </c>
      <c r="L85" s="17" t="str">
        <f t="shared" si="46"/>
        <v>ATL</v>
      </c>
      <c r="M85" s="17">
        <f>N16</f>
        <v>3.9</v>
      </c>
      <c r="N85" s="17">
        <f>Z16</f>
        <v>4.8</v>
      </c>
      <c r="O85" s="17" t="str">
        <f t="shared" si="47"/>
        <v>BOS</v>
      </c>
      <c r="P85" s="17">
        <f>N17</f>
        <v>3.6</v>
      </c>
      <c r="Q85" s="17">
        <f>Z17</f>
        <v>5.3</v>
      </c>
      <c r="R85" s="18" t="s">
        <v>221</v>
      </c>
      <c r="S85" s="18" t="s">
        <v>220</v>
      </c>
      <c r="T85" s="30" t="str">
        <f t="shared" si="51"/>
        <v>ATL</v>
      </c>
      <c r="U85" s="31">
        <f t="shared" si="52"/>
        <v>0.8</v>
      </c>
      <c r="V85" s="31">
        <f t="shared" si="53"/>
        <v>4</v>
      </c>
      <c r="W85" s="31">
        <f t="shared" si="54"/>
        <v>-0.39999999999999947</v>
      </c>
      <c r="X85" s="31">
        <f t="shared" si="55"/>
        <v>2</v>
      </c>
      <c r="Y85" s="31">
        <f t="shared" si="56"/>
        <v>6</v>
      </c>
      <c r="Z85" s="31" t="s">
        <v>91</v>
      </c>
      <c r="AA85" s="18" t="s">
        <v>228</v>
      </c>
      <c r="AB85" s="21" t="str">
        <f t="shared" si="57"/>
        <v>Over</v>
      </c>
      <c r="AC85" s="15">
        <f t="shared" si="58"/>
        <v>0.8</v>
      </c>
      <c r="AD85" s="15">
        <f t="shared" si="59"/>
        <v>4</v>
      </c>
      <c r="AE85" s="15">
        <f t="shared" si="60"/>
        <v>0.30000000000000071</v>
      </c>
      <c r="AF85" s="15">
        <f t="shared" si="61"/>
        <v>0</v>
      </c>
      <c r="AG85" s="31">
        <f t="shared" si="49"/>
        <v>4</v>
      </c>
      <c r="AH85" s="31">
        <v>11</v>
      </c>
      <c r="AK85"/>
    </row>
    <row r="86" spans="4:37" x14ac:dyDescent="0.3">
      <c r="D86" s="8" t="str">
        <f t="shared" si="41"/>
        <v>CHW</v>
      </c>
      <c r="E86" s="8" t="str">
        <f t="shared" si="41"/>
        <v>CHC</v>
      </c>
      <c r="F86" s="6">
        <f t="shared" si="42"/>
        <v>4.9204772535389525</v>
      </c>
      <c r="G86" s="6">
        <f t="shared" si="43"/>
        <v>4.0454255927347127</v>
      </c>
      <c r="H86" s="6">
        <f t="shared" si="44"/>
        <v>0.87505166080423979</v>
      </c>
      <c r="I86" s="6" t="str">
        <f t="shared" si="50"/>
        <v>CHW</v>
      </c>
      <c r="J86" s="6">
        <f t="shared" si="45"/>
        <v>8.9659028462736643</v>
      </c>
      <c r="L86" s="12" t="str">
        <f t="shared" si="46"/>
        <v>CHW</v>
      </c>
      <c r="M86" s="17">
        <f>N18</f>
        <v>2.9</v>
      </c>
      <c r="N86" s="17">
        <f>Z18</f>
        <v>6</v>
      </c>
      <c r="O86" s="12" t="str">
        <f t="shared" si="47"/>
        <v>CHC</v>
      </c>
      <c r="P86" s="17">
        <f>N19</f>
        <v>3.9</v>
      </c>
      <c r="Q86" s="17">
        <f>Z19</f>
        <v>5.3</v>
      </c>
      <c r="R86" s="18" t="s">
        <v>224</v>
      </c>
      <c r="S86" s="18" t="s">
        <v>219</v>
      </c>
      <c r="T86" s="30" t="str">
        <f t="shared" si="51"/>
        <v>CHC</v>
      </c>
      <c r="U86" s="31">
        <f t="shared" si="52"/>
        <v>0.8</v>
      </c>
      <c r="V86" s="31">
        <f t="shared" si="53"/>
        <v>4</v>
      </c>
      <c r="W86" s="31">
        <f t="shared" si="54"/>
        <v>0.85000000000000053</v>
      </c>
      <c r="X86" s="31">
        <f t="shared" si="55"/>
        <v>3</v>
      </c>
      <c r="Y86" s="31">
        <f t="shared" si="56"/>
        <v>7</v>
      </c>
      <c r="Z86" s="31" t="s">
        <v>61</v>
      </c>
      <c r="AA86" s="15">
        <v>9.5</v>
      </c>
      <c r="AB86" s="32" t="str">
        <f t="shared" si="57"/>
        <v>Under</v>
      </c>
      <c r="AC86" s="33">
        <f t="shared" si="58"/>
        <v>0.8</v>
      </c>
      <c r="AD86" s="33">
        <f t="shared" si="59"/>
        <v>4</v>
      </c>
      <c r="AE86" s="33">
        <f t="shared" si="60"/>
        <v>-0.44999999999999929</v>
      </c>
      <c r="AF86" s="33">
        <f t="shared" si="61"/>
        <v>1</v>
      </c>
      <c r="AG86" s="33">
        <f t="shared" si="49"/>
        <v>5</v>
      </c>
      <c r="AH86" s="33">
        <v>13</v>
      </c>
      <c r="AK86"/>
    </row>
    <row r="87" spans="4:37" x14ac:dyDescent="0.3">
      <c r="D87" s="8" t="str">
        <f t="shared" si="41"/>
        <v>DET</v>
      </c>
      <c r="E87" s="8" t="str">
        <f t="shared" si="41"/>
        <v>TEX</v>
      </c>
      <c r="F87" s="6">
        <f t="shared" si="42"/>
        <v>5.2298901141900407</v>
      </c>
      <c r="G87" s="6">
        <f t="shared" si="43"/>
        <v>3.890246793630582</v>
      </c>
      <c r="H87" s="6">
        <f t="shared" si="44"/>
        <v>1.3396433205594587</v>
      </c>
      <c r="I87" s="6" t="str">
        <f t="shared" si="50"/>
        <v>DET</v>
      </c>
      <c r="J87" s="6">
        <f t="shared" si="45"/>
        <v>9.1201369078206227</v>
      </c>
      <c r="L87" s="12" t="str">
        <f t="shared" si="46"/>
        <v>DET</v>
      </c>
      <c r="M87" s="17">
        <f>N20</f>
        <v>5.3</v>
      </c>
      <c r="N87" s="17">
        <f>Z20</f>
        <v>4.2</v>
      </c>
      <c r="O87" s="12" t="str">
        <f t="shared" si="47"/>
        <v>TEX</v>
      </c>
      <c r="P87" s="17">
        <f>N21</f>
        <v>3.9</v>
      </c>
      <c r="Q87" s="17">
        <f>Z21</f>
        <v>2.8</v>
      </c>
      <c r="R87" s="18" t="s">
        <v>201</v>
      </c>
      <c r="S87" s="18" t="s">
        <v>203</v>
      </c>
      <c r="T87" s="30" t="str">
        <f t="shared" si="51"/>
        <v>DET</v>
      </c>
      <c r="U87" s="31">
        <f t="shared" si="52"/>
        <v>0.6</v>
      </c>
      <c r="V87" s="31">
        <f t="shared" si="53"/>
        <v>3</v>
      </c>
      <c r="W87" s="31">
        <f t="shared" si="54"/>
        <v>0</v>
      </c>
      <c r="X87" s="31">
        <f t="shared" si="55"/>
        <v>0</v>
      </c>
      <c r="Y87" s="31">
        <f t="shared" si="56"/>
        <v>3</v>
      </c>
      <c r="Z87" s="31" t="s">
        <v>70</v>
      </c>
      <c r="AA87" s="15">
        <v>7.5</v>
      </c>
      <c r="AB87" s="32" t="str">
        <f t="shared" si="57"/>
        <v>Over</v>
      </c>
      <c r="AC87" s="33">
        <f t="shared" si="58"/>
        <v>0.6</v>
      </c>
      <c r="AD87" s="33">
        <f t="shared" si="59"/>
        <v>3</v>
      </c>
      <c r="AE87" s="33">
        <f t="shared" si="60"/>
        <v>0.59999999999999964</v>
      </c>
      <c r="AF87" s="33">
        <f t="shared" si="61"/>
        <v>1</v>
      </c>
      <c r="AG87" s="33">
        <f t="shared" si="49"/>
        <v>4</v>
      </c>
      <c r="AH87" s="33">
        <v>4</v>
      </c>
      <c r="AK87"/>
    </row>
    <row r="88" spans="4:37" x14ac:dyDescent="0.3">
      <c r="D88" s="8" t="str">
        <f t="shared" si="41"/>
        <v>STL</v>
      </c>
      <c r="E88" s="8" t="str">
        <f t="shared" si="41"/>
        <v>HOU</v>
      </c>
      <c r="F88" s="6">
        <f t="shared" si="42"/>
        <v>4.2703608187311453</v>
      </c>
      <c r="G88" s="6">
        <f t="shared" si="43"/>
        <v>3.2567604194942144</v>
      </c>
      <c r="H88" s="6">
        <f t="shared" si="44"/>
        <v>1.0136003992369309</v>
      </c>
      <c r="I88" s="6" t="str">
        <f t="shared" si="50"/>
        <v>STL</v>
      </c>
      <c r="J88" s="6">
        <f t="shared" si="45"/>
        <v>7.5271212382253596</v>
      </c>
      <c r="L88" s="12" t="str">
        <f t="shared" si="46"/>
        <v>STL</v>
      </c>
      <c r="M88" s="17">
        <f>N22</f>
        <v>4.0999999999999996</v>
      </c>
      <c r="N88" s="17">
        <f>Z22</f>
        <v>4.0999999999999996</v>
      </c>
      <c r="O88" s="12" t="str">
        <f t="shared" si="47"/>
        <v>HOU</v>
      </c>
      <c r="P88" s="17">
        <f>N23</f>
        <v>3.1</v>
      </c>
      <c r="Q88" s="17">
        <f>Z23</f>
        <v>3</v>
      </c>
      <c r="R88" s="18" t="s">
        <v>225</v>
      </c>
      <c r="S88" s="18" t="s">
        <v>226</v>
      </c>
      <c r="T88" s="32" t="str">
        <f t="shared" si="51"/>
        <v>STL</v>
      </c>
      <c r="U88" s="33">
        <f t="shared" si="52"/>
        <v>0.6</v>
      </c>
      <c r="V88" s="33">
        <f t="shared" si="53"/>
        <v>3</v>
      </c>
      <c r="W88" s="33">
        <f t="shared" si="54"/>
        <v>4.9999999999999822E-2</v>
      </c>
      <c r="X88" s="33">
        <f t="shared" si="55"/>
        <v>0</v>
      </c>
      <c r="Y88" s="33">
        <f t="shared" si="56"/>
        <v>3</v>
      </c>
      <c r="Z88" s="33" t="s">
        <v>88</v>
      </c>
      <c r="AA88" s="26">
        <v>8.5</v>
      </c>
      <c r="AB88" s="32" t="str">
        <f t="shared" si="57"/>
        <v>Under</v>
      </c>
      <c r="AC88" s="33">
        <f t="shared" si="58"/>
        <v>1</v>
      </c>
      <c r="AD88" s="33">
        <f t="shared" si="59"/>
        <v>5</v>
      </c>
      <c r="AE88" s="33">
        <f t="shared" si="60"/>
        <v>-1.3500000000000005</v>
      </c>
      <c r="AF88" s="33">
        <f t="shared" si="61"/>
        <v>3</v>
      </c>
      <c r="AG88" s="33">
        <f t="shared" si="49"/>
        <v>8</v>
      </c>
      <c r="AH88" s="33">
        <v>13</v>
      </c>
      <c r="AK88"/>
    </row>
    <row r="89" spans="4:37" x14ac:dyDescent="0.3">
      <c r="D89" s="8" t="str">
        <f t="shared" si="41"/>
        <v>CIN</v>
      </c>
      <c r="E89" s="8" t="str">
        <f t="shared" si="41"/>
        <v>COL</v>
      </c>
      <c r="F89" s="6">
        <f t="shared" si="42"/>
        <v>5.3241205670190217</v>
      </c>
      <c r="G89" s="6">
        <f t="shared" si="43"/>
        <v>3.9302903313846596</v>
      </c>
      <c r="H89" s="6">
        <f t="shared" si="44"/>
        <v>1.3938302356343621</v>
      </c>
      <c r="I89" s="6" t="str">
        <f t="shared" si="50"/>
        <v>CIN</v>
      </c>
      <c r="J89" s="6">
        <f t="shared" si="45"/>
        <v>9.2544108984036804</v>
      </c>
      <c r="L89" s="28" t="str">
        <f t="shared" si="46"/>
        <v>CIN</v>
      </c>
      <c r="M89" s="28">
        <f>N24</f>
        <v>5.0999999999999996</v>
      </c>
      <c r="N89" s="28">
        <f>Z24</f>
        <v>3.7</v>
      </c>
      <c r="O89" s="28" t="str">
        <f t="shared" si="47"/>
        <v>COL</v>
      </c>
      <c r="P89" s="28">
        <f>N25</f>
        <v>4.2</v>
      </c>
      <c r="Q89" s="28">
        <f>Z25</f>
        <v>5.7</v>
      </c>
      <c r="R89" s="25" t="s">
        <v>199</v>
      </c>
      <c r="S89" s="25" t="s">
        <v>198</v>
      </c>
      <c r="T89" s="30" t="str">
        <f t="shared" si="51"/>
        <v>CIN</v>
      </c>
      <c r="U89" s="31">
        <f t="shared" si="52"/>
        <v>1</v>
      </c>
      <c r="V89" s="31">
        <f t="shared" si="53"/>
        <v>5</v>
      </c>
      <c r="W89" s="31">
        <f t="shared" si="54"/>
        <v>-1.4500000000000002</v>
      </c>
      <c r="X89" s="31">
        <f t="shared" si="55"/>
        <v>4</v>
      </c>
      <c r="Y89" s="31">
        <f t="shared" si="56"/>
        <v>9</v>
      </c>
      <c r="Z89" s="31" t="s">
        <v>84</v>
      </c>
      <c r="AA89" s="26">
        <v>10.5</v>
      </c>
      <c r="AB89" s="26" t="str">
        <f t="shared" si="57"/>
        <v>Under</v>
      </c>
      <c r="AC89" s="26">
        <f t="shared" si="58"/>
        <v>1</v>
      </c>
      <c r="AD89" s="26">
        <f t="shared" si="59"/>
        <v>5</v>
      </c>
      <c r="AE89" s="26">
        <f t="shared" si="60"/>
        <v>-1.1499999999999986</v>
      </c>
      <c r="AF89" s="26">
        <f t="shared" si="61"/>
        <v>3</v>
      </c>
      <c r="AG89" s="31">
        <f t="shared" si="49"/>
        <v>8</v>
      </c>
      <c r="AH89" s="31">
        <v>5</v>
      </c>
      <c r="AK89"/>
    </row>
    <row r="90" spans="4:37" x14ac:dyDescent="0.3">
      <c r="D90" s="8" t="str">
        <f t="shared" si="41"/>
        <v>SDP</v>
      </c>
      <c r="E90" s="8" t="str">
        <f t="shared" si="41"/>
        <v>LAA</v>
      </c>
      <c r="F90" s="6">
        <f t="shared" si="42"/>
        <v>5.0364415939182914</v>
      </c>
      <c r="G90" s="6">
        <f t="shared" si="43"/>
        <v>2.8368186584345576</v>
      </c>
      <c r="H90" s="6">
        <f t="shared" ref="H90:H91" si="62">F90-G90</f>
        <v>2.1996229354837338</v>
      </c>
      <c r="I90" s="6" t="str">
        <f t="shared" si="50"/>
        <v>SDP</v>
      </c>
      <c r="J90" s="6">
        <f t="shared" si="45"/>
        <v>7.873260252352849</v>
      </c>
      <c r="L90" s="12" t="str">
        <f t="shared" si="46"/>
        <v>SDP</v>
      </c>
      <c r="M90" s="17">
        <f>N26</f>
        <v>3.5</v>
      </c>
      <c r="N90" s="17">
        <f>Z26</f>
        <v>4.0999999999999996</v>
      </c>
      <c r="O90" s="12" t="str">
        <f t="shared" si="47"/>
        <v>LAA</v>
      </c>
      <c r="P90" s="17">
        <f>N27</f>
        <v>2.6</v>
      </c>
      <c r="Q90" s="17">
        <f>Z27</f>
        <v>5.2</v>
      </c>
      <c r="R90" s="18" t="s">
        <v>197</v>
      </c>
      <c r="S90" s="18" t="s">
        <v>196</v>
      </c>
      <c r="T90" s="32" t="str">
        <f t="shared" si="51"/>
        <v>SDP</v>
      </c>
      <c r="U90" s="33">
        <f t="shared" si="52"/>
        <v>0.8</v>
      </c>
      <c r="V90" s="33">
        <f t="shared" si="53"/>
        <v>4</v>
      </c>
      <c r="W90" s="33">
        <f t="shared" si="54"/>
        <v>-1</v>
      </c>
      <c r="X90" s="33">
        <f t="shared" si="55"/>
        <v>3</v>
      </c>
      <c r="Y90" s="33">
        <f t="shared" si="56"/>
        <v>7</v>
      </c>
      <c r="Z90" s="33" t="s">
        <v>77</v>
      </c>
      <c r="AA90" s="15">
        <v>8.5</v>
      </c>
      <c r="AB90" s="18" t="str">
        <f t="shared" si="57"/>
        <v>Under</v>
      </c>
      <c r="AC90" s="21">
        <f t="shared" si="58"/>
        <v>0.8</v>
      </c>
      <c r="AD90" s="15">
        <f t="shared" si="59"/>
        <v>4</v>
      </c>
      <c r="AE90" s="15">
        <f t="shared" si="60"/>
        <v>-0.80000000000000071</v>
      </c>
      <c r="AF90" s="15">
        <f t="shared" si="61"/>
        <v>1</v>
      </c>
      <c r="AG90" s="31">
        <f t="shared" si="49"/>
        <v>5</v>
      </c>
      <c r="AH90" s="31">
        <v>6</v>
      </c>
      <c r="AK90"/>
    </row>
    <row r="91" spans="4:37" x14ac:dyDescent="0.3">
      <c r="D91" s="8" t="str">
        <f t="shared" si="41"/>
        <v>SEA</v>
      </c>
      <c r="E91" s="8" t="str">
        <f t="shared" si="41"/>
        <v>OAK</v>
      </c>
      <c r="F91" s="6">
        <f t="shared" si="42"/>
        <v>4.6124559256354027</v>
      </c>
      <c r="G91" s="6">
        <f t="shared" si="43"/>
        <v>2.8929775165974672</v>
      </c>
      <c r="H91" s="6">
        <f t="shared" si="62"/>
        <v>1.7194784090379356</v>
      </c>
      <c r="I91" s="6" t="str">
        <f t="shared" si="50"/>
        <v>SEA</v>
      </c>
      <c r="J91" s="6">
        <f t="shared" si="45"/>
        <v>7.5054334422328699</v>
      </c>
      <c r="L91" s="12" t="str">
        <f t="shared" si="46"/>
        <v>SEA</v>
      </c>
      <c r="M91" s="17">
        <f>N28</f>
        <v>3.9</v>
      </c>
      <c r="N91" s="17">
        <f>Z28</f>
        <v>2.8</v>
      </c>
      <c r="O91" s="12" t="str">
        <f t="shared" si="47"/>
        <v>OAK</v>
      </c>
      <c r="P91" s="17">
        <f>N29</f>
        <v>4.3</v>
      </c>
      <c r="Q91" s="17">
        <f>Z29</f>
        <v>4.7</v>
      </c>
      <c r="R91" s="18" t="s">
        <v>226</v>
      </c>
      <c r="S91" s="18" t="s">
        <v>225</v>
      </c>
      <c r="T91" s="30" t="str">
        <f t="shared" si="51"/>
        <v>SEA</v>
      </c>
      <c r="U91" s="31">
        <f t="shared" si="52"/>
        <v>0.8</v>
      </c>
      <c r="V91" s="31">
        <f t="shared" si="53"/>
        <v>4</v>
      </c>
      <c r="W91" s="31">
        <f t="shared" si="54"/>
        <v>-0.75</v>
      </c>
      <c r="X91" s="31">
        <f t="shared" si="55"/>
        <v>3</v>
      </c>
      <c r="Y91" s="31">
        <f t="shared" si="56"/>
        <v>7</v>
      </c>
      <c r="Z91" s="31" t="s">
        <v>80</v>
      </c>
      <c r="AA91" s="15">
        <v>7.5</v>
      </c>
      <c r="AB91" s="32" t="str">
        <f t="shared" si="57"/>
        <v>Over</v>
      </c>
      <c r="AC91" s="33">
        <f t="shared" si="58"/>
        <v>0.8</v>
      </c>
      <c r="AD91" s="33">
        <f t="shared" si="59"/>
        <v>4</v>
      </c>
      <c r="AE91" s="33">
        <f t="shared" si="60"/>
        <v>0.34999999999999964</v>
      </c>
      <c r="AF91" s="33">
        <f t="shared" si="61"/>
        <v>1</v>
      </c>
      <c r="AG91" s="33">
        <f t="shared" si="49"/>
        <v>5</v>
      </c>
      <c r="AH91" s="33">
        <v>7</v>
      </c>
      <c r="AK91"/>
    </row>
    <row r="92" spans="4:37" x14ac:dyDescent="0.3">
      <c r="D92" s="6" t="str">
        <f>D72</f>
        <v>SFG</v>
      </c>
      <c r="E92" s="6" t="str">
        <f>E72</f>
        <v>ARI</v>
      </c>
      <c r="F92" s="6">
        <f t="shared" si="42"/>
        <v>4.1367651781728094</v>
      </c>
      <c r="G92" s="6">
        <f t="shared" si="43"/>
        <v>3.8946144333685901</v>
      </c>
      <c r="H92" s="6">
        <f t="shared" ref="H92" si="63">F92-G92</f>
        <v>0.24215074480421928</v>
      </c>
      <c r="I92" s="6" t="str">
        <f t="shared" ref="I92" si="64">IF(G92&gt;F92,E92,D92)</f>
        <v>SFG</v>
      </c>
      <c r="J92" s="6">
        <f t="shared" ref="J92" si="65">F92+G92</f>
        <v>8.0313796115414</v>
      </c>
      <c r="L92" s="12" t="str">
        <f t="shared" si="46"/>
        <v>SFG</v>
      </c>
      <c r="M92" s="17">
        <f>N30</f>
        <v>4</v>
      </c>
      <c r="N92" s="17">
        <f>Z30</f>
        <v>4.7</v>
      </c>
      <c r="O92" s="12" t="str">
        <f t="shared" si="47"/>
        <v>ARI</v>
      </c>
      <c r="P92" s="17">
        <f>N31</f>
        <v>3.7</v>
      </c>
      <c r="Q92" s="17">
        <f>Z31</f>
        <v>4.2</v>
      </c>
      <c r="R92" s="18" t="s">
        <v>182</v>
      </c>
      <c r="S92" s="18" t="s">
        <v>181</v>
      </c>
      <c r="T92" s="30" t="str">
        <f t="shared" si="51"/>
        <v>ARI</v>
      </c>
      <c r="U92" s="31">
        <f t="shared" si="52"/>
        <v>0.6</v>
      </c>
      <c r="V92" s="31">
        <f t="shared" si="53"/>
        <v>3</v>
      </c>
      <c r="W92" s="31">
        <f t="shared" si="54"/>
        <v>0.10000000000000053</v>
      </c>
      <c r="X92" s="31">
        <f t="shared" si="55"/>
        <v>1</v>
      </c>
      <c r="Y92" s="31">
        <f t="shared" si="56"/>
        <v>4</v>
      </c>
      <c r="Z92" s="31" t="s">
        <v>83</v>
      </c>
      <c r="AA92" s="26">
        <v>9.5</v>
      </c>
      <c r="AB92" s="32" t="str">
        <f t="shared" si="57"/>
        <v>Under</v>
      </c>
      <c r="AC92" s="33">
        <f t="shared" si="58"/>
        <v>1</v>
      </c>
      <c r="AD92" s="33">
        <f t="shared" si="59"/>
        <v>5</v>
      </c>
      <c r="AE92" s="33">
        <f t="shared" si="60"/>
        <v>-1.1999999999999993</v>
      </c>
      <c r="AF92" s="33">
        <f t="shared" si="61"/>
        <v>3</v>
      </c>
      <c r="AG92" s="33">
        <f t="shared" si="49"/>
        <v>8</v>
      </c>
      <c r="AH92" s="33">
        <v>13</v>
      </c>
      <c r="AK92"/>
    </row>
    <row r="93" spans="4:37" x14ac:dyDescent="0.3">
      <c r="D93" s="6">
        <f t="shared" ref="D93:E93" si="66">D73</f>
        <v>0</v>
      </c>
      <c r="E93" s="6">
        <f t="shared" si="66"/>
        <v>0</v>
      </c>
      <c r="F93" s="6">
        <f t="shared" si="42"/>
        <v>0</v>
      </c>
      <c r="G93" s="6">
        <f t="shared" si="43"/>
        <v>0</v>
      </c>
      <c r="H93" s="6">
        <f t="shared" ref="H93:H94" si="67">F93-G93</f>
        <v>0</v>
      </c>
      <c r="I93" s="6">
        <f t="shared" ref="I93:I94" si="68">IF(G93&gt;F93,E93,D93)</f>
        <v>0</v>
      </c>
      <c r="J93" s="6">
        <f t="shared" ref="J93:J94" si="69">F93+G93</f>
        <v>0</v>
      </c>
      <c r="L93" s="12"/>
      <c r="M93" s="17"/>
      <c r="N93" s="17"/>
      <c r="O93" s="12"/>
      <c r="P93" s="17"/>
      <c r="Q93" s="17"/>
      <c r="R93" s="18"/>
      <c r="S93" s="18"/>
      <c r="T93" s="21"/>
      <c r="U93" s="15"/>
      <c r="V93" s="15"/>
      <c r="W93" s="15"/>
      <c r="X93" s="15"/>
      <c r="Y93" s="15"/>
      <c r="Z93" s="15"/>
      <c r="AA93" s="12"/>
      <c r="AB93" s="15"/>
      <c r="AC93" s="15"/>
      <c r="AD93" s="15"/>
      <c r="AE93" s="15"/>
      <c r="AF93" s="15"/>
      <c r="AG93" s="15"/>
      <c r="AH93" s="15"/>
      <c r="AK93"/>
    </row>
    <row r="94" spans="4:37" x14ac:dyDescent="0.3">
      <c r="D94" s="6">
        <f t="shared" ref="D94:E94" si="70">D74</f>
        <v>0</v>
      </c>
      <c r="E94" s="6">
        <f t="shared" si="70"/>
        <v>0</v>
      </c>
      <c r="F94" s="6">
        <f t="shared" si="42"/>
        <v>0</v>
      </c>
      <c r="G94" s="6">
        <f t="shared" si="43"/>
        <v>0</v>
      </c>
      <c r="H94" s="6">
        <f t="shared" si="67"/>
        <v>0</v>
      </c>
      <c r="I94" s="6">
        <f t="shared" si="68"/>
        <v>0</v>
      </c>
      <c r="J94" s="6">
        <f t="shared" si="69"/>
        <v>0</v>
      </c>
      <c r="L94" s="12"/>
      <c r="M94" s="12"/>
      <c r="N94" s="12"/>
      <c r="O94" s="12"/>
      <c r="P94" s="12"/>
      <c r="Q94" s="12"/>
      <c r="R94" s="18"/>
      <c r="S94" s="18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K94"/>
    </row>
    <row r="97" spans="22:26" x14ac:dyDescent="0.3">
      <c r="V97" s="27"/>
      <c r="Z97" s="29"/>
    </row>
    <row r="98" spans="22:26" x14ac:dyDescent="0.3">
      <c r="V98" s="27"/>
      <c r="Z98" s="29"/>
    </row>
    <row r="99" spans="22:26" x14ac:dyDescent="0.3">
      <c r="V99" s="27"/>
      <c r="Z99" s="29"/>
    </row>
    <row r="100" spans="22:26" x14ac:dyDescent="0.3">
      <c r="V100" s="27"/>
      <c r="Z100" s="29"/>
    </row>
    <row r="101" spans="22:26" x14ac:dyDescent="0.3">
      <c r="V101" s="27"/>
      <c r="Z101" s="29"/>
    </row>
    <row r="102" spans="22:26" x14ac:dyDescent="0.3">
      <c r="V102" s="27"/>
      <c r="Z102" s="29"/>
    </row>
    <row r="103" spans="22:26" x14ac:dyDescent="0.3">
      <c r="V103" s="27"/>
      <c r="Z103" s="29"/>
    </row>
    <row r="104" spans="22:26" x14ac:dyDescent="0.3">
      <c r="V104" s="27"/>
      <c r="Z104" s="29"/>
    </row>
    <row r="105" spans="22:26" x14ac:dyDescent="0.3">
      <c r="V105" s="27"/>
      <c r="Z105" s="29"/>
    </row>
    <row r="106" spans="22:26" x14ac:dyDescent="0.3">
      <c r="V106" s="27"/>
      <c r="Z106" s="29"/>
    </row>
    <row r="107" spans="22:26" x14ac:dyDescent="0.3">
      <c r="V107" s="27"/>
      <c r="Z107" s="29"/>
    </row>
    <row r="108" spans="22:26" x14ac:dyDescent="0.3">
      <c r="V108" s="27"/>
      <c r="Z108" s="29"/>
    </row>
    <row r="109" spans="22:26" x14ac:dyDescent="0.3">
      <c r="V109" s="27"/>
      <c r="Z109" s="29"/>
    </row>
    <row r="110" spans="22:26" x14ac:dyDescent="0.3">
      <c r="V110" s="27"/>
      <c r="Z110" s="29"/>
    </row>
    <row r="111" spans="22:26" x14ac:dyDescent="0.3">
      <c r="V111" s="27"/>
      <c r="Z111" s="29"/>
    </row>
    <row r="112" spans="22:26" x14ac:dyDescent="0.3">
      <c r="V112" s="27"/>
      <c r="Z112" s="29"/>
    </row>
    <row r="113" spans="22:26" x14ac:dyDescent="0.3">
      <c r="V113" s="27"/>
      <c r="Z113" s="29"/>
    </row>
    <row r="114" spans="22:26" x14ac:dyDescent="0.3">
      <c r="V114" s="27"/>
      <c r="Z114" s="29"/>
    </row>
    <row r="115" spans="22:26" x14ac:dyDescent="0.3">
      <c r="V115" s="27"/>
      <c r="Z115" s="29"/>
    </row>
    <row r="116" spans="22:26" x14ac:dyDescent="0.3">
      <c r="V116" s="27"/>
      <c r="Z116" s="29"/>
    </row>
    <row r="117" spans="22:26" x14ac:dyDescent="0.3">
      <c r="V117" s="27"/>
      <c r="Z117" s="29"/>
    </row>
    <row r="118" spans="22:26" x14ac:dyDescent="0.3">
      <c r="V118" s="27"/>
      <c r="Z118" s="29"/>
    </row>
    <row r="119" spans="22:26" x14ac:dyDescent="0.3">
      <c r="V119" s="27"/>
      <c r="Z119" s="29"/>
    </row>
    <row r="120" spans="22:26" x14ac:dyDescent="0.3">
      <c r="V120" s="27"/>
      <c r="Z120" s="29"/>
    </row>
    <row r="121" spans="22:26" x14ac:dyDescent="0.3">
      <c r="V121" s="27"/>
      <c r="Z121" s="29"/>
    </row>
    <row r="122" spans="22:26" x14ac:dyDescent="0.3">
      <c r="V122" s="27"/>
      <c r="Z122" s="29"/>
    </row>
    <row r="123" spans="22:26" x14ac:dyDescent="0.3">
      <c r="V123" s="27"/>
      <c r="Z123" s="29"/>
    </row>
    <row r="124" spans="22:26" x14ac:dyDescent="0.3">
      <c r="V124" s="27"/>
      <c r="Z124" s="29"/>
    </row>
    <row r="125" spans="22:26" x14ac:dyDescent="0.3">
      <c r="V125" s="27"/>
      <c r="Z125" s="29"/>
    </row>
    <row r="126" spans="22:26" x14ac:dyDescent="0.3">
      <c r="V126" s="27"/>
      <c r="Z126" s="29"/>
    </row>
    <row r="127" spans="22:26" x14ac:dyDescent="0.3">
      <c r="V127" s="27"/>
      <c r="Z127" s="29"/>
    </row>
    <row r="128" spans="22:26" x14ac:dyDescent="0.3">
      <c r="V128" s="27"/>
    </row>
  </sheetData>
  <autoFilter ref="L77:AH92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24</v>
      </c>
      <c r="B2" s="1">
        <v>4.9000007250932098</v>
      </c>
      <c r="C2" s="1">
        <v>4.8000004180154603</v>
      </c>
      <c r="D2" s="1">
        <v>4.9116077532882096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22</v>
      </c>
      <c r="B3" s="1">
        <v>5.6000002692558901</v>
      </c>
      <c r="C3" s="1">
        <v>4.30000181708537</v>
      </c>
      <c r="D3" s="1">
        <v>5.4698432883893604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25</v>
      </c>
      <c r="B4" s="1">
        <v>3.2001293721890001</v>
      </c>
      <c r="C4" s="1">
        <v>2.9000009455416902</v>
      </c>
      <c r="D4" s="1">
        <v>6.1433181539132304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30</v>
      </c>
      <c r="B5" s="1">
        <v>5.0999997913366499</v>
      </c>
      <c r="C5" s="1">
        <v>5.0000032934296197</v>
      </c>
      <c r="D5" s="1">
        <v>5.0254389191119397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9</v>
      </c>
      <c r="B6" s="1">
        <v>5.3000007752806297</v>
      </c>
      <c r="C6" s="1">
        <v>3.59999951069996</v>
      </c>
      <c r="D6" s="1">
        <v>1.77980118737709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10</v>
      </c>
      <c r="B7" s="1">
        <v>3.80000053630165</v>
      </c>
      <c r="C7" s="1">
        <v>3.00000108936865</v>
      </c>
      <c r="D7" s="1">
        <v>5.3728439312537697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19</v>
      </c>
      <c r="B8" s="1">
        <v>3.4000006363331101</v>
      </c>
      <c r="C8" s="1">
        <v>4.9000037154607696</v>
      </c>
      <c r="D8" s="1">
        <v>4.4791051890401299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26</v>
      </c>
      <c r="B9" s="1">
        <v>2.5000006564530701</v>
      </c>
      <c r="C9" s="1">
        <v>2.4000019436906599</v>
      </c>
      <c r="D9" s="1">
        <v>4.2017844622076996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15</v>
      </c>
      <c r="B10" s="1">
        <v>4.0000101134903199</v>
      </c>
      <c r="C10" s="1">
        <v>5.9002807669589599</v>
      </c>
      <c r="D10" s="1">
        <v>4.7376191618214802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16</v>
      </c>
      <c r="B11" s="1">
        <v>4.0000013146261804</v>
      </c>
      <c r="C11" s="1">
        <v>3.70000195227983</v>
      </c>
      <c r="D11" s="1">
        <v>4.4986436851704603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23</v>
      </c>
      <c r="B12" s="1">
        <v>4.0000006808054298</v>
      </c>
      <c r="C12" s="1">
        <v>3.8000005143625799</v>
      </c>
      <c r="D12" s="1">
        <v>4.0452998013877801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29</v>
      </c>
      <c r="B13" s="1">
        <v>4.8000000394388396</v>
      </c>
      <c r="C13" s="1">
        <v>2.4000035405911699</v>
      </c>
      <c r="D13" s="1">
        <v>5.48486009801276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13</v>
      </c>
      <c r="B14" s="1">
        <v>5.7000004741396397</v>
      </c>
      <c r="C14" s="1">
        <v>3.2000016403867901</v>
      </c>
      <c r="D14" s="1">
        <v>5.6649846215486903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14</v>
      </c>
      <c r="B15" s="1">
        <v>4.1000009102345496</v>
      </c>
      <c r="C15" s="1">
        <v>4.7000033235474801</v>
      </c>
      <c r="D15" s="1">
        <v>3.2410329347248301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17</v>
      </c>
      <c r="B16" s="1">
        <v>3.8000005277445799</v>
      </c>
      <c r="C16" s="1">
        <v>4.7000008905517596</v>
      </c>
      <c r="D16" s="1">
        <v>6.1669011261038698</v>
      </c>
    </row>
    <row r="17" spans="1:4" ht="15" thickBot="1" x14ac:dyDescent="0.35">
      <c r="A17" s="1">
        <v>20</v>
      </c>
      <c r="B17" s="1">
        <v>3.6000007067298201</v>
      </c>
      <c r="C17" s="1">
        <v>5.2000008459687601</v>
      </c>
      <c r="D17" s="1">
        <v>5.5242418862982996</v>
      </c>
    </row>
    <row r="18" spans="1:4" ht="15" thickBot="1" x14ac:dyDescent="0.35">
      <c r="A18" s="1">
        <v>27</v>
      </c>
      <c r="B18" s="1">
        <v>2.9000002719025701</v>
      </c>
      <c r="C18" s="1">
        <v>6.0000023851338202</v>
      </c>
      <c r="D18" s="1">
        <v>4.7594355924759002</v>
      </c>
    </row>
    <row r="19" spans="1:4" ht="15" thickBot="1" x14ac:dyDescent="0.35">
      <c r="A19" s="1">
        <v>21</v>
      </c>
      <c r="B19" s="1">
        <v>3.9000001017452899</v>
      </c>
      <c r="C19" s="1">
        <v>4.9000016558027797</v>
      </c>
      <c r="D19" s="1">
        <v>6.2070836429076</v>
      </c>
    </row>
    <row r="20" spans="1:4" ht="15" thickBot="1" x14ac:dyDescent="0.35">
      <c r="A20" s="1">
        <v>11</v>
      </c>
      <c r="B20" s="1">
        <v>5.1999999659125402</v>
      </c>
      <c r="C20" s="1">
        <v>4.2000019941504299</v>
      </c>
      <c r="D20" s="1">
        <v>5.2678098230010502</v>
      </c>
    </row>
    <row r="21" spans="1:4" ht="15" thickBot="1" x14ac:dyDescent="0.35">
      <c r="A21" s="1">
        <v>12</v>
      </c>
      <c r="B21" s="1">
        <v>3.6000006280081198</v>
      </c>
      <c r="C21" s="1">
        <v>2.8000038445083599</v>
      </c>
      <c r="D21" s="1">
        <v>5.0849644286859199</v>
      </c>
    </row>
    <row r="22" spans="1:4" ht="15" thickBot="1" x14ac:dyDescent="0.35">
      <c r="A22" s="1">
        <v>8</v>
      </c>
      <c r="B22" s="1">
        <v>4.0000008597457297</v>
      </c>
      <c r="C22" s="1">
        <v>3.9999982863255901</v>
      </c>
      <c r="D22" s="1">
        <v>5.1699293130767101</v>
      </c>
    </row>
    <row r="23" spans="1:4" ht="15" thickBot="1" x14ac:dyDescent="0.35">
      <c r="A23" s="1">
        <v>7</v>
      </c>
      <c r="B23" s="1">
        <v>3.1000015623241102</v>
      </c>
      <c r="C23" s="1">
        <v>2.9000002606327899</v>
      </c>
      <c r="D23" s="1">
        <v>5.38476448814321</v>
      </c>
    </row>
    <row r="24" spans="1:4" ht="15" thickBot="1" x14ac:dyDescent="0.35">
      <c r="A24" s="1">
        <v>5</v>
      </c>
      <c r="B24" s="1">
        <v>4.6000003232333899</v>
      </c>
      <c r="C24" s="1">
        <v>3.6000026345590501</v>
      </c>
      <c r="D24" s="1">
        <v>3.7687891414711001</v>
      </c>
    </row>
    <row r="25" spans="1:4" ht="15" thickBot="1" x14ac:dyDescent="0.35">
      <c r="A25" s="1">
        <v>6</v>
      </c>
      <c r="B25" s="1">
        <v>3.9000035082220998</v>
      </c>
      <c r="C25" s="1">
        <v>5.3001409572155698</v>
      </c>
      <c r="D25" s="1">
        <v>3.16537442361372</v>
      </c>
    </row>
    <row r="26" spans="1:4" ht="15" thickBot="1" x14ac:dyDescent="0.35">
      <c r="A26" s="1">
        <v>2</v>
      </c>
      <c r="B26" s="1">
        <v>3.5000009111464201</v>
      </c>
      <c r="C26" s="1">
        <v>3.9000015771463801</v>
      </c>
      <c r="D26" s="1">
        <v>4.3430904031437203</v>
      </c>
    </row>
    <row r="27" spans="1:4" ht="15" thickBot="1" x14ac:dyDescent="0.35">
      <c r="A27" s="1">
        <v>1</v>
      </c>
      <c r="B27" s="1">
        <v>2.59999990601905</v>
      </c>
      <c r="C27" s="1">
        <v>4.9000029346948004</v>
      </c>
      <c r="D27" s="1">
        <v>4.3778079558890699</v>
      </c>
    </row>
    <row r="28" spans="1:4" ht="15" thickBot="1" x14ac:dyDescent="0.35">
      <c r="A28" s="1">
        <v>28</v>
      </c>
      <c r="B28" s="1">
        <v>3.8000002285771401</v>
      </c>
      <c r="C28" s="1">
        <v>2.8000010591833902</v>
      </c>
      <c r="D28" s="1">
        <v>5.1206787170335799</v>
      </c>
    </row>
    <row r="29" spans="1:4" ht="15" thickBot="1" x14ac:dyDescent="0.35">
      <c r="A29" s="1">
        <v>18</v>
      </c>
      <c r="B29" s="1">
        <v>4.2000012626193497</v>
      </c>
      <c r="C29" s="1">
        <v>4.5000008301970498</v>
      </c>
      <c r="D29" s="1">
        <v>3.6526976943546501</v>
      </c>
    </row>
    <row r="30" spans="1:4" ht="15" thickBot="1" x14ac:dyDescent="0.35">
      <c r="A30" s="1">
        <v>4</v>
      </c>
      <c r="B30" s="1">
        <v>3.9000006085208101</v>
      </c>
      <c r="C30" s="1">
        <v>4.3999994360169596</v>
      </c>
      <c r="D30" s="1">
        <v>5.57522285092218</v>
      </c>
    </row>
    <row r="31" spans="1:4" ht="15" thickBot="1" x14ac:dyDescent="0.35">
      <c r="A31" s="1">
        <v>3</v>
      </c>
      <c r="B31" s="1">
        <v>3.60025594092181</v>
      </c>
      <c r="C31" s="1">
        <v>4.0000006579781804</v>
      </c>
      <c r="D31" s="1">
        <v>3.7053206891317498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24</v>
      </c>
      <c r="B2" s="1">
        <v>5.1568527509230497</v>
      </c>
      <c r="C2" s="1">
        <v>4.87472750061516</v>
      </c>
      <c r="D2" s="1">
        <v>4.9240594645730402</v>
      </c>
    </row>
    <row r="3" spans="1:5" ht="15" thickBot="1" x14ac:dyDescent="0.35">
      <c r="A3" s="1">
        <v>22</v>
      </c>
      <c r="B3" s="1">
        <v>5.7793963968463098</v>
      </c>
      <c r="C3" s="1">
        <v>4.3843039216735598</v>
      </c>
      <c r="D3" s="1">
        <v>5.3876239928083596</v>
      </c>
    </row>
    <row r="4" spans="1:5" ht="15" thickBot="1" x14ac:dyDescent="0.35">
      <c r="A4" s="1">
        <v>25</v>
      </c>
      <c r="B4" s="1">
        <v>3.4586439494933501</v>
      </c>
      <c r="C4" s="1">
        <v>3.204478337581</v>
      </c>
      <c r="D4" s="1">
        <v>6.1932601554413198</v>
      </c>
    </row>
    <row r="5" spans="1:5" ht="15" thickBot="1" x14ac:dyDescent="0.35">
      <c r="A5" s="1">
        <v>30</v>
      </c>
      <c r="B5" s="1">
        <v>5.30620215102069</v>
      </c>
      <c r="C5" s="1">
        <v>5.3210018566730604</v>
      </c>
      <c r="D5" s="1">
        <v>5.0615054106050099</v>
      </c>
    </row>
    <row r="6" spans="1:5" ht="15" thickBot="1" x14ac:dyDescent="0.35">
      <c r="A6" s="1">
        <v>9</v>
      </c>
      <c r="B6" s="1">
        <v>5.5579311489048502</v>
      </c>
      <c r="C6" s="1">
        <v>3.7145783573629099</v>
      </c>
      <c r="D6" s="1">
        <v>1.87666724216767</v>
      </c>
    </row>
    <row r="7" spans="1:5" ht="15" thickBot="1" x14ac:dyDescent="0.35">
      <c r="A7" s="1">
        <v>10</v>
      </c>
      <c r="B7" s="1">
        <v>4.0079219724520501</v>
      </c>
      <c r="C7" s="1">
        <v>3.15361225838963</v>
      </c>
      <c r="D7" s="1">
        <v>5.2963092967612297</v>
      </c>
    </row>
    <row r="8" spans="1:5" ht="15" thickBot="1" x14ac:dyDescent="0.35">
      <c r="A8" s="1">
        <v>19</v>
      </c>
      <c r="B8" s="1">
        <v>3.6882646301945701</v>
      </c>
      <c r="C8" s="1">
        <v>5.2985489207001404</v>
      </c>
      <c r="D8" s="1">
        <v>4.4875044067701602</v>
      </c>
    </row>
    <row r="9" spans="1:5" ht="15" thickBot="1" x14ac:dyDescent="0.35">
      <c r="A9" s="1">
        <v>26</v>
      </c>
      <c r="B9" s="1">
        <v>2.6590884599121898</v>
      </c>
      <c r="C9" s="1">
        <v>2.6636952945325501</v>
      </c>
      <c r="D9" s="1">
        <v>4.1504958393063598</v>
      </c>
    </row>
    <row r="10" spans="1:5" ht="15" thickBot="1" x14ac:dyDescent="0.35">
      <c r="A10" s="1">
        <v>15</v>
      </c>
      <c r="B10" s="1">
        <v>4.2674369256911202</v>
      </c>
      <c r="C10" s="1">
        <v>6.2093681670349801</v>
      </c>
      <c r="D10" s="1">
        <v>4.8784976807833802</v>
      </c>
    </row>
    <row r="11" spans="1:5" ht="15" thickBot="1" x14ac:dyDescent="0.35">
      <c r="A11" s="1">
        <v>16</v>
      </c>
      <c r="B11" s="1">
        <v>4.2401469565333096</v>
      </c>
      <c r="C11" s="1">
        <v>3.9940684623779799</v>
      </c>
      <c r="D11" s="1">
        <v>4.3950377164907204</v>
      </c>
    </row>
    <row r="12" spans="1:5" ht="15" thickBot="1" x14ac:dyDescent="0.35">
      <c r="A12" s="1">
        <v>23</v>
      </c>
      <c r="B12" s="1">
        <v>4.2051982425304901</v>
      </c>
      <c r="C12" s="1">
        <v>3.9696505266787399</v>
      </c>
      <c r="D12" s="1">
        <v>4.1448158814779399</v>
      </c>
    </row>
    <row r="13" spans="1:5" ht="15" thickBot="1" x14ac:dyDescent="0.35">
      <c r="A13" s="1">
        <v>29</v>
      </c>
      <c r="B13" s="1">
        <v>4.9793065907632696</v>
      </c>
      <c r="C13" s="1">
        <v>2.56823963064745</v>
      </c>
      <c r="D13" s="1">
        <v>5.3749259469248702</v>
      </c>
    </row>
    <row r="14" spans="1:5" ht="15" thickBot="1" x14ac:dyDescent="0.35">
      <c r="A14" s="1">
        <v>13</v>
      </c>
      <c r="B14" s="1">
        <v>5.95623391421804</v>
      </c>
      <c r="C14" s="1">
        <v>3.4127676470775898</v>
      </c>
      <c r="D14" s="1">
        <v>5.7105662055115598</v>
      </c>
    </row>
    <row r="15" spans="1:5" ht="15" thickBot="1" x14ac:dyDescent="0.35">
      <c r="A15" s="1">
        <v>14</v>
      </c>
      <c r="B15" s="1">
        <v>4.4637302391864502</v>
      </c>
      <c r="C15" s="1">
        <v>5.0893968808172296</v>
      </c>
      <c r="D15" s="1">
        <v>3.1688931182996698</v>
      </c>
    </row>
    <row r="16" spans="1:5" ht="15" thickBot="1" x14ac:dyDescent="0.35">
      <c r="A16" s="1">
        <v>17</v>
      </c>
      <c r="B16" s="1">
        <v>3.99173556086033</v>
      </c>
      <c r="C16" s="1">
        <v>4.9786942453643501</v>
      </c>
      <c r="D16" s="1">
        <v>6.2197596419018097</v>
      </c>
    </row>
    <row r="17" spans="1:4" ht="15" thickBot="1" x14ac:dyDescent="0.35">
      <c r="A17" s="1">
        <v>20</v>
      </c>
      <c r="B17" s="1">
        <v>3.7701282456355201</v>
      </c>
      <c r="C17" s="1">
        <v>5.3657155786772099</v>
      </c>
      <c r="D17" s="1">
        <v>5.5105936319283</v>
      </c>
    </row>
    <row r="18" spans="1:4" ht="15" thickBot="1" x14ac:dyDescent="0.35">
      <c r="A18" s="1">
        <v>27</v>
      </c>
      <c r="B18" s="1">
        <v>3.0773186457264501</v>
      </c>
      <c r="C18" s="1">
        <v>6.2958477741231302</v>
      </c>
      <c r="D18" s="1">
        <v>4.8205892407069104</v>
      </c>
    </row>
    <row r="19" spans="1:4" ht="15" thickBot="1" x14ac:dyDescent="0.35">
      <c r="A19" s="1">
        <v>21</v>
      </c>
      <c r="B19" s="1">
        <v>4.0927231902662697</v>
      </c>
      <c r="C19" s="1">
        <v>5.0513383312770301</v>
      </c>
      <c r="D19" s="1">
        <v>6.2196773554974101</v>
      </c>
    </row>
    <row r="20" spans="1:4" ht="15" thickBot="1" x14ac:dyDescent="0.35">
      <c r="A20" s="1">
        <v>11</v>
      </c>
      <c r="B20" s="1">
        <v>5.37994681162382</v>
      </c>
      <c r="C20" s="1">
        <v>4.4022466008204901</v>
      </c>
      <c r="D20" s="1">
        <v>5.3517416820994104</v>
      </c>
    </row>
    <row r="21" spans="1:4" ht="15" thickBot="1" x14ac:dyDescent="0.35">
      <c r="A21" s="1">
        <v>12</v>
      </c>
      <c r="B21" s="1">
        <v>3.7689099321039699</v>
      </c>
      <c r="C21" s="1">
        <v>3.1532540592645399</v>
      </c>
      <c r="D21" s="1">
        <v>4.9148251620369203</v>
      </c>
    </row>
    <row r="22" spans="1:4" ht="15" thickBot="1" x14ac:dyDescent="0.35">
      <c r="A22" s="1">
        <v>8</v>
      </c>
      <c r="B22" s="1">
        <v>4.2090737757241099</v>
      </c>
      <c r="C22" s="1">
        <v>4.0050427841337601</v>
      </c>
      <c r="D22" s="1">
        <v>5.3240307795878303</v>
      </c>
    </row>
    <row r="23" spans="1:4" ht="15" thickBot="1" x14ac:dyDescent="0.35">
      <c r="A23" s="1">
        <v>7</v>
      </c>
      <c r="B23" s="1">
        <v>3.2628688127150198</v>
      </c>
      <c r="C23" s="1">
        <v>3.0285452698554902</v>
      </c>
      <c r="D23" s="1">
        <v>5.2070178683067798</v>
      </c>
    </row>
    <row r="24" spans="1:4" ht="15" thickBot="1" x14ac:dyDescent="0.35">
      <c r="A24" s="1">
        <v>5</v>
      </c>
      <c r="B24" s="1">
        <v>4.9196188520591804</v>
      </c>
      <c r="C24" s="1">
        <v>3.8771241931834601</v>
      </c>
      <c r="D24" s="1">
        <v>3.7554944426236299</v>
      </c>
    </row>
    <row r="25" spans="1:4" ht="15" thickBot="1" x14ac:dyDescent="0.35">
      <c r="A25" s="1">
        <v>6</v>
      </c>
      <c r="B25" s="1">
        <v>4.07696467272158</v>
      </c>
      <c r="C25" s="1">
        <v>5.5718305290175101</v>
      </c>
      <c r="D25" s="1">
        <v>3.1447402676452998</v>
      </c>
    </row>
    <row r="26" spans="1:4" ht="15" thickBot="1" x14ac:dyDescent="0.35">
      <c r="A26" s="1">
        <v>2</v>
      </c>
      <c r="B26" s="1">
        <v>3.8340074002753699</v>
      </c>
      <c r="C26" s="1">
        <v>4.1489519604917504</v>
      </c>
      <c r="D26" s="1">
        <v>4.30433358890226</v>
      </c>
    </row>
    <row r="27" spans="1:4" ht="15" thickBot="1" x14ac:dyDescent="0.35">
      <c r="A27" s="1">
        <v>1</v>
      </c>
      <c r="B27" s="1">
        <v>2.67092767709764</v>
      </c>
      <c r="C27" s="1">
        <v>5.1879314119404301</v>
      </c>
      <c r="D27" s="1">
        <v>4.2843469277988397</v>
      </c>
    </row>
    <row r="28" spans="1:4" ht="15" thickBot="1" x14ac:dyDescent="0.35">
      <c r="A28" s="1">
        <v>28</v>
      </c>
      <c r="B28" s="1">
        <v>3.98499193403573</v>
      </c>
      <c r="C28" s="1">
        <v>2.8456089641271598</v>
      </c>
      <c r="D28" s="1">
        <v>5.17794169508021</v>
      </c>
    </row>
    <row r="29" spans="1:4" ht="15" thickBot="1" x14ac:dyDescent="0.35">
      <c r="A29" s="1">
        <v>18</v>
      </c>
      <c r="B29" s="1">
        <v>4.40224075493885</v>
      </c>
      <c r="C29" s="1">
        <v>4.6149149865222201</v>
      </c>
      <c r="D29" s="1">
        <v>3.5535405501503199</v>
      </c>
    </row>
    <row r="30" spans="1:4" ht="15" thickBot="1" x14ac:dyDescent="0.35">
      <c r="A30" s="1">
        <v>4</v>
      </c>
      <c r="B30" s="1">
        <v>4.0993552454651301</v>
      </c>
      <c r="C30" s="1">
        <v>4.5429578410540099</v>
      </c>
      <c r="D30" s="1">
        <v>5.52973486374316</v>
      </c>
    </row>
    <row r="31" spans="1:4" ht="15" thickBot="1" x14ac:dyDescent="0.35">
      <c r="A31" s="1">
        <v>3</v>
      </c>
      <c r="B31" s="1">
        <v>3.7753363225858498</v>
      </c>
      <c r="C31" s="1">
        <v>3.96425357185817</v>
      </c>
      <c r="D31" s="1">
        <v>3.6249155867990202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24</v>
      </c>
      <c r="B2" s="1">
        <v>4.8418434867641</v>
      </c>
      <c r="C2" s="1">
        <v>4.63140264208117</v>
      </c>
      <c r="D2" s="1">
        <v>4.7577290245895201</v>
      </c>
    </row>
    <row r="3" spans="1:4" ht="15" thickBot="1" x14ac:dyDescent="0.35">
      <c r="A3" s="1">
        <v>22</v>
      </c>
      <c r="B3" s="1">
        <v>5.0401474697536699</v>
      </c>
      <c r="C3" s="1">
        <v>4.3435063200733204</v>
      </c>
      <c r="D3" s="1">
        <v>5.0688480122547803</v>
      </c>
    </row>
    <row r="4" spans="1:4" ht="15" thickBot="1" x14ac:dyDescent="0.35">
      <c r="A4" s="1">
        <v>25</v>
      </c>
      <c r="B4" s="1">
        <v>4.1620663383115799</v>
      </c>
      <c r="C4" s="1">
        <v>3.6280009093104901</v>
      </c>
      <c r="D4" s="1">
        <v>5.4010862371925201</v>
      </c>
    </row>
    <row r="5" spans="1:4" ht="15" thickBot="1" x14ac:dyDescent="0.35">
      <c r="A5" s="1">
        <v>30</v>
      </c>
      <c r="B5" s="1">
        <v>4.7665024789841803</v>
      </c>
      <c r="C5" s="1">
        <v>4.8400672432768301</v>
      </c>
      <c r="D5" s="1">
        <v>5.0197088531624097</v>
      </c>
    </row>
    <row r="6" spans="1:4" ht="15" thickBot="1" x14ac:dyDescent="0.35">
      <c r="A6" s="1">
        <v>9</v>
      </c>
      <c r="B6" s="1">
        <v>4.9107227289647302</v>
      </c>
      <c r="C6" s="1">
        <v>3.62549040270626</v>
      </c>
      <c r="D6" s="1">
        <v>3.7369294267533402</v>
      </c>
    </row>
    <row r="7" spans="1:4" ht="15" thickBot="1" x14ac:dyDescent="0.35">
      <c r="A7" s="1">
        <v>10</v>
      </c>
      <c r="B7" s="1">
        <v>4.0724290782247801</v>
      </c>
      <c r="C7" s="1">
        <v>3.4355187014978501</v>
      </c>
      <c r="D7" s="1">
        <v>5.2438400612437501</v>
      </c>
    </row>
    <row r="8" spans="1:4" ht="15" thickBot="1" x14ac:dyDescent="0.35">
      <c r="A8" s="1">
        <v>19</v>
      </c>
      <c r="B8" s="1">
        <v>3.8376277387434499</v>
      </c>
      <c r="C8" s="1">
        <v>5.0116999611741804</v>
      </c>
      <c r="D8" s="1">
        <v>4.8175611247896297</v>
      </c>
    </row>
    <row r="9" spans="1:4" ht="15" thickBot="1" x14ac:dyDescent="0.35">
      <c r="A9" s="1">
        <v>26</v>
      </c>
      <c r="B9" s="1">
        <v>3.49800703728258</v>
      </c>
      <c r="C9" s="1">
        <v>3.2331186076579201</v>
      </c>
      <c r="D9" s="1">
        <v>4.5136350493201496</v>
      </c>
    </row>
    <row r="10" spans="1:4" ht="15" thickBot="1" x14ac:dyDescent="0.35">
      <c r="A10" s="1">
        <v>15</v>
      </c>
      <c r="B10" s="1">
        <v>4.2891756326073498</v>
      </c>
      <c r="C10" s="1">
        <v>5.4223248517627196</v>
      </c>
      <c r="D10" s="1">
        <v>5.1325668756017899</v>
      </c>
    </row>
    <row r="11" spans="1:4" ht="15" thickBot="1" x14ac:dyDescent="0.35">
      <c r="A11" s="1">
        <v>16</v>
      </c>
      <c r="B11" s="1">
        <v>4.1122611727754403</v>
      </c>
      <c r="C11" s="1">
        <v>3.9387490546823898</v>
      </c>
      <c r="D11" s="1">
        <v>4.9037338793023002</v>
      </c>
    </row>
    <row r="12" spans="1:4" ht="15" thickBot="1" x14ac:dyDescent="0.35">
      <c r="A12" s="1">
        <v>23</v>
      </c>
      <c r="B12" s="1">
        <v>4.1800328293061204</v>
      </c>
      <c r="C12" s="1">
        <v>4.0950097856810501</v>
      </c>
      <c r="D12" s="1">
        <v>4.6482815697781001</v>
      </c>
    </row>
    <row r="13" spans="1:4" ht="15" thickBot="1" x14ac:dyDescent="0.35">
      <c r="A13" s="1">
        <v>29</v>
      </c>
      <c r="B13" s="1">
        <v>5.0764325224758302</v>
      </c>
      <c r="C13" s="1">
        <v>2.9052146044952099</v>
      </c>
      <c r="D13" s="1">
        <v>4.9204673031929103</v>
      </c>
    </row>
    <row r="14" spans="1:4" ht="15" thickBot="1" x14ac:dyDescent="0.35">
      <c r="A14" s="1">
        <v>13</v>
      </c>
      <c r="B14" s="1">
        <v>5.4421687829674497</v>
      </c>
      <c r="C14" s="1">
        <v>3.7227593131810299</v>
      </c>
      <c r="D14" s="1">
        <v>5.26217938594516</v>
      </c>
    </row>
    <row r="15" spans="1:4" ht="15" thickBot="1" x14ac:dyDescent="0.35">
      <c r="A15" s="1">
        <v>14</v>
      </c>
      <c r="B15" s="1">
        <v>4.4916844468357802</v>
      </c>
      <c r="C15" s="1">
        <v>4.9011005881562903</v>
      </c>
      <c r="D15" s="1">
        <v>4.4154242979174496</v>
      </c>
    </row>
    <row r="16" spans="1:4" ht="15" thickBot="1" x14ac:dyDescent="0.35">
      <c r="A16" s="1">
        <v>17</v>
      </c>
      <c r="B16" s="1">
        <v>4.1482444677041501</v>
      </c>
      <c r="C16" s="1">
        <v>4.6767576328313201</v>
      </c>
      <c r="D16" s="1">
        <v>5.4240948945702998</v>
      </c>
    </row>
    <row r="17" spans="1:4" ht="15" thickBot="1" x14ac:dyDescent="0.35">
      <c r="A17" s="1">
        <v>20</v>
      </c>
      <c r="B17" s="1">
        <v>4.0576982787210296</v>
      </c>
      <c r="C17" s="1">
        <v>4.9590229809454502</v>
      </c>
      <c r="D17" s="1">
        <v>5.1517426009749396</v>
      </c>
    </row>
    <row r="18" spans="1:4" ht="15" thickBot="1" x14ac:dyDescent="0.35">
      <c r="A18" s="1">
        <v>27</v>
      </c>
      <c r="B18" s="1">
        <v>3.4044819139348799</v>
      </c>
      <c r="C18" s="1">
        <v>5.6607508351645297</v>
      </c>
      <c r="D18" s="1">
        <v>4.9346637130116697</v>
      </c>
    </row>
    <row r="19" spans="1:4" ht="15" thickBot="1" x14ac:dyDescent="0.35">
      <c r="A19" s="1">
        <v>21</v>
      </c>
      <c r="B19" s="1">
        <v>4.1488930180867296</v>
      </c>
      <c r="C19" s="1">
        <v>4.5423732020004097</v>
      </c>
      <c r="D19" s="1">
        <v>5.3345669148248502</v>
      </c>
    </row>
    <row r="20" spans="1:4" ht="15" thickBot="1" x14ac:dyDescent="0.35">
      <c r="A20" s="1">
        <v>11</v>
      </c>
      <c r="B20" s="1">
        <v>4.9446221179763699</v>
      </c>
      <c r="C20" s="1">
        <v>4.45774345322749</v>
      </c>
      <c r="D20" s="1">
        <v>5.0784683313304102</v>
      </c>
    </row>
    <row r="21" spans="1:4" ht="15" thickBot="1" x14ac:dyDescent="0.35">
      <c r="A21" s="1">
        <v>12</v>
      </c>
      <c r="B21" s="1">
        <v>3.9247552696680001</v>
      </c>
      <c r="C21" s="1">
        <v>3.7042739055837801</v>
      </c>
      <c r="D21" s="1">
        <v>4.7963931423136001</v>
      </c>
    </row>
    <row r="22" spans="1:4" ht="15" thickBot="1" x14ac:dyDescent="0.35">
      <c r="A22" s="1">
        <v>8</v>
      </c>
      <c r="B22" s="1">
        <v>4.3636920029108897</v>
      </c>
      <c r="C22" s="1">
        <v>3.8564567920133501</v>
      </c>
      <c r="D22" s="1">
        <v>5.2181805143002604</v>
      </c>
    </row>
    <row r="23" spans="1:4" ht="15" thickBot="1" x14ac:dyDescent="0.35">
      <c r="A23" s="1">
        <v>7</v>
      </c>
      <c r="B23" s="1">
        <v>3.6739451945067101</v>
      </c>
      <c r="C23" s="1">
        <v>3.4798724053104002</v>
      </c>
      <c r="D23" s="1">
        <v>5.0832443119091097</v>
      </c>
    </row>
    <row r="24" spans="1:4" ht="15" thickBot="1" x14ac:dyDescent="0.35">
      <c r="A24" s="1">
        <v>5</v>
      </c>
      <c r="B24" s="1">
        <v>4.81618051733515</v>
      </c>
      <c r="C24" s="1">
        <v>4.2305971356195204</v>
      </c>
      <c r="D24" s="1">
        <v>4.4669046348625798</v>
      </c>
    </row>
    <row r="25" spans="1:4" ht="15" thickBot="1" x14ac:dyDescent="0.35">
      <c r="A25" s="1">
        <v>6</v>
      </c>
      <c r="B25" s="1">
        <v>4.2720749366892798</v>
      </c>
      <c r="C25" s="1">
        <v>5.2114563547009798</v>
      </c>
      <c r="D25" s="1">
        <v>4.1119071053628202</v>
      </c>
    </row>
    <row r="26" spans="1:4" ht="15" thickBot="1" x14ac:dyDescent="0.35">
      <c r="A26" s="1">
        <v>2</v>
      </c>
      <c r="B26" s="1">
        <v>4.09050808499304</v>
      </c>
      <c r="C26" s="1">
        <v>4.1968790389518098</v>
      </c>
      <c r="D26" s="1">
        <v>4.8879341252994797</v>
      </c>
    </row>
    <row r="27" spans="1:4" ht="15" thickBot="1" x14ac:dyDescent="0.35">
      <c r="A27" s="1">
        <v>1</v>
      </c>
      <c r="B27" s="1">
        <v>3.09566666717132</v>
      </c>
      <c r="C27" s="1">
        <v>4.7724466903866896</v>
      </c>
      <c r="D27" s="1">
        <v>4.61602685895752</v>
      </c>
    </row>
    <row r="28" spans="1:4" ht="15" thickBot="1" x14ac:dyDescent="0.35">
      <c r="A28" s="1">
        <v>28</v>
      </c>
      <c r="B28" s="1">
        <v>3.7772810668630799</v>
      </c>
      <c r="C28" s="1">
        <v>3.26538179003854</v>
      </c>
      <c r="D28" s="1">
        <v>5.0316155884558702</v>
      </c>
    </row>
    <row r="29" spans="1:4" ht="15" thickBot="1" x14ac:dyDescent="0.35">
      <c r="A29" s="1">
        <v>18</v>
      </c>
      <c r="B29" s="1">
        <v>4.4452220177872803</v>
      </c>
      <c r="C29" s="1">
        <v>4.3113986828908999</v>
      </c>
      <c r="D29" s="1">
        <v>4.3114872311187602</v>
      </c>
    </row>
    <row r="30" spans="1:4" ht="15" thickBot="1" x14ac:dyDescent="0.35">
      <c r="A30" s="1">
        <v>4</v>
      </c>
      <c r="B30" s="1">
        <v>4.00930095716358</v>
      </c>
      <c r="C30" s="1">
        <v>4.8158812712595402</v>
      </c>
      <c r="D30" s="1">
        <v>5.3570692947428196</v>
      </c>
    </row>
    <row r="31" spans="1:4" ht="15" thickBot="1" x14ac:dyDescent="0.35">
      <c r="A31" s="1">
        <v>3</v>
      </c>
      <c r="B31" s="1">
        <v>3.8753470238299799</v>
      </c>
      <c r="C31" s="1">
        <v>4.1969278607524299</v>
      </c>
      <c r="D31" s="1">
        <v>4.0954253822314204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24</v>
      </c>
      <c r="B2" s="1">
        <v>5.1113788324194998</v>
      </c>
      <c r="C2" s="1">
        <v>5.0260688004350804</v>
      </c>
      <c r="D2" s="1">
        <v>4.7056902808460297</v>
      </c>
    </row>
    <row r="3" spans="1:4" ht="15" thickBot="1" x14ac:dyDescent="0.35">
      <c r="A3" s="1">
        <v>22</v>
      </c>
      <c r="B3" s="1">
        <v>6.1055887403369598</v>
      </c>
      <c r="C3" s="1">
        <v>4.0316713671492597</v>
      </c>
      <c r="D3" s="1">
        <v>5.14147246365392</v>
      </c>
    </row>
    <row r="4" spans="1:4" ht="15" thickBot="1" x14ac:dyDescent="0.35">
      <c r="A4" s="1">
        <v>25</v>
      </c>
      <c r="B4" s="1">
        <v>3.1340962201622999</v>
      </c>
      <c r="C4" s="1">
        <v>3.07234037343424</v>
      </c>
      <c r="D4" s="1">
        <v>6.3691436130465</v>
      </c>
    </row>
    <row r="5" spans="1:4" ht="15" thickBot="1" x14ac:dyDescent="0.35">
      <c r="A5" s="1">
        <v>30</v>
      </c>
      <c r="B5" s="1">
        <v>5.1183713527021899</v>
      </c>
      <c r="C5" s="1">
        <v>5.0725782370307</v>
      </c>
      <c r="D5" s="1">
        <v>5.1916638075166501</v>
      </c>
    </row>
    <row r="6" spans="1:4" ht="15" thickBot="1" x14ac:dyDescent="0.35">
      <c r="A6" s="1">
        <v>9</v>
      </c>
      <c r="B6" s="1">
        <v>5.0913671934390399</v>
      </c>
      <c r="C6" s="1">
        <v>4.0598776299732799</v>
      </c>
      <c r="D6" s="1">
        <v>1.4792866791805399</v>
      </c>
    </row>
    <row r="7" spans="1:4" ht="15" thickBot="1" x14ac:dyDescent="0.35">
      <c r="A7" s="1">
        <v>10</v>
      </c>
      <c r="B7" s="1">
        <v>4.1156399584412497</v>
      </c>
      <c r="C7" s="1">
        <v>3.0334460204073701</v>
      </c>
      <c r="D7" s="1">
        <v>5.3071404154431701</v>
      </c>
    </row>
    <row r="8" spans="1:4" ht="15" thickBot="1" x14ac:dyDescent="0.35">
      <c r="A8" s="1">
        <v>19</v>
      </c>
      <c r="B8" s="1">
        <v>3.1073366011291101</v>
      </c>
      <c r="C8" s="1">
        <v>5.1140171528809502</v>
      </c>
      <c r="D8" s="1">
        <v>4.5652204210341498</v>
      </c>
    </row>
    <row r="9" spans="1:4" ht="15" thickBot="1" x14ac:dyDescent="0.35">
      <c r="A9" s="1">
        <v>26</v>
      </c>
      <c r="B9" s="1">
        <v>2.1286796617331798</v>
      </c>
      <c r="C9" s="1">
        <v>2.0816687198405099</v>
      </c>
      <c r="D9" s="1">
        <v>4.4772311870647998</v>
      </c>
    </row>
    <row r="10" spans="1:4" ht="15" thickBot="1" x14ac:dyDescent="0.35">
      <c r="A10" s="1">
        <v>15</v>
      </c>
      <c r="B10" s="1">
        <v>4.12778327272901</v>
      </c>
      <c r="C10" s="1">
        <v>6.5019649570071296</v>
      </c>
      <c r="D10" s="1">
        <v>5.0351486472399403</v>
      </c>
    </row>
    <row r="11" spans="1:4" ht="15" thickBot="1" x14ac:dyDescent="0.35">
      <c r="A11" s="1">
        <v>16</v>
      </c>
      <c r="B11" s="1">
        <v>4.6525407191242403</v>
      </c>
      <c r="C11" s="1">
        <v>4.0969247081599303</v>
      </c>
      <c r="D11" s="1">
        <v>5.2428535777727401</v>
      </c>
    </row>
    <row r="12" spans="1:4" ht="15" thickBot="1" x14ac:dyDescent="0.35">
      <c r="A12" s="1">
        <v>23</v>
      </c>
      <c r="B12" s="1">
        <v>4.14251114776257</v>
      </c>
      <c r="C12" s="1">
        <v>4.0387689405209697</v>
      </c>
      <c r="D12" s="1">
        <v>4.61652572379802</v>
      </c>
    </row>
    <row r="13" spans="1:4" ht="15" thickBot="1" x14ac:dyDescent="0.35">
      <c r="A13" s="1">
        <v>29</v>
      </c>
      <c r="B13" s="1">
        <v>5.1253147854067302</v>
      </c>
      <c r="C13" s="1">
        <v>2.0744189573131799</v>
      </c>
      <c r="D13" s="1">
        <v>5.3931151218350104</v>
      </c>
    </row>
    <row r="14" spans="1:4" ht="15" thickBot="1" x14ac:dyDescent="0.35">
      <c r="A14" s="1">
        <v>13</v>
      </c>
      <c r="B14" s="1">
        <v>6.1296444114384299</v>
      </c>
      <c r="C14" s="1">
        <v>3.12046908152618</v>
      </c>
      <c r="D14" s="1">
        <v>5.9059560335158601</v>
      </c>
    </row>
    <row r="15" spans="1:4" ht="15" thickBot="1" x14ac:dyDescent="0.35">
      <c r="A15" s="1">
        <v>14</v>
      </c>
      <c r="B15" s="1">
        <v>4.2125244747192001</v>
      </c>
      <c r="C15" s="1">
        <v>5.0899278129849304</v>
      </c>
      <c r="D15" s="1">
        <v>3.9618834828789402</v>
      </c>
    </row>
    <row r="16" spans="1:4" ht="15" thickBot="1" x14ac:dyDescent="0.35">
      <c r="A16" s="1">
        <v>17</v>
      </c>
      <c r="B16" s="1">
        <v>4.12778327272901</v>
      </c>
      <c r="C16" s="1">
        <v>5.0403908781607196</v>
      </c>
      <c r="D16" s="1">
        <v>6.7613590666540002</v>
      </c>
    </row>
    <row r="17" spans="1:4" ht="15" thickBot="1" x14ac:dyDescent="0.35">
      <c r="A17" s="1">
        <v>20</v>
      </c>
      <c r="B17" s="1">
        <v>4.1057112885165603</v>
      </c>
      <c r="C17" s="1">
        <v>5.03228118977579</v>
      </c>
      <c r="D17" s="1">
        <v>5.4840576364558</v>
      </c>
    </row>
    <row r="18" spans="1:4" ht="15" thickBot="1" x14ac:dyDescent="0.35">
      <c r="A18" s="1">
        <v>27</v>
      </c>
      <c r="B18" s="1">
        <v>3.0620169193695701</v>
      </c>
      <c r="C18" s="1">
        <v>6.1020943555885099</v>
      </c>
      <c r="D18" s="1">
        <v>4.41203275896875</v>
      </c>
    </row>
    <row r="19" spans="1:4" ht="15" thickBot="1" x14ac:dyDescent="0.35">
      <c r="A19" s="1">
        <v>21</v>
      </c>
      <c r="B19" s="1">
        <v>4.1099686511106297</v>
      </c>
      <c r="C19" s="1">
        <v>5.04299758519804</v>
      </c>
      <c r="D19" s="1">
        <v>5.8573527190814296</v>
      </c>
    </row>
    <row r="20" spans="1:4" ht="15" thickBot="1" x14ac:dyDescent="0.35">
      <c r="A20" s="1">
        <v>11</v>
      </c>
      <c r="B20" s="1">
        <v>5.0576357655052</v>
      </c>
      <c r="C20" s="1">
        <v>4.0403243960514397</v>
      </c>
      <c r="D20" s="1">
        <v>5.2587915920055801</v>
      </c>
    </row>
    <row r="21" spans="1:4" ht="15" thickBot="1" x14ac:dyDescent="0.35">
      <c r="A21" s="1">
        <v>12</v>
      </c>
      <c r="B21" s="1">
        <v>4.1119123261819599</v>
      </c>
      <c r="C21" s="1">
        <v>3.0643168091434601</v>
      </c>
      <c r="D21" s="1">
        <v>4.7598541421635003</v>
      </c>
    </row>
    <row r="22" spans="1:4" ht="15" thickBot="1" x14ac:dyDescent="0.35">
      <c r="A22" s="1">
        <v>8</v>
      </c>
      <c r="B22" s="1">
        <v>4.1218162240490503</v>
      </c>
      <c r="C22" s="1">
        <v>4.0360440809604698</v>
      </c>
      <c r="D22" s="1">
        <v>5.7431918288150801</v>
      </c>
    </row>
    <row r="23" spans="1:4" ht="15" thickBot="1" x14ac:dyDescent="0.35">
      <c r="A23" s="1">
        <v>7</v>
      </c>
      <c r="B23" s="1">
        <v>3.0732245735650299</v>
      </c>
      <c r="C23" s="1">
        <v>3.0790590407978402</v>
      </c>
      <c r="D23" s="1">
        <v>5.6401678926008403</v>
      </c>
    </row>
    <row r="24" spans="1:4" ht="15" thickBot="1" x14ac:dyDescent="0.35">
      <c r="A24" s="1">
        <v>5</v>
      </c>
      <c r="B24" s="1">
        <v>5.1210529728433301</v>
      </c>
      <c r="C24" s="1">
        <v>4.0329363862833496</v>
      </c>
      <c r="D24" s="1">
        <v>3.75841399319174</v>
      </c>
    </row>
    <row r="25" spans="1:4" ht="15" thickBot="1" x14ac:dyDescent="0.35">
      <c r="A25" s="1">
        <v>6</v>
      </c>
      <c r="B25" s="1">
        <v>4.0988892366745802</v>
      </c>
      <c r="C25" s="1">
        <v>5.0792346742485197</v>
      </c>
      <c r="D25" s="1">
        <v>3.00997389952445</v>
      </c>
    </row>
    <row r="26" spans="1:4" ht="15" thickBot="1" x14ac:dyDescent="0.35">
      <c r="A26" s="1">
        <v>2</v>
      </c>
      <c r="B26" s="1">
        <v>4.4683655750170601</v>
      </c>
      <c r="C26" s="1">
        <v>4.2237467003303903</v>
      </c>
      <c r="D26" s="1">
        <v>4.8270582441457401</v>
      </c>
    </row>
    <row r="27" spans="1:4" ht="15" thickBot="1" x14ac:dyDescent="0.35">
      <c r="A27" s="1">
        <v>1</v>
      </c>
      <c r="B27" s="1">
        <v>3.0919332513676299</v>
      </c>
      <c r="C27" s="1">
        <v>5.0447512058091197</v>
      </c>
      <c r="D27" s="1">
        <v>4.8078681825001102</v>
      </c>
    </row>
    <row r="28" spans="1:4" ht="15" thickBot="1" x14ac:dyDescent="0.35">
      <c r="A28" s="1">
        <v>28</v>
      </c>
      <c r="B28" s="1">
        <v>4.1110995615519696</v>
      </c>
      <c r="C28" s="1">
        <v>3.0478942885820901</v>
      </c>
      <c r="D28" s="1">
        <v>5.3827159937992501</v>
      </c>
    </row>
    <row r="29" spans="1:4" ht="15" thickBot="1" x14ac:dyDescent="0.35">
      <c r="A29" s="1">
        <v>18</v>
      </c>
      <c r="B29" s="1">
        <v>4.1455434401826299</v>
      </c>
      <c r="C29" s="1">
        <v>5.0307749824442602</v>
      </c>
      <c r="D29" s="1">
        <v>3.1513841689808402</v>
      </c>
    </row>
    <row r="30" spans="1:4" ht="15" thickBot="1" x14ac:dyDescent="0.35">
      <c r="A30" s="1">
        <v>4</v>
      </c>
      <c r="B30" s="1">
        <v>4.1286596494601202</v>
      </c>
      <c r="C30" s="1">
        <v>4.1186093069235596</v>
      </c>
      <c r="D30" s="1">
        <v>6.0739032258961601</v>
      </c>
    </row>
    <row r="31" spans="1:4" ht="15" thickBot="1" x14ac:dyDescent="0.35">
      <c r="A31" s="1">
        <v>3</v>
      </c>
      <c r="B31" s="1">
        <v>4.1089696025877096</v>
      </c>
      <c r="C31" s="1">
        <v>4.0604742563859997</v>
      </c>
      <c r="D31" s="1">
        <v>3.4518247288755601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1"/>
  <sheetViews>
    <sheetView workbookViewId="0">
      <selection activeCell="C24" sqref="C24"/>
    </sheetView>
  </sheetViews>
  <sheetFormatPr defaultRowHeight="14.4" x14ac:dyDescent="0.3"/>
  <sheetData>
    <row r="1" spans="1:58" x14ac:dyDescent="0.3">
      <c r="A1" s="23" t="s">
        <v>49</v>
      </c>
      <c r="B1" s="23" t="s">
        <v>163</v>
      </c>
      <c r="C1" s="23" t="s">
        <v>120</v>
      </c>
      <c r="D1" s="23" t="s">
        <v>56</v>
      </c>
      <c r="E1" s="23" t="s">
        <v>121</v>
      </c>
      <c r="F1" s="23" t="s">
        <v>122</v>
      </c>
      <c r="G1" s="23" t="s">
        <v>50</v>
      </c>
      <c r="H1" s="23" t="s">
        <v>123</v>
      </c>
      <c r="I1" s="23" t="s">
        <v>124</v>
      </c>
      <c r="J1" s="23" t="s">
        <v>125</v>
      </c>
      <c r="K1" s="23" t="s">
        <v>126</v>
      </c>
      <c r="L1" s="23" t="s">
        <v>127</v>
      </c>
      <c r="M1" s="23" t="s">
        <v>128</v>
      </c>
      <c r="N1" s="23" t="s">
        <v>129</v>
      </c>
      <c r="O1" s="23" t="s">
        <v>130</v>
      </c>
      <c r="P1" s="23" t="s">
        <v>164</v>
      </c>
      <c r="Q1" s="23" t="s">
        <v>132</v>
      </c>
      <c r="R1" s="23" t="s">
        <v>133</v>
      </c>
      <c r="S1" s="23" t="s">
        <v>134</v>
      </c>
      <c r="T1" s="23" t="s">
        <v>135</v>
      </c>
      <c r="U1" s="23" t="s">
        <v>136</v>
      </c>
      <c r="V1" s="23" t="s">
        <v>104</v>
      </c>
      <c r="W1" s="23" t="s">
        <v>137</v>
      </c>
      <c r="X1" s="23" t="s">
        <v>138</v>
      </c>
      <c r="Y1" s="23" t="s">
        <v>139</v>
      </c>
      <c r="Z1" s="23" t="s">
        <v>119</v>
      </c>
      <c r="AA1" s="23" t="s">
        <v>140</v>
      </c>
      <c r="AB1" s="23" t="s">
        <v>141</v>
      </c>
      <c r="AC1" s="23" t="s">
        <v>142</v>
      </c>
      <c r="AD1" s="23" t="s">
        <v>51</v>
      </c>
      <c r="AE1" s="23" t="s">
        <v>143</v>
      </c>
      <c r="AF1" s="23" t="s">
        <v>144</v>
      </c>
      <c r="AG1" s="23" t="s">
        <v>145</v>
      </c>
      <c r="AH1" s="23" t="s">
        <v>146</v>
      </c>
      <c r="AI1" s="23" t="s">
        <v>147</v>
      </c>
      <c r="AJ1" s="23" t="s">
        <v>148</v>
      </c>
      <c r="AK1" s="23" t="s">
        <v>149</v>
      </c>
      <c r="AL1" s="23" t="s">
        <v>150</v>
      </c>
      <c r="AM1" s="23" t="s">
        <v>151</v>
      </c>
      <c r="AN1" s="23" t="s">
        <v>152</v>
      </c>
      <c r="AO1" s="23" t="s">
        <v>153</v>
      </c>
      <c r="AP1" s="23" t="s">
        <v>154</v>
      </c>
      <c r="AQ1" s="23" t="s">
        <v>155</v>
      </c>
      <c r="AR1" s="23" t="s">
        <v>156</v>
      </c>
      <c r="AS1" s="23" t="s">
        <v>157</v>
      </c>
      <c r="AT1" s="23" t="s">
        <v>158</v>
      </c>
      <c r="AU1" s="23" t="s">
        <v>159</v>
      </c>
      <c r="AV1" s="23" t="s">
        <v>160</v>
      </c>
      <c r="AW1" s="23" t="s">
        <v>161</v>
      </c>
      <c r="AX1" s="23" t="s">
        <v>162</v>
      </c>
      <c r="AY1" s="23" t="s">
        <v>165</v>
      </c>
      <c r="AZ1" s="23" t="s">
        <v>166</v>
      </c>
      <c r="BA1" s="23" t="s">
        <v>167</v>
      </c>
      <c r="BB1" s="23" t="s">
        <v>168</v>
      </c>
      <c r="BC1" s="23" t="s">
        <v>169</v>
      </c>
      <c r="BD1" s="23" t="s">
        <v>57</v>
      </c>
      <c r="BE1" s="23" t="s">
        <v>170</v>
      </c>
      <c r="BF1" s="23" t="s">
        <v>171</v>
      </c>
    </row>
    <row r="2" spans="1:58" x14ac:dyDescent="0.3">
      <c r="A2" t="s">
        <v>78</v>
      </c>
      <c r="B2" t="s">
        <v>60</v>
      </c>
      <c r="C2" t="s">
        <v>10</v>
      </c>
      <c r="D2" t="s">
        <v>100</v>
      </c>
      <c r="E2">
        <v>38.799999999999997</v>
      </c>
      <c r="F2">
        <v>34.700000000000003</v>
      </c>
      <c r="G2">
        <v>5</v>
      </c>
      <c r="H2">
        <v>9</v>
      </c>
      <c r="I2">
        <v>6.1</v>
      </c>
      <c r="J2">
        <v>1.7</v>
      </c>
      <c r="K2">
        <v>0.1</v>
      </c>
      <c r="L2">
        <v>1.1000000000000001</v>
      </c>
      <c r="M2">
        <v>4.9000000000000004</v>
      </c>
      <c r="N2">
        <v>0.7</v>
      </c>
      <c r="O2">
        <v>0.3</v>
      </c>
      <c r="P2">
        <v>2.9</v>
      </c>
      <c r="Q2">
        <v>7.4</v>
      </c>
      <c r="R2">
        <v>0.25650000000000001</v>
      </c>
      <c r="S2">
        <v>0.31669999999999998</v>
      </c>
      <c r="T2">
        <v>0.40329999999999999</v>
      </c>
      <c r="U2">
        <v>0.72019999999999995</v>
      </c>
      <c r="V2">
        <v>14.2</v>
      </c>
      <c r="W2">
        <v>0.4</v>
      </c>
      <c r="X2">
        <v>0.5</v>
      </c>
      <c r="Y2">
        <v>0.2</v>
      </c>
      <c r="Z2">
        <v>0.5</v>
      </c>
      <c r="AA2">
        <v>0.2</v>
      </c>
      <c r="AB2">
        <v>38.1</v>
      </c>
      <c r="AC2">
        <v>34.200000000000003</v>
      </c>
      <c r="AD2">
        <v>4.8</v>
      </c>
      <c r="AE2">
        <v>9.1</v>
      </c>
      <c r="AF2">
        <v>6.5</v>
      </c>
      <c r="AG2">
        <v>1.5</v>
      </c>
      <c r="AH2">
        <v>0.4</v>
      </c>
      <c r="AI2">
        <v>0.7</v>
      </c>
      <c r="AJ2">
        <v>4.8</v>
      </c>
      <c r="AK2">
        <v>0.4</v>
      </c>
      <c r="AL2">
        <v>0.4</v>
      </c>
      <c r="AM2">
        <v>2.9</v>
      </c>
      <c r="AN2">
        <v>6.6</v>
      </c>
      <c r="AO2">
        <v>0.26129999999999998</v>
      </c>
      <c r="AP2">
        <v>0.3286</v>
      </c>
      <c r="AQ2">
        <v>0.39269999999999999</v>
      </c>
      <c r="AR2">
        <v>0.72140000000000004</v>
      </c>
      <c r="AS2">
        <v>13.5</v>
      </c>
      <c r="AT2">
        <v>0.6</v>
      </c>
      <c r="AU2">
        <v>0.7</v>
      </c>
      <c r="AV2">
        <v>0</v>
      </c>
      <c r="AW2">
        <v>0.3</v>
      </c>
      <c r="AX2">
        <v>0.1</v>
      </c>
      <c r="AY2">
        <v>6.3916666666666666</v>
      </c>
      <c r="AZ2">
        <v>1.333333333333333</v>
      </c>
      <c r="BA2">
        <v>0</v>
      </c>
      <c r="BB2">
        <v>0.5</v>
      </c>
      <c r="BC2">
        <v>1.5</v>
      </c>
      <c r="BD2">
        <v>5.5</v>
      </c>
      <c r="BE2">
        <v>25.916666666666671</v>
      </c>
      <c r="BF2">
        <v>7</v>
      </c>
    </row>
    <row r="3" spans="1:58" x14ac:dyDescent="0.3">
      <c r="A3" t="s">
        <v>60</v>
      </c>
      <c r="B3" t="s">
        <v>78</v>
      </c>
      <c r="C3" t="s">
        <v>11</v>
      </c>
      <c r="D3" t="s">
        <v>110</v>
      </c>
      <c r="E3">
        <v>38.299999999999997</v>
      </c>
      <c r="F3">
        <v>33</v>
      </c>
      <c r="G3">
        <v>6</v>
      </c>
      <c r="H3">
        <v>8.1</v>
      </c>
      <c r="I3">
        <v>5</v>
      </c>
      <c r="J3">
        <v>2</v>
      </c>
      <c r="K3">
        <v>0</v>
      </c>
      <c r="L3">
        <v>1.1000000000000001</v>
      </c>
      <c r="M3">
        <v>5.6</v>
      </c>
      <c r="N3">
        <v>0.9</v>
      </c>
      <c r="O3">
        <v>0.1</v>
      </c>
      <c r="P3">
        <v>4.0999999999999996</v>
      </c>
      <c r="Q3">
        <v>7.4</v>
      </c>
      <c r="R3">
        <v>0.24310000000000001</v>
      </c>
      <c r="S3">
        <v>0.33439999999999998</v>
      </c>
      <c r="T3">
        <v>0.39779999999999999</v>
      </c>
      <c r="U3">
        <v>0.73229999999999995</v>
      </c>
      <c r="V3">
        <v>13.4</v>
      </c>
      <c r="W3">
        <v>0.8</v>
      </c>
      <c r="X3">
        <v>0.8</v>
      </c>
      <c r="Y3">
        <v>0.1</v>
      </c>
      <c r="Z3">
        <v>0.3</v>
      </c>
      <c r="AA3">
        <v>0.1</v>
      </c>
      <c r="AB3">
        <v>36</v>
      </c>
      <c r="AC3">
        <v>32.9</v>
      </c>
      <c r="AD3">
        <v>4.4000000000000004</v>
      </c>
      <c r="AE3">
        <v>7.9</v>
      </c>
      <c r="AF3">
        <v>4.8</v>
      </c>
      <c r="AG3">
        <v>1.9</v>
      </c>
      <c r="AH3">
        <v>0</v>
      </c>
      <c r="AI3">
        <v>1.2</v>
      </c>
      <c r="AJ3">
        <v>4.3</v>
      </c>
      <c r="AK3">
        <v>0.4</v>
      </c>
      <c r="AL3">
        <v>0.4</v>
      </c>
      <c r="AM3">
        <v>2.6</v>
      </c>
      <c r="AN3">
        <v>9.1</v>
      </c>
      <c r="AO3">
        <v>0.23980000000000001</v>
      </c>
      <c r="AP3">
        <v>0.29759999999999998</v>
      </c>
      <c r="AQ3">
        <v>0.40429999999999999</v>
      </c>
      <c r="AR3">
        <v>0.70199999999999996</v>
      </c>
      <c r="AS3">
        <v>13.4</v>
      </c>
      <c r="AT3">
        <v>0.7</v>
      </c>
      <c r="AU3">
        <v>0.3</v>
      </c>
      <c r="AV3">
        <v>0</v>
      </c>
      <c r="AW3">
        <v>0.2</v>
      </c>
      <c r="AX3">
        <v>0</v>
      </c>
      <c r="AY3">
        <v>5.0636363636363626</v>
      </c>
      <c r="AZ3">
        <v>2.1818181818181821</v>
      </c>
      <c r="BA3">
        <v>0.27272727272727271</v>
      </c>
      <c r="BB3">
        <v>1</v>
      </c>
      <c r="BC3">
        <v>3.0909090909090908</v>
      </c>
      <c r="BD3">
        <v>4.9090909090909092</v>
      </c>
      <c r="BE3">
        <v>22.45454545454545</v>
      </c>
      <c r="BF3">
        <v>7.4545454545454541</v>
      </c>
    </row>
    <row r="4" spans="1:58" x14ac:dyDescent="0.3">
      <c r="A4" t="s">
        <v>82</v>
      </c>
      <c r="B4" t="s">
        <v>74</v>
      </c>
      <c r="C4" t="s">
        <v>10</v>
      </c>
      <c r="D4" t="s">
        <v>107</v>
      </c>
      <c r="E4">
        <v>37.700000000000003</v>
      </c>
      <c r="F4">
        <v>34.5</v>
      </c>
      <c r="G4">
        <v>3.5</v>
      </c>
      <c r="H4">
        <v>8.8000000000000007</v>
      </c>
      <c r="I4">
        <v>5.4</v>
      </c>
      <c r="J4">
        <v>2</v>
      </c>
      <c r="K4">
        <v>0.3</v>
      </c>
      <c r="L4">
        <v>1.1000000000000001</v>
      </c>
      <c r="M4">
        <v>3.2</v>
      </c>
      <c r="N4">
        <v>0.3</v>
      </c>
      <c r="O4">
        <v>0.2</v>
      </c>
      <c r="P4">
        <v>2.7</v>
      </c>
      <c r="Q4">
        <v>7.5</v>
      </c>
      <c r="R4">
        <v>0.24879999999999999</v>
      </c>
      <c r="S4">
        <v>0.30470000000000003</v>
      </c>
      <c r="T4">
        <v>0.41199999999999998</v>
      </c>
      <c r="U4">
        <v>0.71650000000000003</v>
      </c>
      <c r="V4">
        <v>14.7</v>
      </c>
      <c r="W4">
        <v>0.7</v>
      </c>
      <c r="X4">
        <v>0.3</v>
      </c>
      <c r="Y4">
        <v>0</v>
      </c>
      <c r="Z4">
        <v>0.1</v>
      </c>
      <c r="AA4">
        <v>0.3</v>
      </c>
      <c r="AB4">
        <v>36</v>
      </c>
      <c r="AC4">
        <v>31.6</v>
      </c>
      <c r="AD4">
        <v>3.2</v>
      </c>
      <c r="AE4">
        <v>6.9</v>
      </c>
      <c r="AF4">
        <v>4.8</v>
      </c>
      <c r="AG4">
        <v>0.9</v>
      </c>
      <c r="AH4">
        <v>0.2</v>
      </c>
      <c r="AI4">
        <v>1</v>
      </c>
      <c r="AJ4">
        <v>2.9</v>
      </c>
      <c r="AK4">
        <v>0.3</v>
      </c>
      <c r="AL4">
        <v>0.5</v>
      </c>
      <c r="AM4">
        <v>3.5</v>
      </c>
      <c r="AN4">
        <v>9.1999999999999993</v>
      </c>
      <c r="AO4">
        <v>0.21740000000000001</v>
      </c>
      <c r="AP4">
        <v>0.30220000000000002</v>
      </c>
      <c r="AQ4">
        <v>0.35449999999999998</v>
      </c>
      <c r="AR4">
        <v>0.65679999999999994</v>
      </c>
      <c r="AS4">
        <v>11.2</v>
      </c>
      <c r="AT4">
        <v>0.8</v>
      </c>
      <c r="AU4">
        <v>0.5</v>
      </c>
      <c r="AV4">
        <v>0.3</v>
      </c>
      <c r="AW4">
        <v>0.1</v>
      </c>
      <c r="AX4">
        <v>0.1</v>
      </c>
      <c r="AY4">
        <v>6.166666666666667</v>
      </c>
      <c r="AZ4">
        <v>2.083333333333333</v>
      </c>
      <c r="BA4">
        <v>0</v>
      </c>
      <c r="BB4">
        <v>0.58333333333333337</v>
      </c>
      <c r="BC4">
        <v>1.75</v>
      </c>
      <c r="BD4">
        <v>7.916666666666667</v>
      </c>
      <c r="BE4">
        <v>23.833333333333329</v>
      </c>
      <c r="BF4">
        <v>5.833333333333333</v>
      </c>
    </row>
    <row r="5" spans="1:58" x14ac:dyDescent="0.3">
      <c r="A5" t="s">
        <v>74</v>
      </c>
      <c r="B5" t="s">
        <v>82</v>
      </c>
      <c r="C5" t="s">
        <v>11</v>
      </c>
      <c r="D5" t="s">
        <v>106</v>
      </c>
      <c r="E5">
        <v>40</v>
      </c>
      <c r="F5">
        <v>35.700000000000003</v>
      </c>
      <c r="G5">
        <v>5.2</v>
      </c>
      <c r="H5">
        <v>8.5</v>
      </c>
      <c r="I5">
        <v>5.7</v>
      </c>
      <c r="J5">
        <v>1.7</v>
      </c>
      <c r="K5">
        <v>0.2</v>
      </c>
      <c r="L5">
        <v>0.9</v>
      </c>
      <c r="M5">
        <v>5.0999999999999996</v>
      </c>
      <c r="N5">
        <v>0.3</v>
      </c>
      <c r="O5">
        <v>0.1</v>
      </c>
      <c r="P5">
        <v>2.5</v>
      </c>
      <c r="Q5">
        <v>10.4</v>
      </c>
      <c r="R5">
        <v>0.23619999999999999</v>
      </c>
      <c r="S5">
        <v>0.29459999999999997</v>
      </c>
      <c r="T5">
        <v>0.36919999999999997</v>
      </c>
      <c r="U5">
        <v>0.66370000000000007</v>
      </c>
      <c r="V5">
        <v>13.3</v>
      </c>
      <c r="W5">
        <v>0.2</v>
      </c>
      <c r="X5">
        <v>0.9</v>
      </c>
      <c r="Y5">
        <v>0.2</v>
      </c>
      <c r="Z5">
        <v>0.7</v>
      </c>
      <c r="AA5">
        <v>0.1</v>
      </c>
      <c r="AB5">
        <v>39.9</v>
      </c>
      <c r="AC5">
        <v>35.9</v>
      </c>
      <c r="AD5">
        <v>5.0999999999999996</v>
      </c>
      <c r="AE5">
        <v>9.1999999999999993</v>
      </c>
      <c r="AF5">
        <v>6.4</v>
      </c>
      <c r="AG5">
        <v>1.7</v>
      </c>
      <c r="AH5">
        <v>0.2</v>
      </c>
      <c r="AI5">
        <v>0.9</v>
      </c>
      <c r="AJ5">
        <v>5</v>
      </c>
      <c r="AK5">
        <v>0.4</v>
      </c>
      <c r="AL5">
        <v>0.3</v>
      </c>
      <c r="AM5">
        <v>3</v>
      </c>
      <c r="AN5">
        <v>8.3000000000000007</v>
      </c>
      <c r="AO5">
        <v>0.25509999999999999</v>
      </c>
      <c r="AP5">
        <v>0.30940000000000001</v>
      </c>
      <c r="AQ5">
        <v>0.3876</v>
      </c>
      <c r="AR5">
        <v>0.69679999999999997</v>
      </c>
      <c r="AS5">
        <v>14</v>
      </c>
      <c r="AT5">
        <v>0.6</v>
      </c>
      <c r="AU5">
        <v>0.3</v>
      </c>
      <c r="AV5">
        <v>0.1</v>
      </c>
      <c r="AW5">
        <v>0.6</v>
      </c>
      <c r="AX5">
        <v>0.1</v>
      </c>
      <c r="AY5">
        <v>5.6727272727272728</v>
      </c>
      <c r="AZ5">
        <v>2.2727272727272729</v>
      </c>
      <c r="BA5">
        <v>0.27272727272727271</v>
      </c>
      <c r="BB5">
        <v>1</v>
      </c>
      <c r="BC5">
        <v>1.0909090909090911</v>
      </c>
      <c r="BD5">
        <v>6.3636363636363633</v>
      </c>
      <c r="BE5">
        <v>22.90909090909091</v>
      </c>
      <c r="BF5">
        <v>6.1818181818181817</v>
      </c>
    </row>
    <row r="6" spans="1:58" x14ac:dyDescent="0.3">
      <c r="A6" t="s">
        <v>73</v>
      </c>
      <c r="B6" t="s">
        <v>76</v>
      </c>
      <c r="C6" t="s">
        <v>10</v>
      </c>
      <c r="D6" t="s">
        <v>217</v>
      </c>
      <c r="E6">
        <v>37.6</v>
      </c>
      <c r="F6">
        <v>33.6</v>
      </c>
      <c r="G6">
        <v>5.4</v>
      </c>
      <c r="H6">
        <v>9.1</v>
      </c>
      <c r="I6">
        <v>6.5</v>
      </c>
      <c r="J6">
        <v>1.8</v>
      </c>
      <c r="K6">
        <v>0</v>
      </c>
      <c r="L6">
        <v>0.8</v>
      </c>
      <c r="M6">
        <v>5.3</v>
      </c>
      <c r="N6">
        <v>1.2</v>
      </c>
      <c r="O6">
        <v>0.2</v>
      </c>
      <c r="P6">
        <v>3.5</v>
      </c>
      <c r="Q6">
        <v>9</v>
      </c>
      <c r="R6">
        <v>0.26019999999999999</v>
      </c>
      <c r="S6">
        <v>0.33150000000000002</v>
      </c>
      <c r="T6">
        <v>0.38579999999999998</v>
      </c>
      <c r="U6">
        <v>0.71730000000000005</v>
      </c>
      <c r="V6">
        <v>13.3</v>
      </c>
      <c r="W6">
        <v>0.8</v>
      </c>
      <c r="X6">
        <v>0.2</v>
      </c>
      <c r="Y6">
        <v>0.2</v>
      </c>
      <c r="Z6">
        <v>0.1</v>
      </c>
      <c r="AA6">
        <v>0.1</v>
      </c>
      <c r="AB6">
        <v>36.299999999999997</v>
      </c>
      <c r="AC6">
        <v>33.299999999999997</v>
      </c>
      <c r="AD6">
        <v>3.6</v>
      </c>
      <c r="AE6">
        <v>7.5</v>
      </c>
      <c r="AF6">
        <v>5.4</v>
      </c>
      <c r="AG6">
        <v>1</v>
      </c>
      <c r="AH6">
        <v>0.1</v>
      </c>
      <c r="AI6">
        <v>1</v>
      </c>
      <c r="AJ6">
        <v>3.6</v>
      </c>
      <c r="AK6">
        <v>0.8</v>
      </c>
      <c r="AL6">
        <v>0.2</v>
      </c>
      <c r="AM6">
        <v>2</v>
      </c>
      <c r="AN6">
        <v>8.6</v>
      </c>
      <c r="AO6">
        <v>0.224</v>
      </c>
      <c r="AP6">
        <v>0.27160000000000001</v>
      </c>
      <c r="AQ6">
        <v>0.34770000000000001</v>
      </c>
      <c r="AR6">
        <v>0.61929999999999996</v>
      </c>
      <c r="AS6">
        <v>11.7</v>
      </c>
      <c r="AT6">
        <v>0.3</v>
      </c>
      <c r="AU6">
        <v>0.4</v>
      </c>
      <c r="AV6">
        <v>0.1</v>
      </c>
      <c r="AW6">
        <v>0.5</v>
      </c>
      <c r="AX6">
        <v>0.2</v>
      </c>
      <c r="AY6">
        <v>0.76666666666666672</v>
      </c>
      <c r="AZ6">
        <v>0</v>
      </c>
      <c r="BA6">
        <v>0</v>
      </c>
      <c r="BB6">
        <v>0</v>
      </c>
      <c r="BC6">
        <v>0.33333333333333331</v>
      </c>
      <c r="BD6">
        <v>1.333333333333333</v>
      </c>
      <c r="BE6">
        <v>3.666666666666667</v>
      </c>
      <c r="BF6">
        <v>0.66666666666666663</v>
      </c>
    </row>
    <row r="7" spans="1:58" x14ac:dyDescent="0.3">
      <c r="A7" t="s">
        <v>76</v>
      </c>
      <c r="B7" t="s">
        <v>73</v>
      </c>
      <c r="C7" t="s">
        <v>11</v>
      </c>
      <c r="D7" t="s">
        <v>95</v>
      </c>
      <c r="E7">
        <v>37.4</v>
      </c>
      <c r="F7">
        <v>34.6</v>
      </c>
      <c r="G7">
        <v>3.9</v>
      </c>
      <c r="H7">
        <v>8</v>
      </c>
      <c r="I7">
        <v>5.4</v>
      </c>
      <c r="J7">
        <v>1.5</v>
      </c>
      <c r="K7">
        <v>0.2</v>
      </c>
      <c r="L7">
        <v>0.9</v>
      </c>
      <c r="M7">
        <v>3.8</v>
      </c>
      <c r="N7">
        <v>1</v>
      </c>
      <c r="O7">
        <v>0.3</v>
      </c>
      <c r="P7">
        <v>2.5</v>
      </c>
      <c r="Q7">
        <v>7.8</v>
      </c>
      <c r="R7">
        <v>0.22969999999999999</v>
      </c>
      <c r="S7">
        <v>0.28050000000000003</v>
      </c>
      <c r="T7">
        <v>0.36180000000000001</v>
      </c>
      <c r="U7">
        <v>0.6421</v>
      </c>
      <c r="V7">
        <v>12.6</v>
      </c>
      <c r="W7">
        <v>0.6</v>
      </c>
      <c r="X7">
        <v>0.1</v>
      </c>
      <c r="Y7">
        <v>0.1</v>
      </c>
      <c r="Z7">
        <v>0.1</v>
      </c>
      <c r="AA7">
        <v>0.1</v>
      </c>
      <c r="AB7">
        <v>36.9</v>
      </c>
      <c r="AC7">
        <v>33.799999999999997</v>
      </c>
      <c r="AD7">
        <v>3.1</v>
      </c>
      <c r="AE7">
        <v>7</v>
      </c>
      <c r="AF7">
        <v>4.9000000000000004</v>
      </c>
      <c r="AG7">
        <v>1.4</v>
      </c>
      <c r="AH7">
        <v>0</v>
      </c>
      <c r="AI7">
        <v>0.7</v>
      </c>
      <c r="AJ7">
        <v>3</v>
      </c>
      <c r="AK7">
        <v>0.5</v>
      </c>
      <c r="AL7">
        <v>0.1</v>
      </c>
      <c r="AM7">
        <v>2.8</v>
      </c>
      <c r="AN7">
        <v>9.4</v>
      </c>
      <c r="AO7">
        <v>0.20130000000000001</v>
      </c>
      <c r="AP7">
        <v>0.26019999999999999</v>
      </c>
      <c r="AQ7">
        <v>0.30330000000000001</v>
      </c>
      <c r="AR7">
        <v>0.5635</v>
      </c>
      <c r="AS7">
        <v>10.5</v>
      </c>
      <c r="AT7">
        <v>0.5</v>
      </c>
      <c r="AU7">
        <v>0</v>
      </c>
      <c r="AV7">
        <v>0</v>
      </c>
      <c r="AW7">
        <v>0.3</v>
      </c>
      <c r="AX7">
        <v>0.4</v>
      </c>
      <c r="AY7">
        <v>5.3999999999999986</v>
      </c>
      <c r="AZ7">
        <v>1.7272727272727271</v>
      </c>
      <c r="BA7">
        <v>0.45454545454545447</v>
      </c>
      <c r="BB7">
        <v>9.0909090909090912E-2</v>
      </c>
      <c r="BC7">
        <v>1.8181818181818179</v>
      </c>
      <c r="BD7">
        <v>5.0909090909090908</v>
      </c>
      <c r="BE7">
        <v>23.63636363636364</v>
      </c>
      <c r="BF7">
        <v>8.1818181818181817</v>
      </c>
    </row>
    <row r="8" spans="1:58" x14ac:dyDescent="0.3">
      <c r="A8" t="s">
        <v>79</v>
      </c>
      <c r="B8" t="s">
        <v>64</v>
      </c>
      <c r="C8" t="s">
        <v>10</v>
      </c>
      <c r="D8" t="s">
        <v>213</v>
      </c>
      <c r="E8">
        <v>38.4</v>
      </c>
      <c r="F8">
        <v>33.5</v>
      </c>
      <c r="G8">
        <v>3.4</v>
      </c>
      <c r="H8">
        <v>7.1</v>
      </c>
      <c r="I8">
        <v>4.5</v>
      </c>
      <c r="J8">
        <v>1.7</v>
      </c>
      <c r="K8">
        <v>0.3</v>
      </c>
      <c r="L8">
        <v>0.6</v>
      </c>
      <c r="M8">
        <v>3.4</v>
      </c>
      <c r="N8">
        <v>0.6</v>
      </c>
      <c r="O8">
        <v>0.6</v>
      </c>
      <c r="P8">
        <v>3.7</v>
      </c>
      <c r="Q8">
        <v>8</v>
      </c>
      <c r="R8">
        <v>0.2084</v>
      </c>
      <c r="S8">
        <v>0.29849999999999999</v>
      </c>
      <c r="T8">
        <v>0.32769999999999999</v>
      </c>
      <c r="U8">
        <v>0.62649999999999995</v>
      </c>
      <c r="V8">
        <v>11.2</v>
      </c>
      <c r="W8">
        <v>0.4</v>
      </c>
      <c r="X8">
        <v>0.8</v>
      </c>
      <c r="Y8">
        <v>0.2</v>
      </c>
      <c r="Z8">
        <v>0.2</v>
      </c>
      <c r="AA8">
        <v>0.2</v>
      </c>
      <c r="AB8">
        <v>40.4</v>
      </c>
      <c r="AC8">
        <v>35.799999999999997</v>
      </c>
      <c r="AD8">
        <v>5</v>
      </c>
      <c r="AE8">
        <v>9.6</v>
      </c>
      <c r="AF8">
        <v>6.5</v>
      </c>
      <c r="AG8">
        <v>1.8</v>
      </c>
      <c r="AH8">
        <v>0.1</v>
      </c>
      <c r="AI8">
        <v>1.2</v>
      </c>
      <c r="AJ8">
        <v>4.9000000000000004</v>
      </c>
      <c r="AK8">
        <v>0.8</v>
      </c>
      <c r="AL8">
        <v>0.1</v>
      </c>
      <c r="AM8">
        <v>3.3</v>
      </c>
      <c r="AN8">
        <v>8.1999999999999993</v>
      </c>
      <c r="AO8">
        <v>0.26469999999999999</v>
      </c>
      <c r="AP8">
        <v>0.33500000000000002</v>
      </c>
      <c r="AQ8">
        <v>0.42120000000000002</v>
      </c>
      <c r="AR8">
        <v>0.75619999999999998</v>
      </c>
      <c r="AS8">
        <v>15.2</v>
      </c>
      <c r="AT8">
        <v>0.8</v>
      </c>
      <c r="AU8">
        <v>0.7</v>
      </c>
      <c r="AV8">
        <v>0.2</v>
      </c>
      <c r="AW8">
        <v>0.4</v>
      </c>
      <c r="AX8">
        <v>0.4</v>
      </c>
      <c r="AY8">
        <v>5.0444444444444443</v>
      </c>
      <c r="AZ8">
        <v>2.2222222222222219</v>
      </c>
      <c r="BA8">
        <v>0</v>
      </c>
      <c r="BB8">
        <v>0.55555555555555558</v>
      </c>
      <c r="BC8">
        <v>1.7777777777777779</v>
      </c>
      <c r="BD8">
        <v>5.666666666666667</v>
      </c>
      <c r="BE8">
        <v>20</v>
      </c>
      <c r="BF8">
        <v>5.1111111111111107</v>
      </c>
    </row>
    <row r="9" spans="1:58" x14ac:dyDescent="0.3">
      <c r="A9" t="s">
        <v>64</v>
      </c>
      <c r="B9" t="s">
        <v>79</v>
      </c>
      <c r="C9" t="s">
        <v>11</v>
      </c>
      <c r="D9" t="s">
        <v>116</v>
      </c>
      <c r="E9">
        <v>35.799999999999997</v>
      </c>
      <c r="F9">
        <v>33.799999999999997</v>
      </c>
      <c r="G9">
        <v>2.7</v>
      </c>
      <c r="H9">
        <v>8.5</v>
      </c>
      <c r="I9">
        <v>6.3</v>
      </c>
      <c r="J9">
        <v>1.5</v>
      </c>
      <c r="K9">
        <v>0.1</v>
      </c>
      <c r="L9">
        <v>0.6</v>
      </c>
      <c r="M9">
        <v>2.5</v>
      </c>
      <c r="N9">
        <v>0.6</v>
      </c>
      <c r="O9">
        <v>0.5</v>
      </c>
      <c r="P9">
        <v>1.6</v>
      </c>
      <c r="Q9">
        <v>8.5</v>
      </c>
      <c r="R9">
        <v>0.24440000000000001</v>
      </c>
      <c r="S9">
        <v>0.28139999999999998</v>
      </c>
      <c r="T9">
        <v>0.34670000000000001</v>
      </c>
      <c r="U9">
        <v>0.628</v>
      </c>
      <c r="V9">
        <v>12</v>
      </c>
      <c r="W9">
        <v>0.7</v>
      </c>
      <c r="X9">
        <v>0.3</v>
      </c>
      <c r="Y9">
        <v>0</v>
      </c>
      <c r="Z9">
        <v>0.1</v>
      </c>
      <c r="AA9">
        <v>0.1</v>
      </c>
      <c r="AB9">
        <v>34.6</v>
      </c>
      <c r="AC9">
        <v>32.200000000000003</v>
      </c>
      <c r="AD9">
        <v>2.6</v>
      </c>
      <c r="AE9">
        <v>7.3</v>
      </c>
      <c r="AF9">
        <v>5.7</v>
      </c>
      <c r="AG9">
        <v>1</v>
      </c>
      <c r="AH9">
        <v>0.1</v>
      </c>
      <c r="AI9">
        <v>0.5</v>
      </c>
      <c r="AJ9">
        <v>2.4</v>
      </c>
      <c r="AK9">
        <v>0.5</v>
      </c>
      <c r="AL9">
        <v>0.2</v>
      </c>
      <c r="AM9">
        <v>1.7</v>
      </c>
      <c r="AN9">
        <v>6.5</v>
      </c>
      <c r="AO9">
        <v>0.2223</v>
      </c>
      <c r="AP9">
        <v>0.26190000000000002</v>
      </c>
      <c r="AQ9">
        <v>0.30520000000000003</v>
      </c>
      <c r="AR9">
        <v>0.56719999999999993</v>
      </c>
      <c r="AS9">
        <v>10</v>
      </c>
      <c r="AT9">
        <v>0.8</v>
      </c>
      <c r="AU9">
        <v>0.3</v>
      </c>
      <c r="AV9">
        <v>0.1</v>
      </c>
      <c r="AW9">
        <v>0.3</v>
      </c>
      <c r="AX9">
        <v>0</v>
      </c>
      <c r="AY9">
        <v>5.6111111111111107</v>
      </c>
      <c r="AZ9">
        <v>2.666666666666667</v>
      </c>
      <c r="BA9">
        <v>0</v>
      </c>
      <c r="BB9">
        <v>0.66666666666666663</v>
      </c>
      <c r="BC9">
        <v>1.7777777777777779</v>
      </c>
      <c r="BD9">
        <v>5.5555555555555554</v>
      </c>
      <c r="BE9">
        <v>23.111111111111111</v>
      </c>
      <c r="BF9">
        <v>6.666666666666667</v>
      </c>
    </row>
    <row r="10" spans="1:58" x14ac:dyDescent="0.3">
      <c r="A10" t="s">
        <v>63</v>
      </c>
      <c r="B10" t="s">
        <v>87</v>
      </c>
      <c r="C10" t="s">
        <v>10</v>
      </c>
      <c r="D10" t="s">
        <v>209</v>
      </c>
      <c r="E10">
        <v>37.799999999999997</v>
      </c>
      <c r="F10">
        <v>34.1</v>
      </c>
      <c r="G10">
        <v>4.0999999999999996</v>
      </c>
      <c r="H10">
        <v>8.1</v>
      </c>
      <c r="I10">
        <v>5.2</v>
      </c>
      <c r="J10">
        <v>1.6</v>
      </c>
      <c r="K10">
        <v>0.3</v>
      </c>
      <c r="L10">
        <v>1</v>
      </c>
      <c r="M10">
        <v>4</v>
      </c>
      <c r="N10">
        <v>0.8</v>
      </c>
      <c r="O10">
        <v>0.1</v>
      </c>
      <c r="P10">
        <v>3.1</v>
      </c>
      <c r="Q10">
        <v>8.6999999999999993</v>
      </c>
      <c r="R10">
        <v>0.23169999999999999</v>
      </c>
      <c r="S10">
        <v>0.3</v>
      </c>
      <c r="T10">
        <v>0.38069999999999998</v>
      </c>
      <c r="U10">
        <v>0.68070000000000008</v>
      </c>
      <c r="V10">
        <v>13.3</v>
      </c>
      <c r="W10">
        <v>0.5</v>
      </c>
      <c r="X10">
        <v>0.4</v>
      </c>
      <c r="Y10">
        <v>0</v>
      </c>
      <c r="Z10">
        <v>0.2</v>
      </c>
      <c r="AA10">
        <v>0.1</v>
      </c>
      <c r="AB10">
        <v>40.6</v>
      </c>
      <c r="AC10">
        <v>36.5</v>
      </c>
      <c r="AD10">
        <v>6.1</v>
      </c>
      <c r="AE10">
        <v>9.6</v>
      </c>
      <c r="AF10">
        <v>6</v>
      </c>
      <c r="AG10">
        <v>1.8</v>
      </c>
      <c r="AH10">
        <v>0.2</v>
      </c>
      <c r="AI10">
        <v>1.6</v>
      </c>
      <c r="AJ10">
        <v>5.9</v>
      </c>
      <c r="AK10">
        <v>0.8</v>
      </c>
      <c r="AL10">
        <v>0.3</v>
      </c>
      <c r="AM10">
        <v>3.2</v>
      </c>
      <c r="AN10">
        <v>9.4</v>
      </c>
      <c r="AO10">
        <v>0.2586</v>
      </c>
      <c r="AP10">
        <v>0.3236</v>
      </c>
      <c r="AQ10">
        <v>0.44800000000000012</v>
      </c>
      <c r="AR10">
        <v>0.77169999999999994</v>
      </c>
      <c r="AS10">
        <v>16.600000000000001</v>
      </c>
      <c r="AT10">
        <v>0.5</v>
      </c>
      <c r="AU10">
        <v>0.5</v>
      </c>
      <c r="AV10">
        <v>0</v>
      </c>
      <c r="AW10">
        <v>0.2</v>
      </c>
      <c r="AX10">
        <v>0</v>
      </c>
      <c r="AY10">
        <v>5</v>
      </c>
      <c r="AZ10">
        <v>2</v>
      </c>
      <c r="BA10">
        <v>1</v>
      </c>
      <c r="BB10">
        <v>1</v>
      </c>
      <c r="BC10">
        <v>1</v>
      </c>
      <c r="BD10">
        <v>3</v>
      </c>
      <c r="BE10">
        <v>22</v>
      </c>
      <c r="BF10">
        <v>8</v>
      </c>
    </row>
    <row r="11" spans="1:58" x14ac:dyDescent="0.3">
      <c r="A11" t="s">
        <v>87</v>
      </c>
      <c r="B11" t="s">
        <v>63</v>
      </c>
      <c r="C11" t="s">
        <v>11</v>
      </c>
      <c r="D11" t="s">
        <v>216</v>
      </c>
      <c r="E11">
        <v>36.299999999999997</v>
      </c>
      <c r="F11">
        <v>33.200000000000003</v>
      </c>
      <c r="G11">
        <v>4.0999999999999996</v>
      </c>
      <c r="H11">
        <v>8.6</v>
      </c>
      <c r="I11">
        <v>6.4</v>
      </c>
      <c r="J11">
        <v>1.7</v>
      </c>
      <c r="K11">
        <v>0</v>
      </c>
      <c r="L11">
        <v>0.5</v>
      </c>
      <c r="M11">
        <v>4</v>
      </c>
      <c r="N11">
        <v>1.7</v>
      </c>
      <c r="O11">
        <v>0.7</v>
      </c>
      <c r="P11">
        <v>2</v>
      </c>
      <c r="Q11">
        <v>8</v>
      </c>
      <c r="R11">
        <v>0.2535</v>
      </c>
      <c r="S11">
        <v>0.29670000000000002</v>
      </c>
      <c r="T11">
        <v>0.34539999999999998</v>
      </c>
      <c r="U11">
        <v>0.6421</v>
      </c>
      <c r="V11">
        <v>11.8</v>
      </c>
      <c r="W11">
        <v>0.7</v>
      </c>
      <c r="X11">
        <v>0.5</v>
      </c>
      <c r="Y11">
        <v>0.1</v>
      </c>
      <c r="Z11">
        <v>0.5</v>
      </c>
      <c r="AA11">
        <v>0</v>
      </c>
      <c r="AB11">
        <v>36</v>
      </c>
      <c r="AC11">
        <v>32.4</v>
      </c>
      <c r="AD11">
        <v>3.9</v>
      </c>
      <c r="AE11">
        <v>7.4</v>
      </c>
      <c r="AF11">
        <v>5</v>
      </c>
      <c r="AG11">
        <v>1.6</v>
      </c>
      <c r="AH11">
        <v>0.1</v>
      </c>
      <c r="AI11">
        <v>0.7</v>
      </c>
      <c r="AJ11">
        <v>3.7</v>
      </c>
      <c r="AK11">
        <v>0.9</v>
      </c>
      <c r="AL11">
        <v>0.1</v>
      </c>
      <c r="AM11">
        <v>2.7</v>
      </c>
      <c r="AN11">
        <v>8.6</v>
      </c>
      <c r="AO11">
        <v>0.22439999999999999</v>
      </c>
      <c r="AP11">
        <v>0.28660000000000002</v>
      </c>
      <c r="AQ11">
        <v>0.34320000000000001</v>
      </c>
      <c r="AR11">
        <v>0.63009999999999999</v>
      </c>
      <c r="AS11">
        <v>11.3</v>
      </c>
      <c r="AT11">
        <v>0.4</v>
      </c>
      <c r="AU11">
        <v>0.4</v>
      </c>
      <c r="AV11">
        <v>0.1</v>
      </c>
      <c r="AW11">
        <v>0.4</v>
      </c>
      <c r="AX11">
        <v>0.1</v>
      </c>
      <c r="AY11">
        <v>4.9588744588744591</v>
      </c>
      <c r="AZ11">
        <v>2.68975468975469</v>
      </c>
      <c r="BA11">
        <v>0.19264069264069261</v>
      </c>
      <c r="BB11">
        <v>0.49819624819624819</v>
      </c>
      <c r="BC11">
        <v>1.886363636363636</v>
      </c>
      <c r="BD11">
        <v>4.3048340548340551</v>
      </c>
      <c r="BE11">
        <v>21.877344877344871</v>
      </c>
      <c r="BF11">
        <v>7.3658008658008658</v>
      </c>
    </row>
    <row r="12" spans="1:58" x14ac:dyDescent="0.3">
      <c r="A12" t="s">
        <v>36</v>
      </c>
      <c r="B12" t="s">
        <v>89</v>
      </c>
      <c r="C12" t="s">
        <v>10</v>
      </c>
      <c r="D12" t="s">
        <v>102</v>
      </c>
      <c r="E12">
        <v>36</v>
      </c>
      <c r="F12">
        <v>31.4</v>
      </c>
      <c r="G12">
        <v>4</v>
      </c>
      <c r="H12">
        <v>7.2</v>
      </c>
      <c r="I12">
        <v>4.5</v>
      </c>
      <c r="J12">
        <v>1.4</v>
      </c>
      <c r="K12">
        <v>0.3</v>
      </c>
      <c r="L12">
        <v>1</v>
      </c>
      <c r="M12">
        <v>4</v>
      </c>
      <c r="N12">
        <v>0.4</v>
      </c>
      <c r="O12">
        <v>0.2</v>
      </c>
      <c r="P12">
        <v>3.9</v>
      </c>
      <c r="Q12">
        <v>7.5</v>
      </c>
      <c r="R12">
        <v>0.22650000000000001</v>
      </c>
      <c r="S12">
        <v>0.3155</v>
      </c>
      <c r="T12">
        <v>0.3841</v>
      </c>
      <c r="U12">
        <v>0.69979999999999998</v>
      </c>
      <c r="V12">
        <v>12.2</v>
      </c>
      <c r="W12">
        <v>0.7</v>
      </c>
      <c r="X12">
        <v>0.3</v>
      </c>
      <c r="Y12">
        <v>0.1</v>
      </c>
      <c r="Z12">
        <v>0.3</v>
      </c>
      <c r="AA12">
        <v>0</v>
      </c>
      <c r="AB12">
        <v>36.200000000000003</v>
      </c>
      <c r="AC12">
        <v>33.6</v>
      </c>
      <c r="AD12">
        <v>3.9</v>
      </c>
      <c r="AE12">
        <v>7.2</v>
      </c>
      <c r="AF12">
        <v>4.5</v>
      </c>
      <c r="AG12">
        <v>1.1000000000000001</v>
      </c>
      <c r="AH12">
        <v>0</v>
      </c>
      <c r="AI12">
        <v>1.6</v>
      </c>
      <c r="AJ12">
        <v>3.8</v>
      </c>
      <c r="AK12">
        <v>0.6</v>
      </c>
      <c r="AL12">
        <v>0.4</v>
      </c>
      <c r="AM12">
        <v>2.2000000000000002</v>
      </c>
      <c r="AN12">
        <v>7.5</v>
      </c>
      <c r="AO12">
        <v>0.21240000000000001</v>
      </c>
      <c r="AP12">
        <v>0.26939999999999997</v>
      </c>
      <c r="AQ12">
        <v>0.38829999999999998</v>
      </c>
      <c r="AR12">
        <v>0.65780000000000005</v>
      </c>
      <c r="AS12">
        <v>13.1</v>
      </c>
      <c r="AT12">
        <v>0.2</v>
      </c>
      <c r="AU12">
        <v>0.4</v>
      </c>
      <c r="AV12">
        <v>0</v>
      </c>
      <c r="AW12">
        <v>0</v>
      </c>
      <c r="AX12">
        <v>0</v>
      </c>
      <c r="AY12">
        <v>5.1181818181818182</v>
      </c>
      <c r="AZ12">
        <v>2.8181818181818179</v>
      </c>
      <c r="BA12">
        <v>0</v>
      </c>
      <c r="BB12">
        <v>0.90909090909090906</v>
      </c>
      <c r="BC12">
        <v>1.0909090909090911</v>
      </c>
      <c r="BD12">
        <v>5.2727272727272716</v>
      </c>
      <c r="BE12">
        <v>21.09090909090909</v>
      </c>
      <c r="BF12">
        <v>6</v>
      </c>
    </row>
    <row r="13" spans="1:58" x14ac:dyDescent="0.3">
      <c r="A13" t="s">
        <v>89</v>
      </c>
      <c r="B13" t="s">
        <v>36</v>
      </c>
      <c r="C13" t="s">
        <v>11</v>
      </c>
      <c r="D13" t="s">
        <v>98</v>
      </c>
      <c r="E13">
        <v>38</v>
      </c>
      <c r="F13">
        <v>33.700000000000003</v>
      </c>
      <c r="G13">
        <v>5.2</v>
      </c>
      <c r="H13">
        <v>8.9</v>
      </c>
      <c r="I13">
        <v>5.3</v>
      </c>
      <c r="J13">
        <v>1.3</v>
      </c>
      <c r="K13">
        <v>0.6</v>
      </c>
      <c r="L13">
        <v>1.7</v>
      </c>
      <c r="M13">
        <v>4.8</v>
      </c>
      <c r="N13">
        <v>0.6</v>
      </c>
      <c r="O13">
        <v>0.2</v>
      </c>
      <c r="P13">
        <v>3.5</v>
      </c>
      <c r="Q13">
        <v>8.8000000000000007</v>
      </c>
      <c r="R13">
        <v>0.26329999999999998</v>
      </c>
      <c r="S13">
        <v>0.32779999999999998</v>
      </c>
      <c r="T13">
        <v>0.48809999999999998</v>
      </c>
      <c r="U13">
        <v>0.81619999999999993</v>
      </c>
      <c r="V13">
        <v>16.5</v>
      </c>
      <c r="W13">
        <v>0.8</v>
      </c>
      <c r="X13">
        <v>0.1</v>
      </c>
      <c r="Y13">
        <v>0.1</v>
      </c>
      <c r="Z13">
        <v>0.6</v>
      </c>
      <c r="AA13">
        <v>0.1</v>
      </c>
      <c r="AB13">
        <v>34.6</v>
      </c>
      <c r="AC13">
        <v>31.3</v>
      </c>
      <c r="AD13">
        <v>2.4</v>
      </c>
      <c r="AE13">
        <v>5.8</v>
      </c>
      <c r="AF13">
        <v>4.2</v>
      </c>
      <c r="AG13">
        <v>0.8</v>
      </c>
      <c r="AH13">
        <v>0.1</v>
      </c>
      <c r="AI13">
        <v>0.7</v>
      </c>
      <c r="AJ13">
        <v>2.4</v>
      </c>
      <c r="AK13">
        <v>0</v>
      </c>
      <c r="AL13">
        <v>0.1</v>
      </c>
      <c r="AM13">
        <v>2.7</v>
      </c>
      <c r="AN13">
        <v>8</v>
      </c>
      <c r="AO13">
        <v>0.18079999999999999</v>
      </c>
      <c r="AP13">
        <v>0.25700000000000001</v>
      </c>
      <c r="AQ13">
        <v>0.27579999999999999</v>
      </c>
      <c r="AR13">
        <v>0.53280000000000005</v>
      </c>
      <c r="AS13">
        <v>8.9</v>
      </c>
      <c r="AT13">
        <v>0.6</v>
      </c>
      <c r="AU13">
        <v>0.5</v>
      </c>
      <c r="AV13">
        <v>0</v>
      </c>
      <c r="AW13">
        <v>0.1</v>
      </c>
      <c r="AX13">
        <v>0</v>
      </c>
      <c r="AY13">
        <v>5.6090909090909093</v>
      </c>
      <c r="AZ13">
        <v>1.2727272727272729</v>
      </c>
      <c r="BA13">
        <v>9.0909090909090912E-2</v>
      </c>
      <c r="BB13">
        <v>0.36363636363636359</v>
      </c>
      <c r="BC13">
        <v>2.8181818181818179</v>
      </c>
      <c r="BD13">
        <v>7.1818181818181817</v>
      </c>
      <c r="BE13">
        <v>22.63636363636364</v>
      </c>
      <c r="BF13">
        <v>5.5454545454545459</v>
      </c>
    </row>
    <row r="14" spans="1:58" x14ac:dyDescent="0.3">
      <c r="A14" t="s">
        <v>86</v>
      </c>
      <c r="B14" t="s">
        <v>85</v>
      </c>
      <c r="C14" t="s">
        <v>10</v>
      </c>
      <c r="D14" t="s">
        <v>96</v>
      </c>
      <c r="E14">
        <v>38.4</v>
      </c>
      <c r="F14">
        <v>34.799999999999997</v>
      </c>
      <c r="G14">
        <v>5.7</v>
      </c>
      <c r="H14">
        <v>9.5</v>
      </c>
      <c r="I14">
        <v>5.8</v>
      </c>
      <c r="J14">
        <v>1.9</v>
      </c>
      <c r="K14">
        <v>0.1</v>
      </c>
      <c r="L14">
        <v>1.7</v>
      </c>
      <c r="M14">
        <v>5.7</v>
      </c>
      <c r="N14">
        <v>0.5</v>
      </c>
      <c r="O14">
        <v>0.2</v>
      </c>
      <c r="P14">
        <v>2.7</v>
      </c>
      <c r="Q14">
        <v>7.7</v>
      </c>
      <c r="R14">
        <v>0.26979999999999998</v>
      </c>
      <c r="S14">
        <v>0.32869999999999999</v>
      </c>
      <c r="T14">
        <v>0.47820000000000001</v>
      </c>
      <c r="U14">
        <v>0.80700000000000005</v>
      </c>
      <c r="V14">
        <v>16.7</v>
      </c>
      <c r="W14">
        <v>0.2</v>
      </c>
      <c r="X14">
        <v>0.5</v>
      </c>
      <c r="Y14">
        <v>0</v>
      </c>
      <c r="Z14">
        <v>0.4</v>
      </c>
      <c r="AA14">
        <v>0.1</v>
      </c>
      <c r="AB14">
        <v>37.5</v>
      </c>
      <c r="AC14">
        <v>33.5</v>
      </c>
      <c r="AD14">
        <v>3.2</v>
      </c>
      <c r="AE14">
        <v>7.6</v>
      </c>
      <c r="AF14">
        <v>5.5</v>
      </c>
      <c r="AG14">
        <v>1</v>
      </c>
      <c r="AH14">
        <v>0.5</v>
      </c>
      <c r="AI14">
        <v>0.6</v>
      </c>
      <c r="AJ14">
        <v>3.2</v>
      </c>
      <c r="AK14">
        <v>0.3</v>
      </c>
      <c r="AL14">
        <v>0.5</v>
      </c>
      <c r="AM14">
        <v>3.3</v>
      </c>
      <c r="AN14">
        <v>8.9</v>
      </c>
      <c r="AO14">
        <v>0.21959999999999999</v>
      </c>
      <c r="AP14">
        <v>0.29330000000000001</v>
      </c>
      <c r="AQ14">
        <v>0.33119999999999999</v>
      </c>
      <c r="AR14">
        <v>0.62450000000000006</v>
      </c>
      <c r="AS14">
        <v>11.4</v>
      </c>
      <c r="AT14">
        <v>0.4</v>
      </c>
      <c r="AU14">
        <v>0.2</v>
      </c>
      <c r="AV14">
        <v>0.3</v>
      </c>
      <c r="AW14">
        <v>0.2</v>
      </c>
      <c r="AX14">
        <v>0</v>
      </c>
      <c r="AY14">
        <v>5.958333333333333</v>
      </c>
      <c r="AZ14">
        <v>1.666666666666667</v>
      </c>
      <c r="BA14">
        <v>0.16666666666666671</v>
      </c>
      <c r="BB14">
        <v>0.5</v>
      </c>
      <c r="BC14">
        <v>1.666666666666667</v>
      </c>
      <c r="BD14">
        <v>5.916666666666667</v>
      </c>
      <c r="BE14">
        <v>24</v>
      </c>
      <c r="BF14">
        <v>6.416666666666667</v>
      </c>
    </row>
    <row r="15" spans="1:58" x14ac:dyDescent="0.3">
      <c r="A15" t="s">
        <v>85</v>
      </c>
      <c r="B15" t="s">
        <v>86</v>
      </c>
      <c r="C15" t="s">
        <v>11</v>
      </c>
      <c r="D15" t="s">
        <v>215</v>
      </c>
      <c r="E15">
        <v>40.5</v>
      </c>
      <c r="F15">
        <v>35.700000000000003</v>
      </c>
      <c r="G15">
        <v>4.2</v>
      </c>
      <c r="H15">
        <v>8.6999999999999993</v>
      </c>
      <c r="I15">
        <v>6</v>
      </c>
      <c r="J15">
        <v>1.6</v>
      </c>
      <c r="K15">
        <v>0.3</v>
      </c>
      <c r="L15">
        <v>0.8</v>
      </c>
      <c r="M15">
        <v>4.0999999999999996</v>
      </c>
      <c r="N15">
        <v>0.5</v>
      </c>
      <c r="O15">
        <v>0.1</v>
      </c>
      <c r="P15">
        <v>4.0999999999999996</v>
      </c>
      <c r="Q15">
        <v>6.8</v>
      </c>
      <c r="R15">
        <v>0.24299999999999999</v>
      </c>
      <c r="S15">
        <v>0.3165</v>
      </c>
      <c r="T15">
        <v>0.37140000000000001</v>
      </c>
      <c r="U15">
        <v>0.68779999999999997</v>
      </c>
      <c r="V15">
        <v>13.3</v>
      </c>
      <c r="W15">
        <v>0.4</v>
      </c>
      <c r="X15">
        <v>0.2</v>
      </c>
      <c r="Y15">
        <v>0.2</v>
      </c>
      <c r="Z15">
        <v>0.3</v>
      </c>
      <c r="AA15">
        <v>0.1</v>
      </c>
      <c r="AB15">
        <v>38.799999999999997</v>
      </c>
      <c r="AC15">
        <v>35.6</v>
      </c>
      <c r="AD15">
        <v>4.8</v>
      </c>
      <c r="AE15">
        <v>9.1999999999999993</v>
      </c>
      <c r="AF15">
        <v>5.6</v>
      </c>
      <c r="AG15">
        <v>2</v>
      </c>
      <c r="AH15">
        <v>0.1</v>
      </c>
      <c r="AI15">
        <v>1.5</v>
      </c>
      <c r="AJ15">
        <v>4.7</v>
      </c>
      <c r="AK15">
        <v>0.3</v>
      </c>
      <c r="AL15">
        <v>0.3</v>
      </c>
      <c r="AM15">
        <v>1.9</v>
      </c>
      <c r="AN15">
        <v>6.9</v>
      </c>
      <c r="AO15">
        <v>0.25769999999999998</v>
      </c>
      <c r="AP15">
        <v>0.30099999999999999</v>
      </c>
      <c r="AQ15">
        <v>0.4481</v>
      </c>
      <c r="AR15">
        <v>0.74909999999999999</v>
      </c>
      <c r="AS15">
        <v>15.9</v>
      </c>
      <c r="AT15">
        <v>0.6</v>
      </c>
      <c r="AU15">
        <v>0.6</v>
      </c>
      <c r="AV15">
        <v>0.3</v>
      </c>
      <c r="AW15">
        <v>0.4</v>
      </c>
      <c r="AX15">
        <v>0.1</v>
      </c>
      <c r="AY15">
        <v>4.8638095238095236</v>
      </c>
      <c r="AZ15">
        <v>2.714285714285714</v>
      </c>
      <c r="BA15">
        <v>0.3261904761904762</v>
      </c>
      <c r="BB15">
        <v>0.86904761904761896</v>
      </c>
      <c r="BC15">
        <v>1.6690476190476189</v>
      </c>
      <c r="BD15">
        <v>5.0880952380952378</v>
      </c>
      <c r="BE15">
        <v>21.75238095238095</v>
      </c>
      <c r="BF15">
        <v>7.3952380952380947</v>
      </c>
    </row>
    <row r="16" spans="1:58" x14ac:dyDescent="0.3">
      <c r="A16" t="s">
        <v>91</v>
      </c>
      <c r="B16" t="s">
        <v>90</v>
      </c>
      <c r="C16" t="s">
        <v>10</v>
      </c>
      <c r="D16" t="s">
        <v>118</v>
      </c>
      <c r="E16">
        <v>36.200000000000003</v>
      </c>
      <c r="F16">
        <v>33</v>
      </c>
      <c r="G16">
        <v>3.9</v>
      </c>
      <c r="H16">
        <v>8.1999999999999993</v>
      </c>
      <c r="I16">
        <v>4.8</v>
      </c>
      <c r="J16">
        <v>2.6</v>
      </c>
      <c r="K16">
        <v>0.1</v>
      </c>
      <c r="L16">
        <v>0.7</v>
      </c>
      <c r="M16">
        <v>3.8</v>
      </c>
      <c r="N16">
        <v>0.3</v>
      </c>
      <c r="O16">
        <v>0.1</v>
      </c>
      <c r="P16">
        <v>2.5</v>
      </c>
      <c r="Q16">
        <v>7.9</v>
      </c>
      <c r="R16">
        <v>0.24299999999999999</v>
      </c>
      <c r="S16">
        <v>0.29339999999999999</v>
      </c>
      <c r="T16">
        <v>0.38800000000000001</v>
      </c>
      <c r="U16">
        <v>0.68120000000000003</v>
      </c>
      <c r="V16">
        <v>13.1</v>
      </c>
      <c r="W16">
        <v>0.4</v>
      </c>
      <c r="X16">
        <v>0.1</v>
      </c>
      <c r="Y16">
        <v>0</v>
      </c>
      <c r="Z16">
        <v>0.6</v>
      </c>
      <c r="AA16">
        <v>0.1</v>
      </c>
      <c r="AB16">
        <v>37.9</v>
      </c>
      <c r="AC16">
        <v>33.700000000000003</v>
      </c>
      <c r="AD16">
        <v>4.8</v>
      </c>
      <c r="AE16">
        <v>9.3000000000000007</v>
      </c>
      <c r="AF16">
        <v>6.1</v>
      </c>
      <c r="AG16">
        <v>2.6</v>
      </c>
      <c r="AH16">
        <v>0</v>
      </c>
      <c r="AI16">
        <v>0.6</v>
      </c>
      <c r="AJ16">
        <v>4.7</v>
      </c>
      <c r="AK16">
        <v>1.7</v>
      </c>
      <c r="AL16">
        <v>0.5</v>
      </c>
      <c r="AM16">
        <v>2.8</v>
      </c>
      <c r="AN16">
        <v>9.5</v>
      </c>
      <c r="AO16">
        <v>0.26369999999999999</v>
      </c>
      <c r="AP16">
        <v>0.33510000000000001</v>
      </c>
      <c r="AQ16">
        <v>0.3861</v>
      </c>
      <c r="AR16">
        <v>0.72110000000000007</v>
      </c>
      <c r="AS16">
        <v>13.7</v>
      </c>
      <c r="AT16">
        <v>0.7</v>
      </c>
      <c r="AU16">
        <v>0.8</v>
      </c>
      <c r="AV16">
        <v>0.2</v>
      </c>
      <c r="AW16">
        <v>0.4</v>
      </c>
      <c r="AX16">
        <v>0</v>
      </c>
      <c r="AY16">
        <v>5.9545454545454541</v>
      </c>
      <c r="AZ16">
        <v>2</v>
      </c>
      <c r="BA16">
        <v>0.1818181818181818</v>
      </c>
      <c r="BB16">
        <v>0.36363636363636359</v>
      </c>
      <c r="BC16">
        <v>1.9090909090909089</v>
      </c>
      <c r="BD16">
        <v>4.9090909090909092</v>
      </c>
      <c r="BE16">
        <v>23.81818181818182</v>
      </c>
      <c r="BF16">
        <v>6.6363636363636367</v>
      </c>
    </row>
    <row r="17" spans="1:58" x14ac:dyDescent="0.3">
      <c r="A17" t="s">
        <v>90</v>
      </c>
      <c r="B17" t="s">
        <v>91</v>
      </c>
      <c r="C17" t="s">
        <v>11</v>
      </c>
      <c r="D17" t="s">
        <v>99</v>
      </c>
      <c r="E17">
        <v>36.9</v>
      </c>
      <c r="F17">
        <v>33.299999999999997</v>
      </c>
      <c r="G17">
        <v>3.6</v>
      </c>
      <c r="H17">
        <v>8</v>
      </c>
      <c r="I17">
        <v>5.4</v>
      </c>
      <c r="J17">
        <v>1.4</v>
      </c>
      <c r="K17">
        <v>0.4</v>
      </c>
      <c r="L17">
        <v>0.8</v>
      </c>
      <c r="M17">
        <v>3.6</v>
      </c>
      <c r="N17">
        <v>0.7</v>
      </c>
      <c r="O17">
        <v>0.7</v>
      </c>
      <c r="P17">
        <v>3</v>
      </c>
      <c r="Q17">
        <v>9</v>
      </c>
      <c r="R17">
        <v>0.23830000000000001</v>
      </c>
      <c r="S17">
        <v>0.2994</v>
      </c>
      <c r="T17">
        <v>0.37350000000000011</v>
      </c>
      <c r="U17">
        <v>0.67290000000000005</v>
      </c>
      <c r="V17">
        <v>12.6</v>
      </c>
      <c r="W17">
        <v>0.3</v>
      </c>
      <c r="X17">
        <v>0.2</v>
      </c>
      <c r="Y17">
        <v>0.1</v>
      </c>
      <c r="Z17">
        <v>0.3</v>
      </c>
      <c r="AA17">
        <v>0.1</v>
      </c>
      <c r="AB17">
        <v>38.700000000000003</v>
      </c>
      <c r="AC17">
        <v>35.200000000000003</v>
      </c>
      <c r="AD17">
        <v>5.3</v>
      </c>
      <c r="AE17">
        <v>9.3000000000000007</v>
      </c>
      <c r="AF17">
        <v>5.6</v>
      </c>
      <c r="AG17">
        <v>2.6</v>
      </c>
      <c r="AH17">
        <v>0.2</v>
      </c>
      <c r="AI17">
        <v>0.9</v>
      </c>
      <c r="AJ17">
        <v>5.2</v>
      </c>
      <c r="AK17">
        <v>0.8</v>
      </c>
      <c r="AL17">
        <v>0.1</v>
      </c>
      <c r="AM17">
        <v>2.5</v>
      </c>
      <c r="AN17">
        <v>8.9</v>
      </c>
      <c r="AO17">
        <v>0.26100000000000001</v>
      </c>
      <c r="AP17">
        <v>0.31169999999999998</v>
      </c>
      <c r="AQ17">
        <v>0.4244</v>
      </c>
      <c r="AR17">
        <v>0.73619999999999997</v>
      </c>
      <c r="AS17">
        <v>15</v>
      </c>
      <c r="AT17">
        <v>0.5</v>
      </c>
      <c r="AU17">
        <v>0.4</v>
      </c>
      <c r="AV17">
        <v>0.1</v>
      </c>
      <c r="AW17">
        <v>0.5</v>
      </c>
      <c r="AX17">
        <v>0.2</v>
      </c>
      <c r="AY17">
        <v>5.5583333333333336</v>
      </c>
      <c r="AZ17">
        <v>2.083333333333333</v>
      </c>
      <c r="BA17">
        <v>0.16666666666666671</v>
      </c>
      <c r="BB17">
        <v>0.41666666666666669</v>
      </c>
      <c r="BC17">
        <v>1.833333333333333</v>
      </c>
      <c r="BD17">
        <v>5.5</v>
      </c>
      <c r="BE17">
        <v>23.833333333333329</v>
      </c>
      <c r="BF17">
        <v>7.333333333333333</v>
      </c>
    </row>
    <row r="18" spans="1:58" x14ac:dyDescent="0.3">
      <c r="A18" t="s">
        <v>71</v>
      </c>
      <c r="B18" t="s">
        <v>61</v>
      </c>
      <c r="C18" t="s">
        <v>10</v>
      </c>
      <c r="D18" t="s">
        <v>205</v>
      </c>
      <c r="E18">
        <v>36.200000000000003</v>
      </c>
      <c r="F18">
        <v>32.700000000000003</v>
      </c>
      <c r="G18">
        <v>2.9</v>
      </c>
      <c r="H18">
        <v>6.6</v>
      </c>
      <c r="I18">
        <v>4.4000000000000004</v>
      </c>
      <c r="J18">
        <v>1.2</v>
      </c>
      <c r="K18">
        <v>0.2</v>
      </c>
      <c r="L18">
        <v>0.8</v>
      </c>
      <c r="M18">
        <v>2.9</v>
      </c>
      <c r="N18">
        <v>0.3</v>
      </c>
      <c r="O18">
        <v>0.1</v>
      </c>
      <c r="P18">
        <v>2.6</v>
      </c>
      <c r="Q18">
        <v>9.3000000000000007</v>
      </c>
      <c r="R18">
        <v>0.19600000000000001</v>
      </c>
      <c r="S18">
        <v>0.2671</v>
      </c>
      <c r="T18">
        <v>0.31730000000000003</v>
      </c>
      <c r="U18">
        <v>0.58440000000000003</v>
      </c>
      <c r="V18">
        <v>10.6</v>
      </c>
      <c r="W18">
        <v>0.6</v>
      </c>
      <c r="X18">
        <v>0.6</v>
      </c>
      <c r="Y18">
        <v>0.1</v>
      </c>
      <c r="Z18">
        <v>0.2</v>
      </c>
      <c r="AA18">
        <v>0</v>
      </c>
      <c r="AB18">
        <v>41.1</v>
      </c>
      <c r="AC18">
        <v>35.4</v>
      </c>
      <c r="AD18">
        <v>6</v>
      </c>
      <c r="AE18">
        <v>10</v>
      </c>
      <c r="AF18">
        <v>6.8</v>
      </c>
      <c r="AG18">
        <v>2</v>
      </c>
      <c r="AH18">
        <v>0</v>
      </c>
      <c r="AI18">
        <v>1.2</v>
      </c>
      <c r="AJ18">
        <v>6</v>
      </c>
      <c r="AK18">
        <v>1.1000000000000001</v>
      </c>
      <c r="AL18">
        <v>0.3</v>
      </c>
      <c r="AM18">
        <v>5.2</v>
      </c>
      <c r="AN18">
        <v>9.1</v>
      </c>
      <c r="AO18">
        <v>0.27289999999999998</v>
      </c>
      <c r="AP18">
        <v>0.36499999999999999</v>
      </c>
      <c r="AQ18">
        <v>0.43359999999999999</v>
      </c>
      <c r="AR18">
        <v>0.79849999999999999</v>
      </c>
      <c r="AS18">
        <v>15.6</v>
      </c>
      <c r="AT18">
        <v>0.5</v>
      </c>
      <c r="AU18">
        <v>0.1</v>
      </c>
      <c r="AV18">
        <v>0.2</v>
      </c>
      <c r="AW18">
        <v>0.2</v>
      </c>
      <c r="AX18">
        <v>0.1</v>
      </c>
      <c r="AY18">
        <v>4.58</v>
      </c>
      <c r="AZ18">
        <v>3.2</v>
      </c>
      <c r="BA18">
        <v>0</v>
      </c>
      <c r="BB18">
        <v>0.7</v>
      </c>
      <c r="BC18">
        <v>2.1</v>
      </c>
      <c r="BD18">
        <v>3.8</v>
      </c>
      <c r="BE18">
        <v>21.1</v>
      </c>
      <c r="BF18">
        <v>7.4</v>
      </c>
    </row>
    <row r="19" spans="1:58" x14ac:dyDescent="0.3">
      <c r="A19" t="s">
        <v>61</v>
      </c>
      <c r="B19" t="s">
        <v>71</v>
      </c>
      <c r="C19" t="s">
        <v>11</v>
      </c>
      <c r="D19" t="s">
        <v>101</v>
      </c>
      <c r="E19">
        <v>38.1</v>
      </c>
      <c r="F19">
        <v>34</v>
      </c>
      <c r="G19">
        <v>3.9</v>
      </c>
      <c r="H19">
        <v>7.8</v>
      </c>
      <c r="I19">
        <v>5.6</v>
      </c>
      <c r="J19">
        <v>1.1000000000000001</v>
      </c>
      <c r="K19">
        <v>0.1</v>
      </c>
      <c r="L19">
        <v>1</v>
      </c>
      <c r="M19">
        <v>3.9</v>
      </c>
      <c r="N19">
        <v>0.9</v>
      </c>
      <c r="O19">
        <v>0.1</v>
      </c>
      <c r="P19">
        <v>3</v>
      </c>
      <c r="Q19">
        <v>8.6</v>
      </c>
      <c r="R19">
        <v>0.22639999999999999</v>
      </c>
      <c r="S19">
        <v>0.3019</v>
      </c>
      <c r="T19">
        <v>0.35399999999999998</v>
      </c>
      <c r="U19">
        <v>0.65590000000000004</v>
      </c>
      <c r="V19">
        <v>12.1</v>
      </c>
      <c r="W19">
        <v>0.6</v>
      </c>
      <c r="X19">
        <v>0.8</v>
      </c>
      <c r="Y19">
        <v>0.1</v>
      </c>
      <c r="Z19">
        <v>0.2</v>
      </c>
      <c r="AA19">
        <v>0.1</v>
      </c>
      <c r="AB19">
        <v>37</v>
      </c>
      <c r="AC19">
        <v>32.6</v>
      </c>
      <c r="AD19">
        <v>5.3</v>
      </c>
      <c r="AE19">
        <v>8.3000000000000007</v>
      </c>
      <c r="AF19">
        <v>5.9</v>
      </c>
      <c r="AG19">
        <v>1.3</v>
      </c>
      <c r="AH19">
        <v>0.1</v>
      </c>
      <c r="AI19">
        <v>1</v>
      </c>
      <c r="AJ19">
        <v>4.9000000000000004</v>
      </c>
      <c r="AK19">
        <v>1.2</v>
      </c>
      <c r="AL19">
        <v>0.1</v>
      </c>
      <c r="AM19">
        <v>3.4</v>
      </c>
      <c r="AN19">
        <v>9.4</v>
      </c>
      <c r="AO19">
        <v>0.2515</v>
      </c>
      <c r="AP19">
        <v>0.32879999999999998</v>
      </c>
      <c r="AQ19">
        <v>0.39100000000000001</v>
      </c>
      <c r="AR19">
        <v>0.7198</v>
      </c>
      <c r="AS19">
        <v>12.8</v>
      </c>
      <c r="AT19">
        <v>0.7</v>
      </c>
      <c r="AU19">
        <v>0.5</v>
      </c>
      <c r="AV19">
        <v>0.1</v>
      </c>
      <c r="AW19">
        <v>0.4</v>
      </c>
      <c r="AX19">
        <v>0</v>
      </c>
      <c r="AY19">
        <v>5.73</v>
      </c>
      <c r="AZ19">
        <v>1.2</v>
      </c>
      <c r="BA19">
        <v>0.2</v>
      </c>
      <c r="BB19">
        <v>0.5</v>
      </c>
      <c r="BC19">
        <v>1</v>
      </c>
      <c r="BD19">
        <v>5.9</v>
      </c>
      <c r="BE19">
        <v>23.1</v>
      </c>
      <c r="BF19">
        <v>6.2</v>
      </c>
    </row>
    <row r="20" spans="1:58" x14ac:dyDescent="0.3">
      <c r="A20" t="s">
        <v>70</v>
      </c>
      <c r="B20" t="s">
        <v>62</v>
      </c>
      <c r="C20" t="s">
        <v>10</v>
      </c>
      <c r="D20" t="s">
        <v>207</v>
      </c>
      <c r="E20">
        <v>36.799999999999997</v>
      </c>
      <c r="F20">
        <v>34</v>
      </c>
      <c r="G20">
        <v>5.3</v>
      </c>
      <c r="H20">
        <v>8.6</v>
      </c>
      <c r="I20">
        <v>4.8</v>
      </c>
      <c r="J20">
        <v>2</v>
      </c>
      <c r="K20">
        <v>0.2</v>
      </c>
      <c r="L20">
        <v>1.6</v>
      </c>
      <c r="M20">
        <v>5.2</v>
      </c>
      <c r="N20">
        <v>0.3</v>
      </c>
      <c r="O20">
        <v>0.4</v>
      </c>
      <c r="P20">
        <v>2.1</v>
      </c>
      <c r="Q20">
        <v>8.4</v>
      </c>
      <c r="R20">
        <v>0.2457</v>
      </c>
      <c r="S20">
        <v>0.2868</v>
      </c>
      <c r="T20">
        <v>0.45490000000000003</v>
      </c>
      <c r="U20">
        <v>0.74180000000000001</v>
      </c>
      <c r="V20">
        <v>15.8</v>
      </c>
      <c r="W20">
        <v>0.6</v>
      </c>
      <c r="X20">
        <v>0.2</v>
      </c>
      <c r="Y20">
        <v>0.1</v>
      </c>
      <c r="Z20">
        <v>0.4</v>
      </c>
      <c r="AA20">
        <v>0.2</v>
      </c>
      <c r="AB20">
        <v>37.700000000000003</v>
      </c>
      <c r="AC20">
        <v>34.299999999999997</v>
      </c>
      <c r="AD20">
        <v>4.2</v>
      </c>
      <c r="AE20">
        <v>8.6</v>
      </c>
      <c r="AF20">
        <v>5.5</v>
      </c>
      <c r="AG20">
        <v>1.6</v>
      </c>
      <c r="AH20">
        <v>0.4</v>
      </c>
      <c r="AI20">
        <v>1.1000000000000001</v>
      </c>
      <c r="AJ20">
        <v>4.2</v>
      </c>
      <c r="AK20">
        <v>0.3</v>
      </c>
      <c r="AL20">
        <v>0.4</v>
      </c>
      <c r="AM20">
        <v>2.9</v>
      </c>
      <c r="AN20">
        <v>8.1999999999999993</v>
      </c>
      <c r="AO20">
        <v>0.24410000000000001</v>
      </c>
      <c r="AP20">
        <v>0.29599999999999999</v>
      </c>
      <c r="AQ20">
        <v>0.4042</v>
      </c>
      <c r="AR20">
        <v>0.70010000000000006</v>
      </c>
      <c r="AS20">
        <v>14.3</v>
      </c>
      <c r="AT20">
        <v>0.4</v>
      </c>
      <c r="AU20">
        <v>0.1</v>
      </c>
      <c r="AV20">
        <v>0</v>
      </c>
      <c r="AW20">
        <v>0.4</v>
      </c>
      <c r="AX20">
        <v>0.1</v>
      </c>
      <c r="AY20">
        <v>5.9818181818181806</v>
      </c>
      <c r="AZ20">
        <v>2.3636363636363642</v>
      </c>
      <c r="BA20">
        <v>0.1818181818181818</v>
      </c>
      <c r="BB20">
        <v>0.81818181818181823</v>
      </c>
      <c r="BC20">
        <v>0.90909090909090906</v>
      </c>
      <c r="BD20">
        <v>8.1818181818181817</v>
      </c>
      <c r="BE20">
        <v>24.09090909090909</v>
      </c>
      <c r="BF20">
        <v>6.5454545454545459</v>
      </c>
    </row>
    <row r="21" spans="1:58" x14ac:dyDescent="0.3">
      <c r="A21" t="s">
        <v>62</v>
      </c>
      <c r="B21" t="s">
        <v>70</v>
      </c>
      <c r="C21" t="s">
        <v>11</v>
      </c>
      <c r="D21" t="s">
        <v>214</v>
      </c>
      <c r="E21">
        <v>36.4</v>
      </c>
      <c r="F21">
        <v>33</v>
      </c>
      <c r="G21">
        <v>3.9</v>
      </c>
      <c r="H21">
        <v>7.5</v>
      </c>
      <c r="I21">
        <v>5.0999999999999996</v>
      </c>
      <c r="J21">
        <v>1.3</v>
      </c>
      <c r="K21">
        <v>0.1</v>
      </c>
      <c r="L21">
        <v>1</v>
      </c>
      <c r="M21">
        <v>3.6</v>
      </c>
      <c r="N21">
        <v>0.5</v>
      </c>
      <c r="O21">
        <v>0.1</v>
      </c>
      <c r="P21">
        <v>2.7</v>
      </c>
      <c r="Q21">
        <v>7.4</v>
      </c>
      <c r="R21">
        <v>0.22409999999999999</v>
      </c>
      <c r="S21">
        <v>0.2873</v>
      </c>
      <c r="T21">
        <v>0.36030000000000001</v>
      </c>
      <c r="U21">
        <v>0.64749999999999996</v>
      </c>
      <c r="V21">
        <v>12</v>
      </c>
      <c r="W21">
        <v>0.7</v>
      </c>
      <c r="X21">
        <v>0.4</v>
      </c>
      <c r="Y21">
        <v>0</v>
      </c>
      <c r="Z21">
        <v>0.3</v>
      </c>
      <c r="AA21">
        <v>0.2</v>
      </c>
      <c r="AB21">
        <v>35.799999999999997</v>
      </c>
      <c r="AC21">
        <v>32.200000000000003</v>
      </c>
      <c r="AD21">
        <v>2.8</v>
      </c>
      <c r="AE21">
        <v>7.9</v>
      </c>
      <c r="AF21">
        <v>5.6</v>
      </c>
      <c r="AG21">
        <v>1.4</v>
      </c>
      <c r="AH21">
        <v>0.1</v>
      </c>
      <c r="AI21">
        <v>0.8</v>
      </c>
      <c r="AJ21">
        <v>2.8</v>
      </c>
      <c r="AK21">
        <v>0.6</v>
      </c>
      <c r="AL21">
        <v>0.1</v>
      </c>
      <c r="AM21">
        <v>3.3</v>
      </c>
      <c r="AN21">
        <v>8.3000000000000007</v>
      </c>
      <c r="AO21">
        <v>0.2419</v>
      </c>
      <c r="AP21">
        <v>0.30680000000000002</v>
      </c>
      <c r="AQ21">
        <v>0.36520000000000002</v>
      </c>
      <c r="AR21">
        <v>0.67219999999999991</v>
      </c>
      <c r="AS21">
        <v>11.9</v>
      </c>
      <c r="AT21">
        <v>0.9</v>
      </c>
      <c r="AU21">
        <v>0</v>
      </c>
      <c r="AV21">
        <v>0</v>
      </c>
      <c r="AW21">
        <v>0.3</v>
      </c>
      <c r="AX21">
        <v>0.1</v>
      </c>
      <c r="AY21">
        <v>4.8666666666666663</v>
      </c>
      <c r="AZ21">
        <v>2.2222222222222219</v>
      </c>
      <c r="BA21">
        <v>0.44444444444444442</v>
      </c>
      <c r="BB21">
        <v>0.88888888888888884</v>
      </c>
      <c r="BC21">
        <v>2.4444444444444451</v>
      </c>
      <c r="BD21">
        <v>5.8888888888888893</v>
      </c>
      <c r="BE21">
        <v>21.222222222222221</v>
      </c>
      <c r="BF21">
        <v>6.5555555555555554</v>
      </c>
    </row>
    <row r="22" spans="1:58" x14ac:dyDescent="0.3">
      <c r="A22" t="s">
        <v>72</v>
      </c>
      <c r="B22" t="s">
        <v>88</v>
      </c>
      <c r="C22" t="s">
        <v>10</v>
      </c>
      <c r="D22" t="s">
        <v>212</v>
      </c>
      <c r="E22">
        <v>37.1</v>
      </c>
      <c r="F22">
        <v>34.5</v>
      </c>
      <c r="G22">
        <v>4.0999999999999996</v>
      </c>
      <c r="H22">
        <v>8.4</v>
      </c>
      <c r="I22">
        <v>5.3</v>
      </c>
      <c r="J22">
        <v>1.5</v>
      </c>
      <c r="K22">
        <v>0.1</v>
      </c>
      <c r="L22">
        <v>1.5</v>
      </c>
      <c r="M22">
        <v>4</v>
      </c>
      <c r="N22">
        <v>0.5</v>
      </c>
      <c r="O22">
        <v>0.2</v>
      </c>
      <c r="P22">
        <v>2.2000000000000002</v>
      </c>
      <c r="Q22">
        <v>8.5</v>
      </c>
      <c r="R22">
        <v>0.2369</v>
      </c>
      <c r="S22">
        <v>0.28549999999999998</v>
      </c>
      <c r="T22">
        <v>0.41549999999999998</v>
      </c>
      <c r="U22">
        <v>0.70099999999999996</v>
      </c>
      <c r="V22">
        <v>14.6</v>
      </c>
      <c r="W22">
        <v>0.1</v>
      </c>
      <c r="X22">
        <v>0.3</v>
      </c>
      <c r="Y22">
        <v>0</v>
      </c>
      <c r="Z22">
        <v>0.1</v>
      </c>
      <c r="AA22">
        <v>0</v>
      </c>
      <c r="AB22">
        <v>37</v>
      </c>
      <c r="AC22">
        <v>33.200000000000003</v>
      </c>
      <c r="AD22">
        <v>4.0999999999999996</v>
      </c>
      <c r="AE22">
        <v>7.5</v>
      </c>
      <c r="AF22">
        <v>5.2</v>
      </c>
      <c r="AG22">
        <v>1.4</v>
      </c>
      <c r="AH22">
        <v>0</v>
      </c>
      <c r="AI22">
        <v>0.9</v>
      </c>
      <c r="AJ22">
        <v>4</v>
      </c>
      <c r="AK22">
        <v>0.8</v>
      </c>
      <c r="AL22">
        <v>0.2</v>
      </c>
      <c r="AM22">
        <v>3.1</v>
      </c>
      <c r="AN22">
        <v>8.6999999999999993</v>
      </c>
      <c r="AO22">
        <v>0.22420000000000001</v>
      </c>
      <c r="AP22">
        <v>0.29580000000000001</v>
      </c>
      <c r="AQ22">
        <v>0.3503</v>
      </c>
      <c r="AR22">
        <v>0.6462</v>
      </c>
      <c r="AS22">
        <v>11.6</v>
      </c>
      <c r="AT22">
        <v>0.7</v>
      </c>
      <c r="AU22">
        <v>0.3</v>
      </c>
      <c r="AV22">
        <v>0.2</v>
      </c>
      <c r="AW22">
        <v>0.2</v>
      </c>
      <c r="AX22">
        <v>0</v>
      </c>
      <c r="AY22">
        <v>6</v>
      </c>
      <c r="AZ22">
        <v>0</v>
      </c>
      <c r="BA22">
        <v>0</v>
      </c>
      <c r="BB22">
        <v>0</v>
      </c>
      <c r="BC22">
        <v>3</v>
      </c>
      <c r="BD22">
        <v>4</v>
      </c>
      <c r="BE22">
        <v>22</v>
      </c>
      <c r="BF22">
        <v>6</v>
      </c>
    </row>
    <row r="23" spans="1:58" x14ac:dyDescent="0.3">
      <c r="A23" t="s">
        <v>88</v>
      </c>
      <c r="B23" t="s">
        <v>72</v>
      </c>
      <c r="C23" t="s">
        <v>11</v>
      </c>
      <c r="D23" t="s">
        <v>208</v>
      </c>
      <c r="E23">
        <v>35.700000000000003</v>
      </c>
      <c r="F23">
        <v>33.1</v>
      </c>
      <c r="G23">
        <v>3.1</v>
      </c>
      <c r="H23">
        <v>7.3</v>
      </c>
      <c r="I23">
        <v>5.2</v>
      </c>
      <c r="J23">
        <v>0.6</v>
      </c>
      <c r="K23">
        <v>0.1</v>
      </c>
      <c r="L23">
        <v>1.4</v>
      </c>
      <c r="M23">
        <v>3.1</v>
      </c>
      <c r="N23">
        <v>1</v>
      </c>
      <c r="O23">
        <v>0.3</v>
      </c>
      <c r="P23">
        <v>2.1</v>
      </c>
      <c r="Q23">
        <v>8</v>
      </c>
      <c r="R23">
        <v>0.2195</v>
      </c>
      <c r="S23">
        <v>0.26419999999999999</v>
      </c>
      <c r="T23">
        <v>0.37080000000000002</v>
      </c>
      <c r="U23">
        <v>0.6351</v>
      </c>
      <c r="V23">
        <v>12.3</v>
      </c>
      <c r="W23">
        <v>0.6</v>
      </c>
      <c r="X23">
        <v>0.1</v>
      </c>
      <c r="Y23">
        <v>0.1</v>
      </c>
      <c r="Z23">
        <v>0.3</v>
      </c>
      <c r="AA23">
        <v>0</v>
      </c>
      <c r="AB23">
        <v>35.1</v>
      </c>
      <c r="AC23">
        <v>30.8</v>
      </c>
      <c r="AD23">
        <v>3</v>
      </c>
      <c r="AE23">
        <v>5.8</v>
      </c>
      <c r="AF23">
        <v>3.7</v>
      </c>
      <c r="AG23">
        <v>1</v>
      </c>
      <c r="AH23">
        <v>0.1</v>
      </c>
      <c r="AI23">
        <v>1</v>
      </c>
      <c r="AJ23">
        <v>2.9</v>
      </c>
      <c r="AK23">
        <v>0.9</v>
      </c>
      <c r="AL23">
        <v>0</v>
      </c>
      <c r="AM23">
        <v>3.4</v>
      </c>
      <c r="AN23">
        <v>9.5</v>
      </c>
      <c r="AO23">
        <v>0.18770000000000001</v>
      </c>
      <c r="AP23">
        <v>0.27639999999999998</v>
      </c>
      <c r="AQ23">
        <v>0.31879999999999997</v>
      </c>
      <c r="AR23">
        <v>0.59570000000000001</v>
      </c>
      <c r="AS23">
        <v>10</v>
      </c>
      <c r="AT23">
        <v>0.7</v>
      </c>
      <c r="AU23">
        <v>0.5</v>
      </c>
      <c r="AV23">
        <v>0.1</v>
      </c>
      <c r="AW23">
        <v>0.3</v>
      </c>
      <c r="AX23">
        <v>0</v>
      </c>
      <c r="AY23">
        <v>4.7222222222222223</v>
      </c>
      <c r="AZ23">
        <v>3.2222222222222219</v>
      </c>
      <c r="BA23">
        <v>0</v>
      </c>
      <c r="BB23">
        <v>0.44444444444444442</v>
      </c>
      <c r="BC23">
        <v>2.5555555555555549</v>
      </c>
      <c r="BD23">
        <v>5.666666666666667</v>
      </c>
      <c r="BE23">
        <v>22.222222222222221</v>
      </c>
      <c r="BF23">
        <v>8.2222222222222214</v>
      </c>
    </row>
    <row r="24" spans="1:58" x14ac:dyDescent="0.3">
      <c r="A24" t="s">
        <v>84</v>
      </c>
      <c r="B24" t="s">
        <v>92</v>
      </c>
      <c r="C24" t="s">
        <v>10</v>
      </c>
      <c r="D24" t="s">
        <v>94</v>
      </c>
      <c r="E24">
        <v>37.799999999999997</v>
      </c>
      <c r="F24">
        <v>31.9</v>
      </c>
      <c r="G24">
        <v>5.0999999999999996</v>
      </c>
      <c r="H24">
        <v>8.6</v>
      </c>
      <c r="I24">
        <v>5.9</v>
      </c>
      <c r="J24">
        <v>1.5</v>
      </c>
      <c r="K24">
        <v>0.1</v>
      </c>
      <c r="L24">
        <v>1.1000000000000001</v>
      </c>
      <c r="M24">
        <v>4.5999999999999996</v>
      </c>
      <c r="N24">
        <v>0.7</v>
      </c>
      <c r="O24">
        <v>0.4</v>
      </c>
      <c r="P24">
        <v>4.2</v>
      </c>
      <c r="Q24">
        <v>8.3000000000000007</v>
      </c>
      <c r="R24">
        <v>0.2631</v>
      </c>
      <c r="S24">
        <v>0.36420000000000002</v>
      </c>
      <c r="T24">
        <v>0.42089999999999989</v>
      </c>
      <c r="U24">
        <v>0.78499999999999992</v>
      </c>
      <c r="V24">
        <v>13.6</v>
      </c>
      <c r="W24">
        <v>1.1000000000000001</v>
      </c>
      <c r="X24">
        <v>0.9</v>
      </c>
      <c r="Y24">
        <v>0.4</v>
      </c>
      <c r="Z24">
        <v>0.4</v>
      </c>
      <c r="AA24">
        <v>0.1</v>
      </c>
      <c r="AB24">
        <v>37.4</v>
      </c>
      <c r="AC24">
        <v>33.799999999999997</v>
      </c>
      <c r="AD24">
        <v>3.7</v>
      </c>
      <c r="AE24">
        <v>8.1999999999999993</v>
      </c>
      <c r="AF24">
        <v>4.9000000000000004</v>
      </c>
      <c r="AG24">
        <v>2</v>
      </c>
      <c r="AH24">
        <v>0.2</v>
      </c>
      <c r="AI24">
        <v>1.1000000000000001</v>
      </c>
      <c r="AJ24">
        <v>3.6</v>
      </c>
      <c r="AK24">
        <v>0.4</v>
      </c>
      <c r="AL24">
        <v>0.2</v>
      </c>
      <c r="AM24">
        <v>2.5</v>
      </c>
      <c r="AN24">
        <v>7.4</v>
      </c>
      <c r="AO24">
        <v>0.23749999999999999</v>
      </c>
      <c r="AP24">
        <v>0.30630000000000002</v>
      </c>
      <c r="AQ24">
        <v>0.40450000000000003</v>
      </c>
      <c r="AR24">
        <v>0.71060000000000001</v>
      </c>
      <c r="AS24">
        <v>13.9</v>
      </c>
      <c r="AT24">
        <v>0.7</v>
      </c>
      <c r="AU24">
        <v>1.1000000000000001</v>
      </c>
      <c r="AV24">
        <v>0</v>
      </c>
      <c r="AW24">
        <v>0</v>
      </c>
      <c r="AX24">
        <v>0</v>
      </c>
      <c r="AY24">
        <v>4.5599999999999996</v>
      </c>
      <c r="AZ24">
        <v>2.4</v>
      </c>
      <c r="BA24">
        <v>0.4</v>
      </c>
      <c r="BB24">
        <v>0.7</v>
      </c>
      <c r="BC24">
        <v>1.8</v>
      </c>
      <c r="BD24">
        <v>3.3</v>
      </c>
      <c r="BE24">
        <v>20.7</v>
      </c>
      <c r="BF24">
        <v>7.1</v>
      </c>
    </row>
    <row r="25" spans="1:58" x14ac:dyDescent="0.3">
      <c r="A25" t="s">
        <v>92</v>
      </c>
      <c r="B25" t="s">
        <v>84</v>
      </c>
      <c r="C25" t="s">
        <v>11</v>
      </c>
      <c r="D25" t="s">
        <v>206</v>
      </c>
      <c r="E25">
        <v>37.200000000000003</v>
      </c>
      <c r="F25">
        <v>33.299999999999997</v>
      </c>
      <c r="G25">
        <v>4.2</v>
      </c>
      <c r="H25">
        <v>8.3000000000000007</v>
      </c>
      <c r="I25">
        <v>5.6</v>
      </c>
      <c r="J25">
        <v>1.8</v>
      </c>
      <c r="K25">
        <v>0.1</v>
      </c>
      <c r="L25">
        <v>0.8</v>
      </c>
      <c r="M25">
        <v>3.9</v>
      </c>
      <c r="N25">
        <v>0.6</v>
      </c>
      <c r="O25">
        <v>0.4</v>
      </c>
      <c r="P25">
        <v>3.5</v>
      </c>
      <c r="Q25">
        <v>9</v>
      </c>
      <c r="R25">
        <v>0.2477</v>
      </c>
      <c r="S25">
        <v>0.3211</v>
      </c>
      <c r="T25">
        <v>0.37930000000000003</v>
      </c>
      <c r="U25">
        <v>0.70039999999999991</v>
      </c>
      <c r="V25">
        <v>12.7</v>
      </c>
      <c r="W25">
        <v>1</v>
      </c>
      <c r="X25">
        <v>0.2</v>
      </c>
      <c r="Y25">
        <v>0</v>
      </c>
      <c r="Z25">
        <v>0.2</v>
      </c>
      <c r="AA25">
        <v>0.2</v>
      </c>
      <c r="AB25">
        <v>39</v>
      </c>
      <c r="AC25">
        <v>34.799999999999997</v>
      </c>
      <c r="AD25">
        <v>5.7</v>
      </c>
      <c r="AE25">
        <v>9.6999999999999993</v>
      </c>
      <c r="AF25">
        <v>6.5</v>
      </c>
      <c r="AG25">
        <v>1.8</v>
      </c>
      <c r="AH25">
        <v>0.3</v>
      </c>
      <c r="AI25">
        <v>1.1000000000000001</v>
      </c>
      <c r="AJ25">
        <v>5.3</v>
      </c>
      <c r="AK25">
        <v>0.7</v>
      </c>
      <c r="AL25">
        <v>0.2</v>
      </c>
      <c r="AM25">
        <v>3.2</v>
      </c>
      <c r="AN25">
        <v>5.4</v>
      </c>
      <c r="AO25">
        <v>0.27400000000000002</v>
      </c>
      <c r="AP25">
        <v>0.33639999999999998</v>
      </c>
      <c r="AQ25">
        <v>0.43140000000000001</v>
      </c>
      <c r="AR25">
        <v>0.76749999999999996</v>
      </c>
      <c r="AS25">
        <v>15.4</v>
      </c>
      <c r="AT25">
        <v>1.3</v>
      </c>
      <c r="AU25">
        <v>0.4</v>
      </c>
      <c r="AV25">
        <v>0</v>
      </c>
      <c r="AW25">
        <v>0.5</v>
      </c>
      <c r="AX25">
        <v>0.3</v>
      </c>
      <c r="AY25">
        <v>5.24</v>
      </c>
      <c r="AZ25">
        <v>3</v>
      </c>
      <c r="BA25">
        <v>0</v>
      </c>
      <c r="BB25">
        <v>0.6</v>
      </c>
      <c r="BC25">
        <v>1.2</v>
      </c>
      <c r="BD25">
        <v>2.4</v>
      </c>
      <c r="BE25">
        <v>22.4</v>
      </c>
      <c r="BF25">
        <v>7.2</v>
      </c>
    </row>
    <row r="26" spans="1:58" x14ac:dyDescent="0.3">
      <c r="A26" t="s">
        <v>81</v>
      </c>
      <c r="B26" t="s">
        <v>77</v>
      </c>
      <c r="C26" t="s">
        <v>10</v>
      </c>
      <c r="D26" t="s">
        <v>218</v>
      </c>
      <c r="E26">
        <v>36.6</v>
      </c>
      <c r="F26">
        <v>33</v>
      </c>
      <c r="G26">
        <v>3.5</v>
      </c>
      <c r="H26">
        <v>8.6</v>
      </c>
      <c r="I26">
        <v>6.3</v>
      </c>
      <c r="J26">
        <v>1.4</v>
      </c>
      <c r="K26">
        <v>0.2</v>
      </c>
      <c r="L26">
        <v>0.7</v>
      </c>
      <c r="M26">
        <v>3.5</v>
      </c>
      <c r="N26">
        <v>0.4</v>
      </c>
      <c r="O26">
        <v>0.2</v>
      </c>
      <c r="P26">
        <v>2.9</v>
      </c>
      <c r="Q26">
        <v>5.2</v>
      </c>
      <c r="R26">
        <v>0.25240000000000001</v>
      </c>
      <c r="S26">
        <v>0.3216</v>
      </c>
      <c r="T26">
        <v>0.37180000000000002</v>
      </c>
      <c r="U26">
        <v>0.69340000000000002</v>
      </c>
      <c r="V26">
        <v>12.5</v>
      </c>
      <c r="W26">
        <v>0.9</v>
      </c>
      <c r="X26">
        <v>0.5</v>
      </c>
      <c r="Y26">
        <v>0</v>
      </c>
      <c r="Z26">
        <v>0.2</v>
      </c>
      <c r="AA26">
        <v>0.3</v>
      </c>
      <c r="AB26">
        <v>36.4</v>
      </c>
      <c r="AC26">
        <v>33.9</v>
      </c>
      <c r="AD26">
        <v>4.0999999999999996</v>
      </c>
      <c r="AE26">
        <v>8.5</v>
      </c>
      <c r="AF26">
        <v>5.6</v>
      </c>
      <c r="AG26">
        <v>1.6</v>
      </c>
      <c r="AH26">
        <v>0.3</v>
      </c>
      <c r="AI26">
        <v>1</v>
      </c>
      <c r="AJ26">
        <v>3.9</v>
      </c>
      <c r="AK26">
        <v>0.9</v>
      </c>
      <c r="AL26">
        <v>0.2</v>
      </c>
      <c r="AM26">
        <v>1.7</v>
      </c>
      <c r="AN26">
        <v>8.4</v>
      </c>
      <c r="AO26">
        <v>0.24310000000000001</v>
      </c>
      <c r="AP26">
        <v>0.27310000000000001</v>
      </c>
      <c r="AQ26">
        <v>0.3916</v>
      </c>
      <c r="AR26">
        <v>0.66470000000000007</v>
      </c>
      <c r="AS26">
        <v>13.7</v>
      </c>
      <c r="AT26">
        <v>0.2</v>
      </c>
      <c r="AU26">
        <v>0</v>
      </c>
      <c r="AV26">
        <v>0.2</v>
      </c>
      <c r="AW26">
        <v>0.6</v>
      </c>
      <c r="AX26">
        <v>0.1</v>
      </c>
      <c r="AY26">
        <v>5.0982828282828274</v>
      </c>
      <c r="AZ26">
        <v>2.4280303030303032</v>
      </c>
      <c r="BA26">
        <v>0.28585858585858592</v>
      </c>
      <c r="BB26">
        <v>0.72979797979797978</v>
      </c>
      <c r="BC26">
        <v>1.560606060606061</v>
      </c>
      <c r="BD26">
        <v>5.1474747474747469</v>
      </c>
      <c r="BE26">
        <v>22.050252525252532</v>
      </c>
      <c r="BF26">
        <v>6.9267676767676774</v>
      </c>
    </row>
    <row r="27" spans="1:58" x14ac:dyDescent="0.3">
      <c r="A27" t="s">
        <v>77</v>
      </c>
      <c r="B27" t="s">
        <v>81</v>
      </c>
      <c r="C27" t="s">
        <v>11</v>
      </c>
      <c r="D27" t="s">
        <v>93</v>
      </c>
      <c r="E27">
        <v>33.700000000000003</v>
      </c>
      <c r="F27">
        <v>31.5</v>
      </c>
      <c r="G27">
        <v>2.6</v>
      </c>
      <c r="H27">
        <v>6.3</v>
      </c>
      <c r="I27">
        <v>4.3</v>
      </c>
      <c r="J27">
        <v>1.1000000000000001</v>
      </c>
      <c r="K27">
        <v>0</v>
      </c>
      <c r="L27">
        <v>0.9</v>
      </c>
      <c r="M27">
        <v>2.6</v>
      </c>
      <c r="N27">
        <v>0.3</v>
      </c>
      <c r="O27">
        <v>0.5</v>
      </c>
      <c r="P27">
        <v>1.8</v>
      </c>
      <c r="Q27">
        <v>8.5</v>
      </c>
      <c r="R27">
        <v>0.1968</v>
      </c>
      <c r="S27">
        <v>0.2465</v>
      </c>
      <c r="T27">
        <v>0.31380000000000002</v>
      </c>
      <c r="U27">
        <v>0.56040000000000001</v>
      </c>
      <c r="V27">
        <v>10.1</v>
      </c>
      <c r="W27">
        <v>0.7</v>
      </c>
      <c r="X27">
        <v>0.3</v>
      </c>
      <c r="Y27">
        <v>0</v>
      </c>
      <c r="Z27">
        <v>0.1</v>
      </c>
      <c r="AA27">
        <v>0</v>
      </c>
      <c r="AB27">
        <v>38.4</v>
      </c>
      <c r="AC27">
        <v>32.299999999999997</v>
      </c>
      <c r="AD27">
        <v>5.2</v>
      </c>
      <c r="AE27">
        <v>7.1</v>
      </c>
      <c r="AF27">
        <v>3.9</v>
      </c>
      <c r="AG27">
        <v>1.7</v>
      </c>
      <c r="AH27">
        <v>0.2</v>
      </c>
      <c r="AI27">
        <v>1.3</v>
      </c>
      <c r="AJ27">
        <v>4.9000000000000004</v>
      </c>
      <c r="AK27">
        <v>1</v>
      </c>
      <c r="AL27">
        <v>0.1</v>
      </c>
      <c r="AM27">
        <v>5.0999999999999996</v>
      </c>
      <c r="AN27">
        <v>7.6</v>
      </c>
      <c r="AO27">
        <v>0.21820000000000001</v>
      </c>
      <c r="AP27">
        <v>0.33160000000000001</v>
      </c>
      <c r="AQ27">
        <v>0.4027</v>
      </c>
      <c r="AR27">
        <v>0.73439999999999994</v>
      </c>
      <c r="AS27">
        <v>13.1</v>
      </c>
      <c r="AT27">
        <v>0.5</v>
      </c>
      <c r="AU27">
        <v>0.7</v>
      </c>
      <c r="AV27">
        <v>0</v>
      </c>
      <c r="AW27">
        <v>0.3</v>
      </c>
      <c r="AX27">
        <v>0.2</v>
      </c>
      <c r="AY27">
        <v>4.8999999999999986</v>
      </c>
      <c r="AZ27">
        <v>3</v>
      </c>
      <c r="BA27">
        <v>0.33333333333333331</v>
      </c>
      <c r="BB27">
        <v>0.58333333333333337</v>
      </c>
      <c r="BC27">
        <v>2.25</v>
      </c>
      <c r="BD27">
        <v>5.333333333333333</v>
      </c>
      <c r="BE27">
        <v>22.416666666666671</v>
      </c>
      <c r="BF27">
        <v>8</v>
      </c>
    </row>
    <row r="28" spans="1:58" x14ac:dyDescent="0.3">
      <c r="A28" t="s">
        <v>80</v>
      </c>
      <c r="B28" t="s">
        <v>75</v>
      </c>
      <c r="C28" t="s">
        <v>10</v>
      </c>
      <c r="D28" t="s">
        <v>211</v>
      </c>
      <c r="E28">
        <v>35.799999999999997</v>
      </c>
      <c r="F28">
        <v>31.6</v>
      </c>
      <c r="G28">
        <v>3.9</v>
      </c>
      <c r="H28">
        <v>6.4</v>
      </c>
      <c r="I28">
        <v>4.0999999999999996</v>
      </c>
      <c r="J28">
        <v>1.4</v>
      </c>
      <c r="K28">
        <v>0</v>
      </c>
      <c r="L28">
        <v>0.9</v>
      </c>
      <c r="M28">
        <v>3.8</v>
      </c>
      <c r="N28">
        <v>1.4</v>
      </c>
      <c r="O28">
        <v>0.1</v>
      </c>
      <c r="P28">
        <v>3</v>
      </c>
      <c r="Q28">
        <v>9.1999999999999993</v>
      </c>
      <c r="R28">
        <v>0.2009</v>
      </c>
      <c r="S28">
        <v>0.28339999999999999</v>
      </c>
      <c r="T28">
        <v>0.3276</v>
      </c>
      <c r="U28">
        <v>0.61139999999999994</v>
      </c>
      <c r="V28">
        <v>10.5</v>
      </c>
      <c r="W28">
        <v>0.4</v>
      </c>
      <c r="X28">
        <v>0.9</v>
      </c>
      <c r="Y28">
        <v>0</v>
      </c>
      <c r="Z28">
        <v>0.3</v>
      </c>
      <c r="AA28">
        <v>0</v>
      </c>
      <c r="AB28">
        <v>34</v>
      </c>
      <c r="AC28">
        <v>32.200000000000003</v>
      </c>
      <c r="AD28">
        <v>2.8</v>
      </c>
      <c r="AE28">
        <v>6.6</v>
      </c>
      <c r="AF28">
        <v>5</v>
      </c>
      <c r="AG28">
        <v>0.6</v>
      </c>
      <c r="AH28">
        <v>0.1</v>
      </c>
      <c r="AI28">
        <v>0.9</v>
      </c>
      <c r="AJ28">
        <v>2.8</v>
      </c>
      <c r="AK28">
        <v>0.8</v>
      </c>
      <c r="AL28">
        <v>0.6</v>
      </c>
      <c r="AM28">
        <v>1.3</v>
      </c>
      <c r="AN28">
        <v>8.4</v>
      </c>
      <c r="AO28">
        <v>0.2046</v>
      </c>
      <c r="AP28">
        <v>0.23810000000000001</v>
      </c>
      <c r="AQ28">
        <v>0.31240000000000001</v>
      </c>
      <c r="AR28">
        <v>0.55059999999999998</v>
      </c>
      <c r="AS28">
        <v>10.1</v>
      </c>
      <c r="AT28">
        <v>0.3</v>
      </c>
      <c r="AU28">
        <v>0.2</v>
      </c>
      <c r="AV28">
        <v>0</v>
      </c>
      <c r="AW28">
        <v>0.3</v>
      </c>
      <c r="AX28">
        <v>0</v>
      </c>
      <c r="AY28">
        <v>5.6166666666666671</v>
      </c>
      <c r="AZ28">
        <v>2.583333333333333</v>
      </c>
      <c r="BA28">
        <v>0</v>
      </c>
      <c r="BB28">
        <v>0.75</v>
      </c>
      <c r="BC28">
        <v>0.5</v>
      </c>
      <c r="BD28">
        <v>5.416666666666667</v>
      </c>
      <c r="BE28">
        <v>23.25</v>
      </c>
      <c r="BF28">
        <v>6.333333333333333</v>
      </c>
    </row>
    <row r="29" spans="1:58" x14ac:dyDescent="0.3">
      <c r="A29" t="s">
        <v>75</v>
      </c>
      <c r="B29" t="s">
        <v>80</v>
      </c>
      <c r="C29" t="s">
        <v>11</v>
      </c>
      <c r="D29" t="s">
        <v>210</v>
      </c>
      <c r="E29">
        <v>39.4</v>
      </c>
      <c r="F29">
        <v>35.4</v>
      </c>
      <c r="G29">
        <v>4.3</v>
      </c>
      <c r="H29">
        <v>8.5</v>
      </c>
      <c r="I29">
        <v>5.4</v>
      </c>
      <c r="J29">
        <v>1.9</v>
      </c>
      <c r="K29">
        <v>0.1</v>
      </c>
      <c r="L29">
        <v>1.1000000000000001</v>
      </c>
      <c r="M29">
        <v>4.2</v>
      </c>
      <c r="N29">
        <v>0.8</v>
      </c>
      <c r="O29">
        <v>0.1</v>
      </c>
      <c r="P29">
        <v>3.3</v>
      </c>
      <c r="Q29">
        <v>10.1</v>
      </c>
      <c r="R29">
        <v>0.22639999999999999</v>
      </c>
      <c r="S29">
        <v>0.30130000000000001</v>
      </c>
      <c r="T29">
        <v>0.36880000000000002</v>
      </c>
      <c r="U29">
        <v>0.67020000000000002</v>
      </c>
      <c r="V29">
        <v>13.9</v>
      </c>
      <c r="W29">
        <v>0.8</v>
      </c>
      <c r="X29">
        <v>0.3</v>
      </c>
      <c r="Y29">
        <v>0.2</v>
      </c>
      <c r="Z29">
        <v>0.2</v>
      </c>
      <c r="AA29">
        <v>0.3</v>
      </c>
      <c r="AB29">
        <v>38.200000000000003</v>
      </c>
      <c r="AC29">
        <v>33.9</v>
      </c>
      <c r="AD29">
        <v>4.7</v>
      </c>
      <c r="AE29">
        <v>8.1999999999999993</v>
      </c>
      <c r="AF29">
        <v>5.0999999999999996</v>
      </c>
      <c r="AG29">
        <v>2.2999999999999998</v>
      </c>
      <c r="AH29">
        <v>0.1</v>
      </c>
      <c r="AI29">
        <v>0.7</v>
      </c>
      <c r="AJ29">
        <v>4.5</v>
      </c>
      <c r="AK29">
        <v>0.7</v>
      </c>
      <c r="AL29">
        <v>0.3</v>
      </c>
      <c r="AM29">
        <v>3.3</v>
      </c>
      <c r="AN29">
        <v>7.3</v>
      </c>
      <c r="AO29">
        <v>0.2359</v>
      </c>
      <c r="AP29">
        <v>0.30309999999999998</v>
      </c>
      <c r="AQ29">
        <v>0.36549999999999999</v>
      </c>
      <c r="AR29">
        <v>0.66900000000000004</v>
      </c>
      <c r="AS29">
        <v>12.8</v>
      </c>
      <c r="AT29">
        <v>0.6</v>
      </c>
      <c r="AU29">
        <v>0.3</v>
      </c>
      <c r="AV29">
        <v>0.1</v>
      </c>
      <c r="AW29">
        <v>0.6</v>
      </c>
      <c r="AX29">
        <v>0.4</v>
      </c>
      <c r="AY29">
        <v>4.1000000000000014</v>
      </c>
      <c r="AZ29">
        <v>1</v>
      </c>
      <c r="BA29">
        <v>0</v>
      </c>
      <c r="BB29">
        <v>0.33333333333333331</v>
      </c>
      <c r="BC29">
        <v>1.666666666666667</v>
      </c>
      <c r="BD29">
        <v>4</v>
      </c>
      <c r="BE29">
        <v>18.333333333333329</v>
      </c>
      <c r="BF29">
        <v>5.333333333333333</v>
      </c>
    </row>
    <row r="30" spans="1:58" x14ac:dyDescent="0.3">
      <c r="A30" t="s">
        <v>65</v>
      </c>
      <c r="B30" t="s">
        <v>83</v>
      </c>
      <c r="C30" t="s">
        <v>10</v>
      </c>
      <c r="D30" t="s">
        <v>103</v>
      </c>
      <c r="E30">
        <v>36.700000000000003</v>
      </c>
      <c r="F30">
        <v>33.9</v>
      </c>
      <c r="G30">
        <v>4</v>
      </c>
      <c r="H30">
        <v>7.7</v>
      </c>
      <c r="I30">
        <v>5.0999999999999996</v>
      </c>
      <c r="J30">
        <v>1.6</v>
      </c>
      <c r="K30">
        <v>0.2</v>
      </c>
      <c r="L30">
        <v>0.8</v>
      </c>
      <c r="M30">
        <v>3.9</v>
      </c>
      <c r="N30">
        <v>0.2</v>
      </c>
      <c r="O30">
        <v>0.1</v>
      </c>
      <c r="P30">
        <v>2.2999999999999998</v>
      </c>
      <c r="Q30">
        <v>7.8</v>
      </c>
      <c r="R30">
        <v>0.2243</v>
      </c>
      <c r="S30">
        <v>0.27550000000000002</v>
      </c>
      <c r="T30">
        <v>0.35110000000000002</v>
      </c>
      <c r="U30">
        <v>0.62660000000000005</v>
      </c>
      <c r="V30">
        <v>12.1</v>
      </c>
      <c r="W30">
        <v>0.9</v>
      </c>
      <c r="X30">
        <v>0.2</v>
      </c>
      <c r="Y30">
        <v>0</v>
      </c>
      <c r="Z30">
        <v>0.3</v>
      </c>
      <c r="AA30">
        <v>0.2</v>
      </c>
      <c r="AB30">
        <v>38.5</v>
      </c>
      <c r="AC30">
        <v>35.299999999999997</v>
      </c>
      <c r="AD30">
        <v>4.7</v>
      </c>
      <c r="AE30">
        <v>8.9</v>
      </c>
      <c r="AF30">
        <v>5</v>
      </c>
      <c r="AG30">
        <v>1.8</v>
      </c>
      <c r="AH30">
        <v>0.5</v>
      </c>
      <c r="AI30">
        <v>1.6</v>
      </c>
      <c r="AJ30">
        <v>4.4000000000000004</v>
      </c>
      <c r="AK30">
        <v>1.3</v>
      </c>
      <c r="AL30">
        <v>0.4</v>
      </c>
      <c r="AM30">
        <v>2.6</v>
      </c>
      <c r="AN30">
        <v>9.8000000000000007</v>
      </c>
      <c r="AO30">
        <v>0.25059999999999999</v>
      </c>
      <c r="AP30">
        <v>0.30630000000000002</v>
      </c>
      <c r="AQ30">
        <v>0.46589999999999998</v>
      </c>
      <c r="AR30">
        <v>0.77229999999999999</v>
      </c>
      <c r="AS30">
        <v>16.5</v>
      </c>
      <c r="AT30">
        <v>0.6</v>
      </c>
      <c r="AU30">
        <v>0.4</v>
      </c>
      <c r="AV30">
        <v>0</v>
      </c>
      <c r="AW30">
        <v>0.2</v>
      </c>
      <c r="AX30">
        <v>0.4</v>
      </c>
      <c r="AY30">
        <v>5.416666666666667</v>
      </c>
      <c r="AZ30">
        <v>2.5</v>
      </c>
      <c r="BA30">
        <v>8.3333333333333329E-2</v>
      </c>
      <c r="BB30">
        <v>0.75</v>
      </c>
      <c r="BC30">
        <v>1.833333333333333</v>
      </c>
      <c r="BD30">
        <v>5</v>
      </c>
      <c r="BE30">
        <v>23.5</v>
      </c>
      <c r="BF30">
        <v>8</v>
      </c>
    </row>
    <row r="31" spans="1:58" x14ac:dyDescent="0.3">
      <c r="A31" t="s">
        <v>83</v>
      </c>
      <c r="B31" t="s">
        <v>65</v>
      </c>
      <c r="C31" t="s">
        <v>11</v>
      </c>
      <c r="D31" t="s">
        <v>204</v>
      </c>
      <c r="E31">
        <v>36.5</v>
      </c>
      <c r="F31">
        <v>33</v>
      </c>
      <c r="G31">
        <v>3.7</v>
      </c>
      <c r="H31">
        <v>7.4</v>
      </c>
      <c r="I31">
        <v>4.9000000000000004</v>
      </c>
      <c r="J31">
        <v>1.4</v>
      </c>
      <c r="K31">
        <v>0.2</v>
      </c>
      <c r="L31">
        <v>0.9</v>
      </c>
      <c r="M31">
        <v>3.6</v>
      </c>
      <c r="N31">
        <v>1</v>
      </c>
      <c r="O31">
        <v>0.1</v>
      </c>
      <c r="P31">
        <v>2.4</v>
      </c>
      <c r="Q31">
        <v>9.4</v>
      </c>
      <c r="R31">
        <v>0.2205</v>
      </c>
      <c r="S31">
        <v>0.27739999999999998</v>
      </c>
      <c r="T31">
        <v>0.35210000000000002</v>
      </c>
      <c r="U31">
        <v>0.62959999999999994</v>
      </c>
      <c r="V31">
        <v>11.9</v>
      </c>
      <c r="W31">
        <v>0.5</v>
      </c>
      <c r="X31">
        <v>0.5</v>
      </c>
      <c r="Y31">
        <v>0.1</v>
      </c>
      <c r="Z31">
        <v>0.3</v>
      </c>
      <c r="AA31">
        <v>0</v>
      </c>
      <c r="AB31">
        <v>36.1</v>
      </c>
      <c r="AC31">
        <v>33.5</v>
      </c>
      <c r="AD31">
        <v>4.2</v>
      </c>
      <c r="AE31">
        <v>9.1</v>
      </c>
      <c r="AF31">
        <v>5.9</v>
      </c>
      <c r="AG31">
        <v>2</v>
      </c>
      <c r="AH31">
        <v>0.3</v>
      </c>
      <c r="AI31">
        <v>0.9</v>
      </c>
      <c r="AJ31">
        <v>4</v>
      </c>
      <c r="AK31">
        <v>0.4</v>
      </c>
      <c r="AL31">
        <v>0.3</v>
      </c>
      <c r="AM31">
        <v>2.1</v>
      </c>
      <c r="AN31">
        <v>6.4</v>
      </c>
      <c r="AO31">
        <v>0.26829999999999998</v>
      </c>
      <c r="AP31">
        <v>0.31719999999999998</v>
      </c>
      <c r="AQ31">
        <v>0.42580000000000001</v>
      </c>
      <c r="AR31">
        <v>0.7429</v>
      </c>
      <c r="AS31">
        <v>14.4</v>
      </c>
      <c r="AT31">
        <v>0.9</v>
      </c>
      <c r="AU31">
        <v>0.4</v>
      </c>
      <c r="AV31">
        <v>0</v>
      </c>
      <c r="AW31">
        <v>0.1</v>
      </c>
      <c r="AX31">
        <v>0.2</v>
      </c>
      <c r="AY31">
        <v>4.2</v>
      </c>
      <c r="AZ31">
        <v>0</v>
      </c>
      <c r="BA31">
        <v>0</v>
      </c>
      <c r="BB31">
        <v>0</v>
      </c>
      <c r="BC31">
        <v>1</v>
      </c>
      <c r="BD31">
        <v>4</v>
      </c>
      <c r="BE31">
        <v>20</v>
      </c>
      <c r="BF3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D07E-2AA7-45B5-98F1-CBDF8A82EADE}">
  <dimension ref="A1:AY27"/>
  <sheetViews>
    <sheetView workbookViewId="0">
      <selection activeCell="D24" sqref="D24"/>
    </sheetView>
  </sheetViews>
  <sheetFormatPr defaultRowHeight="14.4" x14ac:dyDescent="0.3"/>
  <sheetData>
    <row r="1" spans="1:51" x14ac:dyDescent="0.3">
      <c r="A1" s="22" t="s">
        <v>49</v>
      </c>
      <c r="B1" s="22" t="s">
        <v>163</v>
      </c>
      <c r="C1" s="22" t="s">
        <v>173</v>
      </c>
      <c r="D1" s="22" t="s">
        <v>56</v>
      </c>
      <c r="E1" s="22" t="s">
        <v>174</v>
      </c>
      <c r="F1" s="22" t="s">
        <v>121</v>
      </c>
      <c r="G1" s="22" t="s">
        <v>122</v>
      </c>
      <c r="H1" s="22" t="s">
        <v>50</v>
      </c>
      <c r="I1" s="22" t="s">
        <v>123</v>
      </c>
      <c r="J1" s="22" t="s">
        <v>124</v>
      </c>
      <c r="K1" s="22" t="s">
        <v>125</v>
      </c>
      <c r="L1" s="22" t="s">
        <v>126</v>
      </c>
      <c r="M1" s="22" t="s">
        <v>127</v>
      </c>
      <c r="N1" s="22" t="s">
        <v>128</v>
      </c>
      <c r="O1" s="22" t="s">
        <v>129</v>
      </c>
      <c r="P1" s="22" t="s">
        <v>130</v>
      </c>
      <c r="Q1" s="22" t="s">
        <v>131</v>
      </c>
      <c r="R1" s="22" t="s">
        <v>132</v>
      </c>
      <c r="S1" s="22" t="s">
        <v>133</v>
      </c>
      <c r="T1" s="22" t="s">
        <v>134</v>
      </c>
      <c r="U1" s="22" t="s">
        <v>135</v>
      </c>
      <c r="V1" s="22" t="s">
        <v>136</v>
      </c>
      <c r="W1" s="22" t="s">
        <v>104</v>
      </c>
      <c r="X1" s="22" t="s">
        <v>137</v>
      </c>
      <c r="Y1" s="22" t="s">
        <v>138</v>
      </c>
      <c r="Z1" s="22" t="s">
        <v>139</v>
      </c>
      <c r="AA1" s="22" t="s">
        <v>119</v>
      </c>
      <c r="AB1" s="22" t="s">
        <v>140</v>
      </c>
      <c r="AC1" s="22" t="s">
        <v>141</v>
      </c>
      <c r="AD1" s="22" t="s">
        <v>142</v>
      </c>
      <c r="AE1" s="22" t="s">
        <v>51</v>
      </c>
      <c r="AF1" s="22" t="s">
        <v>143</v>
      </c>
      <c r="AG1" s="22" t="s">
        <v>144</v>
      </c>
      <c r="AH1" s="22" t="s">
        <v>145</v>
      </c>
      <c r="AI1" s="22" t="s">
        <v>146</v>
      </c>
      <c r="AJ1" s="22" t="s">
        <v>147</v>
      </c>
      <c r="AK1" s="22" t="s">
        <v>148</v>
      </c>
      <c r="AL1" s="22" t="s">
        <v>149</v>
      </c>
      <c r="AM1" s="22" t="s">
        <v>150</v>
      </c>
      <c r="AN1" s="22" t="s">
        <v>151</v>
      </c>
      <c r="AO1" s="22" t="s">
        <v>152</v>
      </c>
      <c r="AP1" s="22" t="s">
        <v>153</v>
      </c>
      <c r="AQ1" s="22" t="s">
        <v>154</v>
      </c>
      <c r="AR1" s="22" t="s">
        <v>155</v>
      </c>
      <c r="AS1" s="22" t="s">
        <v>156</v>
      </c>
      <c r="AT1" s="22" t="s">
        <v>157</v>
      </c>
      <c r="AU1" s="22" t="s">
        <v>158</v>
      </c>
      <c r="AV1" s="22" t="s">
        <v>159</v>
      </c>
      <c r="AW1" s="22" t="s">
        <v>160</v>
      </c>
      <c r="AX1" s="22" t="s">
        <v>161</v>
      </c>
      <c r="AY1" s="22" t="s">
        <v>162</v>
      </c>
    </row>
    <row r="2" spans="1:51" x14ac:dyDescent="0.3">
      <c r="A2" t="s">
        <v>82</v>
      </c>
      <c r="B2" t="s">
        <v>63</v>
      </c>
      <c r="C2" t="s">
        <v>10</v>
      </c>
      <c r="D2" t="s">
        <v>107</v>
      </c>
      <c r="E2">
        <v>0</v>
      </c>
      <c r="F2">
        <v>41.666666666666657</v>
      </c>
      <c r="G2">
        <v>32.333333333333343</v>
      </c>
      <c r="H2">
        <v>6</v>
      </c>
      <c r="I2">
        <v>7</v>
      </c>
      <c r="J2">
        <v>3.666666666666667</v>
      </c>
      <c r="K2">
        <v>2.666666666666667</v>
      </c>
      <c r="L2">
        <v>0</v>
      </c>
      <c r="M2">
        <v>0.66666666666666663</v>
      </c>
      <c r="N2">
        <v>6</v>
      </c>
      <c r="O2">
        <v>1</v>
      </c>
      <c r="P2">
        <v>0.33333333333333331</v>
      </c>
      <c r="Q2">
        <v>7.333333333333333</v>
      </c>
      <c r="R2">
        <v>9.3333333333333339</v>
      </c>
      <c r="S2">
        <v>0.217</v>
      </c>
      <c r="T2">
        <v>0.37799999999999989</v>
      </c>
      <c r="U2">
        <v>0.36233333333333329</v>
      </c>
      <c r="V2">
        <v>0.7403333333333334</v>
      </c>
      <c r="W2">
        <v>11.66666666666667</v>
      </c>
      <c r="X2">
        <v>0.33333333333333331</v>
      </c>
      <c r="Y2">
        <v>1.333333333333333</v>
      </c>
      <c r="Z2">
        <v>0</v>
      </c>
      <c r="AA2">
        <v>0.33333333333333331</v>
      </c>
      <c r="AB2">
        <v>0</v>
      </c>
      <c r="AC2">
        <v>40</v>
      </c>
      <c r="AD2">
        <v>35.666666666666657</v>
      </c>
      <c r="AE2">
        <v>5</v>
      </c>
      <c r="AF2">
        <v>9.6666666666666661</v>
      </c>
      <c r="AG2">
        <v>7</v>
      </c>
      <c r="AH2">
        <v>1.666666666666667</v>
      </c>
      <c r="AI2">
        <v>0</v>
      </c>
      <c r="AJ2">
        <v>1</v>
      </c>
      <c r="AK2">
        <v>5</v>
      </c>
      <c r="AL2">
        <v>2</v>
      </c>
      <c r="AM2">
        <v>0.66666666666666663</v>
      </c>
      <c r="AN2">
        <v>3</v>
      </c>
      <c r="AO2">
        <v>9</v>
      </c>
      <c r="AP2">
        <v>0.26500000000000001</v>
      </c>
      <c r="AQ2">
        <v>0.32600000000000001</v>
      </c>
      <c r="AR2">
        <v>0.38933333333333331</v>
      </c>
      <c r="AS2">
        <v>0.71499999999999997</v>
      </c>
      <c r="AT2">
        <v>14.33333333333333</v>
      </c>
      <c r="AU2">
        <v>0.33333333333333331</v>
      </c>
      <c r="AV2">
        <v>0.66666666666666663</v>
      </c>
      <c r="AW2">
        <v>0.33333333333333331</v>
      </c>
      <c r="AX2">
        <v>0.33333333333333331</v>
      </c>
      <c r="AY2">
        <v>0</v>
      </c>
    </row>
    <row r="3" spans="1:51" x14ac:dyDescent="0.3">
      <c r="A3" t="s">
        <v>63</v>
      </c>
      <c r="B3" t="s">
        <v>82</v>
      </c>
      <c r="C3" t="s">
        <v>11</v>
      </c>
      <c r="D3" t="s">
        <v>184</v>
      </c>
      <c r="E3">
        <v>0</v>
      </c>
      <c r="F3">
        <v>40</v>
      </c>
      <c r="G3">
        <v>35.666666666666657</v>
      </c>
      <c r="H3">
        <v>5</v>
      </c>
      <c r="I3">
        <v>9.6666666666666661</v>
      </c>
      <c r="J3">
        <v>7</v>
      </c>
      <c r="K3">
        <v>1.666666666666667</v>
      </c>
      <c r="L3">
        <v>0</v>
      </c>
      <c r="M3">
        <v>1</v>
      </c>
      <c r="N3">
        <v>5</v>
      </c>
      <c r="O3">
        <v>2</v>
      </c>
      <c r="P3">
        <v>0.66666666666666663</v>
      </c>
      <c r="Q3">
        <v>3</v>
      </c>
      <c r="R3">
        <v>9</v>
      </c>
      <c r="S3">
        <v>0.26500000000000001</v>
      </c>
      <c r="T3">
        <v>0.32600000000000001</v>
      </c>
      <c r="U3">
        <v>0.38933333333333331</v>
      </c>
      <c r="V3">
        <v>0.71499999999999997</v>
      </c>
      <c r="W3">
        <v>14.33333333333333</v>
      </c>
      <c r="X3">
        <v>0.33333333333333331</v>
      </c>
      <c r="Y3">
        <v>0.66666666666666663</v>
      </c>
      <c r="Z3">
        <v>0.33333333333333331</v>
      </c>
      <c r="AA3">
        <v>0.33333333333333331</v>
      </c>
      <c r="AB3">
        <v>0</v>
      </c>
      <c r="AC3">
        <v>41.666666666666657</v>
      </c>
      <c r="AD3">
        <v>32.333333333333343</v>
      </c>
      <c r="AE3">
        <v>6</v>
      </c>
      <c r="AF3">
        <v>7</v>
      </c>
      <c r="AG3">
        <v>3.666666666666667</v>
      </c>
      <c r="AH3">
        <v>2.666666666666667</v>
      </c>
      <c r="AI3">
        <v>0</v>
      </c>
      <c r="AJ3">
        <v>0.66666666666666663</v>
      </c>
      <c r="AK3">
        <v>6</v>
      </c>
      <c r="AL3">
        <v>1</v>
      </c>
      <c r="AM3">
        <v>0.33333333333333331</v>
      </c>
      <c r="AN3">
        <v>7.333333333333333</v>
      </c>
      <c r="AO3">
        <v>9.3333333333333339</v>
      </c>
      <c r="AP3">
        <v>0.217</v>
      </c>
      <c r="AQ3">
        <v>0.37799999999999989</v>
      </c>
      <c r="AR3">
        <v>0.36233333333333329</v>
      </c>
      <c r="AS3">
        <v>0.7403333333333334</v>
      </c>
      <c r="AT3">
        <v>11.66666666666667</v>
      </c>
      <c r="AU3">
        <v>0.33333333333333331</v>
      </c>
      <c r="AV3">
        <v>1.333333333333333</v>
      </c>
      <c r="AW3">
        <v>0</v>
      </c>
      <c r="AX3">
        <v>0.33333333333333331</v>
      </c>
      <c r="AY3">
        <v>0</v>
      </c>
    </row>
    <row r="4" spans="1:51" x14ac:dyDescent="0.3">
      <c r="A4" t="s">
        <v>90</v>
      </c>
      <c r="B4" t="s">
        <v>86</v>
      </c>
      <c r="C4" t="s">
        <v>10</v>
      </c>
      <c r="D4" t="s">
        <v>117</v>
      </c>
      <c r="E4">
        <v>0</v>
      </c>
      <c r="F4">
        <v>37.5</v>
      </c>
      <c r="G4">
        <v>33.75</v>
      </c>
      <c r="H4">
        <v>3.25</v>
      </c>
      <c r="I4">
        <v>6.5</v>
      </c>
      <c r="J4">
        <v>4.5</v>
      </c>
      <c r="K4">
        <v>1</v>
      </c>
      <c r="L4">
        <v>0.25</v>
      </c>
      <c r="M4">
        <v>0.75</v>
      </c>
      <c r="N4">
        <v>3.25</v>
      </c>
      <c r="O4">
        <v>0.25</v>
      </c>
      <c r="P4">
        <v>0</v>
      </c>
      <c r="Q4">
        <v>3.75</v>
      </c>
      <c r="R4">
        <v>10</v>
      </c>
      <c r="S4">
        <v>0.18775</v>
      </c>
      <c r="T4">
        <v>0.26500000000000001</v>
      </c>
      <c r="U4">
        <v>0.29649999999999999</v>
      </c>
      <c r="V4">
        <v>0.56174999999999997</v>
      </c>
      <c r="W4">
        <v>10.25</v>
      </c>
      <c r="X4">
        <v>0.5</v>
      </c>
      <c r="Y4">
        <v>0</v>
      </c>
      <c r="Z4">
        <v>0</v>
      </c>
      <c r="AA4">
        <v>0</v>
      </c>
      <c r="AB4">
        <v>0</v>
      </c>
      <c r="AC4">
        <v>42.75</v>
      </c>
      <c r="AD4">
        <v>37.5</v>
      </c>
      <c r="AE4">
        <v>8.5</v>
      </c>
      <c r="AF4">
        <v>11</v>
      </c>
      <c r="AG4">
        <v>6.25</v>
      </c>
      <c r="AH4">
        <v>3</v>
      </c>
      <c r="AI4">
        <v>0.5</v>
      </c>
      <c r="AJ4">
        <v>1.25</v>
      </c>
      <c r="AK4">
        <v>8.25</v>
      </c>
      <c r="AL4">
        <v>1</v>
      </c>
      <c r="AM4">
        <v>0</v>
      </c>
      <c r="AN4">
        <v>4</v>
      </c>
      <c r="AO4">
        <v>7.75</v>
      </c>
      <c r="AP4">
        <v>0.29325000000000001</v>
      </c>
      <c r="AQ4">
        <v>0.35925000000000001</v>
      </c>
      <c r="AR4">
        <v>0.50124999999999997</v>
      </c>
      <c r="AS4">
        <v>0.86050000000000004</v>
      </c>
      <c r="AT4">
        <v>18.75</v>
      </c>
      <c r="AU4">
        <v>0.5</v>
      </c>
      <c r="AV4">
        <v>0.25</v>
      </c>
      <c r="AW4">
        <v>0</v>
      </c>
      <c r="AX4">
        <v>0.75</v>
      </c>
      <c r="AY4">
        <v>0</v>
      </c>
    </row>
    <row r="5" spans="1:51" x14ac:dyDescent="0.3">
      <c r="A5" t="s">
        <v>86</v>
      </c>
      <c r="B5" t="s">
        <v>90</v>
      </c>
      <c r="C5" t="s">
        <v>11</v>
      </c>
      <c r="D5" t="s">
        <v>186</v>
      </c>
      <c r="E5">
        <v>0</v>
      </c>
      <c r="F5">
        <v>42.75</v>
      </c>
      <c r="G5">
        <v>37.5</v>
      </c>
      <c r="H5">
        <v>8.5</v>
      </c>
      <c r="I5">
        <v>11</v>
      </c>
      <c r="J5">
        <v>6.25</v>
      </c>
      <c r="K5">
        <v>3</v>
      </c>
      <c r="L5">
        <v>0.5</v>
      </c>
      <c r="M5">
        <v>1.25</v>
      </c>
      <c r="N5">
        <v>8.25</v>
      </c>
      <c r="O5">
        <v>1</v>
      </c>
      <c r="P5">
        <v>0</v>
      </c>
      <c r="Q5">
        <v>4</v>
      </c>
      <c r="R5">
        <v>7.75</v>
      </c>
      <c r="S5">
        <v>0.29325000000000001</v>
      </c>
      <c r="T5">
        <v>0.35925000000000001</v>
      </c>
      <c r="U5">
        <v>0.50124999999999997</v>
      </c>
      <c r="V5">
        <v>0.86050000000000004</v>
      </c>
      <c r="W5">
        <v>18.75</v>
      </c>
      <c r="X5">
        <v>0.5</v>
      </c>
      <c r="Y5">
        <v>0.25</v>
      </c>
      <c r="Z5">
        <v>0</v>
      </c>
      <c r="AA5">
        <v>0.75</v>
      </c>
      <c r="AB5">
        <v>0</v>
      </c>
      <c r="AC5">
        <v>37.5</v>
      </c>
      <c r="AD5">
        <v>33.75</v>
      </c>
      <c r="AE5">
        <v>3.25</v>
      </c>
      <c r="AF5">
        <v>6.5</v>
      </c>
      <c r="AG5">
        <v>4.5</v>
      </c>
      <c r="AH5">
        <v>1</v>
      </c>
      <c r="AI5">
        <v>0.25</v>
      </c>
      <c r="AJ5">
        <v>0.75</v>
      </c>
      <c r="AK5">
        <v>3.25</v>
      </c>
      <c r="AL5">
        <v>0.25</v>
      </c>
      <c r="AM5">
        <v>0</v>
      </c>
      <c r="AN5">
        <v>3.75</v>
      </c>
      <c r="AO5">
        <v>10</v>
      </c>
      <c r="AP5">
        <v>0.18775</v>
      </c>
      <c r="AQ5">
        <v>0.26500000000000001</v>
      </c>
      <c r="AR5">
        <v>0.29649999999999999</v>
      </c>
      <c r="AS5">
        <v>0.56174999999999997</v>
      </c>
      <c r="AT5">
        <v>10.25</v>
      </c>
      <c r="AU5">
        <v>0.5</v>
      </c>
      <c r="AV5">
        <v>0</v>
      </c>
      <c r="AW5">
        <v>0</v>
      </c>
      <c r="AX5">
        <v>0</v>
      </c>
      <c r="AY5">
        <v>0</v>
      </c>
    </row>
    <row r="6" spans="1:51" x14ac:dyDescent="0.3">
      <c r="A6" t="s">
        <v>74</v>
      </c>
      <c r="B6" t="s">
        <v>70</v>
      </c>
      <c r="C6" t="s">
        <v>10</v>
      </c>
      <c r="D6" t="s">
        <v>106</v>
      </c>
      <c r="E6">
        <v>0</v>
      </c>
      <c r="F6">
        <v>38</v>
      </c>
      <c r="G6">
        <v>34</v>
      </c>
      <c r="H6">
        <v>5</v>
      </c>
      <c r="I6">
        <v>10</v>
      </c>
      <c r="J6">
        <v>7</v>
      </c>
      <c r="K6">
        <v>1.5</v>
      </c>
      <c r="L6">
        <v>0</v>
      </c>
      <c r="M6">
        <v>1.5</v>
      </c>
      <c r="N6">
        <v>5</v>
      </c>
      <c r="O6">
        <v>0</v>
      </c>
      <c r="P6">
        <v>0</v>
      </c>
      <c r="Q6">
        <v>3</v>
      </c>
      <c r="R6">
        <v>4.5</v>
      </c>
      <c r="S6">
        <v>0.29399999999999998</v>
      </c>
      <c r="T6">
        <v>0.36399999999999999</v>
      </c>
      <c r="U6">
        <v>0.47049999999999997</v>
      </c>
      <c r="V6">
        <v>0.83450000000000002</v>
      </c>
      <c r="W6">
        <v>16</v>
      </c>
      <c r="X6">
        <v>1.5</v>
      </c>
      <c r="Y6">
        <v>1</v>
      </c>
      <c r="Z6">
        <v>0</v>
      </c>
      <c r="AA6">
        <v>0</v>
      </c>
      <c r="AB6">
        <v>0</v>
      </c>
      <c r="AC6">
        <v>39</v>
      </c>
      <c r="AD6">
        <v>35</v>
      </c>
      <c r="AE6">
        <v>4.5</v>
      </c>
      <c r="AF6">
        <v>9</v>
      </c>
      <c r="AG6">
        <v>7.5</v>
      </c>
      <c r="AH6">
        <v>1.5</v>
      </c>
      <c r="AI6">
        <v>0</v>
      </c>
      <c r="AJ6">
        <v>0</v>
      </c>
      <c r="AK6">
        <v>4</v>
      </c>
      <c r="AL6">
        <v>1</v>
      </c>
      <c r="AM6">
        <v>0</v>
      </c>
      <c r="AN6">
        <v>2.5</v>
      </c>
      <c r="AO6">
        <v>10</v>
      </c>
      <c r="AP6">
        <v>0.25700000000000001</v>
      </c>
      <c r="AQ6">
        <v>0.32050000000000001</v>
      </c>
      <c r="AR6">
        <v>0.3</v>
      </c>
      <c r="AS6">
        <v>0.62050000000000005</v>
      </c>
      <c r="AT6">
        <v>10.5</v>
      </c>
      <c r="AU6">
        <v>0.5</v>
      </c>
      <c r="AV6">
        <v>1</v>
      </c>
      <c r="AW6">
        <v>0</v>
      </c>
      <c r="AX6">
        <v>0.5</v>
      </c>
      <c r="AY6">
        <v>0</v>
      </c>
    </row>
    <row r="7" spans="1:51" x14ac:dyDescent="0.3">
      <c r="A7" t="s">
        <v>70</v>
      </c>
      <c r="B7" t="s">
        <v>74</v>
      </c>
      <c r="C7" t="s">
        <v>11</v>
      </c>
      <c r="D7" t="s">
        <v>113</v>
      </c>
      <c r="E7">
        <v>0</v>
      </c>
      <c r="F7">
        <v>39</v>
      </c>
      <c r="G7">
        <v>35</v>
      </c>
      <c r="H7">
        <v>4.5</v>
      </c>
      <c r="I7">
        <v>9</v>
      </c>
      <c r="J7">
        <v>7.5</v>
      </c>
      <c r="K7">
        <v>1.5</v>
      </c>
      <c r="L7">
        <v>0</v>
      </c>
      <c r="M7">
        <v>0</v>
      </c>
      <c r="N7">
        <v>4</v>
      </c>
      <c r="O7">
        <v>1</v>
      </c>
      <c r="P7">
        <v>0</v>
      </c>
      <c r="Q7">
        <v>2.5</v>
      </c>
      <c r="R7">
        <v>10</v>
      </c>
      <c r="S7">
        <v>0.25700000000000001</v>
      </c>
      <c r="T7">
        <v>0.32050000000000001</v>
      </c>
      <c r="U7">
        <v>0.3</v>
      </c>
      <c r="V7">
        <v>0.62050000000000005</v>
      </c>
      <c r="W7">
        <v>10.5</v>
      </c>
      <c r="X7">
        <v>0.5</v>
      </c>
      <c r="Y7">
        <v>1</v>
      </c>
      <c r="Z7">
        <v>0</v>
      </c>
      <c r="AA7">
        <v>0.5</v>
      </c>
      <c r="AB7">
        <v>0</v>
      </c>
      <c r="AC7">
        <v>38</v>
      </c>
      <c r="AD7">
        <v>34</v>
      </c>
      <c r="AE7">
        <v>5</v>
      </c>
      <c r="AF7">
        <v>10</v>
      </c>
      <c r="AG7">
        <v>7</v>
      </c>
      <c r="AH7">
        <v>1.5</v>
      </c>
      <c r="AI7">
        <v>0</v>
      </c>
      <c r="AJ7">
        <v>1.5</v>
      </c>
      <c r="AK7">
        <v>5</v>
      </c>
      <c r="AL7">
        <v>0</v>
      </c>
      <c r="AM7">
        <v>0</v>
      </c>
      <c r="AN7">
        <v>3</v>
      </c>
      <c r="AO7">
        <v>4.5</v>
      </c>
      <c r="AP7">
        <v>0.29399999999999998</v>
      </c>
      <c r="AQ7">
        <v>0.36399999999999999</v>
      </c>
      <c r="AR7">
        <v>0.47049999999999997</v>
      </c>
      <c r="AS7">
        <v>0.83450000000000002</v>
      </c>
      <c r="AT7">
        <v>16</v>
      </c>
      <c r="AU7">
        <v>1.5</v>
      </c>
      <c r="AV7">
        <v>1</v>
      </c>
      <c r="AW7">
        <v>0</v>
      </c>
      <c r="AX7">
        <v>0</v>
      </c>
      <c r="AY7">
        <v>0</v>
      </c>
    </row>
    <row r="8" spans="1:51" x14ac:dyDescent="0.3">
      <c r="A8" t="s">
        <v>72</v>
      </c>
      <c r="B8" t="s">
        <v>84</v>
      </c>
      <c r="C8" t="s">
        <v>10</v>
      </c>
      <c r="D8" t="s">
        <v>111</v>
      </c>
      <c r="E8">
        <v>0</v>
      </c>
      <c r="F8">
        <v>32</v>
      </c>
      <c r="G8">
        <v>32</v>
      </c>
      <c r="H8">
        <v>1</v>
      </c>
      <c r="I8">
        <v>5</v>
      </c>
      <c r="J8">
        <v>4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12</v>
      </c>
      <c r="S8">
        <v>0.156</v>
      </c>
      <c r="T8">
        <v>0.156</v>
      </c>
      <c r="U8">
        <v>0.25</v>
      </c>
      <c r="V8">
        <v>0.40600000000000003</v>
      </c>
      <c r="W8">
        <v>8</v>
      </c>
      <c r="X8">
        <v>0</v>
      </c>
      <c r="Y8">
        <v>0</v>
      </c>
      <c r="Z8">
        <v>0</v>
      </c>
      <c r="AA8">
        <v>0</v>
      </c>
      <c r="AB8">
        <v>0</v>
      </c>
      <c r="AC8">
        <v>34</v>
      </c>
      <c r="AD8">
        <v>28</v>
      </c>
      <c r="AE8">
        <v>3</v>
      </c>
      <c r="AF8">
        <v>5</v>
      </c>
      <c r="AG8">
        <v>4</v>
      </c>
      <c r="AH8">
        <v>0</v>
      </c>
      <c r="AI8">
        <v>0</v>
      </c>
      <c r="AJ8">
        <v>1</v>
      </c>
      <c r="AK8">
        <v>3</v>
      </c>
      <c r="AL8">
        <v>0</v>
      </c>
      <c r="AM8">
        <v>1</v>
      </c>
      <c r="AN8">
        <v>6</v>
      </c>
      <c r="AO8">
        <v>6</v>
      </c>
      <c r="AP8">
        <v>0.17899999999999999</v>
      </c>
      <c r="AQ8">
        <v>0.32400000000000001</v>
      </c>
      <c r="AR8">
        <v>0.28599999999999998</v>
      </c>
      <c r="AS8">
        <v>0.60899999999999999</v>
      </c>
      <c r="AT8">
        <v>8</v>
      </c>
      <c r="AU8">
        <v>2</v>
      </c>
      <c r="AV8">
        <v>0</v>
      </c>
      <c r="AW8">
        <v>0</v>
      </c>
      <c r="AX8">
        <v>0</v>
      </c>
      <c r="AY8">
        <v>0</v>
      </c>
    </row>
    <row r="9" spans="1:51" x14ac:dyDescent="0.3">
      <c r="A9" t="s">
        <v>84</v>
      </c>
      <c r="B9" t="s">
        <v>72</v>
      </c>
      <c r="C9" t="s">
        <v>11</v>
      </c>
      <c r="D9" t="s">
        <v>187</v>
      </c>
      <c r="E9">
        <v>0</v>
      </c>
      <c r="F9">
        <v>34</v>
      </c>
      <c r="G9">
        <v>28</v>
      </c>
      <c r="H9">
        <v>3</v>
      </c>
      <c r="I9">
        <v>5</v>
      </c>
      <c r="J9">
        <v>4</v>
      </c>
      <c r="K9">
        <v>0</v>
      </c>
      <c r="L9">
        <v>0</v>
      </c>
      <c r="M9">
        <v>1</v>
      </c>
      <c r="N9">
        <v>3</v>
      </c>
      <c r="O9">
        <v>0</v>
      </c>
      <c r="P9">
        <v>1</v>
      </c>
      <c r="Q9">
        <v>6</v>
      </c>
      <c r="R9">
        <v>6</v>
      </c>
      <c r="S9">
        <v>0.17899999999999999</v>
      </c>
      <c r="T9">
        <v>0.32400000000000001</v>
      </c>
      <c r="U9">
        <v>0.28599999999999998</v>
      </c>
      <c r="V9">
        <v>0.60899999999999999</v>
      </c>
      <c r="W9">
        <v>8</v>
      </c>
      <c r="X9">
        <v>2</v>
      </c>
      <c r="Y9">
        <v>0</v>
      </c>
      <c r="Z9">
        <v>0</v>
      </c>
      <c r="AA9">
        <v>0</v>
      </c>
      <c r="AB9">
        <v>0</v>
      </c>
      <c r="AC9">
        <v>32</v>
      </c>
      <c r="AD9">
        <v>32</v>
      </c>
      <c r="AE9">
        <v>1</v>
      </c>
      <c r="AF9">
        <v>5</v>
      </c>
      <c r="AG9">
        <v>4</v>
      </c>
      <c r="AH9">
        <v>0</v>
      </c>
      <c r="AI9">
        <v>0</v>
      </c>
      <c r="AJ9">
        <v>1</v>
      </c>
      <c r="AK9">
        <v>1</v>
      </c>
      <c r="AL9">
        <v>0</v>
      </c>
      <c r="AM9">
        <v>0</v>
      </c>
      <c r="AN9">
        <v>0</v>
      </c>
      <c r="AO9">
        <v>12</v>
      </c>
      <c r="AP9">
        <v>0.156</v>
      </c>
      <c r="AQ9">
        <v>0.156</v>
      </c>
      <c r="AR9">
        <v>0.25</v>
      </c>
      <c r="AS9">
        <v>0.40600000000000003</v>
      </c>
      <c r="AT9">
        <v>8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3">
      <c r="A10" t="s">
        <v>82</v>
      </c>
      <c r="B10" t="s">
        <v>63</v>
      </c>
      <c r="C10" t="s">
        <v>10</v>
      </c>
      <c r="D10" t="s">
        <v>183</v>
      </c>
      <c r="E10">
        <v>0</v>
      </c>
      <c r="F10">
        <v>41.666666666666657</v>
      </c>
      <c r="G10">
        <v>32.333333333333343</v>
      </c>
      <c r="H10">
        <v>6</v>
      </c>
      <c r="I10">
        <v>7</v>
      </c>
      <c r="J10">
        <v>3.666666666666667</v>
      </c>
      <c r="K10">
        <v>2.666666666666667</v>
      </c>
      <c r="L10">
        <v>0</v>
      </c>
      <c r="M10">
        <v>0.66666666666666663</v>
      </c>
      <c r="N10">
        <v>6</v>
      </c>
      <c r="O10">
        <v>1</v>
      </c>
      <c r="P10">
        <v>0.33333333333333331</v>
      </c>
      <c r="Q10">
        <v>7.333333333333333</v>
      </c>
      <c r="R10">
        <v>9.3333333333333339</v>
      </c>
      <c r="S10">
        <v>0.217</v>
      </c>
      <c r="T10">
        <v>0.37799999999999989</v>
      </c>
      <c r="U10">
        <v>0.36233333333333329</v>
      </c>
      <c r="V10">
        <v>0.7403333333333334</v>
      </c>
      <c r="W10">
        <v>11.66666666666667</v>
      </c>
      <c r="X10">
        <v>0.33333333333333331</v>
      </c>
      <c r="Y10">
        <v>1.333333333333333</v>
      </c>
      <c r="Z10">
        <v>0</v>
      </c>
      <c r="AA10">
        <v>0.33333333333333331</v>
      </c>
      <c r="AB10">
        <v>0</v>
      </c>
      <c r="AC10">
        <v>40</v>
      </c>
      <c r="AD10">
        <v>35.666666666666657</v>
      </c>
      <c r="AE10">
        <v>5</v>
      </c>
      <c r="AF10">
        <v>9.6666666666666661</v>
      </c>
      <c r="AG10">
        <v>7</v>
      </c>
      <c r="AH10">
        <v>1.666666666666667</v>
      </c>
      <c r="AI10">
        <v>0</v>
      </c>
      <c r="AJ10">
        <v>1</v>
      </c>
      <c r="AK10">
        <v>5</v>
      </c>
      <c r="AL10">
        <v>2</v>
      </c>
      <c r="AM10">
        <v>0.66666666666666663</v>
      </c>
      <c r="AN10">
        <v>3</v>
      </c>
      <c r="AO10">
        <v>9</v>
      </c>
      <c r="AP10">
        <v>0.26500000000000001</v>
      </c>
      <c r="AQ10">
        <v>0.32600000000000001</v>
      </c>
      <c r="AR10">
        <v>0.38933333333333331</v>
      </c>
      <c r="AS10">
        <v>0.71499999999999997</v>
      </c>
      <c r="AT10">
        <v>14.33333333333333</v>
      </c>
      <c r="AU10">
        <v>0.33333333333333331</v>
      </c>
      <c r="AV10">
        <v>0.66666666666666663</v>
      </c>
      <c r="AW10">
        <v>0.33333333333333331</v>
      </c>
      <c r="AX10">
        <v>0.33333333333333331</v>
      </c>
      <c r="AY10">
        <v>0</v>
      </c>
    </row>
    <row r="11" spans="1:51" x14ac:dyDescent="0.3">
      <c r="A11" t="s">
        <v>63</v>
      </c>
      <c r="B11" t="s">
        <v>82</v>
      </c>
      <c r="C11" t="s">
        <v>11</v>
      </c>
      <c r="D11" t="s">
        <v>105</v>
      </c>
      <c r="E11">
        <v>0</v>
      </c>
      <c r="F11">
        <v>40</v>
      </c>
      <c r="G11">
        <v>35.666666666666657</v>
      </c>
      <c r="H11">
        <v>5</v>
      </c>
      <c r="I11">
        <v>9.6666666666666661</v>
      </c>
      <c r="J11">
        <v>7</v>
      </c>
      <c r="K11">
        <v>1.666666666666667</v>
      </c>
      <c r="L11">
        <v>0</v>
      </c>
      <c r="M11">
        <v>1</v>
      </c>
      <c r="N11">
        <v>5</v>
      </c>
      <c r="O11">
        <v>2</v>
      </c>
      <c r="P11">
        <v>0.66666666666666663</v>
      </c>
      <c r="Q11">
        <v>3</v>
      </c>
      <c r="R11">
        <v>9</v>
      </c>
      <c r="S11">
        <v>0.26500000000000001</v>
      </c>
      <c r="T11">
        <v>0.32600000000000001</v>
      </c>
      <c r="U11">
        <v>0.38933333333333331</v>
      </c>
      <c r="V11">
        <v>0.71499999999999997</v>
      </c>
      <c r="W11">
        <v>14.33333333333333</v>
      </c>
      <c r="X11">
        <v>0.33333333333333331</v>
      </c>
      <c r="Y11">
        <v>0.66666666666666663</v>
      </c>
      <c r="Z11">
        <v>0.33333333333333331</v>
      </c>
      <c r="AA11">
        <v>0.33333333333333331</v>
      </c>
      <c r="AB11">
        <v>0</v>
      </c>
      <c r="AC11">
        <v>41.666666666666657</v>
      </c>
      <c r="AD11">
        <v>32.333333333333343</v>
      </c>
      <c r="AE11">
        <v>6</v>
      </c>
      <c r="AF11">
        <v>7</v>
      </c>
      <c r="AG11">
        <v>3.666666666666667</v>
      </c>
      <c r="AH11">
        <v>2.666666666666667</v>
      </c>
      <c r="AI11">
        <v>0</v>
      </c>
      <c r="AJ11">
        <v>0.66666666666666663</v>
      </c>
      <c r="AK11">
        <v>6</v>
      </c>
      <c r="AL11">
        <v>1</v>
      </c>
      <c r="AM11">
        <v>0.33333333333333331</v>
      </c>
      <c r="AN11">
        <v>7.333333333333333</v>
      </c>
      <c r="AO11">
        <v>9.3333333333333339</v>
      </c>
      <c r="AP11">
        <v>0.217</v>
      </c>
      <c r="AQ11">
        <v>0.37799999999999989</v>
      </c>
      <c r="AR11">
        <v>0.36233333333333329</v>
      </c>
      <c r="AS11">
        <v>0.7403333333333334</v>
      </c>
      <c r="AT11">
        <v>11.66666666666667</v>
      </c>
      <c r="AU11">
        <v>0.33333333333333331</v>
      </c>
      <c r="AV11">
        <v>1.333333333333333</v>
      </c>
      <c r="AW11">
        <v>0</v>
      </c>
      <c r="AX11">
        <v>0.33333333333333331</v>
      </c>
      <c r="AY11">
        <v>0</v>
      </c>
    </row>
    <row r="12" spans="1:51" x14ac:dyDescent="0.3">
      <c r="A12" t="s">
        <v>87</v>
      </c>
      <c r="B12" t="s">
        <v>91</v>
      </c>
      <c r="C12" t="s">
        <v>10</v>
      </c>
      <c r="D12" t="s">
        <v>109</v>
      </c>
      <c r="E12">
        <v>0</v>
      </c>
      <c r="F12">
        <v>41</v>
      </c>
      <c r="G12">
        <v>38</v>
      </c>
      <c r="H12">
        <v>8</v>
      </c>
      <c r="I12">
        <v>15</v>
      </c>
      <c r="J12">
        <v>10</v>
      </c>
      <c r="K12">
        <v>4</v>
      </c>
      <c r="L12">
        <v>0</v>
      </c>
      <c r="M12">
        <v>1</v>
      </c>
      <c r="N12">
        <v>7</v>
      </c>
      <c r="O12">
        <v>3</v>
      </c>
      <c r="P12">
        <v>1</v>
      </c>
      <c r="Q12">
        <v>2</v>
      </c>
      <c r="R12">
        <v>10</v>
      </c>
      <c r="S12">
        <v>0.39500000000000002</v>
      </c>
      <c r="T12">
        <v>0.41499999999999998</v>
      </c>
      <c r="U12">
        <v>0.57899999999999996</v>
      </c>
      <c r="V12">
        <v>0.99399999999999999</v>
      </c>
      <c r="W12">
        <v>22</v>
      </c>
      <c r="X12">
        <v>1</v>
      </c>
      <c r="Y12">
        <v>0</v>
      </c>
      <c r="Z12">
        <v>0</v>
      </c>
      <c r="AA12">
        <v>1</v>
      </c>
      <c r="AB12">
        <v>0</v>
      </c>
      <c r="AC12">
        <v>36</v>
      </c>
      <c r="AD12">
        <v>34</v>
      </c>
      <c r="AE12">
        <v>4</v>
      </c>
      <c r="AF12">
        <v>8</v>
      </c>
      <c r="AG12">
        <v>6</v>
      </c>
      <c r="AH12">
        <v>1</v>
      </c>
      <c r="AI12">
        <v>0</v>
      </c>
      <c r="AJ12">
        <v>1</v>
      </c>
      <c r="AK12">
        <v>4</v>
      </c>
      <c r="AL12">
        <v>1</v>
      </c>
      <c r="AM12">
        <v>0</v>
      </c>
      <c r="AN12">
        <v>2</v>
      </c>
      <c r="AO12">
        <v>10</v>
      </c>
      <c r="AP12">
        <v>0.23499999999999999</v>
      </c>
      <c r="AQ12">
        <v>0.27800000000000002</v>
      </c>
      <c r="AR12">
        <v>0.35299999999999998</v>
      </c>
      <c r="AS12">
        <v>0.63100000000000001</v>
      </c>
      <c r="AT12">
        <v>12</v>
      </c>
      <c r="AU12">
        <v>1</v>
      </c>
      <c r="AV12">
        <v>0</v>
      </c>
      <c r="AW12">
        <v>0</v>
      </c>
      <c r="AX12">
        <v>0</v>
      </c>
      <c r="AY12">
        <v>0</v>
      </c>
    </row>
    <row r="13" spans="1:51" x14ac:dyDescent="0.3">
      <c r="A13" t="s">
        <v>91</v>
      </c>
      <c r="B13" t="s">
        <v>87</v>
      </c>
      <c r="C13" t="s">
        <v>11</v>
      </c>
      <c r="D13" t="s">
        <v>118</v>
      </c>
      <c r="E13">
        <v>0</v>
      </c>
      <c r="F13">
        <v>36</v>
      </c>
      <c r="G13">
        <v>34</v>
      </c>
      <c r="H13">
        <v>4</v>
      </c>
      <c r="I13">
        <v>8</v>
      </c>
      <c r="J13">
        <v>6</v>
      </c>
      <c r="K13">
        <v>1</v>
      </c>
      <c r="L13">
        <v>0</v>
      </c>
      <c r="M13">
        <v>1</v>
      </c>
      <c r="N13">
        <v>4</v>
      </c>
      <c r="O13">
        <v>1</v>
      </c>
      <c r="P13">
        <v>0</v>
      </c>
      <c r="Q13">
        <v>2</v>
      </c>
      <c r="R13">
        <v>10</v>
      </c>
      <c r="S13">
        <v>0.23499999999999999</v>
      </c>
      <c r="T13">
        <v>0.27800000000000002</v>
      </c>
      <c r="U13">
        <v>0.35299999999999998</v>
      </c>
      <c r="V13">
        <v>0.63100000000000001</v>
      </c>
      <c r="W13">
        <v>12</v>
      </c>
      <c r="X13">
        <v>1</v>
      </c>
      <c r="Y13">
        <v>0</v>
      </c>
      <c r="Z13">
        <v>0</v>
      </c>
      <c r="AA13">
        <v>0</v>
      </c>
      <c r="AB13">
        <v>0</v>
      </c>
      <c r="AC13">
        <v>41</v>
      </c>
      <c r="AD13">
        <v>38</v>
      </c>
      <c r="AE13">
        <v>8</v>
      </c>
      <c r="AF13">
        <v>15</v>
      </c>
      <c r="AG13">
        <v>10</v>
      </c>
      <c r="AH13">
        <v>4</v>
      </c>
      <c r="AI13">
        <v>0</v>
      </c>
      <c r="AJ13">
        <v>1</v>
      </c>
      <c r="AK13">
        <v>7</v>
      </c>
      <c r="AL13">
        <v>3</v>
      </c>
      <c r="AM13">
        <v>1</v>
      </c>
      <c r="AN13">
        <v>2</v>
      </c>
      <c r="AO13">
        <v>10</v>
      </c>
      <c r="AP13">
        <v>0.39500000000000002</v>
      </c>
      <c r="AQ13">
        <v>0.41499999999999998</v>
      </c>
      <c r="AR13">
        <v>0.57899999999999996</v>
      </c>
      <c r="AS13">
        <v>0.99399999999999999</v>
      </c>
      <c r="AT13">
        <v>22</v>
      </c>
      <c r="AU13">
        <v>1</v>
      </c>
      <c r="AV13">
        <v>0</v>
      </c>
      <c r="AW13">
        <v>0</v>
      </c>
      <c r="AX13">
        <v>1</v>
      </c>
      <c r="AY13">
        <v>0</v>
      </c>
    </row>
    <row r="14" spans="1:51" x14ac:dyDescent="0.3">
      <c r="A14" t="s">
        <v>61</v>
      </c>
      <c r="B14" t="s">
        <v>73</v>
      </c>
      <c r="C14" t="s">
        <v>10</v>
      </c>
      <c r="D14" t="s">
        <v>188</v>
      </c>
      <c r="E14">
        <v>0</v>
      </c>
      <c r="F14">
        <v>34.75</v>
      </c>
      <c r="G14">
        <v>31</v>
      </c>
      <c r="H14">
        <v>3.25</v>
      </c>
      <c r="I14">
        <v>7</v>
      </c>
      <c r="J14">
        <v>4.75</v>
      </c>
      <c r="K14">
        <v>0.75</v>
      </c>
      <c r="L14">
        <v>0.25</v>
      </c>
      <c r="M14">
        <v>1.25</v>
      </c>
      <c r="N14">
        <v>3</v>
      </c>
      <c r="O14">
        <v>0.5</v>
      </c>
      <c r="P14">
        <v>0.25</v>
      </c>
      <c r="Q14">
        <v>3</v>
      </c>
      <c r="R14">
        <v>8</v>
      </c>
      <c r="S14">
        <v>0.22575000000000001</v>
      </c>
      <c r="T14">
        <v>0.29349999999999998</v>
      </c>
      <c r="U14">
        <v>0.38550000000000001</v>
      </c>
      <c r="V14">
        <v>0.67900000000000005</v>
      </c>
      <c r="W14">
        <v>12</v>
      </c>
      <c r="X14">
        <v>0</v>
      </c>
      <c r="Y14">
        <v>0.25</v>
      </c>
      <c r="Z14">
        <v>0.25</v>
      </c>
      <c r="AA14">
        <v>0.25</v>
      </c>
      <c r="AB14">
        <v>0</v>
      </c>
      <c r="AC14">
        <v>36.5</v>
      </c>
      <c r="AD14">
        <v>33.25</v>
      </c>
      <c r="AE14">
        <v>3.25</v>
      </c>
      <c r="AF14">
        <v>6.75</v>
      </c>
      <c r="AG14">
        <v>4.75</v>
      </c>
      <c r="AH14">
        <v>1</v>
      </c>
      <c r="AI14">
        <v>0.5</v>
      </c>
      <c r="AJ14">
        <v>0.5</v>
      </c>
      <c r="AK14">
        <v>2.75</v>
      </c>
      <c r="AL14">
        <v>1.25</v>
      </c>
      <c r="AM14">
        <v>0.25</v>
      </c>
      <c r="AN14">
        <v>3</v>
      </c>
      <c r="AO14">
        <v>10.25</v>
      </c>
      <c r="AP14">
        <v>0.20175000000000001</v>
      </c>
      <c r="AQ14">
        <v>0.27324999999999999</v>
      </c>
      <c r="AR14">
        <v>0.30675000000000002</v>
      </c>
      <c r="AS14">
        <v>0.57974999999999999</v>
      </c>
      <c r="AT14">
        <v>10.25</v>
      </c>
      <c r="AU14">
        <v>0</v>
      </c>
      <c r="AV14">
        <v>0.25</v>
      </c>
      <c r="AW14">
        <v>0</v>
      </c>
      <c r="AX14">
        <v>0</v>
      </c>
      <c r="AY14">
        <v>0</v>
      </c>
    </row>
    <row r="15" spans="1:51" x14ac:dyDescent="0.3">
      <c r="A15" t="s">
        <v>73</v>
      </c>
      <c r="B15" t="s">
        <v>61</v>
      </c>
      <c r="C15" t="s">
        <v>11</v>
      </c>
      <c r="D15" t="s">
        <v>115</v>
      </c>
      <c r="E15">
        <v>0</v>
      </c>
      <c r="F15">
        <v>36.5</v>
      </c>
      <c r="G15">
        <v>33.25</v>
      </c>
      <c r="H15">
        <v>3.25</v>
      </c>
      <c r="I15">
        <v>6.75</v>
      </c>
      <c r="J15">
        <v>4.75</v>
      </c>
      <c r="K15">
        <v>1</v>
      </c>
      <c r="L15">
        <v>0.5</v>
      </c>
      <c r="M15">
        <v>0.5</v>
      </c>
      <c r="N15">
        <v>2.75</v>
      </c>
      <c r="O15">
        <v>1.25</v>
      </c>
      <c r="P15">
        <v>0.25</v>
      </c>
      <c r="Q15">
        <v>3</v>
      </c>
      <c r="R15">
        <v>10.25</v>
      </c>
      <c r="S15">
        <v>0.20175000000000001</v>
      </c>
      <c r="T15">
        <v>0.27324999999999999</v>
      </c>
      <c r="U15">
        <v>0.30675000000000002</v>
      </c>
      <c r="V15">
        <v>0.57974999999999999</v>
      </c>
      <c r="W15">
        <v>10.25</v>
      </c>
      <c r="X15">
        <v>0</v>
      </c>
      <c r="Y15">
        <v>0.25</v>
      </c>
      <c r="Z15">
        <v>0</v>
      </c>
      <c r="AA15">
        <v>0</v>
      </c>
      <c r="AB15">
        <v>0</v>
      </c>
      <c r="AC15">
        <v>34.75</v>
      </c>
      <c r="AD15">
        <v>31</v>
      </c>
      <c r="AE15">
        <v>3.25</v>
      </c>
      <c r="AF15">
        <v>7</v>
      </c>
      <c r="AG15">
        <v>4.75</v>
      </c>
      <c r="AH15">
        <v>0.75</v>
      </c>
      <c r="AI15">
        <v>0.25</v>
      </c>
      <c r="AJ15">
        <v>1.25</v>
      </c>
      <c r="AK15">
        <v>3</v>
      </c>
      <c r="AL15">
        <v>0.5</v>
      </c>
      <c r="AM15">
        <v>0.25</v>
      </c>
      <c r="AN15">
        <v>3</v>
      </c>
      <c r="AO15">
        <v>8</v>
      </c>
      <c r="AP15">
        <v>0.22575000000000001</v>
      </c>
      <c r="AQ15">
        <v>0.29349999999999998</v>
      </c>
      <c r="AR15">
        <v>0.38550000000000001</v>
      </c>
      <c r="AS15">
        <v>0.67900000000000005</v>
      </c>
      <c r="AT15">
        <v>12</v>
      </c>
      <c r="AU15">
        <v>0</v>
      </c>
      <c r="AV15">
        <v>0.25</v>
      </c>
      <c r="AW15">
        <v>0.25</v>
      </c>
      <c r="AX15">
        <v>0.25</v>
      </c>
      <c r="AY15">
        <v>0</v>
      </c>
    </row>
    <row r="16" spans="1:51" x14ac:dyDescent="0.3">
      <c r="A16" t="s">
        <v>78</v>
      </c>
      <c r="B16" t="s">
        <v>36</v>
      </c>
      <c r="C16" t="s">
        <v>10</v>
      </c>
      <c r="D16" t="s">
        <v>114</v>
      </c>
      <c r="E16">
        <v>0</v>
      </c>
      <c r="F16">
        <v>36.25</v>
      </c>
      <c r="G16">
        <v>34.25</v>
      </c>
      <c r="H16">
        <v>4.5</v>
      </c>
      <c r="I16">
        <v>8.5</v>
      </c>
      <c r="J16">
        <v>5</v>
      </c>
      <c r="K16">
        <v>1.75</v>
      </c>
      <c r="L16">
        <v>0.25</v>
      </c>
      <c r="M16">
        <v>1.5</v>
      </c>
      <c r="N16">
        <v>4</v>
      </c>
      <c r="O16">
        <v>0</v>
      </c>
      <c r="P16">
        <v>0.25</v>
      </c>
      <c r="Q16">
        <v>1.75</v>
      </c>
      <c r="R16">
        <v>9</v>
      </c>
      <c r="S16">
        <v>0.24</v>
      </c>
      <c r="T16">
        <v>0.28175</v>
      </c>
      <c r="U16">
        <v>0.42849999999999999</v>
      </c>
      <c r="V16">
        <v>0.71025000000000005</v>
      </c>
      <c r="W16">
        <v>15.25</v>
      </c>
      <c r="X16">
        <v>0.25</v>
      </c>
      <c r="Y16">
        <v>0.25</v>
      </c>
      <c r="Z16">
        <v>0</v>
      </c>
      <c r="AA16">
        <v>0</v>
      </c>
      <c r="AB16">
        <v>0.25</v>
      </c>
      <c r="AC16">
        <v>37.5</v>
      </c>
      <c r="AD16">
        <v>32.75</v>
      </c>
      <c r="AE16">
        <v>3.75</v>
      </c>
      <c r="AF16">
        <v>7</v>
      </c>
      <c r="AG16">
        <v>4.5</v>
      </c>
      <c r="AH16">
        <v>1.75</v>
      </c>
      <c r="AI16">
        <v>0</v>
      </c>
      <c r="AJ16">
        <v>0.75</v>
      </c>
      <c r="AK16">
        <v>3.5</v>
      </c>
      <c r="AL16">
        <v>0.25</v>
      </c>
      <c r="AM16">
        <v>0.25</v>
      </c>
      <c r="AN16">
        <v>3</v>
      </c>
      <c r="AO16">
        <v>9.5</v>
      </c>
      <c r="AP16">
        <v>0.21099999999999999</v>
      </c>
      <c r="AQ16">
        <v>0.30225000000000002</v>
      </c>
      <c r="AR16">
        <v>0.33400000000000002</v>
      </c>
      <c r="AS16">
        <v>0.63624999999999998</v>
      </c>
      <c r="AT16">
        <v>11</v>
      </c>
      <c r="AU16">
        <v>0.5</v>
      </c>
      <c r="AV16">
        <v>1.5</v>
      </c>
      <c r="AW16">
        <v>0</v>
      </c>
      <c r="AX16">
        <v>0.25</v>
      </c>
      <c r="AY16">
        <v>0.5</v>
      </c>
    </row>
    <row r="17" spans="1:51" x14ac:dyDescent="0.3">
      <c r="A17" t="s">
        <v>36</v>
      </c>
      <c r="B17" t="s">
        <v>78</v>
      </c>
      <c r="C17" t="s">
        <v>11</v>
      </c>
      <c r="D17" t="s">
        <v>108</v>
      </c>
      <c r="E17">
        <v>0</v>
      </c>
      <c r="F17">
        <v>37.5</v>
      </c>
      <c r="G17">
        <v>32.75</v>
      </c>
      <c r="H17">
        <v>3.75</v>
      </c>
      <c r="I17">
        <v>7</v>
      </c>
      <c r="J17">
        <v>4.5</v>
      </c>
      <c r="K17">
        <v>1.75</v>
      </c>
      <c r="L17">
        <v>0</v>
      </c>
      <c r="M17">
        <v>0.75</v>
      </c>
      <c r="N17">
        <v>3.5</v>
      </c>
      <c r="O17">
        <v>0.25</v>
      </c>
      <c r="P17">
        <v>0.25</v>
      </c>
      <c r="Q17">
        <v>3</v>
      </c>
      <c r="R17">
        <v>9.5</v>
      </c>
      <c r="S17">
        <v>0.21099999999999999</v>
      </c>
      <c r="T17">
        <v>0.30225000000000002</v>
      </c>
      <c r="U17">
        <v>0.33400000000000002</v>
      </c>
      <c r="V17">
        <v>0.63624999999999998</v>
      </c>
      <c r="W17">
        <v>11</v>
      </c>
      <c r="X17">
        <v>0.5</v>
      </c>
      <c r="Y17">
        <v>1.5</v>
      </c>
      <c r="Z17">
        <v>0</v>
      </c>
      <c r="AA17">
        <v>0.25</v>
      </c>
      <c r="AB17">
        <v>0.5</v>
      </c>
      <c r="AC17">
        <v>36.25</v>
      </c>
      <c r="AD17">
        <v>34.25</v>
      </c>
      <c r="AE17">
        <v>4.5</v>
      </c>
      <c r="AF17">
        <v>8.5</v>
      </c>
      <c r="AG17">
        <v>5</v>
      </c>
      <c r="AH17">
        <v>1.75</v>
      </c>
      <c r="AI17">
        <v>0.25</v>
      </c>
      <c r="AJ17">
        <v>1.5</v>
      </c>
      <c r="AK17">
        <v>4</v>
      </c>
      <c r="AL17">
        <v>0</v>
      </c>
      <c r="AM17">
        <v>0.25</v>
      </c>
      <c r="AN17">
        <v>1.75</v>
      </c>
      <c r="AO17">
        <v>9</v>
      </c>
      <c r="AP17">
        <v>0.24</v>
      </c>
      <c r="AQ17">
        <v>0.28175</v>
      </c>
      <c r="AR17">
        <v>0.42849999999999999</v>
      </c>
      <c r="AS17">
        <v>0.71025000000000005</v>
      </c>
      <c r="AT17">
        <v>15.25</v>
      </c>
      <c r="AU17">
        <v>0.25</v>
      </c>
      <c r="AV17">
        <v>0.25</v>
      </c>
      <c r="AW17">
        <v>0</v>
      </c>
      <c r="AX17">
        <v>0</v>
      </c>
      <c r="AY17">
        <v>0.25</v>
      </c>
    </row>
    <row r="18" spans="1:51" x14ac:dyDescent="0.3">
      <c r="A18" t="s">
        <v>85</v>
      </c>
      <c r="B18" t="s">
        <v>71</v>
      </c>
      <c r="C18" t="s">
        <v>10</v>
      </c>
      <c r="D18" t="s">
        <v>189</v>
      </c>
      <c r="E18">
        <v>0</v>
      </c>
      <c r="F18">
        <v>37.5</v>
      </c>
      <c r="G18">
        <v>32.5</v>
      </c>
      <c r="H18">
        <v>5.75</v>
      </c>
      <c r="I18">
        <v>7.5</v>
      </c>
      <c r="J18">
        <v>3.75</v>
      </c>
      <c r="K18">
        <v>2</v>
      </c>
      <c r="L18">
        <v>0.25</v>
      </c>
      <c r="M18">
        <v>1.5</v>
      </c>
      <c r="N18">
        <v>5.5</v>
      </c>
      <c r="O18">
        <v>0.5</v>
      </c>
      <c r="P18">
        <v>0</v>
      </c>
      <c r="Q18">
        <v>4.75</v>
      </c>
      <c r="R18">
        <v>7.25</v>
      </c>
      <c r="S18">
        <v>0.2235</v>
      </c>
      <c r="T18">
        <v>0.317</v>
      </c>
      <c r="U18">
        <v>0.4325</v>
      </c>
      <c r="V18">
        <v>0.74950000000000006</v>
      </c>
      <c r="W18">
        <v>14.5</v>
      </c>
      <c r="X18">
        <v>0.5</v>
      </c>
      <c r="Y18">
        <v>0.25</v>
      </c>
      <c r="Z18">
        <v>0</v>
      </c>
      <c r="AA18">
        <v>0</v>
      </c>
      <c r="AB18">
        <v>0</v>
      </c>
      <c r="AC18">
        <v>37.75</v>
      </c>
      <c r="AD18">
        <v>34</v>
      </c>
      <c r="AE18">
        <v>2.75</v>
      </c>
      <c r="AF18">
        <v>8.25</v>
      </c>
      <c r="AG18">
        <v>6.5</v>
      </c>
      <c r="AH18">
        <v>1</v>
      </c>
      <c r="AI18">
        <v>0</v>
      </c>
      <c r="AJ18">
        <v>0.75</v>
      </c>
      <c r="AK18">
        <v>2.75</v>
      </c>
      <c r="AL18">
        <v>1</v>
      </c>
      <c r="AM18">
        <v>0.25</v>
      </c>
      <c r="AN18">
        <v>3</v>
      </c>
      <c r="AO18">
        <v>8.75</v>
      </c>
      <c r="AP18">
        <v>0.24149999999999999</v>
      </c>
      <c r="AQ18">
        <v>0.30625000000000002</v>
      </c>
      <c r="AR18">
        <v>0.33674999999999999</v>
      </c>
      <c r="AS18">
        <v>0.64300000000000002</v>
      </c>
      <c r="AT18">
        <v>11.5</v>
      </c>
      <c r="AU18">
        <v>1.5</v>
      </c>
      <c r="AV18">
        <v>0.25</v>
      </c>
      <c r="AW18">
        <v>0.25</v>
      </c>
      <c r="AX18">
        <v>0.25</v>
      </c>
      <c r="AY18">
        <v>0</v>
      </c>
    </row>
    <row r="19" spans="1:51" x14ac:dyDescent="0.3">
      <c r="A19" t="s">
        <v>71</v>
      </c>
      <c r="B19" t="s">
        <v>85</v>
      </c>
      <c r="C19" t="s">
        <v>11</v>
      </c>
      <c r="D19" t="s">
        <v>190</v>
      </c>
      <c r="E19">
        <v>0</v>
      </c>
      <c r="F19">
        <v>37.75</v>
      </c>
      <c r="G19">
        <v>34</v>
      </c>
      <c r="H19">
        <v>2.75</v>
      </c>
      <c r="I19">
        <v>8.25</v>
      </c>
      <c r="J19">
        <v>6.5</v>
      </c>
      <c r="K19">
        <v>1</v>
      </c>
      <c r="L19">
        <v>0</v>
      </c>
      <c r="M19">
        <v>0.75</v>
      </c>
      <c r="N19">
        <v>2.75</v>
      </c>
      <c r="O19">
        <v>1</v>
      </c>
      <c r="P19">
        <v>0.25</v>
      </c>
      <c r="Q19">
        <v>3</v>
      </c>
      <c r="R19">
        <v>8.75</v>
      </c>
      <c r="S19">
        <v>0.24149999999999999</v>
      </c>
      <c r="T19">
        <v>0.30625000000000002</v>
      </c>
      <c r="U19">
        <v>0.33674999999999999</v>
      </c>
      <c r="V19">
        <v>0.64300000000000002</v>
      </c>
      <c r="W19">
        <v>11.5</v>
      </c>
      <c r="X19">
        <v>1.5</v>
      </c>
      <c r="Y19">
        <v>0.25</v>
      </c>
      <c r="Z19">
        <v>0.25</v>
      </c>
      <c r="AA19">
        <v>0.25</v>
      </c>
      <c r="AB19">
        <v>0</v>
      </c>
      <c r="AC19">
        <v>37.5</v>
      </c>
      <c r="AD19">
        <v>32.5</v>
      </c>
      <c r="AE19">
        <v>5.75</v>
      </c>
      <c r="AF19">
        <v>7.5</v>
      </c>
      <c r="AG19">
        <v>3.75</v>
      </c>
      <c r="AH19">
        <v>2</v>
      </c>
      <c r="AI19">
        <v>0.25</v>
      </c>
      <c r="AJ19">
        <v>1.5</v>
      </c>
      <c r="AK19">
        <v>5.5</v>
      </c>
      <c r="AL19">
        <v>0.5</v>
      </c>
      <c r="AM19">
        <v>0</v>
      </c>
      <c r="AN19">
        <v>4.75</v>
      </c>
      <c r="AO19">
        <v>7.25</v>
      </c>
      <c r="AP19">
        <v>0.2235</v>
      </c>
      <c r="AQ19">
        <v>0.317</v>
      </c>
      <c r="AR19">
        <v>0.4325</v>
      </c>
      <c r="AS19">
        <v>0.74950000000000006</v>
      </c>
      <c r="AT19">
        <v>14.5</v>
      </c>
      <c r="AU19">
        <v>0.5</v>
      </c>
      <c r="AV19">
        <v>0.25</v>
      </c>
      <c r="AW19">
        <v>0</v>
      </c>
      <c r="AX19">
        <v>0</v>
      </c>
      <c r="AY19">
        <v>0</v>
      </c>
    </row>
    <row r="20" spans="1:51" x14ac:dyDescent="0.3">
      <c r="A20" t="s">
        <v>60</v>
      </c>
      <c r="B20" t="s">
        <v>92</v>
      </c>
      <c r="C20" t="s">
        <v>10</v>
      </c>
      <c r="D20" t="s">
        <v>110</v>
      </c>
      <c r="E20">
        <v>0</v>
      </c>
      <c r="F20">
        <v>40</v>
      </c>
      <c r="G20">
        <v>35</v>
      </c>
      <c r="H20">
        <v>6</v>
      </c>
      <c r="I20">
        <v>10</v>
      </c>
      <c r="J20">
        <v>6</v>
      </c>
      <c r="K20">
        <v>4</v>
      </c>
      <c r="L20">
        <v>0</v>
      </c>
      <c r="M20">
        <v>0</v>
      </c>
      <c r="N20">
        <v>5</v>
      </c>
      <c r="O20">
        <v>0</v>
      </c>
      <c r="P20">
        <v>0</v>
      </c>
      <c r="Q20">
        <v>3</v>
      </c>
      <c r="R20">
        <v>4</v>
      </c>
      <c r="S20">
        <v>0.28599999999999998</v>
      </c>
      <c r="T20">
        <v>0.375</v>
      </c>
      <c r="U20">
        <v>0.4</v>
      </c>
      <c r="V20">
        <v>0.77500000000000002</v>
      </c>
      <c r="W20">
        <v>14</v>
      </c>
      <c r="X20">
        <v>2</v>
      </c>
      <c r="Y20">
        <v>2</v>
      </c>
      <c r="Z20">
        <v>0</v>
      </c>
      <c r="AA20">
        <v>0</v>
      </c>
      <c r="AB20">
        <v>0</v>
      </c>
      <c r="AC20">
        <v>36</v>
      </c>
      <c r="AD20">
        <v>32</v>
      </c>
      <c r="AE20">
        <v>8</v>
      </c>
      <c r="AF20">
        <v>8</v>
      </c>
      <c r="AG20">
        <v>4</v>
      </c>
      <c r="AH20">
        <v>3</v>
      </c>
      <c r="AI20">
        <v>0</v>
      </c>
      <c r="AJ20">
        <v>1</v>
      </c>
      <c r="AK20">
        <v>8</v>
      </c>
      <c r="AL20">
        <v>1</v>
      </c>
      <c r="AM20">
        <v>0</v>
      </c>
      <c r="AN20">
        <v>4</v>
      </c>
      <c r="AO20">
        <v>9</v>
      </c>
      <c r="AP20">
        <v>0.25</v>
      </c>
      <c r="AQ20">
        <v>0.33300000000000002</v>
      </c>
      <c r="AR20">
        <v>0.438</v>
      </c>
      <c r="AS20">
        <v>0.77100000000000002</v>
      </c>
      <c r="AT20">
        <v>14</v>
      </c>
      <c r="AU20">
        <v>1</v>
      </c>
      <c r="AV20">
        <v>0</v>
      </c>
      <c r="AW20">
        <v>0</v>
      </c>
      <c r="AX20">
        <v>0</v>
      </c>
      <c r="AY20">
        <v>0</v>
      </c>
    </row>
    <row r="21" spans="1:51" x14ac:dyDescent="0.3">
      <c r="A21" t="s">
        <v>92</v>
      </c>
      <c r="B21" t="s">
        <v>60</v>
      </c>
      <c r="C21" t="s">
        <v>11</v>
      </c>
      <c r="D21" t="s">
        <v>191</v>
      </c>
      <c r="E21">
        <v>0</v>
      </c>
      <c r="F21">
        <v>36</v>
      </c>
      <c r="G21">
        <v>32</v>
      </c>
      <c r="H21">
        <v>8</v>
      </c>
      <c r="I21">
        <v>8</v>
      </c>
      <c r="J21">
        <v>4</v>
      </c>
      <c r="K21">
        <v>3</v>
      </c>
      <c r="L21">
        <v>0</v>
      </c>
      <c r="M21">
        <v>1</v>
      </c>
      <c r="N21">
        <v>8</v>
      </c>
      <c r="O21">
        <v>1</v>
      </c>
      <c r="P21">
        <v>0</v>
      </c>
      <c r="Q21">
        <v>4</v>
      </c>
      <c r="R21">
        <v>9</v>
      </c>
      <c r="S21">
        <v>0.25</v>
      </c>
      <c r="T21">
        <v>0.33300000000000002</v>
      </c>
      <c r="U21">
        <v>0.438</v>
      </c>
      <c r="V21">
        <v>0.77100000000000002</v>
      </c>
      <c r="W21">
        <v>14</v>
      </c>
      <c r="X21">
        <v>1</v>
      </c>
      <c r="Y21">
        <v>0</v>
      </c>
      <c r="Z21">
        <v>0</v>
      </c>
      <c r="AA21">
        <v>0</v>
      </c>
      <c r="AB21">
        <v>0</v>
      </c>
      <c r="AC21">
        <v>40</v>
      </c>
      <c r="AD21">
        <v>35</v>
      </c>
      <c r="AE21">
        <v>6</v>
      </c>
      <c r="AF21">
        <v>10</v>
      </c>
      <c r="AG21">
        <v>6</v>
      </c>
      <c r="AH21">
        <v>4</v>
      </c>
      <c r="AI21">
        <v>0</v>
      </c>
      <c r="AJ21">
        <v>0</v>
      </c>
      <c r="AK21">
        <v>5</v>
      </c>
      <c r="AL21">
        <v>0</v>
      </c>
      <c r="AM21">
        <v>0</v>
      </c>
      <c r="AN21">
        <v>3</v>
      </c>
      <c r="AO21">
        <v>4</v>
      </c>
      <c r="AP21">
        <v>0.28599999999999998</v>
      </c>
      <c r="AQ21">
        <v>0.375</v>
      </c>
      <c r="AR21">
        <v>0.4</v>
      </c>
      <c r="AS21">
        <v>0.77500000000000002</v>
      </c>
      <c r="AT21">
        <v>14</v>
      </c>
      <c r="AU21">
        <v>2</v>
      </c>
      <c r="AV21">
        <v>2</v>
      </c>
      <c r="AW21">
        <v>0</v>
      </c>
      <c r="AX21">
        <v>0</v>
      </c>
      <c r="AY21">
        <v>0</v>
      </c>
    </row>
    <row r="22" spans="1:51" x14ac:dyDescent="0.3">
      <c r="A22" t="s">
        <v>88</v>
      </c>
      <c r="B22" t="s">
        <v>80</v>
      </c>
      <c r="C22" t="s">
        <v>10</v>
      </c>
      <c r="D22" t="s">
        <v>112</v>
      </c>
      <c r="E22">
        <v>0</v>
      </c>
      <c r="F22">
        <v>34.5</v>
      </c>
      <c r="G22">
        <v>30.5</v>
      </c>
      <c r="H22">
        <v>2.75</v>
      </c>
      <c r="I22">
        <v>6</v>
      </c>
      <c r="J22">
        <v>5</v>
      </c>
      <c r="K22">
        <v>0.5</v>
      </c>
      <c r="L22">
        <v>0</v>
      </c>
      <c r="M22">
        <v>0.5</v>
      </c>
      <c r="N22">
        <v>2.5</v>
      </c>
      <c r="O22">
        <v>0.5</v>
      </c>
      <c r="P22">
        <v>0</v>
      </c>
      <c r="Q22">
        <v>3.25</v>
      </c>
      <c r="R22">
        <v>6.5</v>
      </c>
      <c r="S22">
        <v>0.19325000000000001</v>
      </c>
      <c r="T22">
        <v>0.27274999999999999</v>
      </c>
      <c r="U22">
        <v>0.254</v>
      </c>
      <c r="V22">
        <v>0.52675000000000005</v>
      </c>
      <c r="W22">
        <v>8</v>
      </c>
      <c r="X22">
        <v>1.25</v>
      </c>
      <c r="Y22">
        <v>0.25</v>
      </c>
      <c r="Z22">
        <v>0</v>
      </c>
      <c r="AA22">
        <v>0.5</v>
      </c>
      <c r="AB22">
        <v>0.25</v>
      </c>
      <c r="AC22">
        <v>38.25</v>
      </c>
      <c r="AD22">
        <v>33</v>
      </c>
      <c r="AE22">
        <v>4</v>
      </c>
      <c r="AF22">
        <v>8.25</v>
      </c>
      <c r="AG22">
        <v>5</v>
      </c>
      <c r="AH22">
        <v>1.5</v>
      </c>
      <c r="AI22">
        <v>0.25</v>
      </c>
      <c r="AJ22">
        <v>1.5</v>
      </c>
      <c r="AK22">
        <v>3.75</v>
      </c>
      <c r="AL22">
        <v>1.25</v>
      </c>
      <c r="AM22">
        <v>0</v>
      </c>
      <c r="AN22">
        <v>3.75</v>
      </c>
      <c r="AO22">
        <v>7</v>
      </c>
      <c r="AP22">
        <v>0.2475</v>
      </c>
      <c r="AQ22">
        <v>0.34350000000000003</v>
      </c>
      <c r="AR22">
        <v>0.4365</v>
      </c>
      <c r="AS22">
        <v>0.78025</v>
      </c>
      <c r="AT22">
        <v>14.75</v>
      </c>
      <c r="AU22">
        <v>1</v>
      </c>
      <c r="AV22">
        <v>1.25</v>
      </c>
      <c r="AW22">
        <v>0</v>
      </c>
      <c r="AX22">
        <v>0.25</v>
      </c>
      <c r="AY22">
        <v>0</v>
      </c>
    </row>
    <row r="23" spans="1:51" x14ac:dyDescent="0.3">
      <c r="A23" t="s">
        <v>80</v>
      </c>
      <c r="B23" t="s">
        <v>88</v>
      </c>
      <c r="C23" t="s">
        <v>11</v>
      </c>
      <c r="D23" t="s">
        <v>192</v>
      </c>
      <c r="E23">
        <v>0</v>
      </c>
      <c r="F23">
        <v>38.25</v>
      </c>
      <c r="G23">
        <v>33</v>
      </c>
      <c r="H23">
        <v>4</v>
      </c>
      <c r="I23">
        <v>8.25</v>
      </c>
      <c r="J23">
        <v>5</v>
      </c>
      <c r="K23">
        <v>1.5</v>
      </c>
      <c r="L23">
        <v>0.25</v>
      </c>
      <c r="M23">
        <v>1.5</v>
      </c>
      <c r="N23">
        <v>3.75</v>
      </c>
      <c r="O23">
        <v>1.25</v>
      </c>
      <c r="P23">
        <v>0</v>
      </c>
      <c r="Q23">
        <v>3.75</v>
      </c>
      <c r="R23">
        <v>7</v>
      </c>
      <c r="S23">
        <v>0.2475</v>
      </c>
      <c r="T23">
        <v>0.34350000000000003</v>
      </c>
      <c r="U23">
        <v>0.4365</v>
      </c>
      <c r="V23">
        <v>0.78025</v>
      </c>
      <c r="W23">
        <v>14.75</v>
      </c>
      <c r="X23">
        <v>1</v>
      </c>
      <c r="Y23">
        <v>1.25</v>
      </c>
      <c r="Z23">
        <v>0</v>
      </c>
      <c r="AA23">
        <v>0.25</v>
      </c>
      <c r="AB23">
        <v>0</v>
      </c>
      <c r="AC23">
        <v>34.5</v>
      </c>
      <c r="AD23">
        <v>30.5</v>
      </c>
      <c r="AE23">
        <v>2.75</v>
      </c>
      <c r="AF23">
        <v>6</v>
      </c>
      <c r="AG23">
        <v>5</v>
      </c>
      <c r="AH23">
        <v>0.5</v>
      </c>
      <c r="AI23">
        <v>0</v>
      </c>
      <c r="AJ23">
        <v>0.5</v>
      </c>
      <c r="AK23">
        <v>2.5</v>
      </c>
      <c r="AL23">
        <v>0.5</v>
      </c>
      <c r="AM23">
        <v>0</v>
      </c>
      <c r="AN23">
        <v>3.25</v>
      </c>
      <c r="AO23">
        <v>6.5</v>
      </c>
      <c r="AP23">
        <v>0.19325000000000001</v>
      </c>
      <c r="AQ23">
        <v>0.27274999999999999</v>
      </c>
      <c r="AR23">
        <v>0.254</v>
      </c>
      <c r="AS23">
        <v>0.52675000000000005</v>
      </c>
      <c r="AT23">
        <v>8</v>
      </c>
      <c r="AU23">
        <v>1.25</v>
      </c>
      <c r="AV23">
        <v>0.25</v>
      </c>
      <c r="AW23">
        <v>0</v>
      </c>
      <c r="AX23">
        <v>0.5</v>
      </c>
      <c r="AY23">
        <v>0.25</v>
      </c>
    </row>
    <row r="24" spans="1:51" x14ac:dyDescent="0.3">
      <c r="A24" t="s">
        <v>64</v>
      </c>
      <c r="B24" t="s">
        <v>81</v>
      </c>
      <c r="C24" t="s">
        <v>10</v>
      </c>
      <c r="D24" t="s">
        <v>116</v>
      </c>
      <c r="E24">
        <v>0</v>
      </c>
      <c r="F24">
        <v>33</v>
      </c>
      <c r="G24">
        <v>31</v>
      </c>
      <c r="H24">
        <v>1</v>
      </c>
      <c r="I24">
        <v>4</v>
      </c>
      <c r="J24">
        <v>0</v>
      </c>
      <c r="K24">
        <v>3</v>
      </c>
      <c r="L24">
        <v>0</v>
      </c>
      <c r="M24">
        <v>1</v>
      </c>
      <c r="N24">
        <v>1</v>
      </c>
      <c r="O24">
        <v>1</v>
      </c>
      <c r="P24">
        <v>0</v>
      </c>
      <c r="Q24">
        <v>2</v>
      </c>
      <c r="R24">
        <v>11</v>
      </c>
      <c r="S24">
        <v>0.129</v>
      </c>
      <c r="T24">
        <v>0.182</v>
      </c>
      <c r="U24">
        <v>0.32300000000000001</v>
      </c>
      <c r="V24">
        <v>0.504</v>
      </c>
      <c r="W24">
        <v>10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36</v>
      </c>
      <c r="AD24">
        <v>32</v>
      </c>
      <c r="AE24">
        <v>2</v>
      </c>
      <c r="AF24">
        <v>8</v>
      </c>
      <c r="AG24">
        <v>6</v>
      </c>
      <c r="AH24">
        <v>1</v>
      </c>
      <c r="AI24">
        <v>0</v>
      </c>
      <c r="AJ24">
        <v>1</v>
      </c>
      <c r="AK24">
        <v>2</v>
      </c>
      <c r="AL24">
        <v>0</v>
      </c>
      <c r="AM24">
        <v>1</v>
      </c>
      <c r="AN24">
        <v>3</v>
      </c>
      <c r="AO24">
        <v>4</v>
      </c>
      <c r="AP24">
        <v>0.25</v>
      </c>
      <c r="AQ24">
        <v>0.33300000000000002</v>
      </c>
      <c r="AR24">
        <v>0.375</v>
      </c>
      <c r="AS24">
        <v>0.70799999999999996</v>
      </c>
      <c r="AT24">
        <v>12</v>
      </c>
      <c r="AU24">
        <v>1</v>
      </c>
      <c r="AV24">
        <v>1</v>
      </c>
      <c r="AW24">
        <v>0</v>
      </c>
      <c r="AX24">
        <v>0</v>
      </c>
      <c r="AY24">
        <v>0</v>
      </c>
    </row>
    <row r="25" spans="1:51" x14ac:dyDescent="0.3">
      <c r="A25" t="s">
        <v>81</v>
      </c>
      <c r="B25" t="s">
        <v>64</v>
      </c>
      <c r="C25" t="s">
        <v>11</v>
      </c>
      <c r="D25" t="s">
        <v>193</v>
      </c>
      <c r="E25">
        <v>0</v>
      </c>
      <c r="F25">
        <v>36</v>
      </c>
      <c r="G25">
        <v>32</v>
      </c>
      <c r="H25">
        <v>2</v>
      </c>
      <c r="I25">
        <v>8</v>
      </c>
      <c r="J25">
        <v>6</v>
      </c>
      <c r="K25">
        <v>1</v>
      </c>
      <c r="L25">
        <v>0</v>
      </c>
      <c r="M25">
        <v>1</v>
      </c>
      <c r="N25">
        <v>2</v>
      </c>
      <c r="O25">
        <v>0</v>
      </c>
      <c r="P25">
        <v>1</v>
      </c>
      <c r="Q25">
        <v>3</v>
      </c>
      <c r="R25">
        <v>4</v>
      </c>
      <c r="S25">
        <v>0.25</v>
      </c>
      <c r="T25">
        <v>0.33300000000000002</v>
      </c>
      <c r="U25">
        <v>0.375</v>
      </c>
      <c r="V25">
        <v>0.70799999999999996</v>
      </c>
      <c r="W25">
        <v>12</v>
      </c>
      <c r="X25">
        <v>1</v>
      </c>
      <c r="Y25">
        <v>1</v>
      </c>
      <c r="Z25">
        <v>0</v>
      </c>
      <c r="AA25">
        <v>0</v>
      </c>
      <c r="AB25">
        <v>0</v>
      </c>
      <c r="AC25">
        <v>33</v>
      </c>
      <c r="AD25">
        <v>31</v>
      </c>
      <c r="AE25">
        <v>1</v>
      </c>
      <c r="AF25">
        <v>4</v>
      </c>
      <c r="AG25">
        <v>0</v>
      </c>
      <c r="AH25">
        <v>3</v>
      </c>
      <c r="AI25">
        <v>0</v>
      </c>
      <c r="AJ25">
        <v>1</v>
      </c>
      <c r="AK25">
        <v>1</v>
      </c>
      <c r="AL25">
        <v>1</v>
      </c>
      <c r="AM25">
        <v>0</v>
      </c>
      <c r="AN25">
        <v>2</v>
      </c>
      <c r="AO25">
        <v>11</v>
      </c>
      <c r="AP25">
        <v>0.129</v>
      </c>
      <c r="AQ25">
        <v>0.182</v>
      </c>
      <c r="AR25">
        <v>0.32300000000000001</v>
      </c>
      <c r="AS25">
        <v>0.504</v>
      </c>
      <c r="AT25">
        <v>10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3">
      <c r="A26" t="s">
        <v>76</v>
      </c>
      <c r="B26" t="s">
        <v>65</v>
      </c>
      <c r="C26" t="s">
        <v>10</v>
      </c>
      <c r="D26" t="s">
        <v>194</v>
      </c>
      <c r="E26">
        <v>0</v>
      </c>
      <c r="F26">
        <v>39.200000000000003</v>
      </c>
      <c r="G26">
        <v>34.200000000000003</v>
      </c>
      <c r="H26">
        <v>6.6</v>
      </c>
      <c r="I26">
        <v>8.8000000000000007</v>
      </c>
      <c r="J26">
        <v>6</v>
      </c>
      <c r="K26">
        <v>1.4</v>
      </c>
      <c r="L26">
        <v>0.4</v>
      </c>
      <c r="M26">
        <v>1</v>
      </c>
      <c r="N26">
        <v>5.6</v>
      </c>
      <c r="O26">
        <v>2.4</v>
      </c>
      <c r="P26">
        <v>0</v>
      </c>
      <c r="Q26">
        <v>4.5999999999999996</v>
      </c>
      <c r="R26">
        <v>9.1999999999999993</v>
      </c>
      <c r="S26">
        <v>0.25559999999999999</v>
      </c>
      <c r="T26">
        <v>0.34039999999999998</v>
      </c>
      <c r="U26">
        <v>0.40620000000000001</v>
      </c>
      <c r="V26">
        <v>0.74660000000000004</v>
      </c>
      <c r="W26">
        <v>14</v>
      </c>
      <c r="X26">
        <v>0.4</v>
      </c>
      <c r="Y26">
        <v>0.2</v>
      </c>
      <c r="Z26">
        <v>0</v>
      </c>
      <c r="AA26">
        <v>0</v>
      </c>
      <c r="AB26">
        <v>0</v>
      </c>
      <c r="AC26">
        <v>37.6</v>
      </c>
      <c r="AD26">
        <v>34</v>
      </c>
      <c r="AE26">
        <v>3.8</v>
      </c>
      <c r="AF26">
        <v>8.4</v>
      </c>
      <c r="AG26">
        <v>6</v>
      </c>
      <c r="AH26">
        <v>1.6</v>
      </c>
      <c r="AI26">
        <v>0.2</v>
      </c>
      <c r="AJ26">
        <v>0.6</v>
      </c>
      <c r="AK26">
        <v>3.6</v>
      </c>
      <c r="AL26">
        <v>0</v>
      </c>
      <c r="AM26">
        <v>0</v>
      </c>
      <c r="AN26">
        <v>2.4</v>
      </c>
      <c r="AO26">
        <v>10</v>
      </c>
      <c r="AP26">
        <v>0.24360000000000001</v>
      </c>
      <c r="AQ26">
        <v>0.30399999999999999</v>
      </c>
      <c r="AR26">
        <v>0.35520000000000002</v>
      </c>
      <c r="AS26">
        <v>0.65880000000000005</v>
      </c>
      <c r="AT26">
        <v>12.2</v>
      </c>
      <c r="AU26">
        <v>1.6</v>
      </c>
      <c r="AV26">
        <v>0.8</v>
      </c>
      <c r="AW26">
        <v>0</v>
      </c>
      <c r="AX26">
        <v>0.4</v>
      </c>
      <c r="AY26">
        <v>0</v>
      </c>
    </row>
    <row r="27" spans="1:51" x14ac:dyDescent="0.3">
      <c r="A27" t="s">
        <v>65</v>
      </c>
      <c r="B27" t="s">
        <v>76</v>
      </c>
      <c r="C27" t="s">
        <v>11</v>
      </c>
      <c r="D27" t="s">
        <v>195</v>
      </c>
      <c r="E27">
        <v>0</v>
      </c>
      <c r="F27">
        <v>37.6</v>
      </c>
      <c r="G27">
        <v>34</v>
      </c>
      <c r="H27">
        <v>3.8</v>
      </c>
      <c r="I27">
        <v>8.4</v>
      </c>
      <c r="J27">
        <v>6</v>
      </c>
      <c r="K27">
        <v>1.6</v>
      </c>
      <c r="L27">
        <v>0.2</v>
      </c>
      <c r="M27">
        <v>0.6</v>
      </c>
      <c r="N27">
        <v>3.6</v>
      </c>
      <c r="O27">
        <v>0</v>
      </c>
      <c r="P27">
        <v>0</v>
      </c>
      <c r="Q27">
        <v>2.4</v>
      </c>
      <c r="R27">
        <v>10</v>
      </c>
      <c r="S27">
        <v>0.24360000000000001</v>
      </c>
      <c r="T27">
        <v>0.30399999999999999</v>
      </c>
      <c r="U27">
        <v>0.35520000000000002</v>
      </c>
      <c r="V27">
        <v>0.65880000000000005</v>
      </c>
      <c r="W27">
        <v>12.2</v>
      </c>
      <c r="X27">
        <v>1.6</v>
      </c>
      <c r="Y27">
        <v>0.8</v>
      </c>
      <c r="Z27">
        <v>0</v>
      </c>
      <c r="AA27">
        <v>0.4</v>
      </c>
      <c r="AB27">
        <v>0</v>
      </c>
      <c r="AC27">
        <v>39.200000000000003</v>
      </c>
      <c r="AD27">
        <v>34.200000000000003</v>
      </c>
      <c r="AE27">
        <v>6.6</v>
      </c>
      <c r="AF27">
        <v>8.8000000000000007</v>
      </c>
      <c r="AG27">
        <v>6</v>
      </c>
      <c r="AH27">
        <v>1.4</v>
      </c>
      <c r="AI27">
        <v>0.4</v>
      </c>
      <c r="AJ27">
        <v>1</v>
      </c>
      <c r="AK27">
        <v>5.6</v>
      </c>
      <c r="AL27">
        <v>2.4</v>
      </c>
      <c r="AM27">
        <v>0</v>
      </c>
      <c r="AN27">
        <v>4.5999999999999996</v>
      </c>
      <c r="AO27">
        <v>9.1999999999999993</v>
      </c>
      <c r="AP27">
        <v>0.25559999999999999</v>
      </c>
      <c r="AQ27">
        <v>0.34039999999999998</v>
      </c>
      <c r="AR27">
        <v>0.40620000000000001</v>
      </c>
      <c r="AS27">
        <v>0.74660000000000004</v>
      </c>
      <c r="AT27">
        <v>14</v>
      </c>
      <c r="AU27">
        <v>0.4</v>
      </c>
      <c r="AV27">
        <v>0.2</v>
      </c>
      <c r="AW27">
        <v>0</v>
      </c>
      <c r="AX27">
        <v>0</v>
      </c>
      <c r="AY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N30"/>
    </sheetView>
  </sheetViews>
  <sheetFormatPr defaultRowHeight="14.4" x14ac:dyDescent="0.3"/>
  <cols>
    <col min="1" max="1" width="17.21875" bestFit="1" customWidth="1"/>
  </cols>
  <sheetData>
    <row r="1" spans="1:18" x14ac:dyDescent="0.3">
      <c r="A1" s="20" t="s">
        <v>56</v>
      </c>
      <c r="B1" s="20" t="s">
        <v>49</v>
      </c>
      <c r="C1" t="s">
        <v>67</v>
      </c>
      <c r="D1" t="s">
        <v>58</v>
      </c>
      <c r="E1" t="s">
        <v>59</v>
      </c>
      <c r="F1" t="s">
        <v>67</v>
      </c>
      <c r="G1" t="s">
        <v>58</v>
      </c>
      <c r="H1" t="s">
        <v>59</v>
      </c>
      <c r="I1" t="s">
        <v>67</v>
      </c>
      <c r="J1" t="s">
        <v>58</v>
      </c>
      <c r="K1" t="s">
        <v>59</v>
      </c>
      <c r="L1" t="s">
        <v>67</v>
      </c>
      <c r="M1" t="s">
        <v>58</v>
      </c>
      <c r="N1" t="s">
        <v>59</v>
      </c>
      <c r="R1" s="20" t="s">
        <v>68</v>
      </c>
    </row>
    <row r="2" spans="1:18" x14ac:dyDescent="0.3">
      <c r="A2" t="s">
        <v>204</v>
      </c>
      <c r="B2" t="s">
        <v>83</v>
      </c>
      <c r="C2">
        <v>3.5</v>
      </c>
      <c r="D2">
        <v>-110</v>
      </c>
      <c r="E2">
        <v>-115</v>
      </c>
      <c r="F2">
        <v>3.5</v>
      </c>
      <c r="G2">
        <v>-124</v>
      </c>
      <c r="H2">
        <v>-102</v>
      </c>
      <c r="I2">
        <v>3.5</v>
      </c>
      <c r="J2">
        <v>-125</v>
      </c>
      <c r="K2">
        <v>-105</v>
      </c>
      <c r="L2">
        <v>3.5</v>
      </c>
      <c r="M2">
        <v>-130</v>
      </c>
      <c r="N2">
        <v>-103</v>
      </c>
      <c r="R2" s="12">
        <f t="shared" ref="R2:R31" si="0">MIN(C2,F2,I2,L2,O2)</f>
        <v>3.5</v>
      </c>
    </row>
    <row r="3" spans="1:18" x14ac:dyDescent="0.3">
      <c r="A3" t="s">
        <v>118</v>
      </c>
      <c r="B3" t="s">
        <v>91</v>
      </c>
      <c r="C3">
        <v>6.5</v>
      </c>
      <c r="D3">
        <v>-110</v>
      </c>
      <c r="E3">
        <v>-115</v>
      </c>
      <c r="F3">
        <v>6.5</v>
      </c>
      <c r="G3">
        <v>-115</v>
      </c>
      <c r="H3">
        <v>-111</v>
      </c>
      <c r="I3">
        <v>7.5</v>
      </c>
      <c r="J3">
        <v>-190</v>
      </c>
      <c r="K3">
        <v>140</v>
      </c>
      <c r="L3">
        <v>6.5</v>
      </c>
      <c r="M3">
        <v>-109</v>
      </c>
      <c r="N3">
        <v>-121</v>
      </c>
      <c r="R3" s="12">
        <f t="shared" si="0"/>
        <v>6.5</v>
      </c>
    </row>
    <row r="4" spans="1:18" x14ac:dyDescent="0.3">
      <c r="A4" t="s">
        <v>96</v>
      </c>
      <c r="B4" t="s">
        <v>86</v>
      </c>
      <c r="C4">
        <v>5.5</v>
      </c>
      <c r="D4">
        <v>-110</v>
      </c>
      <c r="E4">
        <v>-115</v>
      </c>
      <c r="F4">
        <v>5.5</v>
      </c>
      <c r="G4">
        <v>-113</v>
      </c>
      <c r="H4">
        <v>-113</v>
      </c>
      <c r="I4">
        <v>5.5</v>
      </c>
      <c r="J4">
        <v>-110</v>
      </c>
      <c r="K4">
        <v>-120</v>
      </c>
      <c r="L4">
        <v>5.5</v>
      </c>
      <c r="M4">
        <v>-118</v>
      </c>
      <c r="N4">
        <v>-113</v>
      </c>
      <c r="R4" s="12">
        <f t="shared" si="0"/>
        <v>5.5</v>
      </c>
    </row>
    <row r="5" spans="1:18" x14ac:dyDescent="0.3">
      <c r="A5" t="s">
        <v>99</v>
      </c>
      <c r="B5" t="s">
        <v>90</v>
      </c>
      <c r="C5">
        <v>5.5</v>
      </c>
      <c r="D5">
        <v>-130</v>
      </c>
      <c r="E5">
        <v>100</v>
      </c>
      <c r="F5">
        <v>5.5</v>
      </c>
      <c r="G5">
        <v>-142</v>
      </c>
      <c r="H5">
        <v>112</v>
      </c>
      <c r="I5">
        <v>5.5</v>
      </c>
      <c r="J5">
        <v>-135</v>
      </c>
      <c r="K5">
        <v>100</v>
      </c>
      <c r="L5">
        <v>5.5</v>
      </c>
      <c r="M5">
        <v>-137</v>
      </c>
      <c r="N5">
        <v>104</v>
      </c>
      <c r="R5" s="12">
        <f t="shared" si="0"/>
        <v>5.5</v>
      </c>
    </row>
    <row r="6" spans="1:18" x14ac:dyDescent="0.3">
      <c r="A6" t="s">
        <v>101</v>
      </c>
      <c r="B6" t="s">
        <v>61</v>
      </c>
      <c r="C6">
        <v>6.5</v>
      </c>
      <c r="D6">
        <v>-115</v>
      </c>
      <c r="E6">
        <v>-110</v>
      </c>
      <c r="F6">
        <v>6.5</v>
      </c>
      <c r="G6">
        <v>-108</v>
      </c>
      <c r="H6">
        <v>-118</v>
      </c>
      <c r="I6">
        <v>6.5</v>
      </c>
      <c r="J6">
        <v>-125</v>
      </c>
      <c r="K6">
        <v>-105</v>
      </c>
      <c r="L6">
        <v>6.5</v>
      </c>
      <c r="M6">
        <v>-115</v>
      </c>
      <c r="N6">
        <v>-115</v>
      </c>
      <c r="R6" s="12">
        <f t="shared" si="0"/>
        <v>6.5</v>
      </c>
    </row>
    <row r="7" spans="1:18" x14ac:dyDescent="0.3">
      <c r="A7" t="s">
        <v>205</v>
      </c>
      <c r="B7" t="s">
        <v>71</v>
      </c>
      <c r="C7">
        <v>3.5</v>
      </c>
      <c r="D7">
        <v>110</v>
      </c>
      <c r="E7">
        <v>-140</v>
      </c>
      <c r="F7">
        <v>3.5</v>
      </c>
      <c r="G7">
        <v>134</v>
      </c>
      <c r="H7">
        <v>-172</v>
      </c>
      <c r="I7">
        <v>4.5</v>
      </c>
      <c r="J7">
        <v>-190</v>
      </c>
      <c r="K7">
        <v>145</v>
      </c>
      <c r="L7">
        <v>4.5</v>
      </c>
      <c r="M7">
        <v>120</v>
      </c>
      <c r="N7">
        <v>140</v>
      </c>
      <c r="R7" s="12">
        <f t="shared" si="0"/>
        <v>3.5</v>
      </c>
    </row>
    <row r="8" spans="1:18" x14ac:dyDescent="0.3">
      <c r="A8" t="s">
        <v>94</v>
      </c>
      <c r="B8" t="s">
        <v>84</v>
      </c>
      <c r="C8">
        <v>4.5</v>
      </c>
      <c r="D8">
        <v>100</v>
      </c>
      <c r="E8">
        <v>-130</v>
      </c>
      <c r="F8">
        <v>4.5</v>
      </c>
      <c r="G8">
        <v>102</v>
      </c>
      <c r="H8">
        <v>-130</v>
      </c>
      <c r="I8">
        <v>4.5</v>
      </c>
      <c r="J8">
        <v>-105</v>
      </c>
      <c r="K8">
        <v>-120</v>
      </c>
      <c r="L8">
        <v>4.5</v>
      </c>
      <c r="M8">
        <v>-114</v>
      </c>
      <c r="N8">
        <v>-117</v>
      </c>
      <c r="R8" s="12">
        <f t="shared" si="0"/>
        <v>4.5</v>
      </c>
    </row>
    <row r="9" spans="1:18" x14ac:dyDescent="0.3">
      <c r="A9" t="s">
        <v>110</v>
      </c>
      <c r="B9" t="s">
        <v>60</v>
      </c>
      <c r="C9">
        <v>4.5</v>
      </c>
      <c r="D9">
        <v>105</v>
      </c>
      <c r="E9">
        <v>-130</v>
      </c>
      <c r="F9">
        <v>4.5</v>
      </c>
      <c r="G9">
        <v>102</v>
      </c>
      <c r="H9">
        <v>-128</v>
      </c>
      <c r="I9">
        <v>4.5</v>
      </c>
      <c r="J9">
        <v>100</v>
      </c>
      <c r="K9">
        <v>-130</v>
      </c>
      <c r="L9">
        <v>5.5</v>
      </c>
      <c r="M9">
        <v>112</v>
      </c>
      <c r="N9">
        <v>148</v>
      </c>
      <c r="R9" s="12">
        <f t="shared" si="0"/>
        <v>4.5</v>
      </c>
    </row>
    <row r="10" spans="1:18" x14ac:dyDescent="0.3">
      <c r="A10" t="s">
        <v>206</v>
      </c>
      <c r="B10" t="s">
        <v>92</v>
      </c>
      <c r="C10">
        <v>2.5</v>
      </c>
      <c r="D10">
        <v>140</v>
      </c>
      <c r="E10">
        <v>-180</v>
      </c>
      <c r="F10">
        <v>2.5</v>
      </c>
      <c r="G10">
        <v>140</v>
      </c>
      <c r="H10">
        <v>-182</v>
      </c>
      <c r="I10">
        <v>2.5</v>
      </c>
      <c r="J10">
        <v>140</v>
      </c>
      <c r="K10">
        <v>-185</v>
      </c>
      <c r="L10">
        <v>3.5</v>
      </c>
      <c r="M10">
        <v>-195</v>
      </c>
      <c r="N10">
        <v>145</v>
      </c>
      <c r="R10" s="12">
        <f t="shared" si="0"/>
        <v>2.5</v>
      </c>
    </row>
    <row r="11" spans="1:18" x14ac:dyDescent="0.3">
      <c r="A11" t="s">
        <v>207</v>
      </c>
      <c r="B11" t="s">
        <v>70</v>
      </c>
      <c r="C11">
        <v>6.5</v>
      </c>
      <c r="D11">
        <v>-150</v>
      </c>
      <c r="E11">
        <v>120</v>
      </c>
      <c r="F11">
        <v>6.5</v>
      </c>
      <c r="G11">
        <v>-154</v>
      </c>
      <c r="H11">
        <v>120</v>
      </c>
      <c r="I11">
        <v>6.5</v>
      </c>
      <c r="J11">
        <v>-155</v>
      </c>
      <c r="K11">
        <v>115</v>
      </c>
      <c r="L11">
        <v>6.5</v>
      </c>
      <c r="M11">
        <v>-127</v>
      </c>
      <c r="N11">
        <v>-105</v>
      </c>
      <c r="R11" s="12">
        <f t="shared" si="0"/>
        <v>6.5</v>
      </c>
    </row>
    <row r="12" spans="1:18" x14ac:dyDescent="0.3">
      <c r="A12" t="s">
        <v>208</v>
      </c>
      <c r="B12" t="s">
        <v>88</v>
      </c>
      <c r="C12">
        <v>5.5</v>
      </c>
      <c r="D12">
        <v>-130</v>
      </c>
      <c r="E12">
        <v>-105</v>
      </c>
      <c r="F12">
        <v>5.5</v>
      </c>
      <c r="G12">
        <v>-128</v>
      </c>
      <c r="H12">
        <v>100</v>
      </c>
      <c r="I12">
        <v>5.5</v>
      </c>
      <c r="J12" t="s">
        <v>69</v>
      </c>
      <c r="K12">
        <v>-120</v>
      </c>
      <c r="L12">
        <v>5.5</v>
      </c>
      <c r="M12">
        <v>-124</v>
      </c>
      <c r="N12">
        <v>-108</v>
      </c>
      <c r="R12" s="12">
        <f t="shared" si="0"/>
        <v>5.5</v>
      </c>
    </row>
    <row r="13" spans="1:18" x14ac:dyDescent="0.3">
      <c r="A13" t="s">
        <v>100</v>
      </c>
      <c r="B13" t="s">
        <v>78</v>
      </c>
      <c r="C13">
        <v>3.5</v>
      </c>
      <c r="D13">
        <v>135</v>
      </c>
      <c r="E13">
        <v>-170</v>
      </c>
      <c r="F13">
        <v>4.5</v>
      </c>
      <c r="G13">
        <v>-162</v>
      </c>
      <c r="H13">
        <v>126</v>
      </c>
      <c r="I13">
        <v>3.5</v>
      </c>
      <c r="J13">
        <v>130</v>
      </c>
      <c r="K13">
        <v>-175</v>
      </c>
      <c r="L13">
        <v>4.5</v>
      </c>
      <c r="M13">
        <v>150</v>
      </c>
      <c r="N13">
        <v>116</v>
      </c>
      <c r="R13" s="12">
        <f t="shared" si="0"/>
        <v>3.5</v>
      </c>
    </row>
    <row r="14" spans="1:18" x14ac:dyDescent="0.3">
      <c r="A14" t="s">
        <v>93</v>
      </c>
      <c r="B14" t="s">
        <v>77</v>
      </c>
      <c r="C14">
        <v>4.5</v>
      </c>
      <c r="D14">
        <v>-110</v>
      </c>
      <c r="E14">
        <v>-120</v>
      </c>
      <c r="F14">
        <v>4.5</v>
      </c>
      <c r="G14">
        <v>-104</v>
      </c>
      <c r="H14">
        <v>-122</v>
      </c>
      <c r="I14">
        <v>4.5</v>
      </c>
      <c r="J14">
        <v>-105</v>
      </c>
      <c r="K14">
        <v>-120</v>
      </c>
      <c r="L14">
        <v>4.5</v>
      </c>
      <c r="M14">
        <v>-109</v>
      </c>
      <c r="N14">
        <v>-122</v>
      </c>
      <c r="R14" s="12">
        <f t="shared" si="0"/>
        <v>4.5</v>
      </c>
    </row>
    <row r="15" spans="1:18" x14ac:dyDescent="0.3">
      <c r="A15" t="s">
        <v>107</v>
      </c>
      <c r="B15" t="s">
        <v>82</v>
      </c>
      <c r="C15">
        <v>7.5</v>
      </c>
      <c r="D15">
        <v>105</v>
      </c>
      <c r="E15">
        <v>-135</v>
      </c>
      <c r="F15">
        <v>7.5</v>
      </c>
      <c r="G15">
        <v>-102</v>
      </c>
      <c r="H15">
        <v>-125</v>
      </c>
      <c r="I15">
        <v>7.5</v>
      </c>
      <c r="J15">
        <v>-110</v>
      </c>
      <c r="K15">
        <v>-120</v>
      </c>
      <c r="L15">
        <v>7.5</v>
      </c>
      <c r="M15">
        <v>-107</v>
      </c>
      <c r="N15">
        <v>-124</v>
      </c>
      <c r="R15" s="12">
        <f t="shared" si="0"/>
        <v>7.5</v>
      </c>
    </row>
    <row r="16" spans="1:18" x14ac:dyDescent="0.3">
      <c r="A16" t="s">
        <v>116</v>
      </c>
      <c r="B16" t="s">
        <v>64</v>
      </c>
      <c r="C16">
        <v>5.5</v>
      </c>
      <c r="D16">
        <v>115</v>
      </c>
      <c r="E16">
        <v>-150</v>
      </c>
      <c r="F16">
        <v>5.5</v>
      </c>
      <c r="G16">
        <v>110</v>
      </c>
      <c r="H16">
        <v>-140</v>
      </c>
      <c r="I16">
        <v>5.5</v>
      </c>
      <c r="J16">
        <v>105</v>
      </c>
      <c r="K16">
        <v>-140</v>
      </c>
      <c r="L16">
        <v>5.5</v>
      </c>
      <c r="M16">
        <v>-104</v>
      </c>
      <c r="N16">
        <v>-129</v>
      </c>
      <c r="R16" s="12">
        <f t="shared" si="0"/>
        <v>5.5</v>
      </c>
    </row>
    <row r="17" spans="1:18" x14ac:dyDescent="0.3">
      <c r="A17" t="s">
        <v>102</v>
      </c>
      <c r="B17" t="s">
        <v>36</v>
      </c>
      <c r="C17">
        <v>5.5</v>
      </c>
      <c r="D17">
        <v>-165</v>
      </c>
      <c r="E17">
        <v>130</v>
      </c>
      <c r="F17">
        <v>5.5</v>
      </c>
      <c r="G17">
        <v>-164</v>
      </c>
      <c r="H17">
        <v>128</v>
      </c>
      <c r="I17">
        <v>5.5</v>
      </c>
      <c r="J17">
        <v>-165</v>
      </c>
      <c r="K17">
        <v>125</v>
      </c>
      <c r="L17">
        <v>5.5</v>
      </c>
      <c r="M17">
        <v>116</v>
      </c>
      <c r="N17">
        <v>135</v>
      </c>
      <c r="R17" s="12">
        <f t="shared" si="0"/>
        <v>5.5</v>
      </c>
    </row>
    <row r="18" spans="1:18" x14ac:dyDescent="0.3">
      <c r="A18" t="s">
        <v>209</v>
      </c>
      <c r="B18" t="s">
        <v>63</v>
      </c>
      <c r="C18">
        <v>4.5</v>
      </c>
      <c r="D18">
        <v>-110</v>
      </c>
      <c r="E18">
        <v>-115</v>
      </c>
      <c r="F18">
        <v>4.5</v>
      </c>
      <c r="G18">
        <v>-108</v>
      </c>
      <c r="H18">
        <v>-118</v>
      </c>
      <c r="I18">
        <v>4.5</v>
      </c>
      <c r="J18">
        <v>-110</v>
      </c>
      <c r="K18">
        <v>-120</v>
      </c>
      <c r="L18">
        <v>4.5</v>
      </c>
      <c r="M18">
        <v>-115</v>
      </c>
      <c r="N18">
        <v>-115</v>
      </c>
      <c r="R18" s="12">
        <f t="shared" si="0"/>
        <v>4.5</v>
      </c>
    </row>
    <row r="19" spans="1:18" x14ac:dyDescent="0.3">
      <c r="A19" t="s">
        <v>98</v>
      </c>
      <c r="B19" t="s">
        <v>89</v>
      </c>
      <c r="C19">
        <v>7.5</v>
      </c>
      <c r="D19">
        <v>-185</v>
      </c>
      <c r="E19">
        <v>140</v>
      </c>
      <c r="F19">
        <v>7.5</v>
      </c>
      <c r="G19">
        <v>-154</v>
      </c>
      <c r="H19">
        <v>120</v>
      </c>
      <c r="I19">
        <v>7.5</v>
      </c>
      <c r="J19">
        <v>-160</v>
      </c>
      <c r="K19">
        <v>125</v>
      </c>
      <c r="L19">
        <v>7.5</v>
      </c>
      <c r="M19">
        <v>112</v>
      </c>
      <c r="N19">
        <v>132</v>
      </c>
      <c r="R19" s="12">
        <f t="shared" si="0"/>
        <v>7.5</v>
      </c>
    </row>
    <row r="20" spans="1:18" x14ac:dyDescent="0.3">
      <c r="A20" t="s">
        <v>210</v>
      </c>
      <c r="B20" t="s">
        <v>75</v>
      </c>
      <c r="C20">
        <v>4.5</v>
      </c>
      <c r="D20">
        <v>105</v>
      </c>
      <c r="E20">
        <v>-135</v>
      </c>
      <c r="F20">
        <v>4.5</v>
      </c>
      <c r="G20">
        <v>104</v>
      </c>
      <c r="H20">
        <v>-132</v>
      </c>
      <c r="I20">
        <v>4.5</v>
      </c>
      <c r="J20">
        <v>105</v>
      </c>
      <c r="K20">
        <v>-140</v>
      </c>
      <c r="L20">
        <v>4.5</v>
      </c>
      <c r="M20">
        <v>105</v>
      </c>
      <c r="N20">
        <v>-139</v>
      </c>
      <c r="R20" s="12">
        <f t="shared" si="0"/>
        <v>4.5</v>
      </c>
    </row>
    <row r="21" spans="1:18" x14ac:dyDescent="0.3">
      <c r="A21" t="s">
        <v>95</v>
      </c>
      <c r="B21" t="s">
        <v>76</v>
      </c>
      <c r="C21">
        <v>5.5</v>
      </c>
      <c r="D21">
        <v>-150</v>
      </c>
      <c r="E21">
        <v>115</v>
      </c>
      <c r="F21">
        <v>5.5</v>
      </c>
      <c r="G21">
        <v>-140</v>
      </c>
      <c r="H21">
        <v>110</v>
      </c>
      <c r="I21">
        <v>5.5</v>
      </c>
      <c r="J21">
        <v>-150</v>
      </c>
      <c r="K21">
        <v>115</v>
      </c>
      <c r="L21">
        <v>5.5</v>
      </c>
      <c r="M21">
        <v>130</v>
      </c>
      <c r="N21">
        <v>123</v>
      </c>
      <c r="R21" s="12">
        <f t="shared" si="0"/>
        <v>5.5</v>
      </c>
    </row>
    <row r="22" spans="1:18" x14ac:dyDescent="0.3">
      <c r="A22" t="s">
        <v>106</v>
      </c>
      <c r="B22" t="s">
        <v>74</v>
      </c>
      <c r="C22">
        <v>5.5</v>
      </c>
      <c r="D22">
        <v>-115</v>
      </c>
      <c r="E22">
        <v>-110</v>
      </c>
      <c r="F22">
        <v>5.5</v>
      </c>
      <c r="G22">
        <v>-130</v>
      </c>
      <c r="H22">
        <v>102</v>
      </c>
      <c r="I22">
        <v>5.5</v>
      </c>
      <c r="J22">
        <v>-120</v>
      </c>
      <c r="K22">
        <v>-110</v>
      </c>
      <c r="L22">
        <v>5.5</v>
      </c>
      <c r="M22">
        <v>-137</v>
      </c>
      <c r="N22">
        <v>104</v>
      </c>
      <c r="R22" s="12">
        <f t="shared" si="0"/>
        <v>5.5</v>
      </c>
    </row>
    <row r="23" spans="1:18" x14ac:dyDescent="0.3">
      <c r="A23" t="s">
        <v>211</v>
      </c>
      <c r="B23" t="s">
        <v>80</v>
      </c>
      <c r="C23">
        <v>5.5</v>
      </c>
      <c r="D23">
        <v>105</v>
      </c>
      <c r="E23">
        <v>-130</v>
      </c>
      <c r="F23">
        <v>5.5</v>
      </c>
      <c r="G23">
        <v>104</v>
      </c>
      <c r="H23">
        <v>-132</v>
      </c>
      <c r="I23">
        <v>5.5</v>
      </c>
      <c r="J23">
        <v>100</v>
      </c>
      <c r="K23">
        <v>-130</v>
      </c>
      <c r="L23">
        <v>5.5</v>
      </c>
      <c r="M23">
        <v>-109</v>
      </c>
      <c r="N23">
        <v>-122</v>
      </c>
      <c r="R23" s="12">
        <f t="shared" si="0"/>
        <v>5.5</v>
      </c>
    </row>
    <row r="24" spans="1:18" x14ac:dyDescent="0.3">
      <c r="A24" t="s">
        <v>103</v>
      </c>
      <c r="B24" t="s">
        <v>65</v>
      </c>
      <c r="C24">
        <v>4.5</v>
      </c>
      <c r="D24">
        <v>-125</v>
      </c>
      <c r="E24">
        <v>100</v>
      </c>
      <c r="F24">
        <v>4.5</v>
      </c>
      <c r="G24">
        <v>-136</v>
      </c>
      <c r="H24">
        <v>106</v>
      </c>
      <c r="I24">
        <v>4.5</v>
      </c>
      <c r="J24">
        <v>-130</v>
      </c>
      <c r="K24">
        <v>100</v>
      </c>
      <c r="L24">
        <v>4.5</v>
      </c>
      <c r="M24">
        <v>-137</v>
      </c>
      <c r="N24">
        <v>104</v>
      </c>
      <c r="R24" s="12">
        <f t="shared" si="0"/>
        <v>4.5</v>
      </c>
    </row>
    <row r="25" spans="1:18" x14ac:dyDescent="0.3">
      <c r="A25" t="s">
        <v>212</v>
      </c>
      <c r="B25" t="s">
        <v>72</v>
      </c>
      <c r="C25">
        <v>2.5</v>
      </c>
      <c r="D25">
        <v>145</v>
      </c>
      <c r="E25">
        <v>-185</v>
      </c>
      <c r="F25">
        <v>3.5</v>
      </c>
      <c r="G25">
        <v>-154</v>
      </c>
      <c r="H25">
        <v>120</v>
      </c>
      <c r="I25">
        <v>2.5</v>
      </c>
      <c r="J25">
        <v>135</v>
      </c>
      <c r="K25">
        <v>-175</v>
      </c>
      <c r="L25">
        <v>3.5</v>
      </c>
      <c r="M25">
        <v>-175</v>
      </c>
      <c r="N25">
        <v>128</v>
      </c>
      <c r="R25" s="12">
        <f t="shared" si="0"/>
        <v>2.5</v>
      </c>
    </row>
    <row r="26" spans="1:18" x14ac:dyDescent="0.3">
      <c r="A26" t="s">
        <v>213</v>
      </c>
      <c r="B26" t="s">
        <v>79</v>
      </c>
      <c r="C26">
        <v>5.5</v>
      </c>
      <c r="D26">
        <v>105</v>
      </c>
      <c r="E26">
        <v>-130</v>
      </c>
      <c r="F26">
        <v>5.5</v>
      </c>
      <c r="G26">
        <v>-104</v>
      </c>
      <c r="H26">
        <v>-122</v>
      </c>
      <c r="I26">
        <v>5.5</v>
      </c>
      <c r="J26">
        <v>-105</v>
      </c>
      <c r="K26">
        <v>-125</v>
      </c>
      <c r="L26">
        <v>5.5</v>
      </c>
      <c r="M26">
        <v>-106</v>
      </c>
      <c r="N26">
        <v>-125</v>
      </c>
      <c r="R26" s="12">
        <f t="shared" si="0"/>
        <v>5.5</v>
      </c>
    </row>
    <row r="27" spans="1:18" x14ac:dyDescent="0.3">
      <c r="A27" t="s">
        <v>214</v>
      </c>
      <c r="B27" t="s">
        <v>62</v>
      </c>
      <c r="C27">
        <v>5.5</v>
      </c>
      <c r="D27">
        <v>-160</v>
      </c>
      <c r="E27">
        <v>125</v>
      </c>
      <c r="F27">
        <v>5.5</v>
      </c>
      <c r="G27">
        <v>-148</v>
      </c>
      <c r="H27">
        <v>116</v>
      </c>
      <c r="I27">
        <v>5.5</v>
      </c>
      <c r="J27">
        <v>-160</v>
      </c>
      <c r="K27">
        <v>120</v>
      </c>
      <c r="L27">
        <v>5.5</v>
      </c>
      <c r="M27">
        <v>128</v>
      </c>
      <c r="N27">
        <v>125</v>
      </c>
      <c r="R27" s="12">
        <f t="shared" si="0"/>
        <v>5.5</v>
      </c>
    </row>
    <row r="28" spans="1:18" x14ac:dyDescent="0.3">
      <c r="A28" t="s">
        <v>215</v>
      </c>
      <c r="B28" t="s">
        <v>85</v>
      </c>
      <c r="C28">
        <v>1.5</v>
      </c>
      <c r="D28">
        <v>-120</v>
      </c>
      <c r="E28">
        <v>-105</v>
      </c>
      <c r="F28" t="s">
        <v>69</v>
      </c>
      <c r="G28" t="s">
        <v>69</v>
      </c>
      <c r="H28" t="s">
        <v>69</v>
      </c>
      <c r="I28">
        <v>1.5</v>
      </c>
      <c r="J28">
        <v>-140</v>
      </c>
      <c r="K28">
        <v>105</v>
      </c>
      <c r="L28" t="s">
        <v>69</v>
      </c>
      <c r="M28" t="s">
        <v>69</v>
      </c>
      <c r="N28" t="s">
        <v>69</v>
      </c>
      <c r="R28" s="12">
        <f t="shared" si="0"/>
        <v>1.5</v>
      </c>
    </row>
    <row r="29" spans="1:18" x14ac:dyDescent="0.3">
      <c r="A29" t="s">
        <v>97</v>
      </c>
      <c r="B29" t="s">
        <v>185</v>
      </c>
      <c r="C29">
        <v>4.5</v>
      </c>
      <c r="D29" t="s">
        <v>69</v>
      </c>
      <c r="E29" t="s">
        <v>69</v>
      </c>
      <c r="F29">
        <v>4.5</v>
      </c>
      <c r="G29" t="s">
        <v>69</v>
      </c>
      <c r="H29" t="s">
        <v>69</v>
      </c>
      <c r="I29">
        <v>4.5</v>
      </c>
      <c r="J29" t="s">
        <v>69</v>
      </c>
      <c r="K29" t="s">
        <v>69</v>
      </c>
      <c r="L29">
        <v>3.5</v>
      </c>
      <c r="M29" t="s">
        <v>69</v>
      </c>
      <c r="N29" t="s">
        <v>69</v>
      </c>
      <c r="R29" s="12">
        <f t="shared" si="0"/>
        <v>3.5</v>
      </c>
    </row>
    <row r="30" spans="1:18" x14ac:dyDescent="0.3">
      <c r="A30" t="s">
        <v>216</v>
      </c>
      <c r="B30" t="s">
        <v>185</v>
      </c>
      <c r="C30">
        <v>3.5</v>
      </c>
      <c r="D30">
        <v>130</v>
      </c>
      <c r="E30">
        <v>-165</v>
      </c>
      <c r="F30" t="s">
        <v>69</v>
      </c>
      <c r="G30" t="s">
        <v>69</v>
      </c>
      <c r="H30" t="s">
        <v>69</v>
      </c>
      <c r="I30" t="s">
        <v>69</v>
      </c>
      <c r="J30" t="s">
        <v>69</v>
      </c>
      <c r="K30" t="s">
        <v>69</v>
      </c>
      <c r="L30" t="s">
        <v>69</v>
      </c>
      <c r="M30" t="s">
        <v>69</v>
      </c>
      <c r="N30" t="s">
        <v>69</v>
      </c>
      <c r="R30" s="12">
        <f t="shared" si="0"/>
        <v>3.5</v>
      </c>
    </row>
    <row r="31" spans="1:18" x14ac:dyDescent="0.3">
      <c r="R31" s="12">
        <f t="shared" si="0"/>
        <v>0</v>
      </c>
    </row>
    <row r="32" spans="1:18" x14ac:dyDescent="0.3">
      <c r="R32" s="12">
        <f t="shared" ref="R32:R33" si="1">MIN(C32,F32,I32,L32,O32)</f>
        <v>0</v>
      </c>
    </row>
    <row r="33" spans="18:18" x14ac:dyDescent="0.3">
      <c r="R33" s="12">
        <f t="shared" si="1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24</v>
      </c>
      <c r="B2" s="1">
        <v>5</v>
      </c>
      <c r="C2" s="1">
        <v>5.01</v>
      </c>
      <c r="D2" s="1">
        <v>4.8</v>
      </c>
      <c r="F2" s="1"/>
      <c r="G2" s="1"/>
      <c r="H2" s="1"/>
    </row>
    <row r="3" spans="1:8" ht="15" thickBot="1" x14ac:dyDescent="0.35">
      <c r="A3" s="1">
        <v>22</v>
      </c>
      <c r="B3" s="1">
        <v>6</v>
      </c>
      <c r="C3" s="1">
        <v>4.01</v>
      </c>
      <c r="D3" s="1">
        <v>5.44</v>
      </c>
      <c r="F3" s="1"/>
      <c r="G3" s="1"/>
      <c r="H3" s="1"/>
    </row>
    <row r="4" spans="1:8" ht="15" thickBot="1" x14ac:dyDescent="0.35">
      <c r="A4" s="1">
        <v>25</v>
      </c>
      <c r="B4" s="1">
        <v>3.08</v>
      </c>
      <c r="C4" s="1">
        <v>3</v>
      </c>
      <c r="D4" s="1">
        <v>6.13</v>
      </c>
      <c r="F4" s="1"/>
      <c r="G4" s="1"/>
      <c r="H4" s="1"/>
    </row>
    <row r="5" spans="1:8" ht="15" thickBot="1" x14ac:dyDescent="0.35">
      <c r="A5" s="1">
        <v>30</v>
      </c>
      <c r="B5" s="1">
        <v>5.03</v>
      </c>
      <c r="C5" s="1">
        <v>5.09</v>
      </c>
      <c r="D5" s="1">
        <v>4.8499999999999996</v>
      </c>
      <c r="F5" s="1"/>
      <c r="G5" s="1"/>
      <c r="H5" s="1"/>
    </row>
    <row r="6" spans="1:8" ht="15" thickBot="1" x14ac:dyDescent="0.35">
      <c r="A6" s="1">
        <v>9</v>
      </c>
      <c r="B6" s="1">
        <v>5.52</v>
      </c>
      <c r="C6" s="1">
        <v>4.17</v>
      </c>
      <c r="D6" s="1">
        <v>1.27</v>
      </c>
      <c r="F6" s="1"/>
      <c r="G6" s="1"/>
      <c r="H6" s="1"/>
    </row>
    <row r="7" spans="1:8" ht="15" thickBot="1" x14ac:dyDescent="0.35">
      <c r="A7" s="1">
        <v>10</v>
      </c>
      <c r="B7" s="1">
        <v>4.04</v>
      </c>
      <c r="C7" s="1">
        <v>3.02</v>
      </c>
      <c r="D7" s="1">
        <v>5.21</v>
      </c>
      <c r="F7" s="1"/>
      <c r="G7" s="1"/>
      <c r="H7" s="1"/>
    </row>
    <row r="8" spans="1:8" ht="15" thickBot="1" x14ac:dyDescent="0.35">
      <c r="A8" s="1">
        <v>19</v>
      </c>
      <c r="B8" s="1">
        <v>3.06</v>
      </c>
      <c r="C8" s="1">
        <v>5.05</v>
      </c>
      <c r="D8" s="1">
        <v>4.99</v>
      </c>
      <c r="F8" s="1"/>
      <c r="G8" s="1"/>
      <c r="H8" s="1"/>
    </row>
    <row r="9" spans="1:8" ht="15" thickBot="1" x14ac:dyDescent="0.35">
      <c r="A9" s="1">
        <v>26</v>
      </c>
      <c r="B9" s="1">
        <v>2.1</v>
      </c>
      <c r="C9" s="1">
        <v>2.76</v>
      </c>
      <c r="D9" s="1">
        <v>3.59</v>
      </c>
      <c r="F9" s="1"/>
      <c r="G9" s="1"/>
      <c r="H9" s="1"/>
    </row>
    <row r="10" spans="1:8" ht="15" thickBot="1" x14ac:dyDescent="0.35">
      <c r="A10" s="1">
        <v>15</v>
      </c>
      <c r="B10" s="1">
        <v>4.01</v>
      </c>
      <c r="C10" s="1">
        <v>6.05</v>
      </c>
      <c r="D10" s="1">
        <v>4.6500000000000004</v>
      </c>
      <c r="F10" s="1"/>
      <c r="G10" s="1"/>
      <c r="H10" s="1"/>
    </row>
    <row r="11" spans="1:8" ht="15" thickBot="1" x14ac:dyDescent="0.35">
      <c r="A11" s="1">
        <v>16</v>
      </c>
      <c r="B11" s="1">
        <v>4.13</v>
      </c>
      <c r="C11" s="1">
        <v>4.03</v>
      </c>
      <c r="D11" s="1">
        <v>4.38</v>
      </c>
      <c r="F11" s="1"/>
      <c r="G11" s="1"/>
      <c r="H11" s="1"/>
    </row>
    <row r="12" spans="1:8" ht="15" thickBot="1" x14ac:dyDescent="0.35">
      <c r="A12" s="1">
        <v>23</v>
      </c>
      <c r="B12" s="1">
        <v>4.0999999999999996</v>
      </c>
      <c r="C12" s="1">
        <v>4.04</v>
      </c>
      <c r="D12" s="1">
        <v>3.9</v>
      </c>
      <c r="F12" s="1"/>
      <c r="G12" s="1"/>
      <c r="H12" s="1"/>
    </row>
    <row r="13" spans="1:8" ht="15" thickBot="1" x14ac:dyDescent="0.35">
      <c r="A13" s="1">
        <v>29</v>
      </c>
      <c r="B13" s="1">
        <v>5</v>
      </c>
      <c r="C13" s="1">
        <v>2</v>
      </c>
      <c r="D13" s="1">
        <v>5.18</v>
      </c>
      <c r="F13" s="1"/>
      <c r="G13" s="1"/>
      <c r="H13" s="1"/>
    </row>
    <row r="14" spans="1:8" ht="15" thickBot="1" x14ac:dyDescent="0.35">
      <c r="A14" s="1">
        <v>13</v>
      </c>
      <c r="B14" s="1">
        <v>6</v>
      </c>
      <c r="C14" s="1">
        <v>3</v>
      </c>
      <c r="D14" s="1">
        <v>5.7</v>
      </c>
      <c r="F14" s="1"/>
      <c r="G14" s="1"/>
      <c r="H14" s="1"/>
    </row>
    <row r="15" spans="1:8" ht="15" thickBot="1" x14ac:dyDescent="0.35">
      <c r="A15" s="1">
        <v>14</v>
      </c>
      <c r="B15" s="1">
        <v>4.0599999999999996</v>
      </c>
      <c r="C15" s="1">
        <v>5.04</v>
      </c>
      <c r="D15" s="1">
        <v>3.96</v>
      </c>
      <c r="F15" s="1"/>
      <c r="G15" s="1"/>
      <c r="H15" s="1"/>
    </row>
    <row r="16" spans="1:8" ht="15" thickBot="1" x14ac:dyDescent="0.35">
      <c r="A16" s="1">
        <v>17</v>
      </c>
      <c r="B16" s="1">
        <v>4.04</v>
      </c>
      <c r="C16" s="1">
        <v>5.07</v>
      </c>
      <c r="D16" s="1">
        <v>5.71</v>
      </c>
    </row>
    <row r="17" spans="1:4" ht="15" thickBot="1" x14ac:dyDescent="0.35">
      <c r="A17" s="1">
        <v>20</v>
      </c>
      <c r="B17" s="1">
        <v>4.01</v>
      </c>
      <c r="C17" s="1">
        <v>5.09</v>
      </c>
      <c r="D17" s="1">
        <v>5.49</v>
      </c>
    </row>
    <row r="18" spans="1:4" ht="15" thickBot="1" x14ac:dyDescent="0.35">
      <c r="A18" s="1">
        <v>27</v>
      </c>
      <c r="B18" s="1">
        <v>3</v>
      </c>
      <c r="C18" s="1">
        <v>6.01</v>
      </c>
      <c r="D18" s="1">
        <v>4.51</v>
      </c>
    </row>
    <row r="19" spans="1:4" ht="15" thickBot="1" x14ac:dyDescent="0.35">
      <c r="A19" s="1">
        <v>21</v>
      </c>
      <c r="B19" s="1">
        <v>4.0199999999999996</v>
      </c>
      <c r="C19" s="1">
        <v>5</v>
      </c>
      <c r="D19" s="1">
        <v>5.42</v>
      </c>
    </row>
    <row r="20" spans="1:4" ht="15" thickBot="1" x14ac:dyDescent="0.35">
      <c r="A20" s="1">
        <v>11</v>
      </c>
      <c r="B20" s="1">
        <v>5</v>
      </c>
      <c r="C20" s="1">
        <v>4</v>
      </c>
      <c r="D20" s="1">
        <v>5.49</v>
      </c>
    </row>
    <row r="21" spans="1:4" ht="15" thickBot="1" x14ac:dyDescent="0.35">
      <c r="A21" s="1">
        <v>12</v>
      </c>
      <c r="B21" s="1">
        <v>4.01</v>
      </c>
      <c r="C21" s="1">
        <v>3</v>
      </c>
      <c r="D21" s="1">
        <v>5.01</v>
      </c>
    </row>
    <row r="22" spans="1:4" ht="15" thickBot="1" x14ac:dyDescent="0.35">
      <c r="A22" s="1">
        <v>8</v>
      </c>
      <c r="B22" s="1">
        <v>4.0599999999999996</v>
      </c>
      <c r="C22" s="1">
        <v>4.13</v>
      </c>
      <c r="D22" s="1">
        <v>5.53</v>
      </c>
    </row>
    <row r="23" spans="1:4" ht="15" thickBot="1" x14ac:dyDescent="0.35">
      <c r="A23" s="1">
        <v>7</v>
      </c>
      <c r="B23" s="1">
        <v>3.05</v>
      </c>
      <c r="C23" s="1">
        <v>3.01</v>
      </c>
      <c r="D23" s="1">
        <v>4.99</v>
      </c>
    </row>
    <row r="24" spans="1:4" ht="15" thickBot="1" x14ac:dyDescent="0.35">
      <c r="A24" s="1">
        <v>5</v>
      </c>
      <c r="B24" s="1">
        <v>5.01</v>
      </c>
      <c r="C24" s="1">
        <v>4.01</v>
      </c>
      <c r="D24" s="1">
        <v>3.59</v>
      </c>
    </row>
    <row r="25" spans="1:4" ht="15" thickBot="1" x14ac:dyDescent="0.35">
      <c r="A25" s="1">
        <v>6</v>
      </c>
      <c r="B25" s="1">
        <v>4.01</v>
      </c>
      <c r="C25" s="1">
        <v>5.0199999999999996</v>
      </c>
      <c r="D25" s="1">
        <v>3.23</v>
      </c>
    </row>
    <row r="26" spans="1:4" ht="15" thickBot="1" x14ac:dyDescent="0.35">
      <c r="A26" s="1">
        <v>2</v>
      </c>
      <c r="B26" s="1">
        <v>3.66</v>
      </c>
      <c r="C26" s="1">
        <v>4.09</v>
      </c>
      <c r="D26" s="1">
        <v>5.0999999999999996</v>
      </c>
    </row>
    <row r="27" spans="1:4" ht="15" thickBot="1" x14ac:dyDescent="0.35">
      <c r="A27" s="1">
        <v>1</v>
      </c>
      <c r="B27" s="1">
        <v>3.19</v>
      </c>
      <c r="C27" s="1">
        <v>5.23</v>
      </c>
      <c r="D27" s="1">
        <v>5.39</v>
      </c>
    </row>
    <row r="28" spans="1:4" ht="15" thickBot="1" x14ac:dyDescent="0.35">
      <c r="A28" s="1">
        <v>28</v>
      </c>
      <c r="B28" s="1">
        <v>4.0199999999999996</v>
      </c>
      <c r="C28" s="1">
        <v>3</v>
      </c>
      <c r="D28" s="1">
        <v>5.16</v>
      </c>
    </row>
    <row r="29" spans="1:4" ht="15" thickBot="1" x14ac:dyDescent="0.35">
      <c r="A29" s="1">
        <v>18</v>
      </c>
      <c r="B29" s="1">
        <v>4.07</v>
      </c>
      <c r="C29" s="1">
        <v>4.0599999999999996</v>
      </c>
      <c r="D29" s="1">
        <v>3.4</v>
      </c>
    </row>
    <row r="30" spans="1:4" ht="15" thickBot="1" x14ac:dyDescent="0.35">
      <c r="A30" s="1">
        <v>4</v>
      </c>
      <c r="B30" s="1">
        <v>4.12</v>
      </c>
      <c r="C30" s="1">
        <v>4.07</v>
      </c>
      <c r="D30" s="1">
        <v>6.09</v>
      </c>
    </row>
    <row r="31" spans="1:4" ht="15" thickBot="1" x14ac:dyDescent="0.35">
      <c r="A31" s="1">
        <v>3</v>
      </c>
      <c r="B31" s="1">
        <v>4.13</v>
      </c>
      <c r="C31" s="1">
        <v>4.16</v>
      </c>
      <c r="D31" s="1">
        <v>3.1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24</v>
      </c>
      <c r="B2" s="1">
        <v>5.2240272634108296</v>
      </c>
      <c r="C2" s="1">
        <v>4.8109499519275802</v>
      </c>
      <c r="D2" s="1">
        <v>4.8753443041062097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22</v>
      </c>
      <c r="B3" s="1">
        <v>5.7355559241602903</v>
      </c>
      <c r="C3" s="1">
        <v>4.3762354135451798</v>
      </c>
      <c r="D3" s="1">
        <v>5.5527895090221504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25</v>
      </c>
      <c r="B4" s="1">
        <v>3.4239610226289301</v>
      </c>
      <c r="C4" s="1">
        <v>3.1337506938146502</v>
      </c>
      <c r="D4" s="1">
        <v>6.0726850415298204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30</v>
      </c>
      <c r="B5" s="1">
        <v>5.2837445816285502</v>
      </c>
      <c r="C5" s="1">
        <v>5.2595401771821999</v>
      </c>
      <c r="D5" s="1">
        <v>5.3268193601628697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9</v>
      </c>
      <c r="B6" s="1">
        <v>5.5664420274061399</v>
      </c>
      <c r="C6" s="1">
        <v>3.80272492111287</v>
      </c>
      <c r="D6" s="1">
        <v>1.82564135146123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10</v>
      </c>
      <c r="B7" s="1">
        <v>3.9163644065509899</v>
      </c>
      <c r="C7" s="1">
        <v>3.2070014293165601</v>
      </c>
      <c r="D7" s="1">
        <v>5.4971066144848004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19</v>
      </c>
      <c r="B8" s="1">
        <v>3.77495626291664</v>
      </c>
      <c r="C8" s="1">
        <v>5.1965959998457896</v>
      </c>
      <c r="D8" s="1">
        <v>4.3992521137723397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26</v>
      </c>
      <c r="B9" s="1">
        <v>2.6306789821751901</v>
      </c>
      <c r="C9" s="1">
        <v>2.6535682523658299</v>
      </c>
      <c r="D9" s="1">
        <v>4.2281579529503297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15</v>
      </c>
      <c r="B10" s="1">
        <v>4.3330036242346699</v>
      </c>
      <c r="C10" s="1">
        <v>6.1722301456388298</v>
      </c>
      <c r="D10" s="1">
        <v>4.81838897677852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16</v>
      </c>
      <c r="B11" s="1">
        <v>4.0895920595803297</v>
      </c>
      <c r="C11" s="1">
        <v>4.0091374662524997</v>
      </c>
      <c r="D11" s="1">
        <v>4.5533379965631902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23</v>
      </c>
      <c r="B12" s="1">
        <v>4.1934318583650603</v>
      </c>
      <c r="C12" s="1">
        <v>3.9176852348776499</v>
      </c>
      <c r="D12" s="1">
        <v>4.0919817527336697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29</v>
      </c>
      <c r="B13" s="1">
        <v>4.8302635479355702</v>
      </c>
      <c r="C13" s="1">
        <v>2.6504745330045298</v>
      </c>
      <c r="D13" s="1">
        <v>5.6055330816770201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13</v>
      </c>
      <c r="B14" s="1">
        <v>5.9952086762644496</v>
      </c>
      <c r="C14" s="1">
        <v>3.41030434103999</v>
      </c>
      <c r="D14" s="1">
        <v>5.7061228420891101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14</v>
      </c>
      <c r="B15" s="1">
        <v>4.4547365041015299</v>
      </c>
      <c r="C15" s="1">
        <v>5.0866906187370899</v>
      </c>
      <c r="D15" s="1">
        <v>3.3379726539750698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17</v>
      </c>
      <c r="B16" s="1">
        <v>3.9544007323761101</v>
      </c>
      <c r="C16" s="1">
        <v>4.9076308509758304</v>
      </c>
      <c r="D16" s="1">
        <v>6.1761599887034704</v>
      </c>
    </row>
    <row r="17" spans="1:4" ht="15" thickBot="1" x14ac:dyDescent="0.35">
      <c r="A17" s="1">
        <v>20</v>
      </c>
      <c r="B17" s="1">
        <v>3.8048842672232399</v>
      </c>
      <c r="C17" s="1">
        <v>5.3370151581594296</v>
      </c>
      <c r="D17" s="1">
        <v>5.6010741698165702</v>
      </c>
    </row>
    <row r="18" spans="1:4" ht="15" thickBot="1" x14ac:dyDescent="0.35">
      <c r="A18" s="1">
        <v>27</v>
      </c>
      <c r="B18" s="1">
        <v>3.22115257878965</v>
      </c>
      <c r="C18" s="1">
        <v>6.1385573703033902</v>
      </c>
      <c r="D18" s="1">
        <v>4.58415401266228</v>
      </c>
    </row>
    <row r="19" spans="1:4" ht="15" thickBot="1" x14ac:dyDescent="0.35">
      <c r="A19" s="1">
        <v>21</v>
      </c>
      <c r="B19" s="1">
        <v>4.0339794739521997</v>
      </c>
      <c r="C19" s="1">
        <v>5.0235941969500999</v>
      </c>
      <c r="D19" s="1">
        <v>6.3890833268201197</v>
      </c>
    </row>
    <row r="20" spans="1:4" ht="15" thickBot="1" x14ac:dyDescent="0.35">
      <c r="A20" s="1">
        <v>11</v>
      </c>
      <c r="B20" s="1">
        <v>5.4198837786187601</v>
      </c>
      <c r="C20" s="1">
        <v>4.3969873496047196</v>
      </c>
      <c r="D20" s="1">
        <v>5.3682299543924499</v>
      </c>
    </row>
    <row r="21" spans="1:4" ht="15" thickBot="1" x14ac:dyDescent="0.35">
      <c r="A21" s="1">
        <v>12</v>
      </c>
      <c r="B21" s="1">
        <v>3.75173066045084</v>
      </c>
      <c r="C21" s="1">
        <v>3.16672339847171</v>
      </c>
      <c r="D21" s="1">
        <v>5.1581774878753404</v>
      </c>
    </row>
    <row r="22" spans="1:4" ht="15" thickBot="1" x14ac:dyDescent="0.35">
      <c r="A22" s="1">
        <v>8</v>
      </c>
      <c r="B22" s="1">
        <v>4.2957286931708403</v>
      </c>
      <c r="C22" s="1">
        <v>4.0134243742271298</v>
      </c>
      <c r="D22" s="1">
        <v>5.2172363827766501</v>
      </c>
    </row>
    <row r="23" spans="1:4" ht="15" thickBot="1" x14ac:dyDescent="0.35">
      <c r="A23" s="1">
        <v>7</v>
      </c>
      <c r="B23" s="1">
        <v>3.1880505568073199</v>
      </c>
      <c r="C23" s="1">
        <v>3.0861614803643098</v>
      </c>
      <c r="D23" s="1">
        <v>5.1928551492500201</v>
      </c>
    </row>
    <row r="24" spans="1:4" ht="15" thickBot="1" x14ac:dyDescent="0.35">
      <c r="A24" s="1">
        <v>5</v>
      </c>
      <c r="B24" s="1">
        <v>5.0467218712397104</v>
      </c>
      <c r="C24" s="1">
        <v>3.92920467820792</v>
      </c>
      <c r="D24" s="1">
        <v>3.8464112041463401</v>
      </c>
    </row>
    <row r="25" spans="1:4" ht="15" thickBot="1" x14ac:dyDescent="0.35">
      <c r="A25" s="1">
        <v>6</v>
      </c>
      <c r="B25" s="1">
        <v>4.1446156459924701</v>
      </c>
      <c r="C25" s="1">
        <v>5.5472633509865998</v>
      </c>
      <c r="D25" s="1">
        <v>3.2723646577024201</v>
      </c>
    </row>
    <row r="26" spans="1:4" ht="15" thickBot="1" x14ac:dyDescent="0.35">
      <c r="A26" s="1">
        <v>2</v>
      </c>
      <c r="B26" s="1">
        <v>3.9459982075301698</v>
      </c>
      <c r="C26" s="1">
        <v>4.1958405092839897</v>
      </c>
      <c r="D26" s="1">
        <v>4.3987872452441801</v>
      </c>
    </row>
    <row r="27" spans="1:4" ht="15" thickBot="1" x14ac:dyDescent="0.35">
      <c r="A27" s="1">
        <v>1</v>
      </c>
      <c r="B27" s="1">
        <v>2.70228476822742</v>
      </c>
      <c r="C27" s="1">
        <v>5.1540825419560301</v>
      </c>
      <c r="D27" s="1">
        <v>4.2619199254766302</v>
      </c>
    </row>
    <row r="28" spans="1:4" ht="15" thickBot="1" x14ac:dyDescent="0.35">
      <c r="A28" s="1">
        <v>28</v>
      </c>
      <c r="B28" s="1">
        <v>3.93278477165304</v>
      </c>
      <c r="C28" s="1">
        <v>2.8624000042556101</v>
      </c>
      <c r="D28" s="1">
        <v>5.0567845380481096</v>
      </c>
    </row>
    <row r="29" spans="1:4" ht="15" thickBot="1" x14ac:dyDescent="0.35">
      <c r="A29" s="1">
        <v>18</v>
      </c>
      <c r="B29" s="1">
        <v>4.4086221277160398</v>
      </c>
      <c r="C29" s="1">
        <v>4.6063076851037197</v>
      </c>
      <c r="D29" s="1">
        <v>3.7129319587668901</v>
      </c>
    </row>
    <row r="30" spans="1:4" ht="15" thickBot="1" x14ac:dyDescent="0.35">
      <c r="A30" s="1">
        <v>4</v>
      </c>
      <c r="B30" s="1">
        <v>4.2535330652739098</v>
      </c>
      <c r="C30" s="1">
        <v>4.5462455760102403</v>
      </c>
      <c r="D30" s="1">
        <v>5.4662369608101402</v>
      </c>
    </row>
    <row r="31" spans="1:4" ht="15" thickBot="1" x14ac:dyDescent="0.35">
      <c r="A31" s="1">
        <v>3</v>
      </c>
      <c r="B31" s="1">
        <v>3.7752643261355101</v>
      </c>
      <c r="C31" s="1">
        <v>3.9561678841464101</v>
      </c>
      <c r="D31" s="1">
        <v>3.6749385612645602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24</v>
      </c>
      <c r="B2" s="1">
        <v>5.1513519240881402</v>
      </c>
      <c r="C2" s="1">
        <v>4.8761492061444898</v>
      </c>
      <c r="D2" s="1">
        <v>4.9307342826677898</v>
      </c>
    </row>
    <row r="3" spans="1:4" ht="15" thickBot="1" x14ac:dyDescent="0.35">
      <c r="A3" s="1">
        <v>22</v>
      </c>
      <c r="B3" s="1">
        <v>5.7754064312662097</v>
      </c>
      <c r="C3" s="1">
        <v>4.3903486900465802</v>
      </c>
      <c r="D3" s="1">
        <v>5.4745870701831203</v>
      </c>
    </row>
    <row r="4" spans="1:4" ht="15" thickBot="1" x14ac:dyDescent="0.35">
      <c r="A4" s="1">
        <v>25</v>
      </c>
      <c r="B4" s="1">
        <v>3.4550084316916498</v>
      </c>
      <c r="C4" s="1">
        <v>3.2039633424901299</v>
      </c>
      <c r="D4" s="1">
        <v>6.15825415042376</v>
      </c>
    </row>
    <row r="5" spans="1:4" ht="15" thickBot="1" x14ac:dyDescent="0.35">
      <c r="A5" s="1">
        <v>30</v>
      </c>
      <c r="B5" s="1">
        <v>5.29093353151515</v>
      </c>
      <c r="C5" s="1">
        <v>5.3116713864248002</v>
      </c>
      <c r="D5" s="1">
        <v>5.0619794135375598</v>
      </c>
    </row>
    <row r="6" spans="1:4" ht="15" thickBot="1" x14ac:dyDescent="0.35">
      <c r="A6" s="1">
        <v>9</v>
      </c>
      <c r="B6" s="1">
        <v>5.5581505868897603</v>
      </c>
      <c r="C6" s="1">
        <v>3.6993185341508199</v>
      </c>
      <c r="D6" s="1">
        <v>1.75486148311366</v>
      </c>
    </row>
    <row r="7" spans="1:4" ht="15" thickBot="1" x14ac:dyDescent="0.35">
      <c r="A7" s="1">
        <v>10</v>
      </c>
      <c r="B7" s="1">
        <v>4.0079034283294597</v>
      </c>
      <c r="C7" s="1">
        <v>3.14842064398748</v>
      </c>
      <c r="D7" s="1">
        <v>5.3432018137225796</v>
      </c>
    </row>
    <row r="8" spans="1:4" ht="15" thickBot="1" x14ac:dyDescent="0.35">
      <c r="A8" s="1">
        <v>19</v>
      </c>
      <c r="B8" s="1">
        <v>3.6823021695173899</v>
      </c>
      <c r="C8" s="1">
        <v>5.2983667248800401</v>
      </c>
      <c r="D8" s="1">
        <v>4.4554225349795802</v>
      </c>
    </row>
    <row r="9" spans="1:4" ht="15" thickBot="1" x14ac:dyDescent="0.35">
      <c r="A9" s="1">
        <v>26</v>
      </c>
      <c r="B9" s="1">
        <v>2.6727543255186901</v>
      </c>
      <c r="C9" s="1">
        <v>2.67268970126832</v>
      </c>
      <c r="D9" s="1">
        <v>4.1986606639557502</v>
      </c>
    </row>
    <row r="10" spans="1:4" ht="15" thickBot="1" x14ac:dyDescent="0.35">
      <c r="A10" s="1">
        <v>15</v>
      </c>
      <c r="B10" s="1">
        <v>4.2794828157141502</v>
      </c>
      <c r="C10" s="1">
        <v>6.2131888219872602</v>
      </c>
      <c r="D10" s="1">
        <v>4.7378729447126098</v>
      </c>
    </row>
    <row r="11" spans="1:4" ht="15" thickBot="1" x14ac:dyDescent="0.35">
      <c r="A11" s="1">
        <v>16</v>
      </c>
      <c r="B11" s="1">
        <v>4.2560902523667297</v>
      </c>
      <c r="C11" s="1">
        <v>4.0020123458646601</v>
      </c>
      <c r="D11" s="1">
        <v>4.49119471501779</v>
      </c>
    </row>
    <row r="12" spans="1:4" ht="15" thickBot="1" x14ac:dyDescent="0.35">
      <c r="A12" s="1">
        <v>23</v>
      </c>
      <c r="B12" s="1">
        <v>4.1980120296883001</v>
      </c>
      <c r="C12" s="1">
        <v>3.9652132429036602</v>
      </c>
      <c r="D12" s="1">
        <v>4.0576989358442104</v>
      </c>
    </row>
    <row r="13" spans="1:4" ht="15" thickBot="1" x14ac:dyDescent="0.35">
      <c r="A13" s="1">
        <v>29</v>
      </c>
      <c r="B13" s="1">
        <v>4.9772953270926896</v>
      </c>
      <c r="C13" s="1">
        <v>2.5711842331926</v>
      </c>
      <c r="D13" s="1">
        <v>5.4811310218046003</v>
      </c>
    </row>
    <row r="14" spans="1:4" ht="15" thickBot="1" x14ac:dyDescent="0.35">
      <c r="A14" s="1">
        <v>13</v>
      </c>
      <c r="B14" s="1">
        <v>5.9466806453557597</v>
      </c>
      <c r="C14" s="1">
        <v>3.4028005440406801</v>
      </c>
      <c r="D14" s="1">
        <v>5.6596372526202199</v>
      </c>
    </row>
    <row r="15" spans="1:4" ht="15" thickBot="1" x14ac:dyDescent="0.35">
      <c r="A15" s="1">
        <v>14</v>
      </c>
      <c r="B15" s="1">
        <v>4.4667473641719297</v>
      </c>
      <c r="C15" s="1">
        <v>5.0860425110084897</v>
      </c>
      <c r="D15" s="1">
        <v>3.18611892749822</v>
      </c>
    </row>
    <row r="16" spans="1:4" ht="15" thickBot="1" x14ac:dyDescent="0.35">
      <c r="A16" s="1">
        <v>17</v>
      </c>
      <c r="B16" s="1">
        <v>3.9782923459958299</v>
      </c>
      <c r="C16" s="1">
        <v>4.9564350947485201</v>
      </c>
      <c r="D16" s="1">
        <v>6.1640888509879597</v>
      </c>
    </row>
    <row r="17" spans="1:4" ht="15" thickBot="1" x14ac:dyDescent="0.35">
      <c r="A17" s="1">
        <v>20</v>
      </c>
      <c r="B17" s="1">
        <v>3.7666053170373002</v>
      </c>
      <c r="C17" s="1">
        <v>5.3644375477992696</v>
      </c>
      <c r="D17" s="1">
        <v>5.5431252885131803</v>
      </c>
    </row>
    <row r="18" spans="1:4" ht="15" thickBot="1" x14ac:dyDescent="0.35">
      <c r="A18" s="1">
        <v>27</v>
      </c>
      <c r="B18" s="1">
        <v>3.06977613178876</v>
      </c>
      <c r="C18" s="1">
        <v>6.2968738290859498</v>
      </c>
      <c r="D18" s="1">
        <v>4.79617919864637</v>
      </c>
    </row>
    <row r="19" spans="1:4" ht="15" thickBot="1" x14ac:dyDescent="0.35">
      <c r="A19" s="1">
        <v>21</v>
      </c>
      <c r="B19" s="1">
        <v>4.0819641994512903</v>
      </c>
      <c r="C19" s="1">
        <v>5.0416614357588401</v>
      </c>
      <c r="D19" s="1">
        <v>6.26430284916818</v>
      </c>
    </row>
    <row r="20" spans="1:4" ht="15" thickBot="1" x14ac:dyDescent="0.35">
      <c r="A20" s="1">
        <v>11</v>
      </c>
      <c r="B20" s="1">
        <v>5.3849998361652798</v>
      </c>
      <c r="C20" s="1">
        <v>4.4060286678288101</v>
      </c>
      <c r="D20" s="1">
        <v>5.2989571403022602</v>
      </c>
    </row>
    <row r="21" spans="1:4" ht="15" thickBot="1" x14ac:dyDescent="0.35">
      <c r="A21" s="1">
        <v>12</v>
      </c>
      <c r="B21" s="1">
        <v>3.7709227262623499</v>
      </c>
      <c r="C21" s="1">
        <v>3.15000805593656</v>
      </c>
      <c r="D21" s="1">
        <v>5.0386853462043097</v>
      </c>
    </row>
    <row r="22" spans="1:4" ht="15" thickBot="1" x14ac:dyDescent="0.35">
      <c r="A22" s="1">
        <v>8</v>
      </c>
      <c r="B22" s="1">
        <v>4.2046812129796898</v>
      </c>
      <c r="C22" s="1">
        <v>3.9989451253823201</v>
      </c>
      <c r="D22" s="1">
        <v>5.1725840067132198</v>
      </c>
    </row>
    <row r="23" spans="1:4" ht="15" thickBot="1" x14ac:dyDescent="0.35">
      <c r="A23" s="1">
        <v>7</v>
      </c>
      <c r="B23" s="1">
        <v>3.2819664698959401</v>
      </c>
      <c r="C23" s="1">
        <v>3.0269644465852301</v>
      </c>
      <c r="D23" s="1">
        <v>5.3191993611977599</v>
      </c>
    </row>
    <row r="24" spans="1:4" ht="15" thickBot="1" x14ac:dyDescent="0.35">
      <c r="A24" s="1">
        <v>5</v>
      </c>
      <c r="B24" s="1">
        <v>4.90689482877508</v>
      </c>
      <c r="C24" s="1">
        <v>3.868475027668</v>
      </c>
      <c r="D24" s="1">
        <v>3.7184114795885099</v>
      </c>
    </row>
    <row r="25" spans="1:4" ht="15" thickBot="1" x14ac:dyDescent="0.35">
      <c r="A25" s="1">
        <v>6</v>
      </c>
      <c r="B25" s="1">
        <v>4.0649732206748199</v>
      </c>
      <c r="C25" s="1">
        <v>5.5638360621386402</v>
      </c>
      <c r="D25" s="1">
        <v>3.1139502901315899</v>
      </c>
    </row>
    <row r="26" spans="1:4" ht="15" thickBot="1" x14ac:dyDescent="0.35">
      <c r="A26" s="1">
        <v>2</v>
      </c>
      <c r="B26" s="1">
        <v>3.8357459638432401</v>
      </c>
      <c r="C26" s="1">
        <v>4.1440650111465596</v>
      </c>
      <c r="D26" s="1">
        <v>4.24420731073638</v>
      </c>
    </row>
    <row r="27" spans="1:4" ht="15" thickBot="1" x14ac:dyDescent="0.35">
      <c r="A27" s="1">
        <v>1</v>
      </c>
      <c r="B27" s="1">
        <v>2.66940735039416</v>
      </c>
      <c r="C27" s="1">
        <v>5.19280038561417</v>
      </c>
      <c r="D27" s="1">
        <v>4.3285647494843502</v>
      </c>
    </row>
    <row r="28" spans="1:4" ht="15" thickBot="1" x14ac:dyDescent="0.35">
      <c r="A28" s="1">
        <v>28</v>
      </c>
      <c r="B28" s="1">
        <v>3.9878873789691802</v>
      </c>
      <c r="C28" s="1">
        <v>2.8582957626079</v>
      </c>
      <c r="D28" s="1">
        <v>5.1715906953009103</v>
      </c>
    </row>
    <row r="29" spans="1:4" ht="15" thickBot="1" x14ac:dyDescent="0.35">
      <c r="A29" s="1">
        <v>18</v>
      </c>
      <c r="B29" s="1">
        <v>4.3998610730110101</v>
      </c>
      <c r="C29" s="1">
        <v>4.6102019886970904</v>
      </c>
      <c r="D29" s="1">
        <v>3.6767693442359701</v>
      </c>
    </row>
    <row r="30" spans="1:4" ht="15" thickBot="1" x14ac:dyDescent="0.35">
      <c r="A30" s="1">
        <v>4</v>
      </c>
      <c r="B30" s="1">
        <v>4.0960792337049003</v>
      </c>
      <c r="C30" s="1">
        <v>4.5358411852020399</v>
      </c>
      <c r="D30" s="1">
        <v>5.5098613789947901</v>
      </c>
    </row>
    <row r="31" spans="1:4" ht="15" thickBot="1" x14ac:dyDescent="0.35">
      <c r="A31" s="1">
        <v>3</v>
      </c>
      <c r="B31" s="1">
        <v>3.7741229842564499</v>
      </c>
      <c r="C31" s="1">
        <v>3.9741969454934498</v>
      </c>
      <c r="D31" s="1">
        <v>3.7054216408854299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activeCell="H30" sqref="H30:M36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24</v>
      </c>
      <c r="B2" s="1">
        <v>5.7175572519083904</v>
      </c>
      <c r="C2" s="1">
        <v>5.5928961748633803</v>
      </c>
      <c r="D2" s="1">
        <v>4.90380313199105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22</v>
      </c>
      <c r="B3" s="1">
        <v>6.7403508771929799</v>
      </c>
      <c r="C3" s="1">
        <v>4.6940639269406397</v>
      </c>
      <c r="D3" s="1">
        <v>5.0370774263904003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25</v>
      </c>
      <c r="B4" s="1">
        <v>3.4112676056338</v>
      </c>
      <c r="C4" s="1">
        <v>3.3155339805825199</v>
      </c>
      <c r="D4" s="1">
        <v>5.7969984202211604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30</v>
      </c>
      <c r="B5" s="1">
        <v>5.7175572519083904</v>
      </c>
      <c r="C5" s="1">
        <v>5.5928961748633803</v>
      </c>
      <c r="D5" s="1">
        <v>4.9027027027027001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9</v>
      </c>
      <c r="B6" s="1">
        <v>5.7175572519083904</v>
      </c>
      <c r="C6" s="1">
        <v>4.6940639269406397</v>
      </c>
      <c r="D6" s="1">
        <v>2.6756756756756701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10</v>
      </c>
      <c r="B7" s="1">
        <v>4.90625</v>
      </c>
      <c r="C7" s="1">
        <v>3.3155339805825199</v>
      </c>
      <c r="D7" s="1">
        <v>5.0370774263904003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19</v>
      </c>
      <c r="B8" s="1">
        <v>3.4112676056338</v>
      </c>
      <c r="C8" s="1">
        <v>5.5928961748633803</v>
      </c>
      <c r="D8" s="1">
        <v>4.1642857142857101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26</v>
      </c>
      <c r="B9" s="1">
        <v>3.1854636591478598</v>
      </c>
      <c r="C9" s="1">
        <v>2.52803738317757</v>
      </c>
      <c r="D9" s="1">
        <v>4.0337078651685303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15</v>
      </c>
      <c r="B10" s="1">
        <v>4.90625</v>
      </c>
      <c r="C10" s="1">
        <v>6.7903614457831303</v>
      </c>
      <c r="D10" s="1">
        <v>5.0370774263904003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16</v>
      </c>
      <c r="B11" s="1">
        <v>4.90625</v>
      </c>
      <c r="C11" s="1">
        <v>4.6940639269406397</v>
      </c>
      <c r="D11" s="1">
        <v>5.0370774263904003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23</v>
      </c>
      <c r="B12" s="1">
        <v>4.90625</v>
      </c>
      <c r="C12" s="1">
        <v>4.6940639269406397</v>
      </c>
      <c r="D12" s="1">
        <v>4.4950980392156801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29</v>
      </c>
      <c r="B13" s="1">
        <v>5.7175572519083904</v>
      </c>
      <c r="C13" s="1">
        <v>2.52803738317757</v>
      </c>
      <c r="D13" s="1">
        <v>4.9769230769230699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13</v>
      </c>
      <c r="B14" s="1">
        <v>6.7403508771929799</v>
      </c>
      <c r="C14" s="1">
        <v>3.3155339805825199</v>
      </c>
      <c r="D14" s="1">
        <v>5.1248206599713004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14</v>
      </c>
      <c r="B15" s="1">
        <v>4.90625</v>
      </c>
      <c r="C15" s="1">
        <v>5.5928961748633803</v>
      </c>
      <c r="D15" s="1">
        <v>3.89648798521256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17</v>
      </c>
      <c r="B16" s="1">
        <v>4.90625</v>
      </c>
      <c r="C16" s="1">
        <v>5.5928961748633803</v>
      </c>
      <c r="D16" s="1">
        <v>7.2793296089385402</v>
      </c>
    </row>
    <row r="17" spans="1:4" ht="15" thickBot="1" x14ac:dyDescent="0.35">
      <c r="A17" s="1">
        <v>20</v>
      </c>
      <c r="B17" s="1">
        <v>4.90625</v>
      </c>
      <c r="C17" s="1">
        <v>5.5928961748633803</v>
      </c>
      <c r="D17" s="1">
        <v>5.0370774263904003</v>
      </c>
    </row>
    <row r="18" spans="1:4" ht="15" thickBot="1" x14ac:dyDescent="0.35">
      <c r="A18" s="1">
        <v>27</v>
      </c>
      <c r="B18" s="1">
        <v>3.4112676056338</v>
      </c>
      <c r="C18" s="1">
        <v>6.7903614457831303</v>
      </c>
      <c r="D18" s="1">
        <v>4.90380313199105</v>
      </c>
    </row>
    <row r="19" spans="1:4" ht="15" thickBot="1" x14ac:dyDescent="0.35">
      <c r="A19" s="1">
        <v>21</v>
      </c>
      <c r="B19" s="1">
        <v>4.90625</v>
      </c>
      <c r="C19" s="1">
        <v>5.5928961748633803</v>
      </c>
      <c r="D19" s="1">
        <v>5.1248206599713004</v>
      </c>
    </row>
    <row r="20" spans="1:4" ht="15" thickBot="1" x14ac:dyDescent="0.35">
      <c r="A20" s="1">
        <v>11</v>
      </c>
      <c r="B20" s="1">
        <v>5.7175572519083904</v>
      </c>
      <c r="C20" s="1">
        <v>4.6940639269406397</v>
      </c>
      <c r="D20" s="1">
        <v>4.9456264775413699</v>
      </c>
    </row>
    <row r="21" spans="1:4" ht="15" thickBot="1" x14ac:dyDescent="0.35">
      <c r="A21" s="1">
        <v>12</v>
      </c>
      <c r="B21" s="1">
        <v>4.90625</v>
      </c>
      <c r="C21" s="1">
        <v>3.3155339805825199</v>
      </c>
      <c r="D21" s="1">
        <v>4.5465346534653399</v>
      </c>
    </row>
    <row r="22" spans="1:4" ht="15" thickBot="1" x14ac:dyDescent="0.35">
      <c r="A22" s="1">
        <v>8</v>
      </c>
      <c r="B22" s="1">
        <v>4.90625</v>
      </c>
      <c r="C22" s="1">
        <v>4.6940639269406397</v>
      </c>
      <c r="D22" s="1">
        <v>5.1248206599713004</v>
      </c>
    </row>
    <row r="23" spans="1:4" ht="15" thickBot="1" x14ac:dyDescent="0.35">
      <c r="A23" s="1">
        <v>7</v>
      </c>
      <c r="B23" s="1">
        <v>3.4112676056338</v>
      </c>
      <c r="C23" s="1">
        <v>3.3155339805825199</v>
      </c>
      <c r="D23" s="1">
        <v>5.5987179487179404</v>
      </c>
    </row>
    <row r="24" spans="1:4" ht="15" thickBot="1" x14ac:dyDescent="0.35">
      <c r="A24" s="1">
        <v>5</v>
      </c>
      <c r="B24" s="1">
        <v>5.7175572519083904</v>
      </c>
      <c r="C24" s="1">
        <v>4.6940639269406397</v>
      </c>
      <c r="D24" s="1">
        <v>3.5297397769516698</v>
      </c>
    </row>
    <row r="25" spans="1:4" ht="15" thickBot="1" x14ac:dyDescent="0.35">
      <c r="A25" s="1">
        <v>6</v>
      </c>
      <c r="B25" s="1">
        <v>4.90625</v>
      </c>
      <c r="C25" s="1">
        <v>5.5928961748633803</v>
      </c>
      <c r="D25" s="1">
        <v>3.02886247877758</v>
      </c>
    </row>
    <row r="26" spans="1:4" ht="15" thickBot="1" x14ac:dyDescent="0.35">
      <c r="A26" s="1">
        <v>2</v>
      </c>
      <c r="B26" s="1">
        <v>4.90625</v>
      </c>
      <c r="C26" s="1">
        <v>4.6940639269406397</v>
      </c>
      <c r="D26" s="1">
        <v>4.4950980392156801</v>
      </c>
    </row>
    <row r="27" spans="1:4" ht="15" thickBot="1" x14ac:dyDescent="0.35">
      <c r="A27" s="1">
        <v>1</v>
      </c>
      <c r="B27" s="1">
        <v>3.4112676056338</v>
      </c>
      <c r="C27" s="1">
        <v>5.5928961748633803</v>
      </c>
      <c r="D27" s="1">
        <v>4.5971659919028296</v>
      </c>
    </row>
    <row r="28" spans="1:4" ht="15" thickBot="1" x14ac:dyDescent="0.35">
      <c r="A28" s="1">
        <v>28</v>
      </c>
      <c r="B28" s="1">
        <v>4.90625</v>
      </c>
      <c r="C28" s="1">
        <v>3.3155339805825199</v>
      </c>
      <c r="D28" s="1">
        <v>4.9915966386554604</v>
      </c>
    </row>
    <row r="29" spans="1:4" ht="15" thickBot="1" x14ac:dyDescent="0.35">
      <c r="A29" s="1">
        <v>18</v>
      </c>
      <c r="B29" s="1">
        <v>4.90625</v>
      </c>
      <c r="C29" s="1">
        <v>5.5928961748633803</v>
      </c>
      <c r="D29" s="1">
        <v>3.2003012048192701</v>
      </c>
    </row>
    <row r="30" spans="1:4" ht="15" thickBot="1" x14ac:dyDescent="0.35">
      <c r="A30" s="1">
        <v>4</v>
      </c>
      <c r="B30" s="1">
        <v>4.90625</v>
      </c>
      <c r="C30" s="1">
        <v>4.6940639269406397</v>
      </c>
      <c r="D30" s="1">
        <v>5.7969984202211604</v>
      </c>
    </row>
    <row r="31" spans="1:4" ht="15" thickBot="1" x14ac:dyDescent="0.35">
      <c r="A31" s="1">
        <v>3</v>
      </c>
      <c r="B31" s="1">
        <v>4.90625</v>
      </c>
      <c r="C31" s="1">
        <v>4.6940639269406397</v>
      </c>
      <c r="D31" s="1">
        <v>3.5297397769516698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24</v>
      </c>
      <c r="B2" s="1">
        <v>4.2226014000000003</v>
      </c>
      <c r="C2" s="1">
        <v>4.0593862999999999</v>
      </c>
      <c r="D2" s="1">
        <v>3.7514021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22</v>
      </c>
      <c r="B3" s="1">
        <v>5.1523532999999997</v>
      </c>
      <c r="C3" s="1">
        <v>3.9798667000000001</v>
      </c>
      <c r="D3" s="1">
        <v>5.3599863000000001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25</v>
      </c>
      <c r="B4" s="1">
        <v>3.1360416</v>
      </c>
      <c r="C4" s="1">
        <v>2.0434910999999998</v>
      </c>
      <c r="D4" s="1">
        <v>7.2053456000000002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30</v>
      </c>
      <c r="B5" s="1">
        <v>5.1327530000000001</v>
      </c>
      <c r="C5" s="1">
        <v>5.3139133000000003</v>
      </c>
      <c r="D5" s="1">
        <v>4.4984729999999997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9</v>
      </c>
      <c r="B6" s="1">
        <v>5.1358823999999998</v>
      </c>
      <c r="C6" s="1">
        <v>3.0247622000000001</v>
      </c>
      <c r="D6" s="1">
        <v>1.9048503999999999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10</v>
      </c>
      <c r="B7" s="1">
        <v>3.3021984</v>
      </c>
      <c r="C7" s="1">
        <v>3.038408</v>
      </c>
      <c r="D7" s="1">
        <v>5.8199924999999997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19</v>
      </c>
      <c r="B8" s="1">
        <v>3.1291578000000002</v>
      </c>
      <c r="C8" s="1">
        <v>4.334473</v>
      </c>
      <c r="D8" s="1">
        <v>4.8821415999999997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26</v>
      </c>
      <c r="B9" s="1">
        <v>2.2778296</v>
      </c>
      <c r="C9" s="1">
        <v>2.0447470000000001</v>
      </c>
      <c r="D9" s="1">
        <v>4.1375995000000003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15</v>
      </c>
      <c r="B10" s="1">
        <v>4.1819470000000001</v>
      </c>
      <c r="C10" s="1">
        <v>5.2648162999999997</v>
      </c>
      <c r="D10" s="1">
        <v>4.6680159999999997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16</v>
      </c>
      <c r="B11" s="1">
        <v>4.3606509999999998</v>
      </c>
      <c r="C11" s="1">
        <v>3.1014870000000001</v>
      </c>
      <c r="D11" s="1">
        <v>4.4602440000000003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23</v>
      </c>
      <c r="B12" s="1">
        <v>4.1585894000000003</v>
      </c>
      <c r="C12" s="1">
        <v>3.0059197000000002</v>
      </c>
      <c r="D12" s="1">
        <v>4.3728303999999998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29</v>
      </c>
      <c r="B13" s="1">
        <v>4.631481</v>
      </c>
      <c r="C13" s="1">
        <v>2.0230253</v>
      </c>
      <c r="D13" s="1">
        <v>5.6442322999999996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13</v>
      </c>
      <c r="B14" s="1">
        <v>5.0286945999999997</v>
      </c>
      <c r="C14" s="1">
        <v>3.0938756000000001</v>
      </c>
      <c r="D14" s="1">
        <v>5.3094524999999999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14</v>
      </c>
      <c r="B15" s="1">
        <v>4.3783390000000004</v>
      </c>
      <c r="C15" s="1">
        <v>4.0527677999999998</v>
      </c>
      <c r="D15" s="1">
        <v>2.7867231000000001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17</v>
      </c>
      <c r="B16" s="1">
        <v>3.1249275000000001</v>
      </c>
      <c r="C16" s="1">
        <v>4.2459379999999998</v>
      </c>
      <c r="D16" s="1">
        <v>5.9967364999999999</v>
      </c>
    </row>
    <row r="17" spans="1:4" ht="15" thickBot="1" x14ac:dyDescent="0.35">
      <c r="A17" s="1">
        <v>20</v>
      </c>
      <c r="B17" s="1">
        <v>2.9868648000000002</v>
      </c>
      <c r="C17" s="1">
        <v>5.1879929999999996</v>
      </c>
      <c r="D17" s="1">
        <v>4.8862769999999998</v>
      </c>
    </row>
    <row r="18" spans="1:4" ht="15" thickBot="1" x14ac:dyDescent="0.35">
      <c r="A18" s="1">
        <v>27</v>
      </c>
      <c r="B18" s="1">
        <v>2.0631303999999999</v>
      </c>
      <c r="C18" s="1">
        <v>6.2230460000000001</v>
      </c>
      <c r="D18" s="1">
        <v>4.3885493000000002</v>
      </c>
    </row>
    <row r="19" spans="1:4" ht="15" thickBot="1" x14ac:dyDescent="0.35">
      <c r="A19" s="1">
        <v>21</v>
      </c>
      <c r="B19" s="1">
        <v>3.1150517</v>
      </c>
      <c r="C19" s="1">
        <v>4.0894326999999997</v>
      </c>
      <c r="D19" s="1">
        <v>5.9862299999999999</v>
      </c>
    </row>
    <row r="20" spans="1:4" ht="15" thickBot="1" x14ac:dyDescent="0.35">
      <c r="A20" s="1">
        <v>11</v>
      </c>
      <c r="B20" s="1">
        <v>4.9643655000000004</v>
      </c>
      <c r="C20" s="1">
        <v>4.0695734000000003</v>
      </c>
      <c r="D20" s="1">
        <v>5.3914759999999999</v>
      </c>
    </row>
    <row r="21" spans="1:4" ht="15" thickBot="1" x14ac:dyDescent="0.35">
      <c r="A21" s="1">
        <v>12</v>
      </c>
      <c r="B21" s="1">
        <v>3.1677396</v>
      </c>
      <c r="C21" s="1">
        <v>2.0277367000000002</v>
      </c>
      <c r="D21" s="1">
        <v>4.936509</v>
      </c>
    </row>
    <row r="22" spans="1:4" ht="15" thickBot="1" x14ac:dyDescent="0.35">
      <c r="A22" s="1">
        <v>8</v>
      </c>
      <c r="B22" s="1">
        <v>4.2720045999999998</v>
      </c>
      <c r="C22" s="1">
        <v>4.1007166000000002</v>
      </c>
      <c r="D22" s="1">
        <v>5.2847049999999998</v>
      </c>
    </row>
    <row r="23" spans="1:4" ht="15" thickBot="1" x14ac:dyDescent="0.35">
      <c r="A23" s="1">
        <v>7</v>
      </c>
      <c r="B23" s="1">
        <v>3.2695189999999998</v>
      </c>
      <c r="C23" s="1">
        <v>2.9080758000000002</v>
      </c>
      <c r="D23" s="1">
        <v>4.5222559999999996</v>
      </c>
    </row>
    <row r="24" spans="1:4" ht="15" thickBot="1" x14ac:dyDescent="0.35">
      <c r="A24" s="1">
        <v>5</v>
      </c>
      <c r="B24" s="1">
        <v>4.0996946999999997</v>
      </c>
      <c r="C24" s="1">
        <v>3.1302089999999998</v>
      </c>
      <c r="D24" s="1">
        <v>3.3764367000000002</v>
      </c>
    </row>
    <row r="25" spans="1:4" ht="15" thickBot="1" x14ac:dyDescent="0.35">
      <c r="A25" s="1">
        <v>6</v>
      </c>
      <c r="B25" s="1">
        <v>3.0601436999999998</v>
      </c>
      <c r="C25" s="1">
        <v>5.0304270000000004</v>
      </c>
      <c r="D25" s="1">
        <v>2.420973</v>
      </c>
    </row>
    <row r="26" spans="1:4" ht="15" thickBot="1" x14ac:dyDescent="0.35">
      <c r="A26" s="1">
        <v>2</v>
      </c>
      <c r="B26" s="1">
        <v>3.5633577999999999</v>
      </c>
      <c r="C26" s="1">
        <v>3.5335014</v>
      </c>
      <c r="D26" s="1">
        <v>6.0300589999999996</v>
      </c>
    </row>
    <row r="27" spans="1:4" ht="15" thickBot="1" x14ac:dyDescent="0.35">
      <c r="A27" s="1">
        <v>1</v>
      </c>
      <c r="B27" s="1">
        <v>2.0998806999999999</v>
      </c>
      <c r="C27" s="1">
        <v>4.253063</v>
      </c>
      <c r="D27" s="1">
        <v>4.5111656</v>
      </c>
    </row>
    <row r="28" spans="1:4" ht="15" thickBot="1" x14ac:dyDescent="0.35">
      <c r="A28" s="1">
        <v>28</v>
      </c>
      <c r="B28" s="1">
        <v>3.0496569</v>
      </c>
      <c r="C28" s="1">
        <v>2.0416818000000001</v>
      </c>
      <c r="D28" s="1">
        <v>5.8963412999999996</v>
      </c>
    </row>
    <row r="29" spans="1:4" ht="15" thickBot="1" x14ac:dyDescent="0.35">
      <c r="A29" s="1">
        <v>18</v>
      </c>
      <c r="B29" s="1">
        <v>4.0729749999999996</v>
      </c>
      <c r="C29" s="1">
        <v>4.1856080000000002</v>
      </c>
      <c r="D29" s="1">
        <v>3.4980342000000002</v>
      </c>
    </row>
    <row r="30" spans="1:4" ht="15" thickBot="1" x14ac:dyDescent="0.35">
      <c r="A30" s="1">
        <v>4</v>
      </c>
      <c r="B30" s="1">
        <v>3.0394353999999999</v>
      </c>
      <c r="C30" s="1">
        <v>4.1189030000000004</v>
      </c>
      <c r="D30" s="1">
        <v>5.4879727000000003</v>
      </c>
    </row>
    <row r="31" spans="1:4" ht="15" thickBot="1" x14ac:dyDescent="0.35">
      <c r="A31" s="1">
        <v>3</v>
      </c>
      <c r="B31" s="1">
        <v>3.1059836999999999</v>
      </c>
      <c r="C31" s="1">
        <v>4.2248014999999999</v>
      </c>
      <c r="D31" s="1">
        <v>3.2869245999999999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Vs. Opponent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2024-06-05T17:34:28Z</dcterms:modified>
</cp:coreProperties>
</file>