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7ADBD912-8B88-430D-BDDB-12CA5756187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<sst xmlns="http://schemas.openxmlformats.org/spreadsheetml/2006/main" count="380" uniqueCount="163">
  <si>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</si>
  <si>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</si>
  <si>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</si>
  <si>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</si>
  <si>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</si>
  <si>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</si>
  <si>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</si>
  <si>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</si>
  <si>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</si>
  <si>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</si>
  <si>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</si>
  <si>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</si>
  <si>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</si>
  <si>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</si>
  <si>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</si>
  <si>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</si>
  <si>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</si>
  <si>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</si>
  <si>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</si>
  <si>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</si>
  <si>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</si>
  <si>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</si>
  <si>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</si>
  <si>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</si>
  <si>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</si>
  <si>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</si>
  <si>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</si>
  <si>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</si>
  <si>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</si>
  <si>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</si>
  <si>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</si>
  <si>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</si>
  <si>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</si>
  <si>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</si>
  <si>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</si>
  <si>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</si>
  <si>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</si>
  <si>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</si>
  <si>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</si>
  <si>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</si>
  <si>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</si>
  <si>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</si>
  <si>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</si>
  <si>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</si>
  <si>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</si>
  <si>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</si>
  <si>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</si>
  <si>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</si>
  <si>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</si>
  <si>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</si>
  <si>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</si>
  <si>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</si>
  <si>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</si>
  <si>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</si>
  <si>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</si>
  <si>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</si>
  <si>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</si>
  <si>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</si>
  <si>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</si>
  <si>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</si>
  <si>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</si>
  <si>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</si>
  <si>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</si>
  <si>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CHW</t>
  </si>
  <si>
    <t>OAK</t>
  </si>
  <si>
    <t>KCR</t>
  </si>
  <si>
    <t>SEA</t>
  </si>
  <si>
    <t>SDP</t>
  </si>
  <si>
    <t>TOR</t>
  </si>
  <si>
    <t>BAL</t>
  </si>
  <si>
    <t>NYY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</si>
  <si>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</si>
  <si>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</si>
  <si>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</si>
  <si>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</si>
  <si>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</si>
  <si>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</si>
  <si>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</si>
  <si>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</si>
  <si>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</si>
  <si>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</si>
  <si>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</si>
  <si>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</si>
  <si>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</si>
  <si>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</si>
  <si>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</si>
  <si>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</si>
  <si>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</si>
  <si>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</si>
  <si>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</si>
  <si>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</si>
  <si>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</si>
  <si>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</si>
  <si>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</si>
  <si>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</si>
  <si>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</si>
  <si>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</si>
  <si>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</si>
  <si>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</si>
  <si>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</si>
  <si>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</si>
  <si>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</si>
  <si>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</si>
  <si>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</si>
  <si>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</si>
  <si>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</si>
  <si>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</si>
  <si>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</si>
  <si>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</si>
  <si>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</si>
  <si>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</si>
  <si>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</si>
  <si>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</si>
  <si>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</si>
  <si>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</si>
  <si>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</si>
  <si>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</si>
  <si>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</si>
  <si>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</si>
  <si>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</si>
  <si>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</si>
  <si>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</si>
  <si>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</si>
  <si>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</si>
  <si>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</si>
  <si>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</si>
  <si>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</si>
  <si>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</si>
  <si>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</si>
  <si>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</si>
  <si>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</si>
  <si>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</si>
  <si>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</si>
  <si>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</si>
  <si>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MIL</t>
  </si>
  <si>
    <t>TBR</t>
  </si>
  <si>
    <t>SFG</t>
  </si>
  <si>
    <t>HOU</t>
  </si>
  <si>
    <t>-115</t>
  </si>
  <si>
    <t>-105</t>
  </si>
  <si>
    <t>Corbin Burnes</t>
  </si>
  <si>
    <t>Ryan Pepiot</t>
  </si>
  <si>
    <t>Dakota Hudson</t>
  </si>
  <si>
    <t>Chris Paddack</t>
  </si>
  <si>
    <t>Carlos Rodon</t>
  </si>
  <si>
    <t>Seth Lugo</t>
  </si>
  <si>
    <t>Jose Berrios</t>
  </si>
  <si>
    <t>Colin Rea</t>
  </si>
  <si>
    <t>Erick Fedde</t>
  </si>
  <si>
    <t>Logan Gilbert</t>
  </si>
  <si>
    <t>Joey Estes</t>
  </si>
  <si>
    <t>Dylan Cease</t>
  </si>
  <si>
    <t>Spencer Arrighetti</t>
  </si>
  <si>
    <t>Kyle Harrison</t>
  </si>
  <si>
    <t>-150</t>
  </si>
  <si>
    <t>+130</t>
  </si>
  <si>
    <t>+200</t>
  </si>
  <si>
    <t>-240</t>
  </si>
  <si>
    <t>+180</t>
  </si>
  <si>
    <t>-215</t>
  </si>
  <si>
    <t>+190</t>
  </si>
  <si>
    <t>-225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</si>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</sst>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J64" zoomScale="80" zoomScaleNormal="80" workbookViewId="0">
      <selection activeCell="Q78" sqref="Q7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126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126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69</v>
      </c>
      <c r="B2" t="s">
        <v>135</v>
      </c>
      <c r="C2" s="5">
        <f>RF!B2</f>
        <v>6.01</v>
      </c>
      <c r="D2" s="5">
        <f>LR!B2</f>
        <v>6.1308099844797299</v>
      </c>
      <c r="E2" s="5">
        <f>Adaboost!B2</f>
        <v>6.6425992779783396</v>
      </c>
      <c r="F2" s="5">
        <f>XGBR!B2</f>
        <v>5.1110553999999997</v>
      </c>
      <c r="G2" s="5">
        <f>Huber!B2</f>
        <v>5.9000001975062801</v>
      </c>
      <c r="H2" s="5">
        <f>BayesRidge!B2</f>
        <v>6.1441286571542602</v>
      </c>
      <c r="I2" s="5">
        <f>Elastic!B2</f>
        <v>5.80677364513362</v>
      </c>
      <c r="J2" s="5">
        <f>GBR!B2</f>
        <v>6.1773643191440097</v>
      </c>
      <c r="K2" s="6">
        <f t="shared" ref="K2:K24" si="0">AVERAGE(C2:J2,B39)</f>
        <v>6.0162841073883895</v>
      </c>
      <c r="L2">
        <f>MAX(C2:J2)</f>
        <v>6.6425992779783396</v>
      </c>
      <c r="M2">
        <f>MIN(C2:J2)</f>
        <v>5.1110553999999997</v>
      </c>
      <c r="N2">
        <v>5.9</v>
      </c>
      <c r="O2" s="5">
        <f>RF!C2</f>
        <v>3</v>
      </c>
      <c r="P2" s="5">
        <f>LR!C2</f>
        <v>2.74384345319173</v>
      </c>
      <c r="Q2" s="5">
        <f>Adaboost!C2</f>
        <v>3.1903114186851198</v>
      </c>
      <c r="R2" s="5">
        <f>XGBR!C2</f>
        <v>2.0842692999999999</v>
      </c>
      <c r="S2" s="5">
        <f>Huber!C2</f>
        <v>2.6000019436057298</v>
      </c>
      <c r="T2" s="5">
        <f>BayesRidge!C2</f>
        <v>2.73953961966272</v>
      </c>
      <c r="U2" s="5">
        <f>Elastic!C2</f>
        <v>3.3043372115848602</v>
      </c>
      <c r="V2" s="5">
        <f>GBR!C2</f>
        <v>3.0479171794019999</v>
      </c>
      <c r="W2" s="6">
        <f t="shared" ref="W2:W35" si="1">AVERAGE(O2:V2,C39)</f>
        <v>2.820763460821802</v>
      </c>
      <c r="X2" s="6">
        <f>MAX(O2:V2)</f>
        <v>3.3043372115848602</v>
      </c>
      <c r="Y2" s="6">
        <f>MIN(O2:V2)</f>
        <v>2.0842692999999999</v>
      </c>
      <c r="Z2">
        <v>2.7</v>
      </c>
      <c r="AA2" s="6">
        <f>MAX(L2,M2,X3,Y3)-MIN(L3,M3,X2,Y2)</f>
        <v>4.5583299779783397</v>
      </c>
      <c r="AB2" s="6">
        <f>MIN(L2,M2,X3,Y3)-MAX(L3,M3,X2,Y2)</f>
        <v>0.48404693310283964</v>
      </c>
      <c r="AC2" s="6"/>
      <c r="AE2" t="s">
        <v>140</v>
      </c>
      <c r="AF2" s="6">
        <f>RF!D2</f>
        <v>5.54</v>
      </c>
      <c r="AG2" s="6">
        <f>LR!D2</f>
        <v>5.1898025543538404</v>
      </c>
      <c r="AH2" s="6">
        <f>Adaboost!D2</f>
        <v>4.3951789627465301</v>
      </c>
      <c r="AI2" s="6">
        <f>XGBR!D2</f>
        <v>6.1756053</v>
      </c>
      <c r="AJ2" s="6">
        <f>Huber!D2</f>
        <v>5.23368729729658</v>
      </c>
      <c r="AK2" s="6">
        <f>BayesRidge!D2</f>
        <v>5.1923396661026704</v>
      </c>
      <c r="AL2" s="6">
        <f>Elastic!D2</f>
        <v>5.0362282418479802</v>
      </c>
      <c r="AM2" s="6">
        <f>GBR!D2</f>
        <v>5.3417208156946803</v>
      </c>
      <c r="AN2" s="6">
        <f>AVERAGE(AF2:AM2,Neural!D2)</f>
        <v>5.2790451829468816</v>
      </c>
      <c r="AO2" s="6">
        <f>MAX(AF2:AM2,Neural!D2)</f>
        <v>6.1756053</v>
      </c>
      <c r="AP2" s="6">
        <f>MIN(AF2:AM2,Neural!D2)</f>
        <v>4.3951789627465301</v>
      </c>
    </row>
    <row r="3" spans="1:42" ht="15" thickBot="1" x14ac:dyDescent="0.35">
      <c r="A3" t="s">
        <v>135</v>
      </c>
      <c r="B3" t="s">
        <v>69</v>
      </c>
      <c r="C3" s="5">
        <f>RF!B3</f>
        <v>4.01</v>
      </c>
      <c r="D3" s="5">
        <f>LR!B3</f>
        <v>3.9927181760105799</v>
      </c>
      <c r="E3" s="5">
        <f>Adaboost!B3</f>
        <v>4.5159574468085104</v>
      </c>
      <c r="F3" s="5">
        <f>XGBR!B3</f>
        <v>3.0712242000000001</v>
      </c>
      <c r="G3" s="5">
        <f>Huber!B3</f>
        <v>3.8000004556409999</v>
      </c>
      <c r="H3" s="5">
        <f>BayesRidge!B3</f>
        <v>3.9937683497882301</v>
      </c>
      <c r="I3" s="5">
        <f>Elastic!B3</f>
        <v>4.1597604220680502</v>
      </c>
      <c r="J3" s="5">
        <f>GBR!B3</f>
        <v>4.1269021000554602</v>
      </c>
      <c r="K3" s="6">
        <f t="shared" si="0"/>
        <v>3.9613550415981873</v>
      </c>
      <c r="L3">
        <f t="shared" ref="L3:L35" si="2">MAX(C3:J3)</f>
        <v>4.5159574468085104</v>
      </c>
      <c r="M3">
        <f t="shared" ref="M3:M35" si="3">MIN(C3:J3)</f>
        <v>3.0712242000000001</v>
      </c>
      <c r="N3">
        <v>3.9</v>
      </c>
      <c r="O3" s="5">
        <f>RF!C3</f>
        <v>5.04</v>
      </c>
      <c r="P3" s="5">
        <f>LR!C3</f>
        <v>5.3674064158353998</v>
      </c>
      <c r="Q3" s="5">
        <f>Adaboost!C3</f>
        <v>5.8319327731092399</v>
      </c>
      <c r="R3" s="5">
        <f>XGBR!C3</f>
        <v>5.1183367000000004</v>
      </c>
      <c r="S3" s="5">
        <f>Huber!C3</f>
        <v>5.00000437991135</v>
      </c>
      <c r="T3" s="5">
        <f>BayesRidge!C3</f>
        <v>5.3696978743976898</v>
      </c>
      <c r="U3" s="5">
        <f>Elastic!C3</f>
        <v>5.2074307252991501</v>
      </c>
      <c r="V3" s="5">
        <f>GBR!C3</f>
        <v>5.1594551563060396</v>
      </c>
      <c r="W3" s="6">
        <f t="shared" si="1"/>
        <v>5.2673876965636177</v>
      </c>
      <c r="X3" s="6">
        <f t="shared" ref="X3:X35" si="4">MAX(O3:V3)</f>
        <v>5.8319327731092399</v>
      </c>
      <c r="Y3" s="6">
        <f t="shared" ref="Y3:Y35" si="5">MIN(O3:V3)</f>
        <v>5.00000437991135</v>
      </c>
      <c r="Z3">
        <v>5.0999999999999996</v>
      </c>
      <c r="AC3" s="6"/>
      <c r="AE3" t="s">
        <v>141</v>
      </c>
      <c r="AF3" s="6">
        <f>RF!D3</f>
        <v>5.38</v>
      </c>
      <c r="AG3" s="6">
        <f>LR!D3</f>
        <v>4.8514971506593696</v>
      </c>
      <c r="AH3" s="6">
        <f>Adaboost!D3</f>
        <v>4.2524115755627001</v>
      </c>
      <c r="AI3" s="6">
        <f>XGBR!D3</f>
        <v>4.9131966</v>
      </c>
      <c r="AJ3" s="6">
        <f>Huber!D3</f>
        <v>4.9138314456080998</v>
      </c>
      <c r="AK3" s="6">
        <f>BayesRidge!D3</f>
        <v>4.8524801165434797</v>
      </c>
      <c r="AL3" s="6">
        <f>Elastic!D3</f>
        <v>4.96218014083769</v>
      </c>
      <c r="AM3" s="6">
        <f>GBR!D3</f>
        <v>5.3375168527895598</v>
      </c>
      <c r="AN3" s="6">
        <f>AVERAGE(AF3:AM3,Neural!D3)</f>
        <v>4.9235330860200355</v>
      </c>
      <c r="AO3" s="6">
        <f>MAX(AF3:AM3,Neural!D3)</f>
        <v>5.38</v>
      </c>
      <c r="AP3" s="6">
        <f>MIN(AF3:AM3,Neural!D3)</f>
        <v>4.2524115755627001</v>
      </c>
    </row>
    <row r="4" spans="1:42" ht="15" thickBot="1" x14ac:dyDescent="0.35">
      <c r="A4" t="s">
        <v>71</v>
      </c>
      <c r="B4" t="s">
        <v>36</v>
      </c>
      <c r="C4" s="5">
        <f>RF!B4</f>
        <v>3</v>
      </c>
      <c r="D4" s="5">
        <f>LR!B4</f>
        <v>2.9738944939260299</v>
      </c>
      <c r="E4" s="5">
        <f>Adaboost!B4</f>
        <v>3.5598455598455598</v>
      </c>
      <c r="F4" s="5">
        <f>XGBR!B4</f>
        <v>2.1486939999999999</v>
      </c>
      <c r="G4" s="5">
        <f>Huber!B4</f>
        <v>2.8000170930391102</v>
      </c>
      <c r="H4" s="5">
        <f>BayesRidge!B4</f>
        <v>2.9766385785660798</v>
      </c>
      <c r="I4" s="5">
        <f>Elastic!B4</f>
        <v>3.56498495641305</v>
      </c>
      <c r="J4" s="5">
        <f>GBR!B4</f>
        <v>3.0778460122957498</v>
      </c>
      <c r="K4" s="6">
        <f t="shared" si="0"/>
        <v>3.0104983462639234</v>
      </c>
      <c r="L4">
        <f t="shared" si="2"/>
        <v>3.56498495641305</v>
      </c>
      <c r="M4">
        <f t="shared" si="3"/>
        <v>2.1486939999999999</v>
      </c>
      <c r="N4">
        <v>3.1</v>
      </c>
      <c r="O4" s="5">
        <f>RF!C4</f>
        <v>5.04</v>
      </c>
      <c r="P4" s="5">
        <f>LR!C4</f>
        <v>5.4451685153354399</v>
      </c>
      <c r="Q4" s="5">
        <f>Adaboost!C4</f>
        <v>5.8319327731092399</v>
      </c>
      <c r="R4" s="5">
        <f>XGBR!C4</f>
        <v>5.0686450000000001</v>
      </c>
      <c r="S4" s="5">
        <f>Huber!C4</f>
        <v>5.1001166610589799</v>
      </c>
      <c r="T4" s="5">
        <f>BayesRidge!C4</f>
        <v>5.4340523939930501</v>
      </c>
      <c r="U4" s="5">
        <f>Elastic!C4</f>
        <v>5.2021041585435697</v>
      </c>
      <c r="V4" s="5">
        <f>GBR!C4</f>
        <v>5.1183740087334497</v>
      </c>
      <c r="W4" s="6">
        <f t="shared" si="1"/>
        <v>5.2944582175492991</v>
      </c>
      <c r="X4" s="6">
        <f t="shared" si="4"/>
        <v>5.8319327731092399</v>
      </c>
      <c r="Y4" s="6">
        <f t="shared" si="5"/>
        <v>5.04</v>
      </c>
      <c r="Z4">
        <v>5.8</v>
      </c>
      <c r="AA4" s="6">
        <f>MAX(L4,M4,X5,Y5)-MIN(L5,M5,X4,Y4)</f>
        <v>1.8319323298631396</v>
      </c>
      <c r="AB4" s="6">
        <f>MIN(L4,M4,X5,Y5)-MAX(L5,M5,X4,Y4)</f>
        <v>-3.68323877310924</v>
      </c>
      <c r="AC4" s="6"/>
      <c r="AE4" t="s">
        <v>142</v>
      </c>
      <c r="AF4" s="6">
        <f>RF!D4</f>
        <v>3.1</v>
      </c>
      <c r="AG4" s="6">
        <f>LR!D4</f>
        <v>3.6119962904978302</v>
      </c>
      <c r="AH4" s="6">
        <f>Adaboost!D4</f>
        <v>3.84845650140318</v>
      </c>
      <c r="AI4" s="6">
        <f>XGBR!D4</f>
        <v>3.4684035999999998</v>
      </c>
      <c r="AJ4" s="6">
        <f>Huber!D4</f>
        <v>3.63517131113039</v>
      </c>
      <c r="AK4" s="6">
        <f>BayesRidge!D4</f>
        <v>3.5943286487188701</v>
      </c>
      <c r="AL4" s="6">
        <f>Elastic!D4</f>
        <v>4.2598552878455402</v>
      </c>
      <c r="AM4" s="6">
        <f>GBR!D4</f>
        <v>3.41503905813178</v>
      </c>
      <c r="AN4" s="6">
        <f>AVERAGE(AF4:AM4,Neural!D4)</f>
        <v>3.601266814923159</v>
      </c>
      <c r="AO4" s="6">
        <f>MAX(AF4:AM4,Neural!D4)</f>
        <v>4.2598552878455402</v>
      </c>
      <c r="AP4" s="6">
        <f>MIN(AF4:AM4,Neural!D4)</f>
        <v>3.1</v>
      </c>
    </row>
    <row r="5" spans="1:42" ht="15" thickBot="1" x14ac:dyDescent="0.35">
      <c r="A5" t="s">
        <v>36</v>
      </c>
      <c r="B5" t="s">
        <v>71</v>
      </c>
      <c r="C5" s="5">
        <f>RF!B5</f>
        <v>4.05</v>
      </c>
      <c r="D5" s="5">
        <f>LR!B5</f>
        <v>4.1736133825956996</v>
      </c>
      <c r="E5" s="5">
        <f>Adaboost!B5</f>
        <v>4.5159574468085104</v>
      </c>
      <c r="F5" s="5">
        <f>XGBR!B5</f>
        <v>4.3281070000000001</v>
      </c>
      <c r="G5" s="5">
        <f>Huber!B5</f>
        <v>4.0000004432461003</v>
      </c>
      <c r="H5" s="5">
        <f>BayesRidge!B5</f>
        <v>4.1743691692198004</v>
      </c>
      <c r="I5" s="5">
        <f>Elastic!B5</f>
        <v>4.1650225787851998</v>
      </c>
      <c r="J5" s="5">
        <f>GBR!B5</f>
        <v>4.0983928307292103</v>
      </c>
      <c r="K5" s="6">
        <f t="shared" si="0"/>
        <v>4.1882681961179857</v>
      </c>
      <c r="L5">
        <f t="shared" si="2"/>
        <v>4.5159574468085104</v>
      </c>
      <c r="M5">
        <f t="shared" si="3"/>
        <v>4.0000004432461003</v>
      </c>
      <c r="N5">
        <v>4.0999999999999996</v>
      </c>
      <c r="O5" s="5">
        <f>RF!C5</f>
        <v>5</v>
      </c>
      <c r="P5" s="5">
        <f>LR!C5</f>
        <v>4.8822259315651104</v>
      </c>
      <c r="Q5" s="5">
        <f>Adaboost!C5</f>
        <v>5.8319327731092399</v>
      </c>
      <c r="R5" s="5">
        <f>XGBR!C5</f>
        <v>4.0802290000000001</v>
      </c>
      <c r="S5" s="5">
        <f>Huber!C5</f>
        <v>4.8000009823571501</v>
      </c>
      <c r="T5" s="5">
        <f>BayesRidge!C5</f>
        <v>4.8872893874193002</v>
      </c>
      <c r="U5" s="5">
        <f>Elastic!C5</f>
        <v>4.7197666178358304</v>
      </c>
      <c r="V5" s="5">
        <f>GBR!C5</f>
        <v>5.0636802932326503</v>
      </c>
      <c r="W5" s="6">
        <f t="shared" si="1"/>
        <v>4.9050445149639099</v>
      </c>
      <c r="X5" s="6">
        <f t="shared" si="4"/>
        <v>5.8319327731092399</v>
      </c>
      <c r="Y5" s="6">
        <f t="shared" si="5"/>
        <v>4.0802290000000001</v>
      </c>
      <c r="Z5">
        <v>4.9000000000000004</v>
      </c>
      <c r="AC5" s="6"/>
      <c r="AE5" t="s">
        <v>143</v>
      </c>
      <c r="AF5" s="6">
        <f>RF!D5</f>
        <v>5.47</v>
      </c>
      <c r="AG5" s="6">
        <f>LR!D5</f>
        <v>4.8591823003087002</v>
      </c>
      <c r="AH5" s="6">
        <f>Adaboost!D5</f>
        <v>4.3291139240506302</v>
      </c>
      <c r="AI5" s="6">
        <f>XGBR!D5</f>
        <v>4.1277546999999997</v>
      </c>
      <c r="AJ5" s="6">
        <f>Huber!D5</f>
        <v>4.8351701575532404</v>
      </c>
      <c r="AK5" s="6">
        <f>BayesRidge!D5</f>
        <v>4.84186589439493</v>
      </c>
      <c r="AL5" s="6">
        <f>Elastic!D5</f>
        <v>4.7752397289445101</v>
      </c>
      <c r="AM5" s="6">
        <f>GBR!D5</f>
        <v>5.2194365755625798</v>
      </c>
      <c r="AN5" s="6">
        <f>AVERAGE(AF5:AM5,Neural!D5)</f>
        <v>4.7970992351718769</v>
      </c>
      <c r="AO5" s="6">
        <f>MAX(AF5:AM5,Neural!D5)</f>
        <v>5.47</v>
      </c>
      <c r="AP5" s="6">
        <f>MIN(AF5:AM5,Neural!D5)</f>
        <v>4.1277546999999997</v>
      </c>
    </row>
    <row r="6" spans="1:42" ht="15" thickBot="1" x14ac:dyDescent="0.35">
      <c r="A6" t="s">
        <v>70</v>
      </c>
      <c r="B6" t="s">
        <v>65</v>
      </c>
      <c r="C6" s="5">
        <f>RF!B6</f>
        <v>6.01</v>
      </c>
      <c r="D6" s="5">
        <f>LR!B6</f>
        <v>5.90447414215134</v>
      </c>
      <c r="E6" s="5">
        <f>Adaboost!B6</f>
        <v>6.6425992779783396</v>
      </c>
      <c r="F6" s="5">
        <f>XGBR!B6</f>
        <v>5.0137166999999998</v>
      </c>
      <c r="G6" s="5">
        <f>Huber!B6</f>
        <v>5.70000057948132</v>
      </c>
      <c r="H6" s="5">
        <f>BayesRidge!B6</f>
        <v>5.9072636974685597</v>
      </c>
      <c r="I6" s="5">
        <f>Elastic!B6</f>
        <v>5.2645182575476799</v>
      </c>
      <c r="J6" s="5">
        <f>GBR!B6</f>
        <v>6.0814223288878999</v>
      </c>
      <c r="K6" s="6">
        <f t="shared" si="0"/>
        <v>5.8328448240958295</v>
      </c>
      <c r="L6">
        <f t="shared" si="2"/>
        <v>6.6425992779783396</v>
      </c>
      <c r="M6">
        <f t="shared" si="3"/>
        <v>5.0137166999999998</v>
      </c>
      <c r="N6">
        <v>6</v>
      </c>
      <c r="O6" s="5">
        <f>RF!C6</f>
        <v>4.0199999999999996</v>
      </c>
      <c r="P6" s="5">
        <f>LR!C6</f>
        <v>4.1214856319736102</v>
      </c>
      <c r="Q6" s="5">
        <f>Adaboost!C6</f>
        <v>4.6256983240223404</v>
      </c>
      <c r="R6" s="5">
        <f>XGBR!C6</f>
        <v>4.2224417000000001</v>
      </c>
      <c r="S6" s="5">
        <f>Huber!C6</f>
        <v>4.0999988723163598</v>
      </c>
      <c r="T6" s="5">
        <f>BayesRidge!C6</f>
        <v>4.1306176913553898</v>
      </c>
      <c r="U6" s="5">
        <f>Elastic!C6</f>
        <v>4.1313763189807</v>
      </c>
      <c r="V6" s="5">
        <f>GBR!C6</f>
        <v>4.0261596777317301</v>
      </c>
      <c r="W6" s="6">
        <f t="shared" si="1"/>
        <v>4.1732838450414125</v>
      </c>
      <c r="X6" s="6">
        <f t="shared" si="4"/>
        <v>4.6256983240223404</v>
      </c>
      <c r="Y6" s="6">
        <f t="shared" si="5"/>
        <v>4.0199999999999996</v>
      </c>
      <c r="Z6">
        <v>4.0999999999999996</v>
      </c>
      <c r="AA6" s="6">
        <f>MAX(L6,M6,X7,Y7)-MIN(L7,M7,X6,Y6)</f>
        <v>2.62259927797834</v>
      </c>
      <c r="AB6" s="6">
        <f>MIN(L6,M6,X7,Y7)-MAX(L7,M7,X6,Y6)</f>
        <v>-1.8447102662921298</v>
      </c>
      <c r="AC6" s="6"/>
      <c r="AE6" t="s">
        <v>144</v>
      </c>
      <c r="AF6" s="6">
        <f>RF!D6</f>
        <v>5.2</v>
      </c>
      <c r="AG6" s="6">
        <f>LR!D6</f>
        <v>4.9755281065690804</v>
      </c>
      <c r="AH6" s="6">
        <f>Adaboost!D6</f>
        <v>4.3951789627465301</v>
      </c>
      <c r="AI6" s="6">
        <f>XGBR!D6</f>
        <v>5.4797029999999998</v>
      </c>
      <c r="AJ6" s="6">
        <f>Huber!D6</f>
        <v>4.9513008917613499</v>
      </c>
      <c r="AK6" s="6">
        <f>BayesRidge!D6</f>
        <v>5.0136176954214804</v>
      </c>
      <c r="AL6" s="6">
        <f>Elastic!D6</f>
        <v>4.9712834704109499</v>
      </c>
      <c r="AM6" s="6">
        <f>GBR!D6</f>
        <v>5.26010782419048</v>
      </c>
      <c r="AN6" s="6">
        <f>AVERAGE(AF6:AM6,Neural!D6)</f>
        <v>5.0331209566067923</v>
      </c>
      <c r="AO6" s="6">
        <f>MAX(AF6:AM6,Neural!D6)</f>
        <v>5.4797029999999998</v>
      </c>
      <c r="AP6" s="6">
        <f>MIN(AF6:AM6,Neural!D6)</f>
        <v>4.3951789627465301</v>
      </c>
    </row>
    <row r="7" spans="1:42" ht="15" thickBot="1" x14ac:dyDescent="0.35">
      <c r="A7" t="s">
        <v>65</v>
      </c>
      <c r="B7" t="s">
        <v>70</v>
      </c>
      <c r="C7" s="5">
        <f>RF!B7</f>
        <v>6</v>
      </c>
      <c r="D7" s="5">
        <f>LR!B7</f>
        <v>6.0826083501189796</v>
      </c>
      <c r="E7" s="5">
        <f>Adaboost!B7</f>
        <v>6.8584269662921296</v>
      </c>
      <c r="F7" s="5">
        <f>XGBR!B7</f>
        <v>5.260122</v>
      </c>
      <c r="G7" s="5">
        <f>Huber!B7</f>
        <v>5.8999995857470298</v>
      </c>
      <c r="H7" s="5">
        <f>BayesRidge!B7</f>
        <v>6.09679568141184</v>
      </c>
      <c r="I7" s="5">
        <f>Elastic!B7</f>
        <v>5.4558860659161796</v>
      </c>
      <c r="J7" s="5">
        <f>GBR!B7</f>
        <v>6.1111394089975404</v>
      </c>
      <c r="K7" s="6">
        <f t="shared" si="0"/>
        <v>5.7229376105534602</v>
      </c>
      <c r="L7">
        <f t="shared" si="2"/>
        <v>6.8584269662921296</v>
      </c>
      <c r="M7">
        <f t="shared" si="3"/>
        <v>5.260122</v>
      </c>
      <c r="N7">
        <v>5.9</v>
      </c>
      <c r="O7" s="5">
        <f>RF!C7</f>
        <v>6</v>
      </c>
      <c r="P7" s="5">
        <f>LR!C7</f>
        <v>5.7535328787243598</v>
      </c>
      <c r="Q7" s="5">
        <f>Adaboost!C7</f>
        <v>6.6400966183574797</v>
      </c>
      <c r="R7" s="5">
        <f>XGBR!C7</f>
        <v>5.1614380000000004</v>
      </c>
      <c r="S7" s="5">
        <f>Huber!C7</f>
        <v>5.6000026530549896</v>
      </c>
      <c r="T7" s="5">
        <f>BayesRidge!C7</f>
        <v>5.7414620082677699</v>
      </c>
      <c r="U7" s="5">
        <f>Elastic!C7</f>
        <v>5.2528208365678504</v>
      </c>
      <c r="V7" s="5">
        <f>GBR!C7</f>
        <v>6.1269631266549496</v>
      </c>
      <c r="W7" s="6">
        <f t="shared" si="1"/>
        <v>5.6351275365362454</v>
      </c>
      <c r="X7" s="6">
        <f t="shared" si="4"/>
        <v>6.6400966183574797</v>
      </c>
      <c r="Y7" s="6">
        <f t="shared" si="5"/>
        <v>5.1614380000000004</v>
      </c>
      <c r="Z7">
        <v>5.9</v>
      </c>
      <c r="AC7" s="6"/>
      <c r="AE7" t="s">
        <v>145</v>
      </c>
      <c r="AF7" s="6">
        <f>RF!D7</f>
        <v>5.44</v>
      </c>
      <c r="AG7" s="6">
        <f>LR!D7</f>
        <v>5.7351222385357197</v>
      </c>
      <c r="AH7" s="6">
        <f>Adaboost!D7</f>
        <v>5.4179487179487102</v>
      </c>
      <c r="AI7" s="6">
        <f>XGBR!D7</f>
        <v>4.612476</v>
      </c>
      <c r="AJ7" s="6">
        <f>Huber!D7</f>
        <v>5.7060779984653198</v>
      </c>
      <c r="AK7" s="6">
        <f>BayesRidge!D7</f>
        <v>5.6482638009130604</v>
      </c>
      <c r="AL7" s="6">
        <f>Elastic!D7</f>
        <v>5.0513770936884699</v>
      </c>
      <c r="AM7" s="6">
        <f>GBR!D7</f>
        <v>5.7324322998791803</v>
      </c>
      <c r="AN7" s="6">
        <f>AVERAGE(AF7:AM7,Neural!D7)</f>
        <v>5.4550276588319626</v>
      </c>
      <c r="AO7" s="6">
        <f>MAX(AF7:AM7,Neural!D7)</f>
        <v>5.7515507800572001</v>
      </c>
      <c r="AP7" s="6">
        <f>MIN(AF7:AM7,Neural!D7)</f>
        <v>4.612476</v>
      </c>
    </row>
    <row r="8" spans="1:42" ht="15" thickBot="1" x14ac:dyDescent="0.35">
      <c r="A8" t="s">
        <v>68</v>
      </c>
      <c r="B8" t="s">
        <v>134</v>
      </c>
      <c r="C8" s="5">
        <f>RF!B8</f>
        <v>3.11</v>
      </c>
      <c r="D8" s="5">
        <f>LR!B8</f>
        <v>3.7400949552651901</v>
      </c>
      <c r="E8" s="5">
        <f>Adaboost!B8</f>
        <v>3.5598455598455598</v>
      </c>
      <c r="F8" s="5">
        <f>XGBR!B8</f>
        <v>3.1105616</v>
      </c>
      <c r="G8" s="5">
        <f>Huber!B8</f>
        <v>3.5000004055473601</v>
      </c>
      <c r="H8" s="5">
        <f>BayesRidge!B8</f>
        <v>3.7532848385254001</v>
      </c>
      <c r="I8" s="5">
        <f>Elastic!B8</f>
        <v>3.8215075820639499</v>
      </c>
      <c r="J8" s="5">
        <f>GBR!B8</f>
        <v>3.0830954418149599</v>
      </c>
      <c r="K8" s="6">
        <f t="shared" si="0"/>
        <v>3.7523976294560248</v>
      </c>
      <c r="L8">
        <f t="shared" si="2"/>
        <v>3.8215075820639499</v>
      </c>
      <c r="M8">
        <f t="shared" si="3"/>
        <v>3.0830954418149599</v>
      </c>
      <c r="N8">
        <v>3.7</v>
      </c>
      <c r="O8" s="5">
        <f>RF!C8</f>
        <v>4.0199999999999996</v>
      </c>
      <c r="P8" s="5">
        <f>LR!C8</f>
        <v>4.3514393344951703</v>
      </c>
      <c r="Q8" s="5">
        <f>Adaboost!C8</f>
        <v>4.6256983240223404</v>
      </c>
      <c r="R8" s="5">
        <f>XGBR!C8</f>
        <v>4.2534685000000003</v>
      </c>
      <c r="S8" s="5">
        <f>Huber!C8</f>
        <v>4.2999989363631599</v>
      </c>
      <c r="T8" s="5">
        <f>BayesRidge!C8</f>
        <v>4.3554478035080404</v>
      </c>
      <c r="U8" s="5">
        <f>Elastic!C8</f>
        <v>4.2926580850405598</v>
      </c>
      <c r="V8" s="5">
        <f>GBR!C8</f>
        <v>4.0434379992124798</v>
      </c>
      <c r="W8" s="6">
        <f t="shared" si="1"/>
        <v>4.4380409413203274</v>
      </c>
      <c r="X8" s="6">
        <f t="shared" si="4"/>
        <v>4.6256983240223404</v>
      </c>
      <c r="Y8" s="6">
        <f t="shared" si="5"/>
        <v>4.0199999999999996</v>
      </c>
      <c r="Z8">
        <v>4.5</v>
      </c>
      <c r="AA8" s="6">
        <f>MAX(L8,M8,X9,Y9)-MIN(L9,M9,X8,Y8)</f>
        <v>0.60569832402234081</v>
      </c>
      <c r="AB8" s="6">
        <f>MIN(L8,M8,X9,Y9)-MAX(L9,M9,X8,Y8)</f>
        <v>-3.0594405594405503</v>
      </c>
      <c r="AC8" s="6"/>
      <c r="AE8" t="s">
        <v>146</v>
      </c>
      <c r="AF8" s="6">
        <f>RF!D8</f>
        <v>5.22</v>
      </c>
      <c r="AG8" s="6">
        <f>LR!D8</f>
        <v>4.8333656560946903</v>
      </c>
      <c r="AH8" s="6">
        <f>Adaboost!D8</f>
        <v>5.0994263862332696</v>
      </c>
      <c r="AI8" s="6">
        <f>XGBR!D8</f>
        <v>5.1290196999999997</v>
      </c>
      <c r="AJ8" s="6">
        <f>Huber!D8</f>
        <v>4.8717983051875597</v>
      </c>
      <c r="AK8" s="6">
        <f>BayesRidge!D8</f>
        <v>4.9687958062584103</v>
      </c>
      <c r="AL8" s="6">
        <f>Elastic!D8</f>
        <v>5.16532357866119</v>
      </c>
      <c r="AM8" s="6">
        <f>GBR!D8</f>
        <v>5.54833519776043</v>
      </c>
      <c r="AN8" s="6">
        <f>AVERAGE(AF8:AM8,Neural!D8)</f>
        <v>5.0797542689067985</v>
      </c>
      <c r="AO8" s="6">
        <f>MAX(AF8:AM8,Neural!D8)</f>
        <v>5.54833519776043</v>
      </c>
      <c r="AP8" s="6">
        <f>MIN(AF8:AM8,Neural!D8)</f>
        <v>4.8333656560946903</v>
      </c>
    </row>
    <row r="9" spans="1:42" ht="15" thickBot="1" x14ac:dyDescent="0.35">
      <c r="A9" t="s">
        <v>134</v>
      </c>
      <c r="B9" t="s">
        <v>68</v>
      </c>
      <c r="C9" s="5">
        <f>RF!B9</f>
        <v>5.0199999999999996</v>
      </c>
      <c r="D9" s="5">
        <f>LR!B9</f>
        <v>4.8508084508301801</v>
      </c>
      <c r="E9" s="5">
        <f>Adaboost!B9</f>
        <v>6.0594405594405503</v>
      </c>
      <c r="F9" s="5">
        <f>XGBR!B9</f>
        <v>4.0996155999999999</v>
      </c>
      <c r="G9" s="5">
        <f>Huber!B9</f>
        <v>4.6000174086299204</v>
      </c>
      <c r="H9" s="5">
        <f>BayesRidge!B9</f>
        <v>4.8333460176048604</v>
      </c>
      <c r="I9" s="5">
        <f>Elastic!B9</f>
        <v>4.6198122734128804</v>
      </c>
      <c r="J9" s="5">
        <f>GBR!B9</f>
        <v>5.1127808074233396</v>
      </c>
      <c r="K9" s="6">
        <f t="shared" si="0"/>
        <v>4.8970069476791247</v>
      </c>
      <c r="L9">
        <f t="shared" si="2"/>
        <v>6.0594405594405503</v>
      </c>
      <c r="M9">
        <f t="shared" si="3"/>
        <v>4.0996155999999999</v>
      </c>
      <c r="N9">
        <v>4.7</v>
      </c>
      <c r="O9" s="5">
        <f>RF!C9</f>
        <v>3</v>
      </c>
      <c r="P9" s="5">
        <f>LR!C9</f>
        <v>3.5863879255183</v>
      </c>
      <c r="Q9" s="5">
        <f>Adaboost!C9</f>
        <v>4.6256983240223404</v>
      </c>
      <c r="R9" s="5">
        <f>XGBR!C9</f>
        <v>3.1131796999999999</v>
      </c>
      <c r="S9" s="5">
        <f>Huber!C9</f>
        <v>3.5001126718770501</v>
      </c>
      <c r="T9" s="5">
        <f>BayesRidge!C9</f>
        <v>3.5953930548999602</v>
      </c>
      <c r="U9" s="5">
        <f>Elastic!C9</f>
        <v>3.7850142988070701</v>
      </c>
      <c r="V9" s="5">
        <f>GBR!C9</f>
        <v>4.0515710327592602</v>
      </c>
      <c r="W9" s="6">
        <f t="shared" si="1"/>
        <v>3.6475790198667162</v>
      </c>
      <c r="X9" s="6">
        <f t="shared" si="4"/>
        <v>4.6256983240223404</v>
      </c>
      <c r="Y9" s="6">
        <f t="shared" si="5"/>
        <v>3</v>
      </c>
      <c r="Z9">
        <v>3.6</v>
      </c>
      <c r="AC9" s="6"/>
      <c r="AE9" t="s">
        <v>147</v>
      </c>
      <c r="AF9" s="6">
        <f>RF!D9</f>
        <v>4.8899999999999997</v>
      </c>
      <c r="AG9" s="6">
        <f>LR!D9</f>
        <v>4.3012541408848302</v>
      </c>
      <c r="AH9" s="6">
        <f>Adaboost!D9</f>
        <v>3.98798283261802</v>
      </c>
      <c r="AI9" s="6">
        <f>XGBR!D9</f>
        <v>4.0818285999999997</v>
      </c>
      <c r="AJ9" s="6">
        <f>Huber!D9</f>
        <v>4.3438981579512701</v>
      </c>
      <c r="AK9" s="6">
        <f>BayesRidge!D9</f>
        <v>4.3153880910609299</v>
      </c>
      <c r="AL9" s="6">
        <f>Elastic!D9</f>
        <v>4.6270250122966896</v>
      </c>
      <c r="AM9" s="6">
        <f>GBR!D9</f>
        <v>4.2277839681612601</v>
      </c>
      <c r="AN9" s="6">
        <f>AVERAGE(AF9:AM9,Neural!D9)</f>
        <v>4.3470528819352241</v>
      </c>
      <c r="AO9" s="6">
        <f>MAX(AF9:AM9,Neural!D9)</f>
        <v>4.8899999999999997</v>
      </c>
      <c r="AP9" s="6">
        <f>MIN(AF9:AM9,Neural!D9)</f>
        <v>3.98798283261802</v>
      </c>
    </row>
    <row r="10" spans="1:42" ht="15" thickBot="1" x14ac:dyDescent="0.35">
      <c r="A10" t="s">
        <v>63</v>
      </c>
      <c r="B10" t="s">
        <v>66</v>
      </c>
      <c r="C10" s="5">
        <f>RF!B10</f>
        <v>4.0199999999999996</v>
      </c>
      <c r="D10" s="5">
        <f>LR!B10</f>
        <v>4.3641447799941799</v>
      </c>
      <c r="E10" s="5">
        <f>Adaboost!B10</f>
        <v>4.5159574468085104</v>
      </c>
      <c r="F10" s="5">
        <f>XGBR!B10</f>
        <v>4.1920093999999999</v>
      </c>
      <c r="G10" s="5">
        <f>Huber!B10</f>
        <v>4.2000005046683997</v>
      </c>
      <c r="H10" s="5">
        <f>BayesRidge!B10</f>
        <v>4.3667080042134598</v>
      </c>
      <c r="I10" s="5">
        <f>Elastic!B10</f>
        <v>4.35506871659606</v>
      </c>
      <c r="J10" s="5">
        <f>GBR!B10</f>
        <v>4.1217379272953201</v>
      </c>
      <c r="K10" s="6">
        <f t="shared" si="0"/>
        <v>4.2821617028491863</v>
      </c>
      <c r="L10">
        <f t="shared" si="2"/>
        <v>4.5159574468085104</v>
      </c>
      <c r="M10">
        <f t="shared" si="3"/>
        <v>4.0199999999999996</v>
      </c>
      <c r="N10">
        <v>4.3</v>
      </c>
      <c r="O10" s="5">
        <f>RF!C10</f>
        <v>6.01</v>
      </c>
      <c r="P10" s="5">
        <f>LR!C10</f>
        <v>5.9584501693066496</v>
      </c>
      <c r="Q10" s="5">
        <f>Adaboost!C10</f>
        <v>6.6400966183574797</v>
      </c>
      <c r="R10" s="5">
        <f>XGBR!C10</f>
        <v>5.302829</v>
      </c>
      <c r="S10" s="5">
        <f>Huber!C10</f>
        <v>5.7000028545335901</v>
      </c>
      <c r="T10" s="5">
        <f>BayesRidge!C10</f>
        <v>5.9666959988003097</v>
      </c>
      <c r="U10" s="5">
        <f>Elastic!C10</f>
        <v>5.3479003109495196</v>
      </c>
      <c r="V10" s="5">
        <f>GBR!C10</f>
        <v>6.1173481765524098</v>
      </c>
      <c r="W10" s="6">
        <f t="shared" si="1"/>
        <v>5.8916545462998009</v>
      </c>
      <c r="X10" s="6">
        <f t="shared" si="4"/>
        <v>6.6400966183574797</v>
      </c>
      <c r="Y10" s="6">
        <f t="shared" si="5"/>
        <v>5.302829</v>
      </c>
      <c r="Z10">
        <v>6.2</v>
      </c>
      <c r="AA10" s="6">
        <f>MAX(L10,M10,X11,Y11)-MIN(L11,M11,X10,Y10)</f>
        <v>0.39883032402234075</v>
      </c>
      <c r="AB10" s="6">
        <f>MIN(L10,M10,X11,Y11)-MAX(L11,M11,X10,Y10)</f>
        <v>-3.6400966183574797</v>
      </c>
      <c r="AC10" s="6"/>
      <c r="AE10" t="s">
        <v>148</v>
      </c>
      <c r="AF10" s="6">
        <f>RF!D10</f>
        <v>6.01</v>
      </c>
      <c r="AG10" s="6">
        <f>LR!D10</f>
        <v>6.4122864962556703</v>
      </c>
      <c r="AH10" s="6">
        <f>Adaboost!D10</f>
        <v>6.1918604651162701</v>
      </c>
      <c r="AI10" s="6">
        <f>XGBR!D10</f>
        <v>6.0298100000000003</v>
      </c>
      <c r="AJ10" s="6">
        <f>Huber!D10</f>
        <v>6.4123080735493101</v>
      </c>
      <c r="AK10" s="6">
        <f>BayesRidge!D10</f>
        <v>6.33276867683057</v>
      </c>
      <c r="AL10" s="6">
        <f>Elastic!D10</f>
        <v>5.4015075670002402</v>
      </c>
      <c r="AM10" s="6">
        <f>GBR!D10</f>
        <v>6.3389825204278001</v>
      </c>
      <c r="AN10" s="6">
        <f>AVERAGE(AF10:AM10,Neural!D10)</f>
        <v>6.1709772696253573</v>
      </c>
      <c r="AO10" s="6">
        <f>MAX(AF10:AM10,Neural!D10)</f>
        <v>6.4123080735493101</v>
      </c>
      <c r="AP10" s="6">
        <f>MIN(AF10:AM10,Neural!D10)</f>
        <v>5.4015075670002402</v>
      </c>
    </row>
    <row r="11" spans="1:42" ht="15" thickBot="1" x14ac:dyDescent="0.35">
      <c r="A11" t="s">
        <v>66</v>
      </c>
      <c r="B11" t="s">
        <v>63</v>
      </c>
      <c r="C11" s="5">
        <f>RF!B11</f>
        <v>5</v>
      </c>
      <c r="D11" s="5">
        <f>LR!B11</f>
        <v>4.7811962470268998</v>
      </c>
      <c r="E11" s="5">
        <f>Adaboost!B11</f>
        <v>5.9373368146214096</v>
      </c>
      <c r="F11" s="5">
        <f>XGBR!B11</f>
        <v>4.2268679999999996</v>
      </c>
      <c r="G11" s="5">
        <f>Huber!B11</f>
        <v>4.5999996981430096</v>
      </c>
      <c r="H11" s="5">
        <f>BayesRidge!B11</f>
        <v>4.7853065441001599</v>
      </c>
      <c r="I11" s="5">
        <f>Elastic!B11</f>
        <v>4.4459212375428301</v>
      </c>
      <c r="J11" s="5">
        <f>GBR!B11</f>
        <v>5.1164079004282801</v>
      </c>
      <c r="K11" s="6">
        <f t="shared" si="0"/>
        <v>4.8497331471139375</v>
      </c>
      <c r="L11">
        <f t="shared" si="2"/>
        <v>5.9373368146214096</v>
      </c>
      <c r="M11">
        <f t="shared" si="3"/>
        <v>4.2268679999999996</v>
      </c>
      <c r="N11">
        <v>4.5999999999999996</v>
      </c>
      <c r="O11" s="5">
        <f>RF!C11</f>
        <v>3</v>
      </c>
      <c r="P11" s="5">
        <f>LR!C11</f>
        <v>3.6612468508909699</v>
      </c>
      <c r="Q11" s="5">
        <f>Adaboost!C11</f>
        <v>4.6256983240223404</v>
      </c>
      <c r="R11" s="5">
        <f>XGBR!C11</f>
        <v>3.0004642000000001</v>
      </c>
      <c r="S11" s="5">
        <f>Huber!C11</f>
        <v>3.5000024518107198</v>
      </c>
      <c r="T11" s="5">
        <f>BayesRidge!C11</f>
        <v>3.6460011151044398</v>
      </c>
      <c r="U11" s="5">
        <f>Elastic!C11</f>
        <v>3.7090053709463402</v>
      </c>
      <c r="V11" s="5">
        <f>GBR!C11</f>
        <v>4.0577223694326801</v>
      </c>
      <c r="W11" s="6">
        <f t="shared" si="1"/>
        <v>3.6544563679154169</v>
      </c>
      <c r="X11" s="6">
        <f t="shared" si="4"/>
        <v>4.6256983240223404</v>
      </c>
      <c r="Y11" s="6">
        <f t="shared" si="5"/>
        <v>3</v>
      </c>
      <c r="Z11">
        <v>3.7</v>
      </c>
      <c r="AC11" s="6"/>
      <c r="AE11" t="s">
        <v>149</v>
      </c>
      <c r="AF11" s="6">
        <f>RF!D11</f>
        <v>5.47</v>
      </c>
      <c r="AG11" s="6">
        <f>LR!D11</f>
        <v>5.4784959722079902</v>
      </c>
      <c r="AH11" s="6">
        <f>Adaboost!D11</f>
        <v>5.4179487179487102</v>
      </c>
      <c r="AI11" s="6">
        <f>XGBR!D11</f>
        <v>5.0492515999999998</v>
      </c>
      <c r="AJ11" s="6">
        <f>Huber!D11</f>
        <v>5.4039223921377904</v>
      </c>
      <c r="AK11" s="6">
        <f>BayesRidge!D11</f>
        <v>5.4148264439631602</v>
      </c>
      <c r="AL11" s="6">
        <f>Elastic!D11</f>
        <v>5.0398021799102501</v>
      </c>
      <c r="AM11" s="6">
        <f>GBR!D11</f>
        <v>5.5145007023378101</v>
      </c>
      <c r="AN11" s="6">
        <f>AVERAGE(AF11:AM11,Neural!D11)</f>
        <v>5.3564255548888342</v>
      </c>
      <c r="AO11" s="6">
        <f>MAX(AF11:AM11,Neural!D11)</f>
        <v>5.5145007023378101</v>
      </c>
      <c r="AP11" s="6">
        <f>MIN(AF11:AM11,Neural!D11)</f>
        <v>5.0398021799102501</v>
      </c>
    </row>
    <row r="12" spans="1:42" ht="15" thickBot="1" x14ac:dyDescent="0.35">
      <c r="A12" t="s">
        <v>64</v>
      </c>
      <c r="B12" t="s">
        <v>67</v>
      </c>
      <c r="C12" s="5">
        <f>RF!B12</f>
        <v>3.05</v>
      </c>
      <c r="D12" s="5">
        <f>LR!B12</f>
        <v>2.87367366156702</v>
      </c>
      <c r="E12" s="5">
        <f>Adaboost!B12</f>
        <v>3.5598455598455598</v>
      </c>
      <c r="F12" s="5">
        <f>XGBR!B12</f>
        <v>2.1585874999999999</v>
      </c>
      <c r="G12" s="5">
        <f>Huber!B12</f>
        <v>2.7000014543072601</v>
      </c>
      <c r="H12" s="5">
        <f>BayesRidge!B12</f>
        <v>2.8695523212657799</v>
      </c>
      <c r="I12" s="5">
        <f>Elastic!B12</f>
        <v>3.24061826470356</v>
      </c>
      <c r="J12" s="5">
        <f>GBR!B12</f>
        <v>3.0814713258006101</v>
      </c>
      <c r="K12" s="6">
        <f t="shared" si="0"/>
        <v>2.9376808890532855</v>
      </c>
      <c r="L12">
        <f t="shared" si="2"/>
        <v>3.5598455598455598</v>
      </c>
      <c r="M12">
        <f t="shared" si="3"/>
        <v>2.1585874999999999</v>
      </c>
      <c r="N12">
        <v>3</v>
      </c>
      <c r="O12" s="5">
        <f>RF!C12</f>
        <v>4.0199999999999996</v>
      </c>
      <c r="P12" s="5">
        <f>LR!C12</f>
        <v>4.4859537830946596</v>
      </c>
      <c r="Q12" s="5">
        <f>Adaboost!C12</f>
        <v>4.6256983240223404</v>
      </c>
      <c r="R12" s="5">
        <f>XGBR!C12</f>
        <v>4.3974976999999997</v>
      </c>
      <c r="S12" s="5">
        <f>Huber!C12</f>
        <v>4.2000004023647302</v>
      </c>
      <c r="T12" s="5">
        <f>BayesRidge!C12</f>
        <v>4.5029926293133702</v>
      </c>
      <c r="U12" s="5">
        <f>Elastic!C12</f>
        <v>4.3050590666747501</v>
      </c>
      <c r="V12" s="5">
        <f>GBR!C12</f>
        <v>4.1013546496810198</v>
      </c>
      <c r="W12" s="6">
        <f t="shared" si="1"/>
        <v>4.3577873310244115</v>
      </c>
      <c r="X12" s="6">
        <f t="shared" si="4"/>
        <v>4.6256983240223404</v>
      </c>
      <c r="Y12" s="6">
        <f t="shared" si="5"/>
        <v>4.0199999999999996</v>
      </c>
      <c r="Z12">
        <v>4.4000000000000004</v>
      </c>
      <c r="AA12" s="6">
        <f>MAX(L12,M12,X13,Y13)-MIN(L13,M13,X12,Y12)</f>
        <v>0.60569832402234081</v>
      </c>
      <c r="AB12" s="6">
        <f>MIN(L12,M12,X13,Y13)-MAX(L13,M13,X12,Y12)</f>
        <v>-3.7130702540106904</v>
      </c>
      <c r="AC12" s="6"/>
      <c r="AE12" t="s">
        <v>150</v>
      </c>
      <c r="AF12" s="6">
        <f>RF!D12</f>
        <v>4.43</v>
      </c>
      <c r="AG12" s="6">
        <f>LR!D12</f>
        <v>4.0485042127856401</v>
      </c>
      <c r="AH12" s="6">
        <f>Adaboost!D12</f>
        <v>3.98798283261802</v>
      </c>
      <c r="AI12" s="6">
        <f>XGBR!D12</f>
        <v>4.9619099999999996</v>
      </c>
      <c r="AJ12" s="6">
        <f>Huber!D12</f>
        <v>4.0620052177370001</v>
      </c>
      <c r="AK12" s="6">
        <f>BayesRidge!D12</f>
        <v>4.0750252201124804</v>
      </c>
      <c r="AL12" s="6">
        <f>Elastic!D12</f>
        <v>4.5365522517720001</v>
      </c>
      <c r="AM12" s="6">
        <f>GBR!D12</f>
        <v>4.3533533921989997</v>
      </c>
      <c r="AN12" s="6">
        <f>AVERAGE(AF12:AM12,Neural!D12)</f>
        <v>4.257141695743468</v>
      </c>
      <c r="AO12" s="6">
        <f>MAX(AF12:AM12,Neural!D12)</f>
        <v>4.9619099999999996</v>
      </c>
      <c r="AP12" s="6">
        <f>MIN(AF12:AM12,Neural!D12)</f>
        <v>3.85894213446708</v>
      </c>
    </row>
    <row r="13" spans="1:42" ht="15" thickBot="1" x14ac:dyDescent="0.35">
      <c r="A13" t="s">
        <v>67</v>
      </c>
      <c r="B13" t="s">
        <v>64</v>
      </c>
      <c r="C13" s="5">
        <f>RF!B13</f>
        <v>5.0199999999999996</v>
      </c>
      <c r="D13" s="5">
        <f>LR!B13</f>
        <v>5.45849986910103</v>
      </c>
      <c r="E13" s="5">
        <f>Adaboost!B13</f>
        <v>5.8716577540106902</v>
      </c>
      <c r="F13" s="5">
        <f>XGBR!B13</f>
        <v>4.9148034999999997</v>
      </c>
      <c r="G13" s="5">
        <f>Huber!B13</f>
        <v>5.2000174501007903</v>
      </c>
      <c r="H13" s="5">
        <f>BayesRidge!B13</f>
        <v>5.4567786363217499</v>
      </c>
      <c r="I13" s="5">
        <f>Elastic!B13</f>
        <v>5.3792063018947802</v>
      </c>
      <c r="J13" s="5">
        <f>GBR!B13</f>
        <v>5.1478428983193698</v>
      </c>
      <c r="K13" s="6">
        <f t="shared" si="0"/>
        <v>5.3250154965743768</v>
      </c>
      <c r="L13">
        <f t="shared" si="2"/>
        <v>5.8716577540106902</v>
      </c>
      <c r="M13">
        <f t="shared" si="3"/>
        <v>4.9148034999999997</v>
      </c>
      <c r="N13">
        <v>5.5</v>
      </c>
      <c r="O13" s="5">
        <f>RF!C13</f>
        <v>4.0599999999999996</v>
      </c>
      <c r="P13" s="5">
        <f>LR!C13</f>
        <v>4.2478834398308498</v>
      </c>
      <c r="Q13" s="5">
        <f>Adaboost!C13</f>
        <v>4.6256983240223404</v>
      </c>
      <c r="R13" s="5">
        <f>XGBR!C13</f>
        <v>4.0768870000000001</v>
      </c>
      <c r="S13" s="5">
        <f>Huber!C13</f>
        <v>4.0001144802679196</v>
      </c>
      <c r="T13" s="5">
        <f>BayesRidge!C13</f>
        <v>4.2577153719804999</v>
      </c>
      <c r="U13" s="5">
        <f>Elastic!C13</f>
        <v>4.1421845333057998</v>
      </c>
      <c r="V13" s="5">
        <f>GBR!C13</f>
        <v>4.0794457332461702</v>
      </c>
      <c r="W13" s="6">
        <f t="shared" si="1"/>
        <v>4.1835765821863511</v>
      </c>
      <c r="X13" s="6">
        <f t="shared" si="4"/>
        <v>4.6256983240223404</v>
      </c>
      <c r="Y13" s="6">
        <f t="shared" si="5"/>
        <v>4.0001144802679196</v>
      </c>
      <c r="Z13">
        <v>4.0999999999999996</v>
      </c>
      <c r="AC13" s="6"/>
      <c r="AE13" t="s">
        <v>151</v>
      </c>
      <c r="AF13" s="6">
        <f>RF!D13</f>
        <v>3.74</v>
      </c>
      <c r="AG13" s="6">
        <f>LR!D13</f>
        <v>4.4917067876750902</v>
      </c>
      <c r="AH13" s="6">
        <f>Adaboost!D13</f>
        <v>3.84845650140318</v>
      </c>
      <c r="AI13" s="6">
        <f>XGBR!D13</f>
        <v>4.0582839999999996</v>
      </c>
      <c r="AJ13" s="6">
        <f>Huber!D13</f>
        <v>4.5185173685118203</v>
      </c>
      <c r="AK13" s="6">
        <f>BayesRidge!D13</f>
        <v>4.4823107948862404</v>
      </c>
      <c r="AL13" s="6">
        <f>Elastic!D13</f>
        <v>4.49353371364528</v>
      </c>
      <c r="AM13" s="6">
        <f>GBR!D13</f>
        <v>3.8180646433280798</v>
      </c>
      <c r="AN13" s="6">
        <f>AVERAGE(AF13:AM13,Neural!D13)</f>
        <v>4.228673894328062</v>
      </c>
      <c r="AO13" s="6">
        <f>MAX(AF13:AM13,Neural!D13)</f>
        <v>4.6071912395028596</v>
      </c>
      <c r="AP13" s="6">
        <f>MIN(AF13:AM13,Neural!D13)</f>
        <v>3.74</v>
      </c>
    </row>
    <row r="14" spans="1:42" ht="15" thickBot="1" x14ac:dyDescent="0.35">
      <c r="A14" t="s">
        <v>137</v>
      </c>
      <c r="B14" t="s">
        <v>136</v>
      </c>
      <c r="C14" s="5">
        <f>RF!B14</f>
        <v>5.0599999999999996</v>
      </c>
      <c r="D14" s="5">
        <f>LR!B14</f>
        <v>5.2255157260208103</v>
      </c>
      <c r="E14" s="5">
        <f>Adaboost!B14</f>
        <v>6.0056818181818103</v>
      </c>
      <c r="F14" s="5">
        <f>XGBR!B14</f>
        <v>5.3629693999999999</v>
      </c>
      <c r="G14" s="5">
        <f>Huber!B14</f>
        <v>5.0000011730849998</v>
      </c>
      <c r="H14" s="5">
        <f>BayesRidge!B14</f>
        <v>5.2200386283748204</v>
      </c>
      <c r="I14" s="5">
        <f>Elastic!B14</f>
        <v>5.0557233286038201</v>
      </c>
      <c r="J14" s="5">
        <f>GBR!B14</f>
        <v>5.1096801235309002</v>
      </c>
      <c r="K14" s="6">
        <f t="shared" si="0"/>
        <v>5.262926127806848</v>
      </c>
      <c r="L14">
        <f t="shared" si="2"/>
        <v>6.0056818181818103</v>
      </c>
      <c r="M14">
        <f t="shared" si="3"/>
        <v>5.0000011730849998</v>
      </c>
      <c r="N14">
        <v>5</v>
      </c>
      <c r="O14" s="5">
        <f>RF!C14</f>
        <v>4.01</v>
      </c>
      <c r="P14" s="5">
        <f>LR!C14</f>
        <v>3.7233425749755802</v>
      </c>
      <c r="Q14" s="5">
        <f>Adaboost!C14</f>
        <v>4.6256983240223404</v>
      </c>
      <c r="R14" s="5">
        <f>XGBR!C14</f>
        <v>2.9117860000000002</v>
      </c>
      <c r="S14" s="5">
        <f>Huber!C14</f>
        <v>3.60000013885952</v>
      </c>
      <c r="T14" s="5">
        <f>BayesRidge!C14</f>
        <v>3.73035802158368</v>
      </c>
      <c r="U14" s="5">
        <f>Elastic!C14</f>
        <v>4.0441321552262703</v>
      </c>
      <c r="V14" s="5">
        <f>GBR!C14</f>
        <v>4.0595179984684897</v>
      </c>
      <c r="W14" s="6">
        <f t="shared" si="1"/>
        <v>3.8293333239063063</v>
      </c>
      <c r="X14" s="6">
        <f t="shared" si="4"/>
        <v>4.6256983240223404</v>
      </c>
      <c r="Y14" s="6">
        <f t="shared" si="5"/>
        <v>2.9117860000000002</v>
      </c>
      <c r="Z14">
        <v>3.6</v>
      </c>
      <c r="AA14" s="6">
        <f>MAX(L14,M14,X15,Y15)-MIN(L15,M15,X14,Y14)</f>
        <v>3.0938958181818101</v>
      </c>
      <c r="AB14" s="6">
        <f>MIN(L14,M14,X15,Y15)-MAX(L15,M15,X14,Y14)</f>
        <v>-0.61202362402234023</v>
      </c>
      <c r="AC14" s="6"/>
      <c r="AE14" t="s">
        <v>152</v>
      </c>
      <c r="AF14" s="6">
        <f>RF!D14</f>
        <v>4.47</v>
      </c>
      <c r="AG14" s="6">
        <f>LR!D14</f>
        <v>4.0660344288332899</v>
      </c>
      <c r="AH14" s="6">
        <f>Adaboost!D14</f>
        <v>4.1133603238866296</v>
      </c>
      <c r="AI14" s="6">
        <f>XGBR!D14</f>
        <v>4.7004359999999998</v>
      </c>
      <c r="AJ14" s="6">
        <f>Huber!D14</f>
        <v>4.1249661060968004</v>
      </c>
      <c r="AK14" s="6">
        <f>BayesRidge!D14</f>
        <v>4.09646827538206</v>
      </c>
      <c r="AL14" s="6">
        <f>Elastic!D14</f>
        <v>4.6391849861784999</v>
      </c>
      <c r="AM14" s="6">
        <f>GBR!D14</f>
        <v>4.3962289219156601</v>
      </c>
      <c r="AN14" s="6">
        <f>AVERAGE(AF14:AM14,Neural!D14)</f>
        <v>4.3128595381976744</v>
      </c>
      <c r="AO14" s="6">
        <f>MAX(AF14:AM14,Neural!D14)</f>
        <v>4.7004359999999998</v>
      </c>
      <c r="AP14" s="6">
        <f>MIN(AF14:AM14,Neural!D14)</f>
        <v>4.0660344288332899</v>
      </c>
    </row>
    <row r="15" spans="1:42" ht="15" thickBot="1" x14ac:dyDescent="0.35">
      <c r="A15" t="s">
        <v>136</v>
      </c>
      <c r="B15" t="s">
        <v>137</v>
      </c>
      <c r="C15" s="5">
        <f>RF!B15</f>
        <v>4.0199999999999996</v>
      </c>
      <c r="D15" s="5">
        <f>LR!B15</f>
        <v>3.9123123649298401</v>
      </c>
      <c r="E15" s="5">
        <f>Adaboost!B15</f>
        <v>4.5159574468085104</v>
      </c>
      <c r="F15" s="5">
        <f>XGBR!B15</f>
        <v>3.0015139999999998</v>
      </c>
      <c r="G15" s="5">
        <f>Huber!B15</f>
        <v>3.70000027558434</v>
      </c>
      <c r="H15" s="5">
        <f>BayesRidge!B15</f>
        <v>3.9086165839638798</v>
      </c>
      <c r="I15" s="5">
        <f>Elastic!B15</f>
        <v>4.1318105069761497</v>
      </c>
      <c r="J15" s="5">
        <f>GBR!B15</f>
        <v>4.11623572168142</v>
      </c>
      <c r="K15" s="6">
        <f t="shared" si="0"/>
        <v>3.9036108150187365</v>
      </c>
      <c r="L15">
        <f t="shared" si="2"/>
        <v>4.5159574468085104</v>
      </c>
      <c r="M15">
        <f t="shared" si="3"/>
        <v>3.0015139999999998</v>
      </c>
      <c r="N15">
        <v>3.7</v>
      </c>
      <c r="O15" s="5">
        <f>RF!C15</f>
        <v>5.0199999999999996</v>
      </c>
      <c r="P15" s="5">
        <f>LR!C15</f>
        <v>4.9843561158327203</v>
      </c>
      <c r="Q15" s="5">
        <f>Adaboost!C15</f>
        <v>5.8319327731092399</v>
      </c>
      <c r="R15" s="5">
        <f>XGBR!C15</f>
        <v>4.0136747000000002</v>
      </c>
      <c r="S15" s="5">
        <f>Huber!C15</f>
        <v>4.8000023880295499</v>
      </c>
      <c r="T15" s="5">
        <f>BayesRidge!C15</f>
        <v>4.97893565367895</v>
      </c>
      <c r="U15" s="5">
        <f>Elastic!C15</f>
        <v>4.9335986211064</v>
      </c>
      <c r="V15" s="5">
        <f>GBR!C15</f>
        <v>5.0656629051193196</v>
      </c>
      <c r="W15" s="6">
        <f t="shared" si="1"/>
        <v>4.9533035018379232</v>
      </c>
      <c r="X15" s="6">
        <f t="shared" si="4"/>
        <v>5.8319327731092399</v>
      </c>
      <c r="Y15" s="6">
        <f t="shared" si="5"/>
        <v>4.0136747000000002</v>
      </c>
      <c r="Z15">
        <v>5.0999999999999996</v>
      </c>
      <c r="AC15" s="6"/>
      <c r="AE15" t="s">
        <v>153</v>
      </c>
      <c r="AF15" s="6">
        <f>RF!D15</f>
        <v>5.77</v>
      </c>
      <c r="AG15" s="6">
        <f>LR!D15</f>
        <v>5.4121879567945603</v>
      </c>
      <c r="AH15" s="6">
        <f>Adaboost!D15</f>
        <v>4.4361158432708603</v>
      </c>
      <c r="AI15" s="6">
        <f>XGBR!D15</f>
        <v>5.057906</v>
      </c>
      <c r="AJ15" s="6">
        <f>Huber!D15</f>
        <v>5.3866802457504601</v>
      </c>
      <c r="AK15" s="6">
        <f>BayesRidge!D15</f>
        <v>5.3693136915072204</v>
      </c>
      <c r="AL15" s="6">
        <f>Elastic!D15</f>
        <v>5.0916015484595896</v>
      </c>
      <c r="AM15" s="6">
        <f>GBR!D15</f>
        <v>5.6310214210387697</v>
      </c>
      <c r="AN15" s="6">
        <f>AVERAGE(AF15:AM15,Neural!D15)</f>
        <v>5.2796843482595763</v>
      </c>
      <c r="AO15" s="6">
        <f>MAX(AF15:AM15,Neural!D15)</f>
        <v>5.77</v>
      </c>
      <c r="AP15" s="6">
        <f>MIN(AF15:AM15,Neural!D15)</f>
        <v>4.4361158432708603</v>
      </c>
    </row>
    <row r="16" spans="1:42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2"/>
        <v>0</v>
      </c>
      <c r="M16">
        <f t="shared" si="3"/>
        <v>0</v>
      </c>
      <c r="N16"/>
      <c r="O16" s="5">
        <f>RF!C16</f>
        <v>0</v>
      </c>
      <c r="P16" s="5">
        <f>LR!C16</f>
        <v>0</v>
      </c>
      <c r="Q16" s="5">
        <f>Adaboost!C16</f>
        <v>0</v>
      </c>
      <c r="R16" s="5">
        <f>XGBR!C16</f>
        <v>0</v>
      </c>
      <c r="S16" s="5">
        <f>Huber!C16</f>
        <v>0</v>
      </c>
      <c r="T16" s="5">
        <f>BayesRidge!C16</f>
        <v>0</v>
      </c>
      <c r="U16" s="5">
        <f>Elastic!C16</f>
        <v>0</v>
      </c>
      <c r="V16" s="5">
        <f>GBR!C16</f>
        <v>0</v>
      </c>
      <c r="W16" s="6">
        <f t="shared" si="1"/>
        <v>0</v>
      </c>
      <c r="X16" s="6">
        <f t="shared" si="4"/>
        <v>0</v>
      </c>
      <c r="Y16" s="6">
        <f t="shared" si="5"/>
        <v>0</v>
      </c>
      <c r="Z16"/>
      <c r="AA16" s="6">
        <f>MAX(L16,M16,X17,Y17)-MIN(L17,M17,X16,Y16)</f>
        <v>0</v>
      </c>
      <c r="AB16" s="6">
        <f>MIN(L16,M16,X17,Y17)-MAX(L17,M17,X16,Y16)</f>
        <v>0</v>
      </c>
      <c r="AC16" s="6"/>
      <c r="AE16"/>
      <c r="AF16" s="6">
        <f>RF!D16</f>
        <v>0</v>
      </c>
      <c r="AG16" s="6">
        <f>LR!D16</f>
        <v>0</v>
      </c>
      <c r="AH16" s="6">
        <f>Adaboost!D16</f>
        <v>0</v>
      </c>
      <c r="AI16" s="6">
        <f>XGBR!D16</f>
        <v>0</v>
      </c>
      <c r="AJ16" s="6">
        <f>Huber!D16</f>
        <v>0</v>
      </c>
      <c r="AK16" s="6">
        <f>BayesRidge!D16</f>
        <v>0</v>
      </c>
      <c r="AL16" s="6">
        <f>Elastic!D16</f>
        <v>0</v>
      </c>
      <c r="AM16" s="6">
        <f>GBR!D16</f>
        <v>0</v>
      </c>
      <c r="AN16" s="6">
        <f>AVERAGE(AF16:AM16,Neural!D16)</f>
        <v>0</v>
      </c>
      <c r="AO16" s="6">
        <f>MAX(AF16:AM16,Neural!D16)</f>
        <v>0</v>
      </c>
      <c r="AP16" s="6">
        <f>MIN(AF16:AM16,Neural!D16)</f>
        <v>0</v>
      </c>
    </row>
    <row r="17" spans="1:42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2"/>
        <v>0</v>
      </c>
      <c r="M17">
        <f t="shared" si="3"/>
        <v>0</v>
      </c>
      <c r="N17"/>
      <c r="O17" s="5">
        <f>RF!C17</f>
        <v>0</v>
      </c>
      <c r="P17" s="5">
        <f>LR!C17</f>
        <v>0</v>
      </c>
      <c r="Q17" s="5">
        <f>Adaboost!C17</f>
        <v>0</v>
      </c>
      <c r="R17" s="5">
        <f>XGBR!C17</f>
        <v>0</v>
      </c>
      <c r="S17" s="5">
        <f>Huber!C17</f>
        <v>0</v>
      </c>
      <c r="T17" s="5">
        <f>BayesRidge!C17</f>
        <v>0</v>
      </c>
      <c r="U17" s="5">
        <f>Elastic!C17</f>
        <v>0</v>
      </c>
      <c r="V17" s="5">
        <f>GBR!C17</f>
        <v>0</v>
      </c>
      <c r="W17" s="6">
        <f t="shared" si="1"/>
        <v>0</v>
      </c>
      <c r="X17" s="6">
        <f t="shared" si="4"/>
        <v>0</v>
      </c>
      <c r="Y17" s="6">
        <f t="shared" si="5"/>
        <v>0</v>
      </c>
      <c r="Z17"/>
      <c r="AC17" s="6"/>
      <c r="AE17"/>
      <c r="AF17" s="6">
        <f>RF!D17</f>
        <v>0</v>
      </c>
      <c r="AG17" s="6">
        <f>LR!D17</f>
        <v>0</v>
      </c>
      <c r="AH17" s="6">
        <f>Adaboost!D17</f>
        <v>0</v>
      </c>
      <c r="AI17" s="6">
        <f>XGBR!D17</f>
        <v>0</v>
      </c>
      <c r="AJ17" s="6">
        <f>Huber!D17</f>
        <v>0</v>
      </c>
      <c r="AK17" s="6">
        <f>BayesRidge!D17</f>
        <v>0</v>
      </c>
      <c r="AL17" s="6">
        <f>Elastic!D17</f>
        <v>0</v>
      </c>
      <c r="AM17" s="6">
        <f>GBR!D17</f>
        <v>0</v>
      </c>
      <c r="AN17" s="6">
        <f>AVERAGE(AF17:AM17,Neural!D17)</f>
        <v>0</v>
      </c>
      <c r="AO17" s="6">
        <f>MAX(AF17:AM17,Neural!D17)</f>
        <v>0</v>
      </c>
      <c r="AP17" s="6">
        <f>MIN(AF17:AM17,Neural!D17)</f>
        <v>0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/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/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BAL</v>
      </c>
      <c r="E38" s="6" t="str">
        <f>B2</f>
        <v>TBR</v>
      </c>
      <c r="F38" s="6">
        <f>(K2+W3)/2</f>
        <v>5.6418359019760036</v>
      </c>
      <c r="G38" s="6">
        <f>(K3+W2)/2</f>
        <v>3.3910592512099944</v>
      </c>
      <c r="H38" s="6">
        <f>F38-G38</f>
        <v>2.2507766507660092</v>
      </c>
      <c r="I38" s="6" t="str">
        <f>IF(G38&gt;F38,E38,D38)</f>
        <v>BAL</v>
      </c>
      <c r="J38" s="6">
        <f t="shared" ref="J38:J51" si="7">F38+G38</f>
        <v>9.0328951531859971</v>
      </c>
      <c r="L38" s="10">
        <f>MAX(K2,W3)</f>
        <v>6.0162841073883895</v>
      </c>
      <c r="M38" s="6">
        <f>MAX(K3,W2)</f>
        <v>3.9613550415981873</v>
      </c>
      <c r="N38" s="6">
        <f t="shared" ref="N38:N54" si="8">L38-M38</f>
        <v>2.0549290657902022</v>
      </c>
      <c r="O38" s="6" t="str">
        <f t="shared" ref="O38:O54" si="9">IF(M38&gt;L38,E38,D38)</f>
        <v>BAL</v>
      </c>
      <c r="P38" s="6">
        <f t="shared" ref="P38:P54" si="10">L38+M38</f>
        <v>9.9776391489865759</v>
      </c>
      <c r="AA38"/>
      <c r="AC38" s="6"/>
    </row>
    <row r="39" spans="1:42" ht="15" thickBot="1" x14ac:dyDescent="0.35">
      <c r="A39" t="str">
        <f>A2</f>
        <v>BAL</v>
      </c>
      <c r="B39" s="5">
        <f>Neural!B2</f>
        <v>6.22382548509926</v>
      </c>
      <c r="C39" s="5">
        <f>Neural!C2</f>
        <v>2.67665102126406</v>
      </c>
      <c r="D39" s="6" t="str">
        <f>A4</f>
        <v>COL</v>
      </c>
      <c r="E39" s="6" t="str">
        <f>B4</f>
        <v>MIN</v>
      </c>
      <c r="F39" s="6">
        <f>(K4+W5)/2</f>
        <v>3.9577714306139167</v>
      </c>
      <c r="G39" s="6">
        <f>(K5+W4)/2</f>
        <v>4.7413632068336424</v>
      </c>
      <c r="H39" s="6">
        <f t="shared" ref="H39:H46" si="11">F39-G39</f>
        <v>-0.78359177621972576</v>
      </c>
      <c r="I39" s="6" t="str">
        <f t="shared" ref="I39:I51" si="12">IF(G39&gt;F39,E39,D39)</f>
        <v>MIN</v>
      </c>
      <c r="J39" s="6">
        <f t="shared" si="7"/>
        <v>8.6991346374475587</v>
      </c>
      <c r="L39" s="10">
        <f>MAX(K4,W5)</f>
        <v>4.9050445149639099</v>
      </c>
      <c r="M39" s="11">
        <f>MAX(K5,W4)</f>
        <v>5.2944582175492991</v>
      </c>
      <c r="N39" s="6">
        <f t="shared" si="8"/>
        <v>-0.38941370258538921</v>
      </c>
      <c r="O39" s="6" t="str">
        <f t="shared" si="9"/>
        <v>MIN</v>
      </c>
      <c r="P39" s="6">
        <f t="shared" si="10"/>
        <v>10.19950273251321</v>
      </c>
      <c r="AA39"/>
      <c r="AC39" s="6"/>
    </row>
    <row r="40" spans="1:42" ht="15" thickBot="1" x14ac:dyDescent="0.35">
      <c r="A40" t="str">
        <f>A3</f>
        <v>TBR</v>
      </c>
      <c r="B40" s="5">
        <f>Neural!B3</f>
        <v>3.98186422401186</v>
      </c>
      <c r="C40" s="5">
        <f>Neural!C3</f>
        <v>5.3122252442136899</v>
      </c>
      <c r="D40" s="6" t="str">
        <f>A6</f>
        <v>NYY</v>
      </c>
      <c r="E40" s="6" t="str">
        <f>B6</f>
        <v>KCR</v>
      </c>
      <c r="F40" s="6">
        <f>(K6+W7)/2</f>
        <v>5.7339861803160375</v>
      </c>
      <c r="G40" s="6">
        <f>(K7+W6)/2</f>
        <v>4.9481107277974363</v>
      </c>
      <c r="H40" s="6">
        <f t="shared" si="11"/>
        <v>0.78587545251860114</v>
      </c>
      <c r="I40" s="6" t="str">
        <f t="shared" si="12"/>
        <v>NYY</v>
      </c>
      <c r="J40" s="6">
        <f t="shared" si="7"/>
        <v>10.682096908113474</v>
      </c>
      <c r="L40" s="10">
        <f>MAX(K6,W7)</f>
        <v>5.8328448240958295</v>
      </c>
      <c r="M40" s="10">
        <f>MAX(K7,W6)</f>
        <v>5.7229376105534602</v>
      </c>
      <c r="N40" s="6">
        <f t="shared" si="8"/>
        <v>0.10990721354236932</v>
      </c>
      <c r="O40" s="6" t="str">
        <f t="shared" si="9"/>
        <v>NYY</v>
      </c>
      <c r="P40" s="6">
        <f t="shared" si="10"/>
        <v>11.55578243464929</v>
      </c>
      <c r="AA40"/>
      <c r="AC40" s="6"/>
    </row>
    <row r="41" spans="1:42" ht="15" thickBot="1" x14ac:dyDescent="0.35">
      <c r="A41" t="str">
        <f>A4</f>
        <v>COL</v>
      </c>
      <c r="B41" s="5">
        <f>Neural!B4</f>
        <v>2.9925644222897301</v>
      </c>
      <c r="C41" s="5">
        <f>Neural!C4</f>
        <v>5.4097304471699701</v>
      </c>
      <c r="D41" s="6" t="str">
        <f>A8</f>
        <v>TOR</v>
      </c>
      <c r="E41" s="6" t="str">
        <f>B8</f>
        <v>MIL</v>
      </c>
      <c r="F41" s="6">
        <f>(K8+W9)/2</f>
        <v>3.6999883246613705</v>
      </c>
      <c r="G41" s="6">
        <f>(K9+W8)/2</f>
        <v>4.6675239444997256</v>
      </c>
      <c r="H41" s="6">
        <f t="shared" si="11"/>
        <v>-0.96753561983835512</v>
      </c>
      <c r="I41" s="6" t="str">
        <f t="shared" si="12"/>
        <v>MIL</v>
      </c>
      <c r="J41" s="6">
        <f t="shared" si="7"/>
        <v>8.3675122691610966</v>
      </c>
      <c r="L41" s="10">
        <f>MAX(K8,W9)</f>
        <v>3.7523976294560248</v>
      </c>
      <c r="M41" s="10">
        <f>MAX(K9,W8)</f>
        <v>4.8970069476791247</v>
      </c>
      <c r="N41" s="6">
        <f t="shared" si="8"/>
        <v>-1.1446093182230999</v>
      </c>
      <c r="O41" s="6" t="str">
        <f t="shared" si="9"/>
        <v>MIL</v>
      </c>
      <c r="P41" s="6">
        <f t="shared" si="10"/>
        <v>8.6494045771351491</v>
      </c>
      <c r="AA41"/>
      <c r="AC41" s="6"/>
    </row>
    <row r="42" spans="1:42" ht="15" thickBot="1" x14ac:dyDescent="0.35">
      <c r="A42" t="str">
        <f>A5</f>
        <v>MIN</v>
      </c>
      <c r="B42" s="5">
        <f>Neural!B5</f>
        <v>4.18895091367735</v>
      </c>
      <c r="C42" s="5">
        <f>Neural!C5</f>
        <v>4.8802756491559096</v>
      </c>
      <c r="D42" s="6" t="str">
        <f>A10</f>
        <v>CHW</v>
      </c>
      <c r="E42" s="6" t="str">
        <f>B10</f>
        <v>SEA</v>
      </c>
      <c r="F42" s="6">
        <f>(K10+W11)/2</f>
        <v>3.9683090353823016</v>
      </c>
      <c r="G42" s="6">
        <f>(K11+W10)/2</f>
        <v>5.3706938467068692</v>
      </c>
      <c r="H42" s="6">
        <f t="shared" si="11"/>
        <v>-1.4023848113245676</v>
      </c>
      <c r="I42" s="6" t="str">
        <f t="shared" si="12"/>
        <v>SEA</v>
      </c>
      <c r="J42" s="6">
        <f t="shared" si="7"/>
        <v>9.3390028820891704</v>
      </c>
      <c r="L42" s="10">
        <f>MAX(K10,W11)</f>
        <v>4.2821617028491863</v>
      </c>
      <c r="M42" s="6">
        <f>MAX(K11,W10)</f>
        <v>5.8916545462998009</v>
      </c>
      <c r="N42" s="6">
        <f t="shared" si="8"/>
        <v>-1.6094928434506146</v>
      </c>
      <c r="O42" s="6" t="str">
        <f t="shared" si="9"/>
        <v>SEA</v>
      </c>
      <c r="P42" s="6">
        <f t="shared" si="10"/>
        <v>10.173816249148988</v>
      </c>
      <c r="AA42"/>
      <c r="AC42" s="6"/>
    </row>
    <row r="43" spans="1:42" ht="15" thickBot="1" x14ac:dyDescent="0.35">
      <c r="A43" t="str">
        <f>A6</f>
        <v>NYY</v>
      </c>
      <c r="B43" s="5">
        <f>Neural!B6</f>
        <v>5.9716084333473303</v>
      </c>
      <c r="C43" s="5">
        <f>Neural!C6</f>
        <v>4.1817763889925796</v>
      </c>
      <c r="D43" s="6" t="str">
        <f>A12</f>
        <v>OAK</v>
      </c>
      <c r="E43" s="6" t="str">
        <f>B12</f>
        <v>SDP</v>
      </c>
      <c r="F43" s="6">
        <f>(K12+W13)/2</f>
        <v>3.5606287356198183</v>
      </c>
      <c r="G43" s="6">
        <f>(K13+W12)/2</f>
        <v>4.8414014137993941</v>
      </c>
      <c r="H43" s="6">
        <f t="shared" si="11"/>
        <v>-1.2807726781795759</v>
      </c>
      <c r="I43" s="6" t="str">
        <f t="shared" si="12"/>
        <v>SDP</v>
      </c>
      <c r="J43" s="6">
        <f t="shared" si="7"/>
        <v>8.4020301494192129</v>
      </c>
      <c r="L43" s="10">
        <f>MAX(K12,W13)</f>
        <v>4.1835765821863511</v>
      </c>
      <c r="M43" s="6">
        <f>MAX(K13,W12)</f>
        <v>5.3250154965743768</v>
      </c>
      <c r="N43" s="6">
        <f t="shared" si="8"/>
        <v>-1.1414389143880257</v>
      </c>
      <c r="O43" s="6" t="str">
        <f t="shared" si="9"/>
        <v>SDP</v>
      </c>
      <c r="P43" s="6">
        <f t="shared" si="10"/>
        <v>9.5085920787607279</v>
      </c>
      <c r="AA43"/>
      <c r="AC43" s="6"/>
    </row>
    <row r="44" spans="1:42" ht="15" thickBot="1" x14ac:dyDescent="0.35">
      <c r="A44" t="str">
        <f>A8</f>
        <v>TOR</v>
      </c>
      <c r="B44" s="5">
        <f>Neural!B8</f>
        <v>3.74146043649744</v>
      </c>
      <c r="C44" s="5">
        <f>Neural!C8</f>
        <v>4.4398317071988096</v>
      </c>
      <c r="D44" s="6" t="str">
        <f>A14</f>
        <v>HOU</v>
      </c>
      <c r="E44" s="6" t="str">
        <f>B14</f>
        <v>SFG</v>
      </c>
      <c r="F44" s="6">
        <f>(K14+W15)/2</f>
        <v>5.1081148148223861</v>
      </c>
      <c r="G44" s="6">
        <f>(K15+W14)/2</f>
        <v>3.8664720694625214</v>
      </c>
      <c r="H44" s="6">
        <f t="shared" si="11"/>
        <v>1.2416427453598646</v>
      </c>
      <c r="I44" s="6" t="str">
        <f t="shared" si="12"/>
        <v>HOU</v>
      </c>
      <c r="J44" s="6">
        <f t="shared" si="7"/>
        <v>8.974586884284907</v>
      </c>
      <c r="L44" s="10">
        <f>MAX(K14,W15)</f>
        <v>5.262926127806848</v>
      </c>
      <c r="M44" s="6">
        <f>MAX(K15,W14)</f>
        <v>3.9036108150187365</v>
      </c>
      <c r="N44" s="6">
        <f t="shared" si="8"/>
        <v>1.3593153127881115</v>
      </c>
      <c r="O44" s="6" t="str">
        <f t="shared" si="9"/>
        <v>HOU</v>
      </c>
      <c r="P44" s="6">
        <f t="shared" si="10"/>
        <v>9.1665369428255836</v>
      </c>
      <c r="AA44"/>
      <c r="AC44" s="6"/>
    </row>
    <row r="45" spans="1:42" ht="15" thickBot="1" x14ac:dyDescent="0.35">
      <c r="A45" t="str">
        <f>A7</f>
        <v>KCR</v>
      </c>
      <c r="B45" s="5">
        <f>Neural!B7</f>
        <v>6.0931882820418002</v>
      </c>
      <c r="C45" s="5">
        <f>Neural!C7</f>
        <v>5.7002194892411904</v>
      </c>
      <c r="D45" s="6">
        <f>A16</f>
        <v>0</v>
      </c>
      <c r="E45" s="6">
        <f>B16</f>
        <v>0</v>
      </c>
      <c r="F45" s="6">
        <f>(K16+W17)/2</f>
        <v>0</v>
      </c>
      <c r="G45" s="6">
        <f>(K17+W16)/2</f>
        <v>0</v>
      </c>
      <c r="H45" s="6">
        <f t="shared" si="11"/>
        <v>0</v>
      </c>
      <c r="I45" s="6">
        <f t="shared" si="12"/>
        <v>0</v>
      </c>
      <c r="J45" s="6">
        <f t="shared" si="7"/>
        <v>0</v>
      </c>
      <c r="L45" s="10">
        <f>MAX(K16,W17)</f>
        <v>0</v>
      </c>
      <c r="M45" s="6">
        <f>MAX(K17,W16)</f>
        <v>0</v>
      </c>
      <c r="N45" s="6">
        <f t="shared" si="8"/>
        <v>0</v>
      </c>
      <c r="O45" s="6">
        <f t="shared" si="9"/>
        <v>0</v>
      </c>
      <c r="P45" s="6">
        <f t="shared" si="10"/>
        <v>0</v>
      </c>
      <c r="AA45"/>
      <c r="AC45" s="6"/>
    </row>
    <row r="46" spans="1:42" ht="15" thickBot="1" x14ac:dyDescent="0.35">
      <c r="A46" t="str">
        <f t="shared" ref="A46:A61" si="13">A9</f>
        <v>MIL</v>
      </c>
      <c r="B46" s="5">
        <f>Neural!B9</f>
        <v>4.8772414117703899</v>
      </c>
      <c r="C46" s="5">
        <f>Neural!C9</f>
        <v>3.5708541709164598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AA46"/>
      <c r="AC46" s="6"/>
    </row>
    <row r="47" spans="1:42" ht="15" thickBot="1" x14ac:dyDescent="0.35">
      <c r="A47" t="str">
        <f t="shared" si="13"/>
        <v>CHW</v>
      </c>
      <c r="B47" s="5">
        <f>Neural!B10</f>
        <v>4.4038285460667499</v>
      </c>
      <c r="C47" s="5">
        <f>Neural!C10</f>
        <v>5.9815677881982499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AA47"/>
      <c r="AC47" s="6"/>
    </row>
    <row r="48" spans="1:42" ht="15" thickBot="1" x14ac:dyDescent="0.35">
      <c r="A48" t="str">
        <f t="shared" si="13"/>
        <v>SEA</v>
      </c>
      <c r="B48" s="5">
        <f>Neural!B11</f>
        <v>4.7545618821628501</v>
      </c>
      <c r="C48" s="5">
        <f>Neural!C11</f>
        <v>3.68996662903126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AA48"/>
      <c r="AC48" s="6"/>
    </row>
    <row r="49" spans="1:29" ht="15" thickBot="1" x14ac:dyDescent="0.35">
      <c r="A49" t="str">
        <f t="shared" si="13"/>
        <v>OAK</v>
      </c>
      <c r="B49" s="5">
        <f>Neural!B12</f>
        <v>2.90537791398978</v>
      </c>
      <c r="C49" s="5">
        <f>Neural!C12</f>
        <v>4.5815294240688296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SDP</v>
      </c>
      <c r="B50" s="5">
        <f>Neural!B13</f>
        <v>5.4763330594209796</v>
      </c>
      <c r="C50" s="5">
        <f>Neural!C13</f>
        <v>4.1622603570235803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HOU</v>
      </c>
      <c r="B51" s="5">
        <f>Neural!B14</f>
        <v>5.3267249524644704</v>
      </c>
      <c r="C51" s="5">
        <f>Neural!C14</f>
        <v>3.7591647020208701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SFG</v>
      </c>
      <c r="B52" s="5">
        <f>Neural!B15</f>
        <v>3.8260504352244902</v>
      </c>
      <c r="C52" s="16">
        <f>Neural!C15</f>
        <v>4.9515683596651296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>
        <f t="shared" si="13"/>
        <v>0</v>
      </c>
      <c r="B53" s="5">
        <f>Neural!B16</f>
        <v>0</v>
      </c>
      <c r="C53" s="16">
        <f>Neural!C16</f>
        <v>0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>
        <f t="shared" si="13"/>
        <v>0</v>
      </c>
      <c r="B54" s="5">
        <f>Neural!B17</f>
        <v>0</v>
      </c>
      <c r="C54" s="16">
        <f>Neural!C17</f>
        <v>0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16">
        <f>Neural!C18</f>
        <v>0</v>
      </c>
      <c r="N55" s="10"/>
    </row>
    <row r="56" spans="1:29" ht="15" thickBot="1" x14ac:dyDescent="0.35">
      <c r="A56">
        <f t="shared" si="13"/>
        <v>0</v>
      </c>
      <c r="B56" s="5">
        <f>Neural!B19</f>
        <v>0</v>
      </c>
      <c r="C56" s="16">
        <f>Neural!C19</f>
        <v>0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6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6">
        <f>Neural!C21</f>
        <v>0</v>
      </c>
      <c r="D58" s="8" t="str">
        <f t="shared" ref="D58:E74" si="23">D38</f>
        <v>BAL</v>
      </c>
      <c r="E58" s="8" t="str">
        <f t="shared" si="23"/>
        <v>TBR</v>
      </c>
      <c r="F58" s="6">
        <f t="shared" ref="F58:F74" si="24">MIN(L38,L58)</f>
        <v>5.2673876965636177</v>
      </c>
      <c r="G58" s="6">
        <f t="shared" ref="G58:G74" si="25">MAX(M38,M58)</f>
        <v>3.9613550415981873</v>
      </c>
      <c r="H58" s="6">
        <f t="shared" ref="H58:H69" si="26">F58-G58</f>
        <v>1.3060326549654304</v>
      </c>
      <c r="I58" s="6" t="str">
        <f>IF(G58&gt;F58,E58,D58)</f>
        <v>BAL</v>
      </c>
      <c r="J58" s="6">
        <f t="shared" ref="J58:J71" si="27">F58+G58</f>
        <v>9.2287427381618059</v>
      </c>
      <c r="L58" s="6">
        <f>MIN(K2,W3)</f>
        <v>5.2673876965636177</v>
      </c>
      <c r="M58" s="6">
        <f>MIN(K3,W2)</f>
        <v>2.820763460821802</v>
      </c>
      <c r="N58" s="6">
        <f t="shared" ref="N58:N74" si="28">L58-M58</f>
        <v>2.4466242357418158</v>
      </c>
      <c r="O58" s="6" t="str">
        <f t="shared" ref="O58:O74" si="29">IF(M58&gt;L58,E58,D58)</f>
        <v>BAL</v>
      </c>
      <c r="P58" s="6">
        <f t="shared" ref="P58:P74" si="30">L58+M58</f>
        <v>8.0881511573854201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6">
        <f>Neural!C22</f>
        <v>0</v>
      </c>
      <c r="D59" s="8" t="str">
        <f t="shared" si="23"/>
        <v>COL</v>
      </c>
      <c r="E59" s="8" t="str">
        <f t="shared" si="23"/>
        <v>MIN</v>
      </c>
      <c r="F59" s="6">
        <f t="shared" si="24"/>
        <v>3.0104983462639234</v>
      </c>
      <c r="G59" s="6">
        <f t="shared" si="25"/>
        <v>5.2944582175492991</v>
      </c>
      <c r="H59" s="6">
        <f t="shared" si="26"/>
        <v>-2.2839598712853757</v>
      </c>
      <c r="I59" s="6" t="str">
        <f t="shared" ref="I59:I71" si="31">IF(G59&gt;F59,E59,D59)</f>
        <v>MIN</v>
      </c>
      <c r="J59" s="6">
        <f t="shared" si="27"/>
        <v>8.3049565638132226</v>
      </c>
      <c r="L59" s="6">
        <f>MIN(K4,W5)</f>
        <v>3.0104983462639234</v>
      </c>
      <c r="M59" s="6">
        <f>MIN(K5,W4)</f>
        <v>4.1882681961179857</v>
      </c>
      <c r="N59" s="6">
        <f t="shared" si="28"/>
        <v>-1.1777698498540623</v>
      </c>
      <c r="O59" s="6" t="str">
        <f t="shared" si="29"/>
        <v>MIN</v>
      </c>
      <c r="P59" s="6">
        <f t="shared" si="30"/>
        <v>7.1987665423819092</v>
      </c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6">
        <f>Neural!C23</f>
        <v>0</v>
      </c>
      <c r="D60" s="8" t="str">
        <f t="shared" si="23"/>
        <v>NYY</v>
      </c>
      <c r="E60" s="8" t="str">
        <f t="shared" si="23"/>
        <v>KCR</v>
      </c>
      <c r="F60" s="6">
        <f t="shared" si="24"/>
        <v>5.6351275365362454</v>
      </c>
      <c r="G60" s="6">
        <f t="shared" si="25"/>
        <v>5.7229376105534602</v>
      </c>
      <c r="H60" s="6">
        <f t="shared" si="26"/>
        <v>-8.7810074017214745E-2</v>
      </c>
      <c r="I60" s="6" t="str">
        <f t="shared" si="31"/>
        <v>KCR</v>
      </c>
      <c r="J60" s="6">
        <f t="shared" si="27"/>
        <v>11.358065147089706</v>
      </c>
      <c r="L60" s="6">
        <f>MIN(K6,W7)</f>
        <v>5.6351275365362454</v>
      </c>
      <c r="M60" s="6">
        <f>MIN(K7,W6)</f>
        <v>4.1732838450414125</v>
      </c>
      <c r="N60" s="6">
        <f t="shared" si="28"/>
        <v>1.461843691494833</v>
      </c>
      <c r="O60" s="6" t="str">
        <f t="shared" si="29"/>
        <v>NYY</v>
      </c>
      <c r="P60" s="6">
        <f t="shared" si="30"/>
        <v>9.8084113815776579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6">
        <f>Neural!C24</f>
        <v>0</v>
      </c>
      <c r="D61" s="8" t="str">
        <f t="shared" si="23"/>
        <v>TOR</v>
      </c>
      <c r="E61" s="8" t="str">
        <f t="shared" si="23"/>
        <v>MIL</v>
      </c>
      <c r="F61" s="6">
        <f t="shared" si="24"/>
        <v>3.6475790198667162</v>
      </c>
      <c r="G61" s="6">
        <f t="shared" si="25"/>
        <v>4.8970069476791247</v>
      </c>
      <c r="H61" s="6">
        <f t="shared" si="26"/>
        <v>-1.2494279278124085</v>
      </c>
      <c r="I61" s="6" t="str">
        <f t="shared" si="31"/>
        <v>MIL</v>
      </c>
      <c r="J61" s="6">
        <f t="shared" si="27"/>
        <v>8.5445859675458404</v>
      </c>
      <c r="L61" s="6">
        <f>MIN(K8,W9)</f>
        <v>3.6475790198667162</v>
      </c>
      <c r="M61" s="6">
        <f>MIN(K9,W8)</f>
        <v>4.4380409413203274</v>
      </c>
      <c r="N61" s="6">
        <f t="shared" si="28"/>
        <v>-0.79046192145361127</v>
      </c>
      <c r="O61" s="6" t="str">
        <f t="shared" si="29"/>
        <v>MIL</v>
      </c>
      <c r="P61" s="6">
        <f t="shared" si="30"/>
        <v>8.0856199611870441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6">
        <f>Neural!C25</f>
        <v>0</v>
      </c>
      <c r="D62" s="8" t="str">
        <f t="shared" si="23"/>
        <v>CHW</v>
      </c>
      <c r="E62" s="8" t="str">
        <f t="shared" si="23"/>
        <v>SEA</v>
      </c>
      <c r="F62" s="6">
        <f t="shared" si="24"/>
        <v>3.6544563679154169</v>
      </c>
      <c r="G62" s="6">
        <f t="shared" si="25"/>
        <v>5.8916545462998009</v>
      </c>
      <c r="H62" s="6">
        <f t="shared" si="26"/>
        <v>-2.237198178384384</v>
      </c>
      <c r="I62" s="6" t="str">
        <f t="shared" si="31"/>
        <v>SEA</v>
      </c>
      <c r="J62" s="6">
        <f t="shared" si="27"/>
        <v>9.5461109142152178</v>
      </c>
      <c r="L62" s="6">
        <f>MIN(K10,W11)</f>
        <v>3.6544563679154169</v>
      </c>
      <c r="M62" s="6">
        <f>MIN(K11,W9)</f>
        <v>3.6475790198667162</v>
      </c>
      <c r="N62" s="6">
        <f t="shared" si="28"/>
        <v>6.877348048700771E-3</v>
      </c>
      <c r="O62" s="6" t="str">
        <f t="shared" si="29"/>
        <v>CHW</v>
      </c>
      <c r="P62" s="6">
        <f t="shared" si="30"/>
        <v>7.3020353877821336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6">
        <f>Neural!C26</f>
        <v>0</v>
      </c>
      <c r="D63" s="8" t="str">
        <f t="shared" si="23"/>
        <v>OAK</v>
      </c>
      <c r="E63" s="8" t="str">
        <f t="shared" si="23"/>
        <v>SDP</v>
      </c>
      <c r="F63" s="6">
        <f t="shared" si="24"/>
        <v>2.9376808890532855</v>
      </c>
      <c r="G63" s="6">
        <f t="shared" si="25"/>
        <v>5.3250154965743768</v>
      </c>
      <c r="H63" s="6">
        <f t="shared" si="26"/>
        <v>-2.3873346075210913</v>
      </c>
      <c r="I63" s="6" t="str">
        <f t="shared" si="31"/>
        <v>SDP</v>
      </c>
      <c r="J63" s="6">
        <f t="shared" si="27"/>
        <v>8.2626963856276632</v>
      </c>
      <c r="L63" s="6">
        <f>MIN(K12,W13)</f>
        <v>2.9376808890532855</v>
      </c>
      <c r="M63" s="6">
        <f>MIN(K13,W12)</f>
        <v>4.3577873310244115</v>
      </c>
      <c r="N63" s="6">
        <f t="shared" si="28"/>
        <v>-1.420106441971126</v>
      </c>
      <c r="O63" s="6" t="str">
        <f t="shared" si="29"/>
        <v>SDP</v>
      </c>
      <c r="P63" s="6">
        <f t="shared" si="30"/>
        <v>7.295468220077697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6">
        <f>Neural!C27</f>
        <v>0</v>
      </c>
      <c r="D64" s="8" t="str">
        <f t="shared" si="23"/>
        <v>HOU</v>
      </c>
      <c r="E64" s="8" t="str">
        <f t="shared" si="23"/>
        <v>SFG</v>
      </c>
      <c r="F64" s="6">
        <f t="shared" si="24"/>
        <v>4.9533035018379232</v>
      </c>
      <c r="G64" s="6">
        <f t="shared" si="25"/>
        <v>3.9036108150187365</v>
      </c>
      <c r="H64" s="6">
        <f t="shared" si="26"/>
        <v>1.0496926868191867</v>
      </c>
      <c r="I64" s="6" t="str">
        <f t="shared" si="31"/>
        <v>HOU</v>
      </c>
      <c r="J64" s="6">
        <f t="shared" si="27"/>
        <v>8.8569143168566598</v>
      </c>
      <c r="L64" s="6">
        <f>MIN(K14,W15)</f>
        <v>4.9533035018379232</v>
      </c>
      <c r="M64" s="6">
        <f>MIN(K15,W14)</f>
        <v>3.8293333239063063</v>
      </c>
      <c r="N64" s="6">
        <f t="shared" si="28"/>
        <v>1.1239701779316169</v>
      </c>
      <c r="O64" s="6" t="str">
        <f t="shared" si="29"/>
        <v>HOU</v>
      </c>
      <c r="P64" s="6">
        <f t="shared" si="30"/>
        <v>8.7826368257442304</v>
      </c>
      <c r="AA64"/>
      <c r="AC64" s="6"/>
    </row>
    <row r="65" spans="1:37" ht="15" thickBot="1" x14ac:dyDescent="0.35">
      <c r="A65">
        <f t="shared" si="32"/>
        <v>0</v>
      </c>
      <c r="B65" s="5">
        <f>Neural!B28</f>
        <v>0</v>
      </c>
      <c r="C65" s="16">
        <f>Neural!C28</f>
        <v>0</v>
      </c>
      <c r="D65" s="8">
        <f t="shared" si="23"/>
        <v>0</v>
      </c>
      <c r="E65" s="8">
        <f t="shared" si="23"/>
        <v>0</v>
      </c>
      <c r="F65" s="6">
        <f t="shared" si="24"/>
        <v>0</v>
      </c>
      <c r="G65" s="6">
        <f t="shared" si="25"/>
        <v>0</v>
      </c>
      <c r="H65" s="6">
        <f t="shared" si="26"/>
        <v>0</v>
      </c>
      <c r="I65" s="6">
        <f t="shared" si="31"/>
        <v>0</v>
      </c>
      <c r="J65" s="6">
        <f t="shared" si="27"/>
        <v>0</v>
      </c>
      <c r="L65" s="6">
        <f>MIN(K16,W17)</f>
        <v>0</v>
      </c>
      <c r="M65" s="6">
        <f>MIN(K17,W16)</f>
        <v>0</v>
      </c>
      <c r="N65" s="6">
        <f t="shared" si="28"/>
        <v>0</v>
      </c>
      <c r="O65" s="6">
        <f t="shared" si="29"/>
        <v>0</v>
      </c>
      <c r="P65" s="6">
        <f t="shared" si="30"/>
        <v>0</v>
      </c>
      <c r="AA65"/>
      <c r="AC65" s="6"/>
    </row>
    <row r="66" spans="1:37" ht="15" thickBot="1" x14ac:dyDescent="0.35">
      <c r="A66">
        <f t="shared" si="32"/>
        <v>0</v>
      </c>
      <c r="B66" s="5">
        <f>Neural!B29</f>
        <v>0</v>
      </c>
      <c r="C66" s="16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127</v>
      </c>
      <c r="N77" s="17" t="s">
        <v>128</v>
      </c>
      <c r="O77" s="12" t="s">
        <v>48</v>
      </c>
      <c r="P77" s="17" t="s">
        <v>127</v>
      </c>
      <c r="Q77" s="17" t="s">
        <v>128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125</v>
      </c>
      <c r="W77" s="14" t="s">
        <v>129</v>
      </c>
      <c r="X77" s="14" t="s">
        <v>130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125</v>
      </c>
      <c r="AE77" s="14" t="s">
        <v>131</v>
      </c>
      <c r="AF77" s="14" t="s">
        <v>130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BAL</v>
      </c>
      <c r="E78" s="8" t="str">
        <f t="shared" si="41"/>
        <v>TBR</v>
      </c>
      <c r="F78" s="6">
        <f t="shared" ref="F78:F94" si="42">MAX(L38,L58)</f>
        <v>6.0162841073883895</v>
      </c>
      <c r="G78" s="6">
        <f t="shared" ref="G78:G94" si="43">MIN(M38,M58)</f>
        <v>2.820763460821802</v>
      </c>
      <c r="H78" s="6">
        <f t="shared" ref="H78:H89" si="44">F78-G78</f>
        <v>3.1955206465665875</v>
      </c>
      <c r="I78" s="6" t="str">
        <f>IF(G78&gt;F78,E78,D78)</f>
        <v>BAL</v>
      </c>
      <c r="J78" s="6">
        <f t="shared" ref="J78:J91" si="45">F78+G78</f>
        <v>8.8370475682101919</v>
      </c>
      <c r="L78" s="17" t="str">
        <f t="shared" ref="L78:L92" si="46">D78</f>
        <v>BAL</v>
      </c>
      <c r="M78" s="17">
        <f>N2</f>
        <v>5.9</v>
      </c>
      <c r="N78" s="17">
        <f>Z2</f>
        <v>2.7</v>
      </c>
      <c r="O78" s="17" t="str">
        <f t="shared" ref="O78:O92" si="47">E78</f>
        <v>TBR</v>
      </c>
      <c r="P78" s="17">
        <f>N3</f>
        <v>3.9</v>
      </c>
      <c r="Q78" s="17">
        <f>Z3</f>
        <v>5.0999999999999996</v>
      </c>
      <c r="R78" s="22" t="s">
        <v>154</v>
      </c>
      <c r="S78" s="22" t="s">
        <v>155</v>
      </c>
      <c r="T78" s="29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BAL</v>
      </c>
      <c r="U78" s="30">
        <f>(COUNTIF(I38, T78) + COUNTIF(O38, T78) + COUNTIF(I58, T78) + COUNTIF(O58, T78) + COUNTIF(I78, T78))/5</f>
        <v>1</v>
      </c>
      <c r="V78" s="30">
        <f>IF(U78=1, 5, IF(U78=0.8, 4, IF(U78=0.6, 3, IF(U78=0.4, 2, IF(U78=0.2, 1, 0)))))</f>
        <v>5</v>
      </c>
      <c r="W78" s="30">
        <f>((P78+N78)/2)-((M78+Q78)/2)</f>
        <v>-2.2000000000000002</v>
      </c>
      <c r="X78" s="30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30">
        <f>V78+X78</f>
        <v>10</v>
      </c>
      <c r="Z78" s="30" t="s">
        <v>69</v>
      </c>
      <c r="AA78" s="12">
        <v>7.5</v>
      </c>
      <c r="AB78" s="27" t="str">
        <f>IF(COUNTIF(J38, "&gt;" &amp; AA78) + COUNTIF(P38, "&gt;" &amp; AA78) + COUNTIF(J58, "&gt;" &amp; AA78) + COUNTIF(J78, "&gt;" &amp; AA78) + COUNTIF(P58, "&gt;" &amp; AA78) &gt;= 3, "Over", "Under")</f>
        <v>Over</v>
      </c>
      <c r="AC78" s="28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28">
        <f>IF(AC78=1, 5, IF(AC78=0.8, 4, IF(AC78=0.6, 3, IF(AC78=0.4, 2, IF(AC78=0.2, 1, 0)))))</f>
        <v>5</v>
      </c>
      <c r="AE78" s="28">
        <f>(((N78+P78)/2)+((M78+Q78)/2))-AA78</f>
        <v>1.3000000000000007</v>
      </c>
      <c r="AF78" s="28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28">
        <f t="shared" ref="AG78:AG92" si="49">AD78+AF78</f>
        <v>8</v>
      </c>
      <c r="AH78" s="28">
        <v>7</v>
      </c>
      <c r="AK78"/>
    </row>
    <row r="79" spans="1:37" x14ac:dyDescent="0.3">
      <c r="D79" s="8" t="str">
        <f t="shared" si="41"/>
        <v>COL</v>
      </c>
      <c r="E79" s="8" t="str">
        <f t="shared" si="41"/>
        <v>MIN</v>
      </c>
      <c r="F79" s="6">
        <f t="shared" si="42"/>
        <v>4.9050445149639099</v>
      </c>
      <c r="G79" s="6">
        <f t="shared" si="43"/>
        <v>4.1882681961179857</v>
      </c>
      <c r="H79" s="6">
        <f t="shared" si="44"/>
        <v>0.71677631884592419</v>
      </c>
      <c r="I79" s="6" t="str">
        <f t="shared" ref="I79:I91" si="50">IF(G79&gt;F79,E79,D79)</f>
        <v>COL</v>
      </c>
      <c r="J79" s="6">
        <f t="shared" si="45"/>
        <v>9.0933127110818965</v>
      </c>
      <c r="L79" s="17" t="str">
        <f t="shared" si="46"/>
        <v>COL</v>
      </c>
      <c r="M79" s="17">
        <f>N4</f>
        <v>3.1</v>
      </c>
      <c r="N79" s="17">
        <f>Z4</f>
        <v>5.8</v>
      </c>
      <c r="O79" s="17" t="str">
        <f t="shared" si="47"/>
        <v>MIN</v>
      </c>
      <c r="P79" s="17">
        <f>N5</f>
        <v>4.0999999999999996</v>
      </c>
      <c r="Q79" s="17">
        <f>Z5</f>
        <v>4.9000000000000004</v>
      </c>
      <c r="R79" s="18" t="s">
        <v>156</v>
      </c>
      <c r="S79" s="18" t="s">
        <v>157</v>
      </c>
      <c r="T79" s="2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MIN</v>
      </c>
      <c r="U79" s="30">
        <f t="shared" ref="U79:U92" si="52">(COUNTIF(I39, T79) + COUNTIF(O39, T79) + COUNTIF(I59, T79) + COUNTIF(O59, T79) + COUNTIF(I79, T79))/5</f>
        <v>0.8</v>
      </c>
      <c r="V79" s="30">
        <f t="shared" ref="V79:V92" si="53">IF(U79=1, 5, IF(U79=0.8, 4, IF(U79=0.6, 3, IF(U79=0.4, 2, IF(U79=0.2, 1, 0)))))</f>
        <v>4</v>
      </c>
      <c r="W79" s="30">
        <f t="shared" ref="W79:W92" si="54">((P79+N79)/2)-((M79+Q79)/2)</f>
        <v>0.94999999999999929</v>
      </c>
      <c r="X79" s="30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3</v>
      </c>
      <c r="Y79" s="30">
        <f t="shared" ref="Y79:Y92" si="56">V79+X79</f>
        <v>7</v>
      </c>
      <c r="Z79" s="30" t="s">
        <v>36</v>
      </c>
      <c r="AA79" s="18" t="s">
        <v>162</v>
      </c>
      <c r="AB79" s="27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28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0.6</v>
      </c>
      <c r="AD79" s="28">
        <f t="shared" ref="AD79:AD92" si="59">IF(AC79=1, 5, IF(AC79=0.8, 4, IF(AC79=0.6, 3, IF(AC79=0.4, 2, IF(AC79=0.2, 1, 0)))))</f>
        <v>3</v>
      </c>
      <c r="AE79" s="28">
        <f t="shared" ref="AE79:AE92" si="60">(((N79+P79)/2)+((M79+Q79)/2))-AA79</f>
        <v>0.44999999999999929</v>
      </c>
      <c r="AF79" s="28">
        <f t="shared" si="48"/>
        <v>0</v>
      </c>
      <c r="AG79" s="28">
        <f t="shared" si="49"/>
        <v>3</v>
      </c>
      <c r="AH79" s="28">
        <v>5</v>
      </c>
      <c r="AK79"/>
    </row>
    <row r="80" spans="1:37" x14ac:dyDescent="0.3">
      <c r="D80" s="8" t="str">
        <f t="shared" si="41"/>
        <v>NYY</v>
      </c>
      <c r="E80" s="8" t="str">
        <f t="shared" si="41"/>
        <v>KCR</v>
      </c>
      <c r="F80" s="6">
        <f t="shared" si="42"/>
        <v>5.8328448240958295</v>
      </c>
      <c r="G80" s="6">
        <f t="shared" si="43"/>
        <v>4.1732838450414125</v>
      </c>
      <c r="H80" s="6">
        <f t="shared" si="44"/>
        <v>1.659560979054417</v>
      </c>
      <c r="I80" s="6" t="str">
        <f t="shared" si="50"/>
        <v>NYY</v>
      </c>
      <c r="J80" s="6">
        <f t="shared" si="45"/>
        <v>10.006128669137242</v>
      </c>
      <c r="L80" s="17" t="str">
        <f t="shared" si="46"/>
        <v>NYY</v>
      </c>
      <c r="M80" s="17">
        <f>N6</f>
        <v>6</v>
      </c>
      <c r="N80" s="17">
        <f>Z6</f>
        <v>4.0999999999999996</v>
      </c>
      <c r="O80" s="17" t="str">
        <f t="shared" si="47"/>
        <v>KCR</v>
      </c>
      <c r="P80" s="17">
        <f>N7</f>
        <v>5.9</v>
      </c>
      <c r="Q80" s="17">
        <f>Z7</f>
        <v>5.9</v>
      </c>
      <c r="R80" s="18" t="s">
        <v>132</v>
      </c>
      <c r="S80" s="18" t="s">
        <v>133</v>
      </c>
      <c r="T80" s="29" t="str">
        <f t="shared" si="51"/>
        <v>NYY</v>
      </c>
      <c r="U80" s="30">
        <f t="shared" si="52"/>
        <v>0.8</v>
      </c>
      <c r="V80" s="30">
        <f t="shared" si="53"/>
        <v>4</v>
      </c>
      <c r="W80" s="30">
        <f t="shared" si="54"/>
        <v>-0.95000000000000018</v>
      </c>
      <c r="X80" s="30">
        <f t="shared" si="55"/>
        <v>3</v>
      </c>
      <c r="Y80" s="30">
        <f t="shared" si="56"/>
        <v>7</v>
      </c>
      <c r="Z80" s="30" t="s">
        <v>70</v>
      </c>
      <c r="AA80" s="26">
        <v>8.5</v>
      </c>
      <c r="AB80" s="27" t="str">
        <f t="shared" si="57"/>
        <v>Over</v>
      </c>
      <c r="AC80" s="28">
        <f t="shared" si="58"/>
        <v>1</v>
      </c>
      <c r="AD80" s="28">
        <f t="shared" si="59"/>
        <v>5</v>
      </c>
      <c r="AE80" s="28">
        <f t="shared" si="60"/>
        <v>2.4499999999999993</v>
      </c>
      <c r="AF80" s="28">
        <f t="shared" si="48"/>
        <v>5</v>
      </c>
      <c r="AG80" s="28">
        <f t="shared" si="49"/>
        <v>10</v>
      </c>
      <c r="AH80" s="28">
        <v>6</v>
      </c>
      <c r="AI80" s="23"/>
      <c r="AK80"/>
    </row>
    <row r="81" spans="4:37" x14ac:dyDescent="0.3">
      <c r="D81" s="8" t="str">
        <f t="shared" si="41"/>
        <v>TOR</v>
      </c>
      <c r="E81" s="8" t="str">
        <f t="shared" si="41"/>
        <v>MIL</v>
      </c>
      <c r="F81" s="6">
        <f t="shared" si="42"/>
        <v>3.7523976294560248</v>
      </c>
      <c r="G81" s="6">
        <f t="shared" si="43"/>
        <v>4.4380409413203274</v>
      </c>
      <c r="H81" s="6">
        <f t="shared" si="44"/>
        <v>-0.68564331186430261</v>
      </c>
      <c r="I81" s="6" t="str">
        <f t="shared" si="50"/>
        <v>MIL</v>
      </c>
      <c r="J81" s="6">
        <f t="shared" si="45"/>
        <v>8.1904385707763527</v>
      </c>
      <c r="L81" s="17" t="str">
        <f t="shared" si="46"/>
        <v>TOR</v>
      </c>
      <c r="M81" s="17">
        <f>N8</f>
        <v>3.7</v>
      </c>
      <c r="N81" s="17">
        <f>Z8</f>
        <v>4.5</v>
      </c>
      <c r="O81" s="17" t="str">
        <f t="shared" si="47"/>
        <v>MIL</v>
      </c>
      <c r="P81" s="17">
        <f>N9</f>
        <v>4.7</v>
      </c>
      <c r="Q81" s="17">
        <f>Z9</f>
        <v>3.6</v>
      </c>
      <c r="R81" s="18" t="s">
        <v>139</v>
      </c>
      <c r="S81" s="18" t="s">
        <v>138</v>
      </c>
      <c r="T81" s="29" t="str">
        <f t="shared" si="51"/>
        <v>MIL</v>
      </c>
      <c r="U81" s="30">
        <f t="shared" si="52"/>
        <v>1</v>
      </c>
      <c r="V81" s="30">
        <f t="shared" si="53"/>
        <v>5</v>
      </c>
      <c r="W81" s="30">
        <f t="shared" si="54"/>
        <v>0.94999999999999929</v>
      </c>
      <c r="X81" s="30">
        <f t="shared" si="55"/>
        <v>3</v>
      </c>
      <c r="Y81" s="30">
        <f t="shared" si="56"/>
        <v>8</v>
      </c>
      <c r="Z81" s="30" t="s">
        <v>134</v>
      </c>
      <c r="AA81" s="12">
        <v>8.5</v>
      </c>
      <c r="AB81" s="29" t="str">
        <f t="shared" si="57"/>
        <v>Under</v>
      </c>
      <c r="AC81" s="30">
        <f t="shared" si="58"/>
        <v>0.6</v>
      </c>
      <c r="AD81" s="30">
        <f t="shared" si="59"/>
        <v>3</v>
      </c>
      <c r="AE81" s="30">
        <f t="shared" si="60"/>
        <v>-0.25</v>
      </c>
      <c r="AF81" s="30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30">
        <f t="shared" si="49"/>
        <v>4</v>
      </c>
      <c r="AH81" s="30">
        <v>4</v>
      </c>
      <c r="AK81"/>
    </row>
    <row r="82" spans="4:37" x14ac:dyDescent="0.3">
      <c r="D82" s="8" t="str">
        <f t="shared" si="41"/>
        <v>CHW</v>
      </c>
      <c r="E82" s="8" t="str">
        <f t="shared" si="41"/>
        <v>SEA</v>
      </c>
      <c r="F82" s="6">
        <f t="shared" si="42"/>
        <v>4.2821617028491863</v>
      </c>
      <c r="G82" s="6">
        <f t="shared" si="43"/>
        <v>3.6475790198667162</v>
      </c>
      <c r="H82" s="6">
        <f t="shared" si="44"/>
        <v>0.63458268298247011</v>
      </c>
      <c r="I82" s="6" t="str">
        <f t="shared" si="50"/>
        <v>CHW</v>
      </c>
      <c r="J82" s="6">
        <f t="shared" si="45"/>
        <v>7.929740722715902</v>
      </c>
      <c r="L82" s="17" t="str">
        <f t="shared" si="46"/>
        <v>CHW</v>
      </c>
      <c r="M82" s="17">
        <f>N10</f>
        <v>4.3</v>
      </c>
      <c r="N82" s="17">
        <f>Z10</f>
        <v>6.2</v>
      </c>
      <c r="O82" s="17" t="str">
        <f t="shared" si="47"/>
        <v>SEA</v>
      </c>
      <c r="P82" s="17">
        <f>N11</f>
        <v>4.5999999999999996</v>
      </c>
      <c r="Q82" s="17">
        <f>Z11</f>
        <v>3.7</v>
      </c>
      <c r="R82" s="18" t="s">
        <v>158</v>
      </c>
      <c r="S82" s="18" t="s">
        <v>159</v>
      </c>
      <c r="T82" s="29" t="str">
        <f t="shared" si="51"/>
        <v>SEA</v>
      </c>
      <c r="U82" s="30">
        <f t="shared" si="52"/>
        <v>0.6</v>
      </c>
      <c r="V82" s="30">
        <f t="shared" si="53"/>
        <v>3</v>
      </c>
      <c r="W82" s="30">
        <f t="shared" si="54"/>
        <v>1.4000000000000004</v>
      </c>
      <c r="X82" s="30">
        <f t="shared" si="55"/>
        <v>4</v>
      </c>
      <c r="Y82" s="30">
        <f t="shared" si="56"/>
        <v>7</v>
      </c>
      <c r="Z82" s="30" t="s">
        <v>66</v>
      </c>
      <c r="AA82" s="15">
        <v>7.5</v>
      </c>
      <c r="AB82" s="29" t="str">
        <f t="shared" si="57"/>
        <v>Over</v>
      </c>
      <c r="AC82" s="30">
        <f t="shared" si="58"/>
        <v>0.8</v>
      </c>
      <c r="AD82" s="30">
        <f t="shared" si="59"/>
        <v>4</v>
      </c>
      <c r="AE82" s="30">
        <f t="shared" si="60"/>
        <v>1.9000000000000004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30">
        <f t="shared" si="49"/>
        <v>7</v>
      </c>
      <c r="AH82" s="30">
        <v>12</v>
      </c>
      <c r="AK82"/>
    </row>
    <row r="83" spans="4:37" x14ac:dyDescent="0.3">
      <c r="D83" s="8" t="str">
        <f t="shared" si="41"/>
        <v>OAK</v>
      </c>
      <c r="E83" s="8" t="str">
        <f t="shared" si="41"/>
        <v>SDP</v>
      </c>
      <c r="F83" s="6">
        <f t="shared" si="42"/>
        <v>4.1835765821863511</v>
      </c>
      <c r="G83" s="6">
        <f t="shared" si="43"/>
        <v>4.3577873310244115</v>
      </c>
      <c r="H83" s="6">
        <f t="shared" si="44"/>
        <v>-0.17421074883806043</v>
      </c>
      <c r="I83" s="6" t="str">
        <f t="shared" si="50"/>
        <v>SDP</v>
      </c>
      <c r="J83" s="6">
        <f t="shared" si="45"/>
        <v>8.5413639132107626</v>
      </c>
      <c r="L83" s="17" t="str">
        <f t="shared" si="46"/>
        <v>OAK</v>
      </c>
      <c r="M83" s="17">
        <f>N12</f>
        <v>3</v>
      </c>
      <c r="N83" s="17">
        <f>Z12</f>
        <v>4.4000000000000004</v>
      </c>
      <c r="O83" s="17" t="str">
        <f t="shared" si="47"/>
        <v>SDP</v>
      </c>
      <c r="P83" s="17">
        <f>N13</f>
        <v>5.5</v>
      </c>
      <c r="Q83" s="17">
        <f>Z13</f>
        <v>4.0999999999999996</v>
      </c>
      <c r="R83" s="22" t="s">
        <v>160</v>
      </c>
      <c r="S83" s="22" t="s">
        <v>161</v>
      </c>
      <c r="T83" s="29" t="str">
        <f t="shared" si="51"/>
        <v>SDP</v>
      </c>
      <c r="U83" s="30">
        <f t="shared" si="52"/>
        <v>1</v>
      </c>
      <c r="V83" s="30">
        <f t="shared" si="53"/>
        <v>5</v>
      </c>
      <c r="W83" s="30">
        <f t="shared" si="54"/>
        <v>1.4000000000000004</v>
      </c>
      <c r="X83" s="30">
        <f t="shared" si="55"/>
        <v>4</v>
      </c>
      <c r="Y83" s="30">
        <f t="shared" si="56"/>
        <v>9</v>
      </c>
      <c r="Z83" s="30" t="s">
        <v>67</v>
      </c>
      <c r="AA83" s="15">
        <v>7.5</v>
      </c>
      <c r="AB83" s="27" t="str">
        <f t="shared" si="57"/>
        <v>Over</v>
      </c>
      <c r="AC83" s="28">
        <f t="shared" si="58"/>
        <v>0.8</v>
      </c>
      <c r="AD83" s="28">
        <f t="shared" si="59"/>
        <v>4</v>
      </c>
      <c r="AE83" s="28">
        <f t="shared" si="60"/>
        <v>1</v>
      </c>
      <c r="AF83" s="28">
        <f t="shared" si="61"/>
        <v>0</v>
      </c>
      <c r="AG83" s="28">
        <f t="shared" si="49"/>
        <v>4</v>
      </c>
      <c r="AH83" s="28">
        <v>7</v>
      </c>
      <c r="AK83"/>
    </row>
    <row r="84" spans="4:37" x14ac:dyDescent="0.3">
      <c r="D84" s="8" t="str">
        <f t="shared" si="41"/>
        <v>HOU</v>
      </c>
      <c r="E84" s="8" t="str">
        <f t="shared" si="41"/>
        <v>SFG</v>
      </c>
      <c r="F84" s="6">
        <f t="shared" si="42"/>
        <v>5.262926127806848</v>
      </c>
      <c r="G84" s="6">
        <f t="shared" si="43"/>
        <v>3.8293333239063063</v>
      </c>
      <c r="H84" s="6">
        <f t="shared" si="44"/>
        <v>1.4335928039005417</v>
      </c>
      <c r="I84" s="6" t="str">
        <f t="shared" si="50"/>
        <v>HOU</v>
      </c>
      <c r="J84" s="6">
        <f t="shared" si="45"/>
        <v>9.0922594517131543</v>
      </c>
      <c r="L84" s="17" t="str">
        <f t="shared" si="46"/>
        <v>HOU</v>
      </c>
      <c r="M84" s="17">
        <f>N14</f>
        <v>5</v>
      </c>
      <c r="N84" s="17">
        <f>Z14</f>
        <v>3.6</v>
      </c>
      <c r="O84" s="17" t="str">
        <f t="shared" si="47"/>
        <v>SFG</v>
      </c>
      <c r="P84" s="17">
        <f>N15</f>
        <v>3.7</v>
      </c>
      <c r="Q84" s="17">
        <f>Z15</f>
        <v>5.0999999999999996</v>
      </c>
      <c r="R84" s="22" t="s">
        <v>138</v>
      </c>
      <c r="S84" s="22" t="s">
        <v>139</v>
      </c>
      <c r="T84" s="27" t="str">
        <f t="shared" si="51"/>
        <v>HOU</v>
      </c>
      <c r="U84" s="28">
        <f t="shared" si="52"/>
        <v>1</v>
      </c>
      <c r="V84" s="28">
        <f t="shared" si="53"/>
        <v>5</v>
      </c>
      <c r="W84" s="28">
        <f t="shared" si="54"/>
        <v>-1.3999999999999995</v>
      </c>
      <c r="X84" s="28">
        <f t="shared" si="55"/>
        <v>4</v>
      </c>
      <c r="Y84" s="28">
        <f t="shared" si="56"/>
        <v>9</v>
      </c>
      <c r="Z84" s="28" t="s">
        <v>136</v>
      </c>
      <c r="AA84" s="18" t="s">
        <v>162</v>
      </c>
      <c r="AB84" s="27" t="str">
        <f t="shared" si="57"/>
        <v>Over</v>
      </c>
      <c r="AC84" s="28">
        <f t="shared" si="58"/>
        <v>1</v>
      </c>
      <c r="AD84" s="28">
        <f t="shared" si="59"/>
        <v>5</v>
      </c>
      <c r="AE84" s="28">
        <f t="shared" si="60"/>
        <v>0.19999999999999929</v>
      </c>
      <c r="AF84" s="28">
        <f t="shared" si="61"/>
        <v>0</v>
      </c>
      <c r="AG84" s="28">
        <f t="shared" si="49"/>
        <v>5</v>
      </c>
      <c r="AH84" s="28">
        <v>7</v>
      </c>
      <c r="AK84"/>
    </row>
    <row r="85" spans="4:37" x14ac:dyDescent="0.3">
      <c r="D85" s="8">
        <f t="shared" si="41"/>
        <v>0</v>
      </c>
      <c r="E85" s="8">
        <f t="shared" si="41"/>
        <v>0</v>
      </c>
      <c r="F85" s="6">
        <f t="shared" si="42"/>
        <v>0</v>
      </c>
      <c r="G85" s="6">
        <f t="shared" si="43"/>
        <v>0</v>
      </c>
      <c r="H85" s="6">
        <f t="shared" si="44"/>
        <v>0</v>
      </c>
      <c r="I85" s="6">
        <f t="shared" si="50"/>
        <v>0</v>
      </c>
      <c r="J85" s="6">
        <f t="shared" si="45"/>
        <v>0</v>
      </c>
      <c r="L85" s="17">
        <f t="shared" si="46"/>
        <v>0</v>
      </c>
      <c r="M85" s="17">
        <f>N16</f>
        <v>0</v>
      </c>
      <c r="N85" s="17">
        <f>Z16</f>
        <v>0</v>
      </c>
      <c r="O85" s="17">
        <f t="shared" si="47"/>
        <v>0</v>
      </c>
      <c r="P85" s="17">
        <f>N17</f>
        <v>0</v>
      </c>
      <c r="Q85" s="17">
        <f>Z17</f>
        <v>0</v>
      </c>
      <c r="R85" s="18"/>
      <c r="S85" s="18"/>
      <c r="T85" s="21" t="str">
        <f t="shared" si="51"/>
        <v>Tie</v>
      </c>
      <c r="U85" s="15">
        <f t="shared" si="52"/>
        <v>0</v>
      </c>
      <c r="V85" s="15">
        <f t="shared" si="53"/>
        <v>0</v>
      </c>
      <c r="W85" s="15">
        <f t="shared" si="54"/>
        <v>0</v>
      </c>
      <c r="X85" s="15">
        <f t="shared" si="55"/>
        <v>0</v>
      </c>
      <c r="Y85" s="15">
        <f t="shared" si="56"/>
        <v>0</v>
      </c>
      <c r="Z85" s="15"/>
      <c r="AA85" s="18"/>
      <c r="AB85" s="21" t="str">
        <f t="shared" si="57"/>
        <v>Under</v>
      </c>
      <c r="AC85" s="15">
        <f t="shared" si="58"/>
        <v>0</v>
      </c>
      <c r="AD85" s="15">
        <f t="shared" si="59"/>
        <v>0</v>
      </c>
      <c r="AE85" s="15">
        <f t="shared" si="60"/>
        <v>0</v>
      </c>
      <c r="AF85" s="15">
        <f t="shared" si="61"/>
        <v>0</v>
      </c>
      <c r="AG85" s="15">
        <f t="shared" si="49"/>
        <v>0</v>
      </c>
      <c r="AH85" s="15"/>
      <c r="AK85"/>
    </row>
    <row r="86" spans="4:37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0"/>
        <v>0</v>
      </c>
      <c r="J86" s="6">
        <f t="shared" si="45"/>
        <v>0</v>
      </c>
      <c r="L86" s="12">
        <f t="shared" si="46"/>
        <v>0</v>
      </c>
      <c r="M86" s="17">
        <f>N18</f>
        <v>0</v>
      </c>
      <c r="N86" s="17">
        <f>Z18</f>
        <v>0</v>
      </c>
      <c r="O86" s="12">
        <f t="shared" si="47"/>
        <v>0</v>
      </c>
      <c r="P86" s="17">
        <f>N19</f>
        <v>0</v>
      </c>
      <c r="Q86" s="17">
        <f>Z19</f>
        <v>0</v>
      </c>
      <c r="R86" s="18"/>
      <c r="S86" s="18"/>
      <c r="T86" s="21" t="str">
        <f t="shared" si="51"/>
        <v>Tie</v>
      </c>
      <c r="U86" s="15">
        <f t="shared" si="52"/>
        <v>0</v>
      </c>
      <c r="V86" s="15">
        <f t="shared" si="53"/>
        <v>0</v>
      </c>
      <c r="W86" s="15">
        <f t="shared" si="54"/>
        <v>0</v>
      </c>
      <c r="X86" s="15">
        <f t="shared" si="55"/>
        <v>0</v>
      </c>
      <c r="Y86" s="15">
        <f t="shared" si="56"/>
        <v>0</v>
      </c>
      <c r="Z86" s="15"/>
      <c r="AA86" s="15"/>
      <c r="AB86" s="21" t="str">
        <f t="shared" si="57"/>
        <v>Under</v>
      </c>
      <c r="AC86" s="15">
        <f t="shared" si="58"/>
        <v>0</v>
      </c>
      <c r="AD86" s="15">
        <f t="shared" si="59"/>
        <v>0</v>
      </c>
      <c r="AE86" s="15">
        <f t="shared" si="60"/>
        <v>0</v>
      </c>
      <c r="AF86" s="15">
        <f t="shared" si="61"/>
        <v>0</v>
      </c>
      <c r="AG86" s="15">
        <f t="shared" si="49"/>
        <v>0</v>
      </c>
      <c r="AH86" s="15"/>
      <c r="AK86"/>
    </row>
    <row r="87" spans="4:37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0"/>
        <v>0</v>
      </c>
      <c r="J87" s="6">
        <f t="shared" si="45"/>
        <v>0</v>
      </c>
      <c r="L87" s="12">
        <f t="shared" si="46"/>
        <v>0</v>
      </c>
      <c r="M87" s="17">
        <f>N20</f>
        <v>0</v>
      </c>
      <c r="N87" s="17">
        <f>Z20</f>
        <v>0</v>
      </c>
      <c r="O87" s="12">
        <f t="shared" si="47"/>
        <v>0</v>
      </c>
      <c r="P87" s="17">
        <f>N21</f>
        <v>0</v>
      </c>
      <c r="Q87" s="17">
        <f>Z21</f>
        <v>0</v>
      </c>
      <c r="R87" s="18"/>
      <c r="S87" s="18"/>
      <c r="T87" s="21" t="str">
        <f t="shared" si="51"/>
        <v>Tie</v>
      </c>
      <c r="U87" s="15">
        <f t="shared" si="52"/>
        <v>0</v>
      </c>
      <c r="V87" s="15">
        <f t="shared" si="53"/>
        <v>0</v>
      </c>
      <c r="W87" s="15">
        <f t="shared" si="54"/>
        <v>0</v>
      </c>
      <c r="X87" s="15">
        <f t="shared" si="55"/>
        <v>0</v>
      </c>
      <c r="Y87" s="15">
        <f t="shared" si="56"/>
        <v>0</v>
      </c>
      <c r="Z87" s="15"/>
      <c r="AA87" s="15"/>
      <c r="AB87" s="21" t="str">
        <f t="shared" si="57"/>
        <v>Under</v>
      </c>
      <c r="AC87" s="15">
        <f t="shared" si="58"/>
        <v>0</v>
      </c>
      <c r="AD87" s="15">
        <f t="shared" si="59"/>
        <v>0</v>
      </c>
      <c r="AE87" s="15">
        <f t="shared" si="60"/>
        <v>0</v>
      </c>
      <c r="AF87" s="15">
        <f t="shared" si="61"/>
        <v>0</v>
      </c>
      <c r="AG87" s="15">
        <f t="shared" si="49"/>
        <v>0</v>
      </c>
      <c r="AH87" s="15"/>
      <c r="AK87"/>
    </row>
    <row r="88" spans="4:37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0"/>
        <v>0</v>
      </c>
      <c r="J88" s="6">
        <f t="shared" si="45"/>
        <v>0</v>
      </c>
      <c r="L88" s="12">
        <f t="shared" si="46"/>
        <v>0</v>
      </c>
      <c r="M88" s="17">
        <f>N22</f>
        <v>0</v>
      </c>
      <c r="N88" s="17">
        <f>Z22</f>
        <v>0</v>
      </c>
      <c r="O88" s="12">
        <f t="shared" si="47"/>
        <v>0</v>
      </c>
      <c r="P88" s="17">
        <f>N23</f>
        <v>0</v>
      </c>
      <c r="Q88" s="17">
        <f>Z23</f>
        <v>0</v>
      </c>
      <c r="R88" s="18"/>
      <c r="S88" s="18"/>
      <c r="T88" s="21" t="str">
        <f t="shared" si="51"/>
        <v>Tie</v>
      </c>
      <c r="U88" s="15">
        <f t="shared" si="52"/>
        <v>0</v>
      </c>
      <c r="V88" s="15">
        <f t="shared" si="53"/>
        <v>0</v>
      </c>
      <c r="W88" s="15">
        <f t="shared" si="54"/>
        <v>0</v>
      </c>
      <c r="X88" s="15">
        <f t="shared" si="55"/>
        <v>0</v>
      </c>
      <c r="Y88" s="15">
        <f t="shared" si="56"/>
        <v>0</v>
      </c>
      <c r="Z88" s="15"/>
      <c r="AA88" s="15"/>
      <c r="AB88" s="21" t="str">
        <f t="shared" si="57"/>
        <v>Under</v>
      </c>
      <c r="AC88" s="15">
        <f t="shared" si="58"/>
        <v>0</v>
      </c>
      <c r="AD88" s="15">
        <f t="shared" si="59"/>
        <v>0</v>
      </c>
      <c r="AE88" s="15">
        <f t="shared" si="60"/>
        <v>0</v>
      </c>
      <c r="AF88" s="15">
        <f t="shared" si="61"/>
        <v>0</v>
      </c>
      <c r="AG88" s="15">
        <f t="shared" si="49"/>
        <v>0</v>
      </c>
      <c r="AH88" s="15"/>
      <c r="AK88"/>
    </row>
    <row r="89" spans="4:37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0"/>
        <v>0</v>
      </c>
      <c r="J89" s="6">
        <f t="shared" si="45"/>
        <v>0</v>
      </c>
      <c r="L89" s="17">
        <f t="shared" si="46"/>
        <v>0</v>
      </c>
      <c r="M89" s="17">
        <f>N24</f>
        <v>0</v>
      </c>
      <c r="N89" s="17">
        <f>Z24</f>
        <v>0</v>
      </c>
      <c r="O89" s="17">
        <f t="shared" si="47"/>
        <v>0</v>
      </c>
      <c r="P89" s="17">
        <f>N25</f>
        <v>0</v>
      </c>
      <c r="Q89" s="17">
        <f>Z25</f>
        <v>0</v>
      </c>
      <c r="R89" s="18"/>
      <c r="S89" s="18"/>
      <c r="T89" s="21" t="str">
        <f t="shared" si="51"/>
        <v>Tie</v>
      </c>
      <c r="U89" s="15">
        <f t="shared" si="52"/>
        <v>0</v>
      </c>
      <c r="V89" s="15">
        <f t="shared" si="53"/>
        <v>0</v>
      </c>
      <c r="W89" s="15">
        <f t="shared" si="54"/>
        <v>0</v>
      </c>
      <c r="X89" s="15">
        <f t="shared" si="55"/>
        <v>0</v>
      </c>
      <c r="Y89" s="15">
        <f t="shared" si="56"/>
        <v>0</v>
      </c>
      <c r="Z89" s="15"/>
      <c r="AA89" s="15"/>
      <c r="AB89" s="21" t="str">
        <f t="shared" si="57"/>
        <v>Under</v>
      </c>
      <c r="AC89" s="15">
        <f t="shared" si="58"/>
        <v>0</v>
      </c>
      <c r="AD89" s="15">
        <f t="shared" si="59"/>
        <v>0</v>
      </c>
      <c r="AE89" s="15">
        <f t="shared" si="60"/>
        <v>0</v>
      </c>
      <c r="AF89" s="15">
        <f t="shared" si="61"/>
        <v>0</v>
      </c>
      <c r="AG89" s="15">
        <f t="shared" si="49"/>
        <v>0</v>
      </c>
      <c r="AH89" s="15"/>
      <c r="AK89"/>
    </row>
    <row r="90" spans="4:37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2">F90-G90</f>
        <v>0</v>
      </c>
      <c r="I90" s="6">
        <f t="shared" si="50"/>
        <v>0</v>
      </c>
      <c r="J90" s="6">
        <f t="shared" si="45"/>
        <v>0</v>
      </c>
      <c r="L90" s="12">
        <f t="shared" si="46"/>
        <v>0</v>
      </c>
      <c r="M90" s="17">
        <f>N26</f>
        <v>0</v>
      </c>
      <c r="N90" s="17">
        <f>Z26</f>
        <v>0</v>
      </c>
      <c r="O90" s="12">
        <f t="shared" si="47"/>
        <v>0</v>
      </c>
      <c r="P90" s="17">
        <f>N27</f>
        <v>0</v>
      </c>
      <c r="Q90" s="17">
        <f>Z27</f>
        <v>0</v>
      </c>
      <c r="R90" s="18"/>
      <c r="S90" s="18"/>
      <c r="T90" s="21" t="str">
        <f t="shared" si="51"/>
        <v>Tie</v>
      </c>
      <c r="U90" s="15">
        <f t="shared" si="52"/>
        <v>0</v>
      </c>
      <c r="V90" s="15">
        <f t="shared" si="53"/>
        <v>0</v>
      </c>
      <c r="W90" s="15">
        <f t="shared" si="54"/>
        <v>0</v>
      </c>
      <c r="X90" s="15">
        <f t="shared" si="55"/>
        <v>0</v>
      </c>
      <c r="Y90" s="15">
        <f t="shared" si="56"/>
        <v>0</v>
      </c>
      <c r="Z90" s="15"/>
      <c r="AA90" s="15"/>
      <c r="AB90" s="21" t="str">
        <f t="shared" si="57"/>
        <v>Under</v>
      </c>
      <c r="AC90" s="15">
        <f t="shared" si="58"/>
        <v>0</v>
      </c>
      <c r="AD90" s="15">
        <f t="shared" si="59"/>
        <v>0</v>
      </c>
      <c r="AE90" s="15">
        <f t="shared" si="60"/>
        <v>0</v>
      </c>
      <c r="AF90" s="15">
        <f t="shared" si="61"/>
        <v>0</v>
      </c>
      <c r="AG90" s="15">
        <f t="shared" si="49"/>
        <v>0</v>
      </c>
      <c r="AH90" s="15"/>
      <c r="AK90"/>
    </row>
    <row r="91" spans="4:37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2"/>
        <v>0</v>
      </c>
      <c r="I91" s="6">
        <f t="shared" si="50"/>
        <v>0</v>
      </c>
      <c r="J91" s="6">
        <f t="shared" si="45"/>
        <v>0</v>
      </c>
      <c r="L91" s="12">
        <f t="shared" si="46"/>
        <v>0</v>
      </c>
      <c r="M91" s="17">
        <f>N28</f>
        <v>0</v>
      </c>
      <c r="N91" s="17">
        <f>Z28</f>
        <v>0</v>
      </c>
      <c r="O91" s="12">
        <f t="shared" si="47"/>
        <v>0</v>
      </c>
      <c r="P91" s="17">
        <f>N29</f>
        <v>0</v>
      </c>
      <c r="Q91" s="17">
        <f>Z29</f>
        <v>0</v>
      </c>
      <c r="R91" s="18"/>
      <c r="S91" s="18"/>
      <c r="T91" s="21" t="str">
        <f t="shared" si="51"/>
        <v>Tie</v>
      </c>
      <c r="U91" s="15">
        <f t="shared" si="52"/>
        <v>0</v>
      </c>
      <c r="V91" s="15">
        <f t="shared" si="53"/>
        <v>0</v>
      </c>
      <c r="W91" s="15">
        <f t="shared" si="54"/>
        <v>0</v>
      </c>
      <c r="X91" s="15">
        <f t="shared" si="55"/>
        <v>0</v>
      </c>
      <c r="Y91" s="15">
        <f t="shared" si="56"/>
        <v>0</v>
      </c>
      <c r="Z91" s="15"/>
      <c r="AA91" s="15"/>
      <c r="AB91" s="21" t="str">
        <f t="shared" si="57"/>
        <v>Under</v>
      </c>
      <c r="AC91" s="15">
        <f t="shared" si="58"/>
        <v>0</v>
      </c>
      <c r="AD91" s="15">
        <f t="shared" si="59"/>
        <v>0</v>
      </c>
      <c r="AE91" s="15">
        <f t="shared" si="60"/>
        <v>0</v>
      </c>
      <c r="AF91" s="15">
        <f t="shared" si="61"/>
        <v>0</v>
      </c>
      <c r="AG91" s="15">
        <f t="shared" si="49"/>
        <v>0</v>
      </c>
      <c r="AH91" s="15"/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1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21" t="str">
        <f t="shared" si="57"/>
        <v>Under</v>
      </c>
      <c r="AC92" s="15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25</v>
      </c>
      <c r="B2" s="1">
        <v>6.1441286571542602</v>
      </c>
      <c r="C2" s="1">
        <v>2.73953961966272</v>
      </c>
      <c r="D2" s="1">
        <v>5.1923396661026704</v>
      </c>
    </row>
    <row r="3" spans="1:5" ht="15" thickBot="1" x14ac:dyDescent="0.35">
      <c r="A3" s="1">
        <v>26</v>
      </c>
      <c r="B3" s="1">
        <v>3.9937683497882301</v>
      </c>
      <c r="C3" s="1">
        <v>5.3696978743976898</v>
      </c>
      <c r="D3" s="1">
        <v>4.8524801165434797</v>
      </c>
    </row>
    <row r="4" spans="1:5" ht="15" thickBot="1" x14ac:dyDescent="0.35">
      <c r="A4" s="1">
        <v>23</v>
      </c>
      <c r="B4" s="1">
        <v>2.9766385785660798</v>
      </c>
      <c r="C4" s="1">
        <v>5.4340523939930501</v>
      </c>
      <c r="D4" s="1">
        <v>3.5943286487188701</v>
      </c>
    </row>
    <row r="5" spans="1:5" ht="15" thickBot="1" x14ac:dyDescent="0.35">
      <c r="A5" s="1">
        <v>19</v>
      </c>
      <c r="B5" s="1">
        <v>4.1743691692198004</v>
      </c>
      <c r="C5" s="1">
        <v>4.8872893874193002</v>
      </c>
      <c r="D5" s="1">
        <v>4.84186589439493</v>
      </c>
    </row>
    <row r="6" spans="1:5" ht="15" thickBot="1" x14ac:dyDescent="0.35">
      <c r="A6" s="1">
        <v>16</v>
      </c>
      <c r="B6" s="1">
        <v>5.9072636974685597</v>
      </c>
      <c r="C6" s="1">
        <v>4.1306176913553898</v>
      </c>
      <c r="D6" s="1">
        <v>5.0136176954214804</v>
      </c>
    </row>
    <row r="7" spans="1:5" ht="15" thickBot="1" x14ac:dyDescent="0.35">
      <c r="A7" s="1">
        <v>11</v>
      </c>
      <c r="B7" s="1">
        <v>6.09679568141184</v>
      </c>
      <c r="C7" s="1">
        <v>5.7414620082677699</v>
      </c>
      <c r="D7" s="1">
        <v>5.6482638009130604</v>
      </c>
    </row>
    <row r="8" spans="1:5" ht="15" thickBot="1" x14ac:dyDescent="0.35">
      <c r="A8" s="1">
        <v>30</v>
      </c>
      <c r="B8" s="1">
        <v>3.7532848385254001</v>
      </c>
      <c r="C8" s="1">
        <v>4.3554478035080404</v>
      </c>
      <c r="D8" s="1">
        <v>4.9687958062584103</v>
      </c>
    </row>
    <row r="9" spans="1:5" ht="15" thickBot="1" x14ac:dyDescent="0.35">
      <c r="A9" s="1">
        <v>10</v>
      </c>
      <c r="B9" s="1">
        <v>4.8333460176048604</v>
      </c>
      <c r="C9" s="1">
        <v>3.5953930548999602</v>
      </c>
      <c r="D9" s="1">
        <v>4.3153880910609299</v>
      </c>
    </row>
    <row r="10" spans="1:5" ht="15" thickBot="1" x14ac:dyDescent="0.35">
      <c r="A10" s="1">
        <v>6</v>
      </c>
      <c r="B10" s="1">
        <v>4.3667080042134598</v>
      </c>
      <c r="C10" s="1">
        <v>5.9666959988003097</v>
      </c>
      <c r="D10" s="1">
        <v>6.33276867683057</v>
      </c>
    </row>
    <row r="11" spans="1:5" ht="15" thickBot="1" x14ac:dyDescent="0.35">
      <c r="A11" s="1">
        <v>12</v>
      </c>
      <c r="B11" s="1">
        <v>4.7853065441001599</v>
      </c>
      <c r="C11" s="1">
        <v>3.6460011151044398</v>
      </c>
      <c r="D11" s="1">
        <v>5.4148264439631602</v>
      </c>
    </row>
    <row r="12" spans="1:5" ht="15" thickBot="1" x14ac:dyDescent="0.35">
      <c r="A12" s="1">
        <v>29</v>
      </c>
      <c r="B12" s="1">
        <v>2.8695523212657799</v>
      </c>
      <c r="C12" s="1">
        <v>4.5029926293133702</v>
      </c>
      <c r="D12" s="1">
        <v>4.0750252201124804</v>
      </c>
    </row>
    <row r="13" spans="1:5" ht="15" thickBot="1" x14ac:dyDescent="0.35">
      <c r="A13" s="1">
        <v>22</v>
      </c>
      <c r="B13" s="1">
        <v>5.4567786363217499</v>
      </c>
      <c r="C13" s="1">
        <v>4.2577153719804999</v>
      </c>
      <c r="D13" s="1">
        <v>4.4823107948862404</v>
      </c>
    </row>
    <row r="14" spans="1:5" ht="15" thickBot="1" x14ac:dyDescent="0.35">
      <c r="A14" s="1">
        <v>4</v>
      </c>
      <c r="B14" s="1">
        <v>5.2200386283748204</v>
      </c>
      <c r="C14" s="1">
        <v>3.73035802158368</v>
      </c>
      <c r="D14" s="1">
        <v>4.09646827538206</v>
      </c>
    </row>
    <row r="15" spans="1:5" ht="15" thickBot="1" x14ac:dyDescent="0.35">
      <c r="A15" s="1">
        <v>27</v>
      </c>
      <c r="B15" s="1">
        <v>3.9086165839638798</v>
      </c>
      <c r="C15" s="1">
        <v>4.97893565367895</v>
      </c>
      <c r="D15" s="1">
        <v>5.3693136915072204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5.80677364513362</v>
      </c>
      <c r="C2" s="1">
        <v>3.3043372115848602</v>
      </c>
      <c r="D2" s="1">
        <v>5.0362282418479802</v>
      </c>
    </row>
    <row r="3" spans="1:4" ht="15" thickBot="1" x14ac:dyDescent="0.35">
      <c r="A3" s="1">
        <v>26</v>
      </c>
      <c r="B3" s="1">
        <v>4.1597604220680502</v>
      </c>
      <c r="C3" s="1">
        <v>5.2074307252991501</v>
      </c>
      <c r="D3" s="1">
        <v>4.96218014083769</v>
      </c>
    </row>
    <row r="4" spans="1:4" ht="15" thickBot="1" x14ac:dyDescent="0.35">
      <c r="A4" s="1">
        <v>23</v>
      </c>
      <c r="B4" s="1">
        <v>3.56498495641305</v>
      </c>
      <c r="C4" s="1">
        <v>5.2021041585435697</v>
      </c>
      <c r="D4" s="1">
        <v>4.2598552878455402</v>
      </c>
    </row>
    <row r="5" spans="1:4" ht="15" thickBot="1" x14ac:dyDescent="0.35">
      <c r="A5" s="1">
        <v>19</v>
      </c>
      <c r="B5" s="1">
        <v>4.1650225787851998</v>
      </c>
      <c r="C5" s="1">
        <v>4.7197666178358304</v>
      </c>
      <c r="D5" s="1">
        <v>4.7752397289445101</v>
      </c>
    </row>
    <row r="6" spans="1:4" ht="15" thickBot="1" x14ac:dyDescent="0.35">
      <c r="A6" s="1">
        <v>16</v>
      </c>
      <c r="B6" s="1">
        <v>5.2645182575476799</v>
      </c>
      <c r="C6" s="1">
        <v>4.1313763189807</v>
      </c>
      <c r="D6" s="1">
        <v>4.9712834704109499</v>
      </c>
    </row>
    <row r="7" spans="1:4" ht="15" thickBot="1" x14ac:dyDescent="0.35">
      <c r="A7" s="1">
        <v>11</v>
      </c>
      <c r="B7" s="1">
        <v>5.4558860659161796</v>
      </c>
      <c r="C7" s="1">
        <v>5.2528208365678504</v>
      </c>
      <c r="D7" s="1">
        <v>5.0513770936884699</v>
      </c>
    </row>
    <row r="8" spans="1:4" ht="15" thickBot="1" x14ac:dyDescent="0.35">
      <c r="A8" s="1">
        <v>30</v>
      </c>
      <c r="B8" s="1">
        <v>3.8215075820639499</v>
      </c>
      <c r="C8" s="1">
        <v>4.2926580850405598</v>
      </c>
      <c r="D8" s="1">
        <v>5.16532357866119</v>
      </c>
    </row>
    <row r="9" spans="1:4" ht="15" thickBot="1" x14ac:dyDescent="0.35">
      <c r="A9" s="1">
        <v>10</v>
      </c>
      <c r="B9" s="1">
        <v>4.6198122734128804</v>
      </c>
      <c r="C9" s="1">
        <v>3.7850142988070701</v>
      </c>
      <c r="D9" s="1">
        <v>4.6270250122966896</v>
      </c>
    </row>
    <row r="10" spans="1:4" ht="15" thickBot="1" x14ac:dyDescent="0.35">
      <c r="A10" s="1">
        <v>6</v>
      </c>
      <c r="B10" s="1">
        <v>4.35506871659606</v>
      </c>
      <c r="C10" s="1">
        <v>5.3479003109495196</v>
      </c>
      <c r="D10" s="1">
        <v>5.4015075670002402</v>
      </c>
    </row>
    <row r="11" spans="1:4" ht="15" thickBot="1" x14ac:dyDescent="0.35">
      <c r="A11" s="1">
        <v>12</v>
      </c>
      <c r="B11" s="1">
        <v>4.4459212375428301</v>
      </c>
      <c r="C11" s="1">
        <v>3.7090053709463402</v>
      </c>
      <c r="D11" s="1">
        <v>5.0398021799102501</v>
      </c>
    </row>
    <row r="12" spans="1:4" ht="15" thickBot="1" x14ac:dyDescent="0.35">
      <c r="A12" s="1">
        <v>29</v>
      </c>
      <c r="B12" s="1">
        <v>3.24061826470356</v>
      </c>
      <c r="C12" s="1">
        <v>4.3050590666747501</v>
      </c>
      <c r="D12" s="1">
        <v>4.5365522517720001</v>
      </c>
    </row>
    <row r="13" spans="1:4" ht="15" thickBot="1" x14ac:dyDescent="0.35">
      <c r="A13" s="1">
        <v>22</v>
      </c>
      <c r="B13" s="1">
        <v>5.3792063018947802</v>
      </c>
      <c r="C13" s="1">
        <v>4.1421845333057998</v>
      </c>
      <c r="D13" s="1">
        <v>4.49353371364528</v>
      </c>
    </row>
    <row r="14" spans="1:4" ht="15" thickBot="1" x14ac:dyDescent="0.35">
      <c r="A14" s="1">
        <v>4</v>
      </c>
      <c r="B14" s="1">
        <v>5.0557233286038201</v>
      </c>
      <c r="C14" s="1">
        <v>4.0441321552262703</v>
      </c>
      <c r="D14" s="1">
        <v>4.6391849861784999</v>
      </c>
    </row>
    <row r="15" spans="1:4" ht="15" thickBot="1" x14ac:dyDescent="0.35">
      <c r="A15" s="1">
        <v>27</v>
      </c>
      <c r="B15" s="1">
        <v>4.1318105069761497</v>
      </c>
      <c r="C15" s="1">
        <v>4.9335986211064</v>
      </c>
      <c r="D15" s="1">
        <v>5.0916015484595896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6.1773643191440097</v>
      </c>
      <c r="C2" s="1">
        <v>3.0479171794019999</v>
      </c>
      <c r="D2" s="1">
        <v>5.3417208156946803</v>
      </c>
    </row>
    <row r="3" spans="1:4" ht="15" thickBot="1" x14ac:dyDescent="0.35">
      <c r="A3" s="1">
        <v>26</v>
      </c>
      <c r="B3" s="1">
        <v>4.1269021000554602</v>
      </c>
      <c r="C3" s="1">
        <v>5.1594551563060396</v>
      </c>
      <c r="D3" s="1">
        <v>5.3375168527895598</v>
      </c>
    </row>
    <row r="4" spans="1:4" ht="15" thickBot="1" x14ac:dyDescent="0.35">
      <c r="A4" s="1">
        <v>23</v>
      </c>
      <c r="B4" s="1">
        <v>3.0778460122957498</v>
      </c>
      <c r="C4" s="1">
        <v>5.1183740087334497</v>
      </c>
      <c r="D4" s="1">
        <v>3.41503905813178</v>
      </c>
    </row>
    <row r="5" spans="1:4" ht="15" thickBot="1" x14ac:dyDescent="0.35">
      <c r="A5" s="1">
        <v>19</v>
      </c>
      <c r="B5" s="1">
        <v>4.0983928307292103</v>
      </c>
      <c r="C5" s="1">
        <v>5.0636802932326503</v>
      </c>
      <c r="D5" s="1">
        <v>5.2194365755625798</v>
      </c>
    </row>
    <row r="6" spans="1:4" ht="15" thickBot="1" x14ac:dyDescent="0.35">
      <c r="A6" s="1">
        <v>16</v>
      </c>
      <c r="B6" s="1">
        <v>6.0814223288878999</v>
      </c>
      <c r="C6" s="1">
        <v>4.0261596777317301</v>
      </c>
      <c r="D6" s="1">
        <v>5.26010782419048</v>
      </c>
    </row>
    <row r="7" spans="1:4" ht="15" thickBot="1" x14ac:dyDescent="0.35">
      <c r="A7" s="1">
        <v>11</v>
      </c>
      <c r="B7" s="1">
        <v>6.1111394089975404</v>
      </c>
      <c r="C7" s="1">
        <v>6.1269631266549496</v>
      </c>
      <c r="D7" s="1">
        <v>5.7324322998791803</v>
      </c>
    </row>
    <row r="8" spans="1:4" ht="15" thickBot="1" x14ac:dyDescent="0.35">
      <c r="A8" s="1">
        <v>30</v>
      </c>
      <c r="B8" s="1">
        <v>3.0830954418149599</v>
      </c>
      <c r="C8" s="1">
        <v>4.0434379992124798</v>
      </c>
      <c r="D8" s="1">
        <v>5.54833519776043</v>
      </c>
    </row>
    <row r="9" spans="1:4" ht="15" thickBot="1" x14ac:dyDescent="0.35">
      <c r="A9" s="1">
        <v>10</v>
      </c>
      <c r="B9" s="1">
        <v>5.1127808074233396</v>
      </c>
      <c r="C9" s="1">
        <v>4.0515710327592602</v>
      </c>
      <c r="D9" s="1">
        <v>4.2277839681612601</v>
      </c>
    </row>
    <row r="10" spans="1:4" ht="15" thickBot="1" x14ac:dyDescent="0.35">
      <c r="A10" s="1">
        <v>6</v>
      </c>
      <c r="B10" s="1">
        <v>4.1217379272953201</v>
      </c>
      <c r="C10" s="1">
        <v>6.1173481765524098</v>
      </c>
      <c r="D10" s="1">
        <v>6.3389825204278001</v>
      </c>
    </row>
    <row r="11" spans="1:4" ht="15" thickBot="1" x14ac:dyDescent="0.35">
      <c r="A11" s="1">
        <v>12</v>
      </c>
      <c r="B11" s="1">
        <v>5.1164079004282801</v>
      </c>
      <c r="C11" s="1">
        <v>4.0577223694326801</v>
      </c>
      <c r="D11" s="1">
        <v>5.5145007023378101</v>
      </c>
    </row>
    <row r="12" spans="1:4" ht="15" thickBot="1" x14ac:dyDescent="0.35">
      <c r="A12" s="1">
        <v>29</v>
      </c>
      <c r="B12" s="1">
        <v>3.0814713258006101</v>
      </c>
      <c r="C12" s="1">
        <v>4.1013546496810198</v>
      </c>
      <c r="D12" s="1">
        <v>4.3533533921989997</v>
      </c>
    </row>
    <row r="13" spans="1:4" ht="15" thickBot="1" x14ac:dyDescent="0.35">
      <c r="A13" s="1">
        <v>22</v>
      </c>
      <c r="B13" s="1">
        <v>5.1478428983193698</v>
      </c>
      <c r="C13" s="1">
        <v>4.0794457332461702</v>
      </c>
      <c r="D13" s="1">
        <v>3.8180646433280798</v>
      </c>
    </row>
    <row r="14" spans="1:4" ht="15" thickBot="1" x14ac:dyDescent="0.35">
      <c r="A14" s="1">
        <v>4</v>
      </c>
      <c r="B14" s="1">
        <v>5.1096801235309002</v>
      </c>
      <c r="C14" s="1">
        <v>4.0595179984684897</v>
      </c>
      <c r="D14" s="1">
        <v>4.3962289219156601</v>
      </c>
    </row>
    <row r="15" spans="1:4" ht="15" thickBot="1" x14ac:dyDescent="0.35">
      <c r="A15" s="1">
        <v>27</v>
      </c>
      <c r="B15" s="1">
        <v>4.11623572168142</v>
      </c>
      <c r="C15" s="1">
        <v>5.0656629051193196</v>
      </c>
      <c r="D15" s="1">
        <v>5.6310214210387697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5"/>
  <sheetViews>
    <sheetView workbookViewId="0">
      <selection activeCell="C26" sqref="C26"/>
    </sheetView>
  </sheetViews>
  <sheetFormatPr defaultRowHeight="14.4" x14ac:dyDescent="0.3"/>
  <sheetData>
    <row r="1" spans="1:58" x14ac:dyDescent="0.3">
      <c r="A1" s="25" t="s">
        <v>49</v>
      </c>
      <c r="B1" s="25" t="s">
        <v>116</v>
      </c>
      <c r="C1" s="25" t="s">
        <v>74</v>
      </c>
      <c r="D1" s="25" t="s">
        <v>56</v>
      </c>
      <c r="E1" s="25" t="s">
        <v>75</v>
      </c>
      <c r="F1" s="25" t="s">
        <v>76</v>
      </c>
      <c r="G1" s="25" t="s">
        <v>50</v>
      </c>
      <c r="H1" s="25" t="s">
        <v>77</v>
      </c>
      <c r="I1" s="25" t="s">
        <v>78</v>
      </c>
      <c r="J1" s="25" t="s">
        <v>79</v>
      </c>
      <c r="K1" s="25" t="s">
        <v>80</v>
      </c>
      <c r="L1" s="25" t="s">
        <v>81</v>
      </c>
      <c r="M1" s="25" t="s">
        <v>82</v>
      </c>
      <c r="N1" s="25" t="s">
        <v>83</v>
      </c>
      <c r="O1" s="25" t="s">
        <v>84</v>
      </c>
      <c r="P1" s="25" t="s">
        <v>117</v>
      </c>
      <c r="Q1" s="25" t="s">
        <v>85</v>
      </c>
      <c r="R1" s="25" t="s">
        <v>86</v>
      </c>
      <c r="S1" s="25" t="s">
        <v>87</v>
      </c>
      <c r="T1" s="25" t="s">
        <v>88</v>
      </c>
      <c r="U1" s="25" t="s">
        <v>89</v>
      </c>
      <c r="V1" s="25" t="s">
        <v>72</v>
      </c>
      <c r="W1" s="25" t="s">
        <v>90</v>
      </c>
      <c r="X1" s="25" t="s">
        <v>91</v>
      </c>
      <c r="Y1" s="25" t="s">
        <v>92</v>
      </c>
      <c r="Z1" s="25" t="s">
        <v>73</v>
      </c>
      <c r="AA1" s="25" t="s">
        <v>93</v>
      </c>
      <c r="AB1" s="25" t="s">
        <v>94</v>
      </c>
      <c r="AC1" s="25" t="s">
        <v>95</v>
      </c>
      <c r="AD1" s="25" t="s">
        <v>51</v>
      </c>
      <c r="AE1" s="25" t="s">
        <v>96</v>
      </c>
      <c r="AF1" s="25" t="s">
        <v>97</v>
      </c>
      <c r="AG1" s="25" t="s">
        <v>98</v>
      </c>
      <c r="AH1" s="25" t="s">
        <v>99</v>
      </c>
      <c r="AI1" s="25" t="s">
        <v>100</v>
      </c>
      <c r="AJ1" s="25" t="s">
        <v>101</v>
      </c>
      <c r="AK1" s="25" t="s">
        <v>102</v>
      </c>
      <c r="AL1" s="25" t="s">
        <v>103</v>
      </c>
      <c r="AM1" s="25" t="s">
        <v>104</v>
      </c>
      <c r="AN1" s="25" t="s">
        <v>105</v>
      </c>
      <c r="AO1" s="25" t="s">
        <v>106</v>
      </c>
      <c r="AP1" s="25" t="s">
        <v>107</v>
      </c>
      <c r="AQ1" s="25" t="s">
        <v>108</v>
      </c>
      <c r="AR1" s="25" t="s">
        <v>109</v>
      </c>
      <c r="AS1" s="25" t="s">
        <v>110</v>
      </c>
      <c r="AT1" s="25" t="s">
        <v>111</v>
      </c>
      <c r="AU1" s="25" t="s">
        <v>112</v>
      </c>
      <c r="AV1" s="25" t="s">
        <v>113</v>
      </c>
      <c r="AW1" s="25" t="s">
        <v>114</v>
      </c>
      <c r="AX1" s="25" t="s">
        <v>115</v>
      </c>
      <c r="AY1" s="25" t="s">
        <v>118</v>
      </c>
      <c r="AZ1" s="25" t="s">
        <v>119</v>
      </c>
      <c r="BA1" s="25" t="s">
        <v>120</v>
      </c>
      <c r="BB1" s="25" t="s">
        <v>121</v>
      </c>
      <c r="BC1" s="25" t="s">
        <v>122</v>
      </c>
      <c r="BD1" s="25" t="s">
        <v>57</v>
      </c>
      <c r="BE1" s="25" t="s">
        <v>123</v>
      </c>
      <c r="BF1" s="25" t="s">
        <v>124</v>
      </c>
    </row>
    <row r="2" spans="1:58" x14ac:dyDescent="0.3">
      <c r="A2" t="s">
        <v>69</v>
      </c>
      <c r="B2" t="s">
        <v>135</v>
      </c>
      <c r="C2" t="s">
        <v>10</v>
      </c>
      <c r="D2" t="s">
        <v>140</v>
      </c>
      <c r="E2">
        <v>39.1</v>
      </c>
      <c r="F2">
        <v>35.6</v>
      </c>
      <c r="G2">
        <v>5.9</v>
      </c>
      <c r="H2">
        <v>9.8000000000000007</v>
      </c>
      <c r="I2">
        <v>5.4</v>
      </c>
      <c r="J2">
        <v>1.7</v>
      </c>
      <c r="K2">
        <v>0.4</v>
      </c>
      <c r="L2">
        <v>2.2999999999999998</v>
      </c>
      <c r="M2">
        <v>5.9</v>
      </c>
      <c r="N2">
        <v>0.7</v>
      </c>
      <c r="O2">
        <v>0.1</v>
      </c>
      <c r="P2">
        <v>2.9</v>
      </c>
      <c r="Q2">
        <v>7.4</v>
      </c>
      <c r="R2">
        <v>0.27189999999999998</v>
      </c>
      <c r="S2">
        <v>0.3347</v>
      </c>
      <c r="T2">
        <v>0.53570000000000007</v>
      </c>
      <c r="U2">
        <v>0.87040000000000006</v>
      </c>
      <c r="V2">
        <v>19.2</v>
      </c>
      <c r="W2">
        <v>0.5</v>
      </c>
      <c r="X2">
        <v>0.5</v>
      </c>
      <c r="Y2">
        <v>0</v>
      </c>
      <c r="Z2">
        <v>0.1</v>
      </c>
      <c r="AA2">
        <v>0.1</v>
      </c>
      <c r="AB2">
        <v>35.9</v>
      </c>
      <c r="AC2">
        <v>33.299999999999997</v>
      </c>
      <c r="AD2">
        <v>2.7</v>
      </c>
      <c r="AE2">
        <v>7.4</v>
      </c>
      <c r="AF2">
        <v>5.3</v>
      </c>
      <c r="AG2">
        <v>1.4</v>
      </c>
      <c r="AH2">
        <v>0.2</v>
      </c>
      <c r="AI2">
        <v>0.5</v>
      </c>
      <c r="AJ2">
        <v>2.6</v>
      </c>
      <c r="AK2">
        <v>0.1</v>
      </c>
      <c r="AL2">
        <v>0.3</v>
      </c>
      <c r="AM2">
        <v>2.1</v>
      </c>
      <c r="AN2">
        <v>8</v>
      </c>
      <c r="AO2">
        <v>0.21729999999999999</v>
      </c>
      <c r="AP2">
        <v>0.26129999999999998</v>
      </c>
      <c r="AQ2">
        <v>0.31419999999999998</v>
      </c>
      <c r="AR2">
        <v>0.57539999999999991</v>
      </c>
      <c r="AS2">
        <v>10.7</v>
      </c>
      <c r="AT2">
        <v>0.1</v>
      </c>
      <c r="AU2">
        <v>0.1</v>
      </c>
      <c r="AV2">
        <v>0.1</v>
      </c>
      <c r="AW2">
        <v>0.3</v>
      </c>
      <c r="AX2">
        <v>0</v>
      </c>
      <c r="AY2">
        <v>6.0384615384615383</v>
      </c>
      <c r="AZ2">
        <v>1.615384615384615</v>
      </c>
      <c r="BA2">
        <v>0.15384615384615391</v>
      </c>
      <c r="BB2">
        <v>0.53846153846153844</v>
      </c>
      <c r="BC2">
        <v>1.615384615384615</v>
      </c>
      <c r="BD2">
        <v>5.8461538461538458</v>
      </c>
      <c r="BE2">
        <v>24.15384615384615</v>
      </c>
      <c r="BF2">
        <v>6.3076923076923066</v>
      </c>
    </row>
    <row r="3" spans="1:58" x14ac:dyDescent="0.3">
      <c r="A3" t="s">
        <v>135</v>
      </c>
      <c r="B3" t="s">
        <v>69</v>
      </c>
      <c r="C3" t="s">
        <v>11</v>
      </c>
      <c r="D3" t="s">
        <v>141</v>
      </c>
      <c r="E3">
        <v>38.299999999999997</v>
      </c>
      <c r="F3">
        <v>34.1</v>
      </c>
      <c r="G3">
        <v>3.9</v>
      </c>
      <c r="H3">
        <v>8</v>
      </c>
      <c r="I3">
        <v>4.9000000000000004</v>
      </c>
      <c r="J3">
        <v>2.2999999999999998</v>
      </c>
      <c r="K3">
        <v>0.2</v>
      </c>
      <c r="L3">
        <v>0.6</v>
      </c>
      <c r="M3">
        <v>3.8</v>
      </c>
      <c r="N3">
        <v>0.4</v>
      </c>
      <c r="O3">
        <v>0.6</v>
      </c>
      <c r="P3">
        <v>3.1</v>
      </c>
      <c r="Q3">
        <v>9.6</v>
      </c>
      <c r="R3">
        <v>0.22989999999999999</v>
      </c>
      <c r="S3">
        <v>0.29909999999999998</v>
      </c>
      <c r="T3">
        <v>0.3589</v>
      </c>
      <c r="U3">
        <v>0.65820000000000001</v>
      </c>
      <c r="V3">
        <v>12.5</v>
      </c>
      <c r="W3">
        <v>0.2</v>
      </c>
      <c r="X3">
        <v>0.6</v>
      </c>
      <c r="Y3">
        <v>0.2</v>
      </c>
      <c r="Z3">
        <v>0.3</v>
      </c>
      <c r="AA3">
        <v>0.2</v>
      </c>
      <c r="AB3">
        <v>39.799999999999997</v>
      </c>
      <c r="AC3">
        <v>37</v>
      </c>
      <c r="AD3">
        <v>5.0999999999999996</v>
      </c>
      <c r="AE3">
        <v>10.3</v>
      </c>
      <c r="AF3">
        <v>6.4</v>
      </c>
      <c r="AG3">
        <v>1.9</v>
      </c>
      <c r="AH3">
        <v>0.6</v>
      </c>
      <c r="AI3">
        <v>1.4</v>
      </c>
      <c r="AJ3">
        <v>5</v>
      </c>
      <c r="AK3">
        <v>0.6</v>
      </c>
      <c r="AL3">
        <v>0</v>
      </c>
      <c r="AM3">
        <v>2.1</v>
      </c>
      <c r="AN3">
        <v>8.6999999999999993</v>
      </c>
      <c r="AO3">
        <v>0.27629999999999999</v>
      </c>
      <c r="AP3">
        <v>0.31680000000000003</v>
      </c>
      <c r="AQ3">
        <v>0.47339999999999999</v>
      </c>
      <c r="AR3">
        <v>0.79020000000000001</v>
      </c>
      <c r="AS3">
        <v>17.600000000000001</v>
      </c>
      <c r="AT3">
        <v>0.3</v>
      </c>
      <c r="AU3">
        <v>0.3</v>
      </c>
      <c r="AV3">
        <v>0.1</v>
      </c>
      <c r="AW3">
        <v>0.3</v>
      </c>
      <c r="AX3">
        <v>0.3</v>
      </c>
      <c r="AY3">
        <v>5.14</v>
      </c>
      <c r="AZ3">
        <v>2.2999999999999998</v>
      </c>
      <c r="BA3">
        <v>0</v>
      </c>
      <c r="BB3">
        <v>0.6</v>
      </c>
      <c r="BC3">
        <v>1.6</v>
      </c>
      <c r="BD3">
        <v>5.9</v>
      </c>
      <c r="BE3">
        <v>20.399999999999999</v>
      </c>
      <c r="BF3">
        <v>5.2</v>
      </c>
    </row>
    <row r="4" spans="1:58" x14ac:dyDescent="0.3">
      <c r="A4" t="s">
        <v>71</v>
      </c>
      <c r="B4" t="s">
        <v>36</v>
      </c>
      <c r="C4" t="s">
        <v>10</v>
      </c>
      <c r="D4" t="s">
        <v>142</v>
      </c>
      <c r="E4">
        <v>36.4</v>
      </c>
      <c r="F4">
        <v>33.1</v>
      </c>
      <c r="G4">
        <v>3.1</v>
      </c>
      <c r="H4">
        <v>7.7</v>
      </c>
      <c r="I4">
        <v>5.3</v>
      </c>
      <c r="J4">
        <v>1.7</v>
      </c>
      <c r="K4">
        <v>0.2</v>
      </c>
      <c r="L4">
        <v>0.5</v>
      </c>
      <c r="M4">
        <v>2.8</v>
      </c>
      <c r="N4">
        <v>0.9</v>
      </c>
      <c r="O4">
        <v>0.3</v>
      </c>
      <c r="P4">
        <v>2.6</v>
      </c>
      <c r="Q4">
        <v>9.5</v>
      </c>
      <c r="R4">
        <v>0.2266</v>
      </c>
      <c r="S4">
        <v>0.28820000000000001</v>
      </c>
      <c r="T4">
        <v>0.33119999999999999</v>
      </c>
      <c r="U4">
        <v>0.61959999999999993</v>
      </c>
      <c r="V4">
        <v>11.3</v>
      </c>
      <c r="W4">
        <v>1.1000000000000001</v>
      </c>
      <c r="X4">
        <v>0.3</v>
      </c>
      <c r="Y4">
        <v>0.2</v>
      </c>
      <c r="Z4">
        <v>0.2</v>
      </c>
      <c r="AA4">
        <v>0</v>
      </c>
      <c r="AB4">
        <v>38.700000000000003</v>
      </c>
      <c r="AC4">
        <v>34.299999999999997</v>
      </c>
      <c r="AD4">
        <v>5.8</v>
      </c>
      <c r="AE4">
        <v>10.1</v>
      </c>
      <c r="AF4">
        <v>7.4</v>
      </c>
      <c r="AG4">
        <v>1.3</v>
      </c>
      <c r="AH4">
        <v>0.3</v>
      </c>
      <c r="AI4">
        <v>1.1000000000000001</v>
      </c>
      <c r="AJ4">
        <v>5.0999999999999996</v>
      </c>
      <c r="AK4">
        <v>0.6</v>
      </c>
      <c r="AL4">
        <v>0.3</v>
      </c>
      <c r="AM4">
        <v>3</v>
      </c>
      <c r="AN4">
        <v>6.3</v>
      </c>
      <c r="AO4">
        <v>0.28949999999999998</v>
      </c>
      <c r="AP4">
        <v>0.35060000000000002</v>
      </c>
      <c r="AQ4">
        <v>0.43680000000000002</v>
      </c>
      <c r="AR4">
        <v>0.7874000000000001</v>
      </c>
      <c r="AS4">
        <v>15.3</v>
      </c>
      <c r="AT4">
        <v>0.6</v>
      </c>
      <c r="AU4">
        <v>0.6</v>
      </c>
      <c r="AV4">
        <v>0.2</v>
      </c>
      <c r="AW4">
        <v>0.5</v>
      </c>
      <c r="AX4">
        <v>0.3</v>
      </c>
      <c r="AY4">
        <v>4.9249999999999998</v>
      </c>
      <c r="AZ4">
        <v>3</v>
      </c>
      <c r="BA4">
        <v>0.33333333333333331</v>
      </c>
      <c r="BB4">
        <v>0.58333333333333337</v>
      </c>
      <c r="BC4">
        <v>2.75</v>
      </c>
      <c r="BD4">
        <v>2.916666666666667</v>
      </c>
      <c r="BE4">
        <v>23.166666666666671</v>
      </c>
      <c r="BF4">
        <v>8.25</v>
      </c>
    </row>
    <row r="5" spans="1:58" x14ac:dyDescent="0.3">
      <c r="A5" t="s">
        <v>36</v>
      </c>
      <c r="B5" t="s">
        <v>71</v>
      </c>
      <c r="C5" t="s">
        <v>11</v>
      </c>
      <c r="D5" t="s">
        <v>143</v>
      </c>
      <c r="E5">
        <v>37.1</v>
      </c>
      <c r="F5">
        <v>32.6</v>
      </c>
      <c r="G5">
        <v>4.0999999999999996</v>
      </c>
      <c r="H5">
        <v>7.1</v>
      </c>
      <c r="I5">
        <v>4.0999999999999996</v>
      </c>
      <c r="J5">
        <v>1.5</v>
      </c>
      <c r="K5">
        <v>0.4</v>
      </c>
      <c r="L5">
        <v>1.1000000000000001</v>
      </c>
      <c r="M5">
        <v>4</v>
      </c>
      <c r="N5">
        <v>0.3</v>
      </c>
      <c r="O5">
        <v>0.1</v>
      </c>
      <c r="P5">
        <v>2.9</v>
      </c>
      <c r="Q5">
        <v>8</v>
      </c>
      <c r="R5">
        <v>0.21110000000000001</v>
      </c>
      <c r="S5">
        <v>0.28860000000000002</v>
      </c>
      <c r="T5">
        <v>0.38019999999999998</v>
      </c>
      <c r="U5">
        <v>0.66879999999999995</v>
      </c>
      <c r="V5">
        <v>12.7</v>
      </c>
      <c r="W5">
        <v>0.8</v>
      </c>
      <c r="X5">
        <v>1.1000000000000001</v>
      </c>
      <c r="Y5">
        <v>0.1</v>
      </c>
      <c r="Z5">
        <v>0.4</v>
      </c>
      <c r="AA5">
        <v>0.1</v>
      </c>
      <c r="AB5">
        <v>36.4</v>
      </c>
      <c r="AC5">
        <v>32</v>
      </c>
      <c r="AD5">
        <v>4.9000000000000004</v>
      </c>
      <c r="AE5">
        <v>7.5</v>
      </c>
      <c r="AF5">
        <v>4.7</v>
      </c>
      <c r="AG5">
        <v>1</v>
      </c>
      <c r="AH5">
        <v>0.3</v>
      </c>
      <c r="AI5">
        <v>1.5</v>
      </c>
      <c r="AJ5">
        <v>4.8</v>
      </c>
      <c r="AK5">
        <v>0.7</v>
      </c>
      <c r="AL5">
        <v>0.2</v>
      </c>
      <c r="AM5">
        <v>3.8</v>
      </c>
      <c r="AN5">
        <v>7.8</v>
      </c>
      <c r="AO5">
        <v>0.23300000000000001</v>
      </c>
      <c r="AP5">
        <v>0.31</v>
      </c>
      <c r="AQ5">
        <v>0.4284</v>
      </c>
      <c r="AR5">
        <v>0.73849999999999993</v>
      </c>
      <c r="AS5">
        <v>13.6</v>
      </c>
      <c r="AT5">
        <v>0.5</v>
      </c>
      <c r="AU5">
        <v>0.1</v>
      </c>
      <c r="AV5">
        <v>0.1</v>
      </c>
      <c r="AW5">
        <v>0.4</v>
      </c>
      <c r="AX5">
        <v>0</v>
      </c>
      <c r="AY5">
        <v>5.3</v>
      </c>
      <c r="AZ5">
        <v>3.166666666666667</v>
      </c>
      <c r="BA5">
        <v>0</v>
      </c>
      <c r="BB5">
        <v>0.91666666666666663</v>
      </c>
      <c r="BC5">
        <v>1.166666666666667</v>
      </c>
      <c r="BD5">
        <v>5.083333333333333</v>
      </c>
      <c r="BE5">
        <v>23.833333333333329</v>
      </c>
      <c r="BF5">
        <v>7.833333333333333</v>
      </c>
    </row>
    <row r="6" spans="1:58" x14ac:dyDescent="0.3">
      <c r="A6" t="s">
        <v>70</v>
      </c>
      <c r="B6" t="s">
        <v>65</v>
      </c>
      <c r="C6" t="s">
        <v>10</v>
      </c>
      <c r="D6" t="s">
        <v>144</v>
      </c>
      <c r="E6">
        <v>37.799999999999997</v>
      </c>
      <c r="F6">
        <v>33.200000000000003</v>
      </c>
      <c r="G6">
        <v>6</v>
      </c>
      <c r="H6">
        <v>8.1999999999999993</v>
      </c>
      <c r="I6">
        <v>4.7</v>
      </c>
      <c r="J6">
        <v>1.4</v>
      </c>
      <c r="K6">
        <v>0.6</v>
      </c>
      <c r="L6">
        <v>1.5</v>
      </c>
      <c r="M6">
        <v>5.7</v>
      </c>
      <c r="N6">
        <v>0.4</v>
      </c>
      <c r="O6">
        <v>0.1</v>
      </c>
      <c r="P6">
        <v>4</v>
      </c>
      <c r="Q6">
        <v>9.5</v>
      </c>
      <c r="R6">
        <v>0.2467</v>
      </c>
      <c r="S6">
        <v>0.3246</v>
      </c>
      <c r="T6">
        <v>0.46260000000000001</v>
      </c>
      <c r="U6">
        <v>0.78720000000000001</v>
      </c>
      <c r="V6">
        <v>15.3</v>
      </c>
      <c r="W6">
        <v>0.8</v>
      </c>
      <c r="X6">
        <v>0.1</v>
      </c>
      <c r="Y6">
        <v>0</v>
      </c>
      <c r="Z6">
        <v>0.5</v>
      </c>
      <c r="AA6">
        <v>0.1</v>
      </c>
      <c r="AB6">
        <v>37.299999999999997</v>
      </c>
      <c r="AC6">
        <v>33.200000000000003</v>
      </c>
      <c r="AD6">
        <v>4.0999999999999996</v>
      </c>
      <c r="AE6">
        <v>6.9</v>
      </c>
      <c r="AF6">
        <v>3.6</v>
      </c>
      <c r="AG6">
        <v>1.9</v>
      </c>
      <c r="AH6">
        <v>0.1</v>
      </c>
      <c r="AI6">
        <v>1.3</v>
      </c>
      <c r="AJ6">
        <v>4.0999999999999996</v>
      </c>
      <c r="AK6">
        <v>0.3</v>
      </c>
      <c r="AL6">
        <v>0.1</v>
      </c>
      <c r="AM6">
        <v>3.1</v>
      </c>
      <c r="AN6">
        <v>8.3000000000000007</v>
      </c>
      <c r="AO6">
        <v>0.2034</v>
      </c>
      <c r="AP6">
        <v>0.27679999999999999</v>
      </c>
      <c r="AQ6">
        <v>0.38059999999999999</v>
      </c>
      <c r="AR6">
        <v>0.65739999999999998</v>
      </c>
      <c r="AS6">
        <v>12.9</v>
      </c>
      <c r="AT6">
        <v>0.8</v>
      </c>
      <c r="AU6">
        <v>0.6</v>
      </c>
      <c r="AV6">
        <v>0</v>
      </c>
      <c r="AW6">
        <v>0.4</v>
      </c>
      <c r="AX6">
        <v>0</v>
      </c>
      <c r="AY6">
        <v>5.5249999999999986</v>
      </c>
      <c r="AZ6">
        <v>1.833333333333333</v>
      </c>
      <c r="BA6">
        <v>8.3333333333333329E-2</v>
      </c>
      <c r="BB6">
        <v>0.83333333333333337</v>
      </c>
      <c r="BC6">
        <v>1.583333333333333</v>
      </c>
      <c r="BD6">
        <v>5.5</v>
      </c>
      <c r="BE6">
        <v>23.166666666666671</v>
      </c>
      <c r="BF6">
        <v>6.75</v>
      </c>
    </row>
    <row r="7" spans="1:58" x14ac:dyDescent="0.3">
      <c r="A7" t="s">
        <v>65</v>
      </c>
      <c r="B7" t="s">
        <v>70</v>
      </c>
      <c r="C7" t="s">
        <v>11</v>
      </c>
      <c r="D7" t="s">
        <v>145</v>
      </c>
      <c r="E7">
        <v>38.6</v>
      </c>
      <c r="F7">
        <v>34.700000000000003</v>
      </c>
      <c r="G7">
        <v>5.9</v>
      </c>
      <c r="H7">
        <v>9.3000000000000007</v>
      </c>
      <c r="I7">
        <v>5.6</v>
      </c>
      <c r="J7">
        <v>2</v>
      </c>
      <c r="K7">
        <v>0.3</v>
      </c>
      <c r="L7">
        <v>1.4</v>
      </c>
      <c r="M7">
        <v>5.9</v>
      </c>
      <c r="N7">
        <v>0.8</v>
      </c>
      <c r="O7">
        <v>0.1</v>
      </c>
      <c r="P7">
        <v>3</v>
      </c>
      <c r="Q7">
        <v>7.1</v>
      </c>
      <c r="R7">
        <v>0.26779999999999998</v>
      </c>
      <c r="S7">
        <v>0.32519999999999999</v>
      </c>
      <c r="T7">
        <v>0.46110000000000001</v>
      </c>
      <c r="U7">
        <v>0.78659999999999997</v>
      </c>
      <c r="V7">
        <v>16.100000000000001</v>
      </c>
      <c r="W7">
        <v>0.8</v>
      </c>
      <c r="X7">
        <v>0.2</v>
      </c>
      <c r="Y7">
        <v>0.3</v>
      </c>
      <c r="Z7">
        <v>0.4</v>
      </c>
      <c r="AA7">
        <v>0.3</v>
      </c>
      <c r="AB7">
        <v>39.700000000000003</v>
      </c>
      <c r="AC7">
        <v>35</v>
      </c>
      <c r="AD7">
        <v>5.9</v>
      </c>
      <c r="AE7">
        <v>9.9</v>
      </c>
      <c r="AF7">
        <v>6.9</v>
      </c>
      <c r="AG7">
        <v>1.7</v>
      </c>
      <c r="AH7">
        <v>0.2</v>
      </c>
      <c r="AI7">
        <v>1.1000000000000001</v>
      </c>
      <c r="AJ7">
        <v>5.6</v>
      </c>
      <c r="AK7">
        <v>0</v>
      </c>
      <c r="AL7">
        <v>0.4</v>
      </c>
      <c r="AM7">
        <v>3.5</v>
      </c>
      <c r="AN7">
        <v>7.7</v>
      </c>
      <c r="AO7">
        <v>0.27939999999999998</v>
      </c>
      <c r="AP7">
        <v>0.3488</v>
      </c>
      <c r="AQ7">
        <v>0.43740000000000012</v>
      </c>
      <c r="AR7">
        <v>0.78620000000000001</v>
      </c>
      <c r="AS7">
        <v>15.3</v>
      </c>
      <c r="AT7">
        <v>0.6</v>
      </c>
      <c r="AU7">
        <v>0.5</v>
      </c>
      <c r="AV7">
        <v>0.3</v>
      </c>
      <c r="AW7">
        <v>0.4</v>
      </c>
      <c r="AX7">
        <v>0.1</v>
      </c>
      <c r="AY7">
        <v>6.361538461538462</v>
      </c>
      <c r="AZ7">
        <v>1.615384615384615</v>
      </c>
      <c r="BA7">
        <v>0</v>
      </c>
      <c r="BB7">
        <v>0.61538461538461542</v>
      </c>
      <c r="BC7">
        <v>1.461538461538461</v>
      </c>
      <c r="BD7">
        <v>5.4615384615384617</v>
      </c>
      <c r="BE7">
        <v>25.92307692307692</v>
      </c>
      <c r="BF7">
        <v>7.0769230769230766</v>
      </c>
    </row>
    <row r="8" spans="1:58" x14ac:dyDescent="0.3">
      <c r="A8" t="s">
        <v>68</v>
      </c>
      <c r="B8" t="s">
        <v>134</v>
      </c>
      <c r="C8" t="s">
        <v>10</v>
      </c>
      <c r="D8" t="s">
        <v>146</v>
      </c>
      <c r="E8">
        <v>37.9</v>
      </c>
      <c r="F8">
        <v>34</v>
      </c>
      <c r="G8">
        <v>3.7</v>
      </c>
      <c r="H8">
        <v>7.4</v>
      </c>
      <c r="I8">
        <v>4.9000000000000004</v>
      </c>
      <c r="J8">
        <v>1.8</v>
      </c>
      <c r="K8">
        <v>0.2</v>
      </c>
      <c r="L8">
        <v>0.5</v>
      </c>
      <c r="M8">
        <v>3.5</v>
      </c>
      <c r="N8">
        <v>0.6</v>
      </c>
      <c r="O8">
        <v>0.2</v>
      </c>
      <c r="P8">
        <v>2.9</v>
      </c>
      <c r="Q8">
        <v>6.4</v>
      </c>
      <c r="R8">
        <v>0.21879999999999999</v>
      </c>
      <c r="S8">
        <v>0.27960000000000002</v>
      </c>
      <c r="T8">
        <v>0.32529999999999998</v>
      </c>
      <c r="U8">
        <v>0.6048</v>
      </c>
      <c r="V8">
        <v>11.1</v>
      </c>
      <c r="W8">
        <v>0.4</v>
      </c>
      <c r="X8">
        <v>0.4</v>
      </c>
      <c r="Y8">
        <v>0.2</v>
      </c>
      <c r="Z8">
        <v>0.4</v>
      </c>
      <c r="AA8">
        <v>0.2</v>
      </c>
      <c r="AB8">
        <v>38.200000000000003</v>
      </c>
      <c r="AC8">
        <v>34.799999999999997</v>
      </c>
      <c r="AD8">
        <v>4.5</v>
      </c>
      <c r="AE8">
        <v>7.6</v>
      </c>
      <c r="AF8">
        <v>4.9000000000000004</v>
      </c>
      <c r="AG8">
        <v>1.2</v>
      </c>
      <c r="AH8">
        <v>0</v>
      </c>
      <c r="AI8">
        <v>1.5</v>
      </c>
      <c r="AJ8">
        <v>4.3</v>
      </c>
      <c r="AK8">
        <v>0.5</v>
      </c>
      <c r="AL8">
        <v>0.1</v>
      </c>
      <c r="AM8">
        <v>2.2000000000000002</v>
      </c>
      <c r="AN8">
        <v>8.4</v>
      </c>
      <c r="AO8">
        <v>0.21820000000000001</v>
      </c>
      <c r="AP8">
        <v>0.2732</v>
      </c>
      <c r="AQ8">
        <v>0.38419999999999999</v>
      </c>
      <c r="AR8">
        <v>0.65720000000000001</v>
      </c>
      <c r="AS8">
        <v>13.3</v>
      </c>
      <c r="AT8">
        <v>0.6</v>
      </c>
      <c r="AU8">
        <v>0.6</v>
      </c>
      <c r="AV8">
        <v>0.3</v>
      </c>
      <c r="AW8">
        <v>0.3</v>
      </c>
      <c r="AX8">
        <v>0</v>
      </c>
      <c r="AY8">
        <v>6.1076923076923082</v>
      </c>
      <c r="AZ8">
        <v>1.9230769230769229</v>
      </c>
      <c r="BA8">
        <v>0</v>
      </c>
      <c r="BB8">
        <v>0.84615384615384615</v>
      </c>
      <c r="BC8">
        <v>1.615384615384615</v>
      </c>
      <c r="BD8">
        <v>4.615384615384615</v>
      </c>
      <c r="BE8">
        <v>24.38461538461538</v>
      </c>
      <c r="BF8">
        <v>7.2307692307692308</v>
      </c>
    </row>
    <row r="9" spans="1:58" x14ac:dyDescent="0.3">
      <c r="A9" t="s">
        <v>134</v>
      </c>
      <c r="B9" t="s">
        <v>68</v>
      </c>
      <c r="C9" t="s">
        <v>11</v>
      </c>
      <c r="D9" t="s">
        <v>147</v>
      </c>
      <c r="E9">
        <v>38.1</v>
      </c>
      <c r="F9">
        <v>34.299999999999997</v>
      </c>
      <c r="G9">
        <v>4.7</v>
      </c>
      <c r="H9">
        <v>9.6</v>
      </c>
      <c r="I9">
        <v>7.4</v>
      </c>
      <c r="J9">
        <v>1.6</v>
      </c>
      <c r="K9">
        <v>0.3</v>
      </c>
      <c r="L9">
        <v>0.3</v>
      </c>
      <c r="M9">
        <v>4.5999999999999996</v>
      </c>
      <c r="N9">
        <v>1.2</v>
      </c>
      <c r="O9">
        <v>0.2</v>
      </c>
      <c r="P9">
        <v>3.1</v>
      </c>
      <c r="Q9">
        <v>8.6</v>
      </c>
      <c r="R9">
        <v>0.2671</v>
      </c>
      <c r="S9">
        <v>0.32990000000000003</v>
      </c>
      <c r="T9">
        <v>0.35670000000000002</v>
      </c>
      <c r="U9">
        <v>0.68669999999999998</v>
      </c>
      <c r="V9">
        <v>12.7</v>
      </c>
      <c r="W9">
        <v>1.3</v>
      </c>
      <c r="X9">
        <v>0.4</v>
      </c>
      <c r="Y9">
        <v>0.1</v>
      </c>
      <c r="Z9">
        <v>0.2</v>
      </c>
      <c r="AA9">
        <v>0.1</v>
      </c>
      <c r="AB9">
        <v>36</v>
      </c>
      <c r="AC9">
        <v>32.1</v>
      </c>
      <c r="AD9">
        <v>3.6</v>
      </c>
      <c r="AE9">
        <v>6.8</v>
      </c>
      <c r="AF9">
        <v>4.5999999999999996</v>
      </c>
      <c r="AG9">
        <v>1.1000000000000001</v>
      </c>
      <c r="AH9">
        <v>0</v>
      </c>
      <c r="AI9">
        <v>1.1000000000000001</v>
      </c>
      <c r="AJ9">
        <v>3.5</v>
      </c>
      <c r="AK9">
        <v>0.4</v>
      </c>
      <c r="AL9">
        <v>0.1</v>
      </c>
      <c r="AM9">
        <v>2.9</v>
      </c>
      <c r="AN9">
        <v>7.3</v>
      </c>
      <c r="AO9">
        <v>0.2056</v>
      </c>
      <c r="AP9">
        <v>0.28220000000000001</v>
      </c>
      <c r="AQ9">
        <v>0.33750000000000002</v>
      </c>
      <c r="AR9">
        <v>0.61970000000000003</v>
      </c>
      <c r="AS9">
        <v>11.2</v>
      </c>
      <c r="AT9">
        <v>0.5</v>
      </c>
      <c r="AU9">
        <v>0.6</v>
      </c>
      <c r="AV9">
        <v>0</v>
      </c>
      <c r="AW9">
        <v>0.3</v>
      </c>
      <c r="AX9">
        <v>0.2</v>
      </c>
      <c r="AY9">
        <v>5.26</v>
      </c>
      <c r="AZ9">
        <v>2.2999999999999998</v>
      </c>
      <c r="BA9">
        <v>0.1</v>
      </c>
      <c r="BB9">
        <v>0.8</v>
      </c>
      <c r="BC9">
        <v>1.8</v>
      </c>
      <c r="BD9">
        <v>4</v>
      </c>
      <c r="BE9">
        <v>23.6</v>
      </c>
      <c r="BF9">
        <v>7.7</v>
      </c>
    </row>
    <row r="10" spans="1:58" x14ac:dyDescent="0.3">
      <c r="A10" t="s">
        <v>63</v>
      </c>
      <c r="B10" t="s">
        <v>66</v>
      </c>
      <c r="C10" t="s">
        <v>10</v>
      </c>
      <c r="D10" t="s">
        <v>148</v>
      </c>
      <c r="E10">
        <v>36.799999999999997</v>
      </c>
      <c r="F10">
        <v>33.700000000000003</v>
      </c>
      <c r="G10">
        <v>4.3</v>
      </c>
      <c r="H10">
        <v>7.7</v>
      </c>
      <c r="I10">
        <v>4.7</v>
      </c>
      <c r="J10">
        <v>1.4</v>
      </c>
      <c r="K10">
        <v>0</v>
      </c>
      <c r="L10">
        <v>1.6</v>
      </c>
      <c r="M10">
        <v>4.2</v>
      </c>
      <c r="N10">
        <v>0.7</v>
      </c>
      <c r="O10">
        <v>0.1</v>
      </c>
      <c r="P10">
        <v>2.2999999999999998</v>
      </c>
      <c r="Q10">
        <v>9.4</v>
      </c>
      <c r="R10">
        <v>0.22550000000000001</v>
      </c>
      <c r="S10">
        <v>0.28289999999999998</v>
      </c>
      <c r="T10">
        <v>0.4098</v>
      </c>
      <c r="U10">
        <v>0.69269999999999998</v>
      </c>
      <c r="V10">
        <v>13.9</v>
      </c>
      <c r="W10">
        <v>0.5</v>
      </c>
      <c r="X10">
        <v>0.5</v>
      </c>
      <c r="Y10">
        <v>0.1</v>
      </c>
      <c r="Z10">
        <v>0.2</v>
      </c>
      <c r="AA10">
        <v>0.2</v>
      </c>
      <c r="AB10">
        <v>41</v>
      </c>
      <c r="AC10">
        <v>35.6</v>
      </c>
      <c r="AD10">
        <v>6.2</v>
      </c>
      <c r="AE10">
        <v>10.5</v>
      </c>
      <c r="AF10">
        <v>8</v>
      </c>
      <c r="AG10">
        <v>1.5</v>
      </c>
      <c r="AH10">
        <v>0.1</v>
      </c>
      <c r="AI10">
        <v>0.9</v>
      </c>
      <c r="AJ10">
        <v>5.7</v>
      </c>
      <c r="AK10">
        <v>1.4</v>
      </c>
      <c r="AL10">
        <v>0.1</v>
      </c>
      <c r="AM10">
        <v>4.0999999999999996</v>
      </c>
      <c r="AN10">
        <v>9.8000000000000007</v>
      </c>
      <c r="AO10">
        <v>0.27750000000000002</v>
      </c>
      <c r="AP10">
        <v>0.36070000000000002</v>
      </c>
      <c r="AQ10">
        <v>0.3962</v>
      </c>
      <c r="AR10">
        <v>0.75690000000000002</v>
      </c>
      <c r="AS10">
        <v>14.9</v>
      </c>
      <c r="AT10">
        <v>0.6</v>
      </c>
      <c r="AU10">
        <v>0.7</v>
      </c>
      <c r="AV10">
        <v>0.2</v>
      </c>
      <c r="AW10">
        <v>0.4</v>
      </c>
      <c r="AX10">
        <v>0.1</v>
      </c>
      <c r="AY10">
        <v>5.5923076923076929</v>
      </c>
      <c r="AZ10">
        <v>2.0769230769230771</v>
      </c>
      <c r="BA10">
        <v>7.6923076923076927E-2</v>
      </c>
      <c r="BB10">
        <v>0.61538461538461542</v>
      </c>
      <c r="BC10">
        <v>1.6923076923076921</v>
      </c>
      <c r="BD10">
        <v>5.615384615384615</v>
      </c>
      <c r="BE10">
        <v>23.92307692307692</v>
      </c>
      <c r="BF10">
        <v>7</v>
      </c>
    </row>
    <row r="11" spans="1:58" x14ac:dyDescent="0.3">
      <c r="A11" t="s">
        <v>66</v>
      </c>
      <c r="B11" t="s">
        <v>63</v>
      </c>
      <c r="C11" t="s">
        <v>11</v>
      </c>
      <c r="D11" t="s">
        <v>149</v>
      </c>
      <c r="E11">
        <v>37.799999999999997</v>
      </c>
      <c r="F11">
        <v>32.5</v>
      </c>
      <c r="G11">
        <v>4.5999999999999996</v>
      </c>
      <c r="H11">
        <v>7.2</v>
      </c>
      <c r="I11">
        <v>4.2</v>
      </c>
      <c r="J11">
        <v>2</v>
      </c>
      <c r="K11">
        <v>0</v>
      </c>
      <c r="L11">
        <v>1</v>
      </c>
      <c r="M11">
        <v>4.5999999999999996</v>
      </c>
      <c r="N11">
        <v>0.8</v>
      </c>
      <c r="O11">
        <v>0.1</v>
      </c>
      <c r="P11">
        <v>3.8</v>
      </c>
      <c r="Q11">
        <v>8.9</v>
      </c>
      <c r="R11">
        <v>0.21709999999999999</v>
      </c>
      <c r="S11">
        <v>0.31340000000000001</v>
      </c>
      <c r="T11">
        <v>0.36900000000000011</v>
      </c>
      <c r="U11">
        <v>0.68259999999999998</v>
      </c>
      <c r="V11">
        <v>12.2</v>
      </c>
      <c r="W11">
        <v>0.8</v>
      </c>
      <c r="X11">
        <v>1</v>
      </c>
      <c r="Y11">
        <v>0.2</v>
      </c>
      <c r="Z11">
        <v>0.3</v>
      </c>
      <c r="AA11">
        <v>0.1</v>
      </c>
      <c r="AB11">
        <v>35.299999999999997</v>
      </c>
      <c r="AC11">
        <v>32.4</v>
      </c>
      <c r="AD11">
        <v>3.7</v>
      </c>
      <c r="AE11">
        <v>6.9</v>
      </c>
      <c r="AF11">
        <v>4.5</v>
      </c>
      <c r="AG11">
        <v>1.3</v>
      </c>
      <c r="AH11">
        <v>0.3</v>
      </c>
      <c r="AI11">
        <v>0.8</v>
      </c>
      <c r="AJ11">
        <v>3.5</v>
      </c>
      <c r="AK11">
        <v>0.6</v>
      </c>
      <c r="AL11">
        <v>0.4</v>
      </c>
      <c r="AM11">
        <v>2.5</v>
      </c>
      <c r="AN11">
        <v>7.8</v>
      </c>
      <c r="AO11">
        <v>0.2102</v>
      </c>
      <c r="AP11">
        <v>0.26219999999999999</v>
      </c>
      <c r="AQ11">
        <v>0.33950000000000002</v>
      </c>
      <c r="AR11">
        <v>0.60170000000000001</v>
      </c>
      <c r="AS11">
        <v>11.2</v>
      </c>
      <c r="AT11">
        <v>0.6</v>
      </c>
      <c r="AU11">
        <v>0.1</v>
      </c>
      <c r="AV11">
        <v>0.2</v>
      </c>
      <c r="AW11">
        <v>0.1</v>
      </c>
      <c r="AX11">
        <v>0.2</v>
      </c>
      <c r="AY11">
        <v>6.2384615384615376</v>
      </c>
      <c r="AZ11">
        <v>2.2307692307692308</v>
      </c>
      <c r="BA11">
        <v>7.6923076923076927E-2</v>
      </c>
      <c r="BB11">
        <v>0.76923076923076927</v>
      </c>
      <c r="BC11">
        <v>1.538461538461539</v>
      </c>
      <c r="BD11">
        <v>5.8461538461538458</v>
      </c>
      <c r="BE11">
        <v>24.76923076923077</v>
      </c>
      <c r="BF11">
        <v>6.4615384615384617</v>
      </c>
    </row>
    <row r="12" spans="1:58" x14ac:dyDescent="0.3">
      <c r="A12" t="s">
        <v>64</v>
      </c>
      <c r="B12" t="s">
        <v>67</v>
      </c>
      <c r="C12" t="s">
        <v>10</v>
      </c>
      <c r="D12" t="s">
        <v>150</v>
      </c>
      <c r="E12">
        <v>36.200000000000003</v>
      </c>
      <c r="F12">
        <v>33.200000000000003</v>
      </c>
      <c r="G12">
        <v>3</v>
      </c>
      <c r="H12">
        <v>6.7</v>
      </c>
      <c r="I12">
        <v>4.4000000000000004</v>
      </c>
      <c r="J12">
        <v>1.6</v>
      </c>
      <c r="K12">
        <v>0</v>
      </c>
      <c r="L12">
        <v>0.7</v>
      </c>
      <c r="M12">
        <v>2.7</v>
      </c>
      <c r="N12">
        <v>0.6</v>
      </c>
      <c r="O12">
        <v>0.1</v>
      </c>
      <c r="P12">
        <v>2.5</v>
      </c>
      <c r="Q12">
        <v>9.4</v>
      </c>
      <c r="R12">
        <v>0.19109999999999999</v>
      </c>
      <c r="S12">
        <v>0.2492</v>
      </c>
      <c r="T12">
        <v>0.2959</v>
      </c>
      <c r="U12">
        <v>0.54500000000000004</v>
      </c>
      <c r="V12">
        <v>10.4</v>
      </c>
      <c r="W12">
        <v>0.6</v>
      </c>
      <c r="X12">
        <v>0.1</v>
      </c>
      <c r="Y12">
        <v>0.3</v>
      </c>
      <c r="Z12">
        <v>0.1</v>
      </c>
      <c r="AA12">
        <v>0.2</v>
      </c>
      <c r="AB12">
        <v>38.1</v>
      </c>
      <c r="AC12">
        <v>32.799999999999997</v>
      </c>
      <c r="AD12">
        <v>4.4000000000000004</v>
      </c>
      <c r="AE12">
        <v>7.2</v>
      </c>
      <c r="AF12">
        <v>4</v>
      </c>
      <c r="AG12">
        <v>2.4</v>
      </c>
      <c r="AH12">
        <v>0</v>
      </c>
      <c r="AI12">
        <v>0.8</v>
      </c>
      <c r="AJ12">
        <v>4.2</v>
      </c>
      <c r="AK12">
        <v>0.8</v>
      </c>
      <c r="AL12">
        <v>0.2</v>
      </c>
      <c r="AM12">
        <v>4</v>
      </c>
      <c r="AN12">
        <v>7</v>
      </c>
      <c r="AO12">
        <v>0.21460000000000001</v>
      </c>
      <c r="AP12">
        <v>0.30459999999999998</v>
      </c>
      <c r="AQ12">
        <v>0.35399999999999998</v>
      </c>
      <c r="AR12">
        <v>0.65880000000000005</v>
      </c>
      <c r="AS12">
        <v>12</v>
      </c>
      <c r="AT12">
        <v>0.7</v>
      </c>
      <c r="AU12">
        <v>0.6</v>
      </c>
      <c r="AV12">
        <v>0.1</v>
      </c>
      <c r="AW12">
        <v>0.6</v>
      </c>
      <c r="AX12">
        <v>0.5</v>
      </c>
      <c r="AY12">
        <v>5.26</v>
      </c>
      <c r="AZ12">
        <v>2.8</v>
      </c>
      <c r="BA12">
        <v>0</v>
      </c>
      <c r="BB12">
        <v>0.4</v>
      </c>
      <c r="BC12">
        <v>1.2</v>
      </c>
      <c r="BD12">
        <v>5</v>
      </c>
      <c r="BE12">
        <v>21.4</v>
      </c>
      <c r="BF12">
        <v>5.4</v>
      </c>
    </row>
    <row r="13" spans="1:58" x14ac:dyDescent="0.3">
      <c r="A13" t="s">
        <v>67</v>
      </c>
      <c r="B13" t="s">
        <v>64</v>
      </c>
      <c r="C13" t="s">
        <v>11</v>
      </c>
      <c r="D13" t="s">
        <v>151</v>
      </c>
      <c r="E13">
        <v>39.4</v>
      </c>
      <c r="F13">
        <v>35.200000000000003</v>
      </c>
      <c r="G13">
        <v>5.5</v>
      </c>
      <c r="H13">
        <v>10.5</v>
      </c>
      <c r="I13">
        <v>7.1</v>
      </c>
      <c r="J13">
        <v>2.1</v>
      </c>
      <c r="K13">
        <v>0.1</v>
      </c>
      <c r="L13">
        <v>1.2</v>
      </c>
      <c r="M13">
        <v>5.2</v>
      </c>
      <c r="N13">
        <v>0.8</v>
      </c>
      <c r="O13">
        <v>0.2</v>
      </c>
      <c r="P13">
        <v>3</v>
      </c>
      <c r="Q13">
        <v>5.0999999999999996</v>
      </c>
      <c r="R13">
        <v>0.29260000000000003</v>
      </c>
      <c r="S13">
        <v>0.3543</v>
      </c>
      <c r="T13">
        <v>0.46010000000000001</v>
      </c>
      <c r="U13">
        <v>0.81419999999999992</v>
      </c>
      <c r="V13">
        <v>16.399999999999999</v>
      </c>
      <c r="W13">
        <v>0.7</v>
      </c>
      <c r="X13">
        <v>0.6</v>
      </c>
      <c r="Y13">
        <v>0.3</v>
      </c>
      <c r="Z13">
        <v>0.3</v>
      </c>
      <c r="AA13">
        <v>0.3</v>
      </c>
      <c r="AB13">
        <v>36</v>
      </c>
      <c r="AC13">
        <v>32.5</v>
      </c>
      <c r="AD13">
        <v>4.0999999999999996</v>
      </c>
      <c r="AE13">
        <v>8</v>
      </c>
      <c r="AF13">
        <v>5.7</v>
      </c>
      <c r="AG13">
        <v>1.3</v>
      </c>
      <c r="AH13">
        <v>0.1</v>
      </c>
      <c r="AI13">
        <v>0.9</v>
      </c>
      <c r="AJ13">
        <v>4</v>
      </c>
      <c r="AK13">
        <v>1</v>
      </c>
      <c r="AL13">
        <v>0.3</v>
      </c>
      <c r="AM13">
        <v>2.7</v>
      </c>
      <c r="AN13">
        <v>6.3</v>
      </c>
      <c r="AO13">
        <v>0.23880000000000001</v>
      </c>
      <c r="AP13">
        <v>0.29680000000000001</v>
      </c>
      <c r="AQ13">
        <v>0.36280000000000001</v>
      </c>
      <c r="AR13">
        <v>0.65949999999999998</v>
      </c>
      <c r="AS13">
        <v>12.2</v>
      </c>
      <c r="AT13">
        <v>0.7</v>
      </c>
      <c r="AU13">
        <v>0.2</v>
      </c>
      <c r="AV13">
        <v>0.1</v>
      </c>
      <c r="AW13">
        <v>0.4</v>
      </c>
      <c r="AX13">
        <v>0.2</v>
      </c>
      <c r="AY13">
        <v>5.7615384615384624</v>
      </c>
      <c r="AZ13">
        <v>2.307692307692307</v>
      </c>
      <c r="BA13">
        <v>0.23076923076923081</v>
      </c>
      <c r="BB13">
        <v>0.61538461538461542</v>
      </c>
      <c r="BC13">
        <v>1.6923076923076921</v>
      </c>
      <c r="BD13">
        <v>7.1538461538461542</v>
      </c>
      <c r="BE13">
        <v>23.46153846153846</v>
      </c>
      <c r="BF13">
        <v>6</v>
      </c>
    </row>
    <row r="14" spans="1:58" x14ac:dyDescent="0.3">
      <c r="A14" t="s">
        <v>137</v>
      </c>
      <c r="B14" t="s">
        <v>136</v>
      </c>
      <c r="C14" t="s">
        <v>10</v>
      </c>
      <c r="D14" t="s">
        <v>152</v>
      </c>
      <c r="E14">
        <v>37.1</v>
      </c>
      <c r="F14">
        <v>34.299999999999997</v>
      </c>
      <c r="G14">
        <v>5</v>
      </c>
      <c r="H14">
        <v>9.1</v>
      </c>
      <c r="I14">
        <v>5.8</v>
      </c>
      <c r="J14">
        <v>1.2</v>
      </c>
      <c r="K14">
        <v>0.2</v>
      </c>
      <c r="L14">
        <v>1.9</v>
      </c>
      <c r="M14">
        <v>5</v>
      </c>
      <c r="N14">
        <v>0.7</v>
      </c>
      <c r="O14">
        <v>0.4</v>
      </c>
      <c r="P14">
        <v>2.2000000000000002</v>
      </c>
      <c r="Q14">
        <v>6.6</v>
      </c>
      <c r="R14">
        <v>0.26269999999999999</v>
      </c>
      <c r="S14">
        <v>0.309</v>
      </c>
      <c r="T14">
        <v>0.47729999999999989</v>
      </c>
      <c r="U14">
        <v>0.7863</v>
      </c>
      <c r="V14">
        <v>16.399999999999999</v>
      </c>
      <c r="W14">
        <v>0.5</v>
      </c>
      <c r="X14">
        <v>0.3</v>
      </c>
      <c r="Y14">
        <v>0.1</v>
      </c>
      <c r="Z14">
        <v>0.2</v>
      </c>
      <c r="AA14">
        <v>0.1</v>
      </c>
      <c r="AB14">
        <v>36.799999999999997</v>
      </c>
      <c r="AC14">
        <v>32.200000000000003</v>
      </c>
      <c r="AD14">
        <v>3.6</v>
      </c>
      <c r="AE14">
        <v>6.7</v>
      </c>
      <c r="AF14">
        <v>3.9</v>
      </c>
      <c r="AG14">
        <v>1.3</v>
      </c>
      <c r="AH14">
        <v>0.1</v>
      </c>
      <c r="AI14">
        <v>1.4</v>
      </c>
      <c r="AJ14">
        <v>3.6</v>
      </c>
      <c r="AK14">
        <v>1.1000000000000001</v>
      </c>
      <c r="AL14">
        <v>0.1</v>
      </c>
      <c r="AM14">
        <v>3.3</v>
      </c>
      <c r="AN14">
        <v>8.1</v>
      </c>
      <c r="AO14">
        <v>0.20319999999999999</v>
      </c>
      <c r="AP14">
        <v>0.28499999999999998</v>
      </c>
      <c r="AQ14">
        <v>0.37409999999999999</v>
      </c>
      <c r="AR14">
        <v>0.65920000000000001</v>
      </c>
      <c r="AS14">
        <v>12.4</v>
      </c>
      <c r="AT14">
        <v>0.7</v>
      </c>
      <c r="AU14">
        <v>0.7</v>
      </c>
      <c r="AV14">
        <v>0.2</v>
      </c>
      <c r="AW14">
        <v>0.4</v>
      </c>
      <c r="AX14">
        <v>0</v>
      </c>
      <c r="AY14">
        <v>4.55</v>
      </c>
      <c r="AZ14">
        <v>3</v>
      </c>
      <c r="BA14">
        <v>0</v>
      </c>
      <c r="BB14">
        <v>0.5</v>
      </c>
      <c r="BC14">
        <v>2.6</v>
      </c>
      <c r="BD14">
        <v>5.5</v>
      </c>
      <c r="BE14">
        <v>21.5</v>
      </c>
      <c r="BF14">
        <v>8</v>
      </c>
    </row>
    <row r="15" spans="1:58" x14ac:dyDescent="0.3">
      <c r="A15" t="s">
        <v>136</v>
      </c>
      <c r="B15" t="s">
        <v>137</v>
      </c>
      <c r="C15" t="s">
        <v>11</v>
      </c>
      <c r="D15" t="s">
        <v>153</v>
      </c>
      <c r="E15">
        <v>38.1</v>
      </c>
      <c r="F15">
        <v>34</v>
      </c>
      <c r="G15">
        <v>3.7</v>
      </c>
      <c r="H15">
        <v>7.9</v>
      </c>
      <c r="I15">
        <v>5.6</v>
      </c>
      <c r="J15">
        <v>1</v>
      </c>
      <c r="K15">
        <v>0</v>
      </c>
      <c r="L15">
        <v>1.3</v>
      </c>
      <c r="M15">
        <v>3.7</v>
      </c>
      <c r="N15">
        <v>0.2</v>
      </c>
      <c r="O15">
        <v>0.1</v>
      </c>
      <c r="P15">
        <v>3.5</v>
      </c>
      <c r="Q15">
        <v>8</v>
      </c>
      <c r="R15">
        <v>0.22720000000000001</v>
      </c>
      <c r="S15">
        <v>0.29820000000000002</v>
      </c>
      <c r="T15">
        <v>0.36499999999999999</v>
      </c>
      <c r="U15">
        <v>0.66320000000000001</v>
      </c>
      <c r="V15">
        <v>12.8</v>
      </c>
      <c r="W15">
        <v>0.7</v>
      </c>
      <c r="X15">
        <v>0.4</v>
      </c>
      <c r="Y15">
        <v>0</v>
      </c>
      <c r="Z15">
        <v>0.2</v>
      </c>
      <c r="AA15">
        <v>0</v>
      </c>
      <c r="AB15">
        <v>37.4</v>
      </c>
      <c r="AC15">
        <v>34.1</v>
      </c>
      <c r="AD15">
        <v>5.0999999999999996</v>
      </c>
      <c r="AE15">
        <v>9.5</v>
      </c>
      <c r="AF15">
        <v>6.3</v>
      </c>
      <c r="AG15">
        <v>1.5</v>
      </c>
      <c r="AH15">
        <v>0.5</v>
      </c>
      <c r="AI15">
        <v>1.2</v>
      </c>
      <c r="AJ15">
        <v>4.8</v>
      </c>
      <c r="AK15">
        <v>0.9</v>
      </c>
      <c r="AL15">
        <v>0.1</v>
      </c>
      <c r="AM15">
        <v>2.4</v>
      </c>
      <c r="AN15">
        <v>8.8000000000000007</v>
      </c>
      <c r="AO15">
        <v>0.27500000000000002</v>
      </c>
      <c r="AP15">
        <v>0.32350000000000001</v>
      </c>
      <c r="AQ15">
        <v>0.44960000000000011</v>
      </c>
      <c r="AR15">
        <v>0.77310000000000001</v>
      </c>
      <c r="AS15">
        <v>15.6</v>
      </c>
      <c r="AT15">
        <v>1.1000000000000001</v>
      </c>
      <c r="AU15">
        <v>0.4</v>
      </c>
      <c r="AV15">
        <v>0.1</v>
      </c>
      <c r="AW15">
        <v>0.4</v>
      </c>
      <c r="AX15">
        <v>0.1</v>
      </c>
      <c r="AY15">
        <v>5.4615384615384617</v>
      </c>
      <c r="AZ15">
        <v>2.5384615384615379</v>
      </c>
      <c r="BA15">
        <v>0.15384615384615391</v>
      </c>
      <c r="BB15">
        <v>0.69230769230769229</v>
      </c>
      <c r="BC15">
        <v>1.6923076923076921</v>
      </c>
      <c r="BD15">
        <v>5</v>
      </c>
      <c r="BE15">
        <v>23.61538461538462</v>
      </c>
      <c r="BF15">
        <v>8.0769230769230766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15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140</v>
      </c>
      <c r="B2" t="s">
        <v>69</v>
      </c>
      <c r="C2">
        <v>6.5</v>
      </c>
      <c r="D2">
        <v>-105</v>
      </c>
      <c r="E2">
        <v>-120</v>
      </c>
      <c r="F2">
        <v>6.5</v>
      </c>
      <c r="G2">
        <v>-108</v>
      </c>
      <c r="H2">
        <v>-118</v>
      </c>
      <c r="I2">
        <v>6.5</v>
      </c>
      <c r="J2">
        <v>-115</v>
      </c>
      <c r="K2">
        <v>-110</v>
      </c>
      <c r="L2">
        <v>6.5</v>
      </c>
      <c r="M2">
        <v>100</v>
      </c>
      <c r="N2">
        <v>-132</v>
      </c>
      <c r="R2" s="12">
        <f t="shared" ref="R2:R30" si="0">MIN(C2,F2,I2,L2,O2)</f>
        <v>6.5</v>
      </c>
    </row>
    <row r="3" spans="1:18" x14ac:dyDescent="0.3">
      <c r="A3" t="s">
        <v>148</v>
      </c>
      <c r="B3" t="s">
        <v>63</v>
      </c>
      <c r="C3">
        <v>5.5</v>
      </c>
      <c r="D3">
        <v>130</v>
      </c>
      <c r="E3">
        <v>-165</v>
      </c>
      <c r="F3">
        <v>5.5</v>
      </c>
      <c r="G3">
        <v>120</v>
      </c>
      <c r="H3">
        <v>-154</v>
      </c>
      <c r="I3">
        <v>5.5</v>
      </c>
      <c r="J3">
        <v>120</v>
      </c>
      <c r="K3">
        <v>-155</v>
      </c>
      <c r="L3">
        <v>5.5</v>
      </c>
      <c r="M3">
        <v>105</v>
      </c>
      <c r="N3">
        <v>-139</v>
      </c>
      <c r="R3" s="12">
        <f t="shared" si="0"/>
        <v>5.5</v>
      </c>
    </row>
    <row r="4" spans="1:18" x14ac:dyDescent="0.3">
      <c r="A4" t="s">
        <v>142</v>
      </c>
      <c r="B4" t="s">
        <v>71</v>
      </c>
      <c r="C4">
        <v>3.5</v>
      </c>
      <c r="D4">
        <v>-110</v>
      </c>
      <c r="E4">
        <v>-115</v>
      </c>
      <c r="F4">
        <v>3.5</v>
      </c>
      <c r="G4">
        <v>-115</v>
      </c>
      <c r="H4">
        <v>-111</v>
      </c>
      <c r="I4">
        <v>3.5</v>
      </c>
      <c r="J4">
        <v>-115</v>
      </c>
      <c r="K4">
        <v>-115</v>
      </c>
      <c r="L4">
        <v>3.5</v>
      </c>
      <c r="M4">
        <v>-120</v>
      </c>
      <c r="N4">
        <v>-112</v>
      </c>
      <c r="R4" s="12">
        <f t="shared" si="0"/>
        <v>3.5</v>
      </c>
    </row>
    <row r="5" spans="1:18" x14ac:dyDescent="0.3">
      <c r="A5" t="s">
        <v>152</v>
      </c>
      <c r="B5" t="s">
        <v>137</v>
      </c>
      <c r="C5">
        <v>5.5</v>
      </c>
      <c r="D5">
        <v>-150</v>
      </c>
      <c r="E5">
        <v>120</v>
      </c>
      <c r="F5">
        <v>5.5</v>
      </c>
      <c r="G5">
        <v>-148</v>
      </c>
      <c r="H5">
        <v>116</v>
      </c>
      <c r="I5">
        <v>5.5</v>
      </c>
      <c r="J5">
        <v>-140</v>
      </c>
      <c r="K5">
        <v>105</v>
      </c>
      <c r="L5">
        <v>5.5</v>
      </c>
      <c r="M5">
        <v>-143</v>
      </c>
      <c r="N5">
        <v>108</v>
      </c>
      <c r="R5" s="12">
        <f t="shared" si="0"/>
        <v>5.5</v>
      </c>
    </row>
    <row r="6" spans="1:18" x14ac:dyDescent="0.3">
      <c r="A6" t="s">
        <v>145</v>
      </c>
      <c r="B6" t="s">
        <v>65</v>
      </c>
      <c r="C6">
        <v>4.5</v>
      </c>
      <c r="D6">
        <v>100</v>
      </c>
      <c r="E6">
        <v>-130</v>
      </c>
      <c r="F6">
        <v>4.5</v>
      </c>
      <c r="G6">
        <v>104</v>
      </c>
      <c r="H6">
        <v>-132</v>
      </c>
      <c r="I6">
        <v>4.5</v>
      </c>
      <c r="J6">
        <v>110</v>
      </c>
      <c r="K6">
        <v>-145</v>
      </c>
      <c r="L6">
        <v>4.5</v>
      </c>
      <c r="M6">
        <v>107</v>
      </c>
      <c r="N6">
        <v>-141</v>
      </c>
      <c r="R6" s="12">
        <f t="shared" si="0"/>
        <v>4.5</v>
      </c>
    </row>
    <row r="7" spans="1:18" x14ac:dyDescent="0.3">
      <c r="A7" t="s">
        <v>147</v>
      </c>
      <c r="B7" t="s">
        <v>134</v>
      </c>
      <c r="C7">
        <v>3.5</v>
      </c>
      <c r="D7">
        <v>-110</v>
      </c>
      <c r="E7">
        <v>-115</v>
      </c>
      <c r="F7">
        <v>3.5</v>
      </c>
      <c r="G7">
        <v>-102</v>
      </c>
      <c r="H7">
        <v>-126</v>
      </c>
      <c r="I7">
        <v>3.5</v>
      </c>
      <c r="J7">
        <v>-115</v>
      </c>
      <c r="K7">
        <v>-115</v>
      </c>
      <c r="L7">
        <v>3.5</v>
      </c>
      <c r="M7">
        <v>-110</v>
      </c>
      <c r="N7">
        <v>-121</v>
      </c>
      <c r="R7" s="12">
        <f t="shared" si="0"/>
        <v>3.5</v>
      </c>
    </row>
    <row r="8" spans="1:18" x14ac:dyDescent="0.3">
      <c r="A8" t="s">
        <v>143</v>
      </c>
      <c r="B8" t="s">
        <v>36</v>
      </c>
      <c r="C8">
        <v>6.5</v>
      </c>
      <c r="D8">
        <v>-150</v>
      </c>
      <c r="E8">
        <v>120</v>
      </c>
      <c r="F8">
        <v>6.5</v>
      </c>
      <c r="G8">
        <v>-136</v>
      </c>
      <c r="H8">
        <v>108</v>
      </c>
      <c r="I8">
        <v>6.5</v>
      </c>
      <c r="J8">
        <v>-145</v>
      </c>
      <c r="K8">
        <v>110</v>
      </c>
      <c r="L8">
        <v>6.5</v>
      </c>
      <c r="M8">
        <v>125</v>
      </c>
      <c r="N8">
        <v>125</v>
      </c>
      <c r="R8" s="12">
        <f t="shared" si="0"/>
        <v>6.5</v>
      </c>
    </row>
    <row r="9" spans="1:18" x14ac:dyDescent="0.3">
      <c r="A9" t="s">
        <v>144</v>
      </c>
      <c r="B9" t="s">
        <v>70</v>
      </c>
      <c r="C9">
        <v>5.5</v>
      </c>
      <c r="D9">
        <v>105</v>
      </c>
      <c r="E9">
        <v>-135</v>
      </c>
      <c r="F9">
        <v>5.5</v>
      </c>
      <c r="G9">
        <v>104</v>
      </c>
      <c r="H9">
        <v>-132</v>
      </c>
      <c r="I9">
        <v>5.5</v>
      </c>
      <c r="J9">
        <v>100</v>
      </c>
      <c r="K9">
        <v>-130</v>
      </c>
      <c r="L9">
        <v>5.5</v>
      </c>
      <c r="M9">
        <v>-112</v>
      </c>
      <c r="N9">
        <v>-120</v>
      </c>
      <c r="R9" s="12">
        <f t="shared" si="0"/>
        <v>5.5</v>
      </c>
    </row>
    <row r="10" spans="1:18" x14ac:dyDescent="0.3">
      <c r="A10" t="s">
        <v>150</v>
      </c>
      <c r="B10" t="s">
        <v>64</v>
      </c>
      <c r="C10">
        <v>3.5</v>
      </c>
      <c r="D10">
        <v>-125</v>
      </c>
      <c r="E10">
        <v>100</v>
      </c>
      <c r="F10">
        <v>3.5</v>
      </c>
      <c r="G10">
        <v>-130</v>
      </c>
      <c r="H10">
        <v>102</v>
      </c>
      <c r="I10">
        <v>3.5</v>
      </c>
      <c r="J10">
        <v>-120</v>
      </c>
      <c r="K10">
        <v>-105</v>
      </c>
      <c r="L10">
        <v>3.5</v>
      </c>
      <c r="M10">
        <v>-139</v>
      </c>
      <c r="N10">
        <v>104</v>
      </c>
      <c r="R10" s="12">
        <f t="shared" si="0"/>
        <v>3.5</v>
      </c>
    </row>
    <row r="11" spans="1:18" x14ac:dyDescent="0.3">
      <c r="A11" t="s">
        <v>151</v>
      </c>
      <c r="B11" t="s">
        <v>67</v>
      </c>
      <c r="C11">
        <v>8.5</v>
      </c>
      <c r="D11">
        <v>-155</v>
      </c>
      <c r="E11">
        <v>125</v>
      </c>
      <c r="F11">
        <v>8.5</v>
      </c>
      <c r="G11">
        <v>-152</v>
      </c>
      <c r="H11">
        <v>120</v>
      </c>
      <c r="I11">
        <v>8.5</v>
      </c>
      <c r="J11">
        <v>-150</v>
      </c>
      <c r="K11">
        <v>115</v>
      </c>
      <c r="L11">
        <v>8.5</v>
      </c>
      <c r="M11">
        <v>125</v>
      </c>
      <c r="N11">
        <v>117</v>
      </c>
      <c r="R11" s="12">
        <f t="shared" si="0"/>
        <v>8.5</v>
      </c>
    </row>
    <row r="12" spans="1:18" x14ac:dyDescent="0.3">
      <c r="A12" t="s">
        <v>149</v>
      </c>
      <c r="B12" t="s">
        <v>66</v>
      </c>
      <c r="C12">
        <v>6.5</v>
      </c>
      <c r="D12">
        <v>-105</v>
      </c>
      <c r="E12">
        <v>-120</v>
      </c>
      <c r="F12">
        <v>6.5</v>
      </c>
      <c r="G12">
        <v>-110</v>
      </c>
      <c r="H12">
        <v>-116</v>
      </c>
      <c r="I12">
        <v>6.5</v>
      </c>
      <c r="J12">
        <v>-110</v>
      </c>
      <c r="K12">
        <v>-120</v>
      </c>
      <c r="L12">
        <v>6.5</v>
      </c>
      <c r="M12">
        <v>100</v>
      </c>
      <c r="N12">
        <v>-134</v>
      </c>
      <c r="R12" s="12">
        <f t="shared" si="0"/>
        <v>6.5</v>
      </c>
    </row>
    <row r="13" spans="1:18" x14ac:dyDescent="0.3">
      <c r="A13" t="s">
        <v>153</v>
      </c>
      <c r="B13" t="s">
        <v>136</v>
      </c>
      <c r="C13">
        <v>3.5</v>
      </c>
      <c r="D13">
        <v>125</v>
      </c>
      <c r="E13">
        <v>-160</v>
      </c>
      <c r="F13">
        <v>3.5</v>
      </c>
      <c r="G13">
        <v>126</v>
      </c>
      <c r="H13">
        <v>-160</v>
      </c>
      <c r="I13">
        <v>3.5</v>
      </c>
      <c r="J13">
        <v>125</v>
      </c>
      <c r="K13">
        <v>-165</v>
      </c>
      <c r="L13">
        <v>4.5</v>
      </c>
      <c r="M13">
        <v>130</v>
      </c>
      <c r="N13">
        <v>133</v>
      </c>
      <c r="R13" s="12">
        <f t="shared" si="0"/>
        <v>3.5</v>
      </c>
    </row>
    <row r="14" spans="1:18" x14ac:dyDescent="0.3">
      <c r="A14" t="s">
        <v>141</v>
      </c>
      <c r="B14" t="s">
        <v>135</v>
      </c>
      <c r="C14">
        <v>5.5</v>
      </c>
      <c r="D14">
        <v>125</v>
      </c>
      <c r="E14">
        <v>-160</v>
      </c>
      <c r="F14">
        <v>5.5</v>
      </c>
      <c r="G14">
        <v>120</v>
      </c>
      <c r="H14">
        <v>-152</v>
      </c>
      <c r="I14">
        <v>5.5</v>
      </c>
      <c r="J14">
        <v>120</v>
      </c>
      <c r="K14">
        <v>-155</v>
      </c>
      <c r="L14">
        <v>6.5</v>
      </c>
      <c r="M14">
        <v>115</v>
      </c>
      <c r="N14">
        <v>135</v>
      </c>
      <c r="R14" s="12">
        <f t="shared" si="0"/>
        <v>5.5</v>
      </c>
    </row>
    <row r="15" spans="1:18" x14ac:dyDescent="0.3">
      <c r="A15" t="s">
        <v>146</v>
      </c>
      <c r="B15" t="s">
        <v>68</v>
      </c>
      <c r="C15">
        <v>4.5</v>
      </c>
      <c r="D15">
        <v>110</v>
      </c>
      <c r="E15">
        <v>-145</v>
      </c>
      <c r="F15">
        <v>4.5</v>
      </c>
      <c r="G15">
        <v>110</v>
      </c>
      <c r="H15">
        <v>-140</v>
      </c>
      <c r="I15">
        <v>4.5</v>
      </c>
      <c r="J15">
        <v>110</v>
      </c>
      <c r="K15">
        <v>-145</v>
      </c>
      <c r="L15">
        <v>5.5</v>
      </c>
      <c r="M15">
        <v>114</v>
      </c>
      <c r="N15">
        <v>145</v>
      </c>
      <c r="R15" s="12">
        <f t="shared" si="0"/>
        <v>4.5</v>
      </c>
    </row>
    <row r="16" spans="1:18" x14ac:dyDescent="0.3">
      <c r="R16" s="12">
        <f t="shared" si="0"/>
        <v>0</v>
      </c>
    </row>
    <row r="17" spans="18:18" x14ac:dyDescent="0.3">
      <c r="R17" s="12">
        <f t="shared" si="0"/>
        <v>0</v>
      </c>
    </row>
    <row r="18" spans="18:18" x14ac:dyDescent="0.3">
      <c r="R18" s="12">
        <f t="shared" si="0"/>
        <v>0</v>
      </c>
    </row>
    <row r="19" spans="18:18" x14ac:dyDescent="0.3">
      <c r="R19" s="12">
        <f t="shared" si="0"/>
        <v>0</v>
      </c>
    </row>
    <row r="20" spans="18:18" x14ac:dyDescent="0.3">
      <c r="R20" s="12">
        <f t="shared" si="0"/>
        <v>0</v>
      </c>
    </row>
    <row r="21" spans="18:18" x14ac:dyDescent="0.3">
      <c r="R21" s="12">
        <f t="shared" si="0"/>
        <v>0</v>
      </c>
    </row>
    <row r="22" spans="18:18" x14ac:dyDescent="0.3">
      <c r="R22" s="12">
        <f t="shared" si="0"/>
        <v>0</v>
      </c>
    </row>
    <row r="23" spans="18:18" x14ac:dyDescent="0.3">
      <c r="R23" s="12">
        <f t="shared" si="0"/>
        <v>0</v>
      </c>
    </row>
    <row r="24" spans="18:18" x14ac:dyDescent="0.3">
      <c r="R24" s="12">
        <f t="shared" si="0"/>
        <v>0</v>
      </c>
    </row>
    <row r="25" spans="18:18" x14ac:dyDescent="0.3">
      <c r="R25" s="12">
        <f t="shared" si="0"/>
        <v>0</v>
      </c>
    </row>
    <row r="26" spans="18:18" x14ac:dyDescent="0.3">
      <c r="R26" s="12">
        <f t="shared" si="0"/>
        <v>0</v>
      </c>
    </row>
    <row r="27" spans="18:18" x14ac:dyDescent="0.3">
      <c r="R27" s="12">
        <f t="shared" si="0"/>
        <v>0</v>
      </c>
    </row>
    <row r="28" spans="18:18" x14ac:dyDescent="0.3">
      <c r="R28" s="12">
        <f t="shared" si="0"/>
        <v>0</v>
      </c>
    </row>
    <row r="29" spans="18:18" x14ac:dyDescent="0.3">
      <c r="R29" s="12">
        <f t="shared" si="0"/>
        <v>0</v>
      </c>
    </row>
    <row r="30" spans="18:18" x14ac:dyDescent="0.3">
      <c r="R30" s="12">
        <f t="shared" si="0"/>
        <v>0</v>
      </c>
    </row>
    <row r="31" spans="18:18" x14ac:dyDescent="0.3">
      <c r="R31" s="12">
        <f t="shared" ref="R31" si="1">MIN(C31,F31,I31,L31,O31)</f>
        <v>0</v>
      </c>
    </row>
    <row r="32" spans="18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25</v>
      </c>
      <c r="B2" s="1">
        <v>6.01</v>
      </c>
      <c r="C2" s="1">
        <v>3</v>
      </c>
      <c r="D2" s="1">
        <v>5.54</v>
      </c>
      <c r="F2" s="1"/>
      <c r="G2" s="1"/>
      <c r="H2" s="1"/>
    </row>
    <row r="3" spans="1:8" ht="15" thickBot="1" x14ac:dyDescent="0.35">
      <c r="A3" s="1">
        <v>26</v>
      </c>
      <c r="B3" s="1">
        <v>4.01</v>
      </c>
      <c r="C3" s="1">
        <v>5.04</v>
      </c>
      <c r="D3" s="1">
        <v>5.38</v>
      </c>
      <c r="F3" s="1"/>
      <c r="G3" s="1"/>
      <c r="H3" s="1"/>
    </row>
    <row r="4" spans="1:8" ht="15" thickBot="1" x14ac:dyDescent="0.35">
      <c r="A4" s="1">
        <v>23</v>
      </c>
      <c r="B4" s="1">
        <v>3</v>
      </c>
      <c r="C4" s="1">
        <v>5.04</v>
      </c>
      <c r="D4" s="1">
        <v>3.1</v>
      </c>
      <c r="F4" s="1"/>
      <c r="G4" s="1"/>
      <c r="H4" s="1"/>
    </row>
    <row r="5" spans="1:8" ht="15" thickBot="1" x14ac:dyDescent="0.35">
      <c r="A5" s="1">
        <v>19</v>
      </c>
      <c r="B5" s="1">
        <v>4.05</v>
      </c>
      <c r="C5" s="1">
        <v>5</v>
      </c>
      <c r="D5" s="1">
        <v>5.47</v>
      </c>
      <c r="F5" s="1"/>
      <c r="G5" s="1"/>
      <c r="H5" s="1"/>
    </row>
    <row r="6" spans="1:8" ht="15" thickBot="1" x14ac:dyDescent="0.35">
      <c r="A6" s="1">
        <v>16</v>
      </c>
      <c r="B6" s="1">
        <v>6.01</v>
      </c>
      <c r="C6" s="1">
        <v>4.0199999999999996</v>
      </c>
      <c r="D6" s="1">
        <v>5.2</v>
      </c>
      <c r="F6" s="1"/>
      <c r="G6" s="1"/>
      <c r="H6" s="1"/>
    </row>
    <row r="7" spans="1:8" ht="15" thickBot="1" x14ac:dyDescent="0.35">
      <c r="A7" s="1">
        <v>11</v>
      </c>
      <c r="B7" s="1">
        <v>6</v>
      </c>
      <c r="C7" s="1">
        <v>6</v>
      </c>
      <c r="D7" s="1">
        <v>5.44</v>
      </c>
      <c r="F7" s="1"/>
      <c r="G7" s="1"/>
      <c r="H7" s="1"/>
    </row>
    <row r="8" spans="1:8" ht="15" thickBot="1" x14ac:dyDescent="0.35">
      <c r="A8" s="1">
        <v>30</v>
      </c>
      <c r="B8" s="1">
        <v>3.11</v>
      </c>
      <c r="C8" s="1">
        <v>4.0199999999999996</v>
      </c>
      <c r="D8" s="1">
        <v>5.22</v>
      </c>
      <c r="F8" s="1"/>
      <c r="G8" s="1"/>
      <c r="H8" s="1"/>
    </row>
    <row r="9" spans="1:8" ht="15" thickBot="1" x14ac:dyDescent="0.35">
      <c r="A9" s="1">
        <v>10</v>
      </c>
      <c r="B9" s="1">
        <v>5.0199999999999996</v>
      </c>
      <c r="C9" s="1">
        <v>3</v>
      </c>
      <c r="D9" s="1">
        <v>4.8899999999999997</v>
      </c>
      <c r="F9" s="1"/>
      <c r="G9" s="1"/>
      <c r="H9" s="1"/>
    </row>
    <row r="10" spans="1:8" ht="15" thickBot="1" x14ac:dyDescent="0.35">
      <c r="A10" s="1">
        <v>6</v>
      </c>
      <c r="B10" s="1">
        <v>4.0199999999999996</v>
      </c>
      <c r="C10" s="1">
        <v>6.01</v>
      </c>
      <c r="D10" s="1">
        <v>6.01</v>
      </c>
      <c r="F10" s="1"/>
      <c r="G10" s="1"/>
      <c r="H10" s="1"/>
    </row>
    <row r="11" spans="1:8" ht="15" thickBot="1" x14ac:dyDescent="0.35">
      <c r="A11" s="1">
        <v>12</v>
      </c>
      <c r="B11" s="1">
        <v>5</v>
      </c>
      <c r="C11" s="1">
        <v>3</v>
      </c>
      <c r="D11" s="1">
        <v>5.47</v>
      </c>
      <c r="F11" s="1"/>
      <c r="G11" s="1"/>
      <c r="H11" s="1"/>
    </row>
    <row r="12" spans="1:8" ht="15" thickBot="1" x14ac:dyDescent="0.35">
      <c r="A12" s="1">
        <v>29</v>
      </c>
      <c r="B12" s="1">
        <v>3.05</v>
      </c>
      <c r="C12" s="1">
        <v>4.0199999999999996</v>
      </c>
      <c r="D12" s="1">
        <v>4.43</v>
      </c>
      <c r="F12" s="1"/>
      <c r="G12" s="1"/>
      <c r="H12" s="1"/>
    </row>
    <row r="13" spans="1:8" ht="15" thickBot="1" x14ac:dyDescent="0.35">
      <c r="A13" s="1">
        <v>22</v>
      </c>
      <c r="B13" s="1">
        <v>5.0199999999999996</v>
      </c>
      <c r="C13" s="1">
        <v>4.0599999999999996</v>
      </c>
      <c r="D13" s="1">
        <v>3.74</v>
      </c>
      <c r="F13" s="1"/>
      <c r="G13" s="1"/>
      <c r="H13" s="1"/>
    </row>
    <row r="14" spans="1:8" ht="15" thickBot="1" x14ac:dyDescent="0.35">
      <c r="A14" s="1">
        <v>4</v>
      </c>
      <c r="B14" s="1">
        <v>5.0599999999999996</v>
      </c>
      <c r="C14" s="1">
        <v>4.01</v>
      </c>
      <c r="D14" s="1">
        <v>4.47</v>
      </c>
      <c r="F14" s="1"/>
      <c r="G14" s="1"/>
      <c r="H14" s="1"/>
    </row>
    <row r="15" spans="1:8" ht="15" thickBot="1" x14ac:dyDescent="0.35">
      <c r="A15" s="1">
        <v>27</v>
      </c>
      <c r="B15" s="1">
        <v>4.0199999999999996</v>
      </c>
      <c r="C15" s="1">
        <v>5.0199999999999996</v>
      </c>
      <c r="D15" s="1">
        <v>5.77</v>
      </c>
      <c r="F15" s="1"/>
      <c r="G15" s="1"/>
      <c r="H15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25</v>
      </c>
      <c r="B2" s="1">
        <v>6.22382548509926</v>
      </c>
      <c r="C2" s="1">
        <v>2.67665102126406</v>
      </c>
      <c r="D2" s="1">
        <v>5.4068438084796604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26</v>
      </c>
      <c r="B3" s="1">
        <v>3.98186422401186</v>
      </c>
      <c r="C3" s="1">
        <v>5.3122252442136899</v>
      </c>
      <c r="D3" s="1">
        <v>4.8486838921794204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23</v>
      </c>
      <c r="B4" s="1">
        <v>2.9925644222897301</v>
      </c>
      <c r="C4" s="1">
        <v>5.4097304471699701</v>
      </c>
      <c r="D4" s="1">
        <v>3.4781506365808399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19</v>
      </c>
      <c r="B5" s="1">
        <v>4.18895091367735</v>
      </c>
      <c r="C5" s="1">
        <v>4.8802756491559096</v>
      </c>
      <c r="D5" s="1">
        <v>4.7161298357322998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16</v>
      </c>
      <c r="B6" s="1">
        <v>5.9716084333473303</v>
      </c>
      <c r="C6" s="1">
        <v>4.1817763889925796</v>
      </c>
      <c r="D6" s="1">
        <v>5.0513686583612598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6.0931882820418002</v>
      </c>
      <c r="C7" s="1">
        <v>5.7002194892411904</v>
      </c>
      <c r="D7" s="1">
        <v>5.7515507800572001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30</v>
      </c>
      <c r="B8" s="1">
        <v>3.74146043649744</v>
      </c>
      <c r="C8" s="1">
        <v>4.4398317071988096</v>
      </c>
      <c r="D8" s="1">
        <v>4.8817237899656298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10</v>
      </c>
      <c r="B9" s="1">
        <v>4.8772414117703899</v>
      </c>
      <c r="C9" s="1">
        <v>3.5708541709164598</v>
      </c>
      <c r="D9" s="1">
        <v>4.3483151344440198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6</v>
      </c>
      <c r="B10" s="1">
        <v>4.4038285460667499</v>
      </c>
      <c r="C10" s="1">
        <v>5.9815677881982499</v>
      </c>
      <c r="D10" s="1">
        <v>6.4092716274483603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12</v>
      </c>
      <c r="B11" s="1">
        <v>4.7545618821628501</v>
      </c>
      <c r="C11" s="1">
        <v>3.68996662903126</v>
      </c>
      <c r="D11" s="1">
        <v>5.4190819854937899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29</v>
      </c>
      <c r="B12" s="1">
        <v>2.90537791398978</v>
      </c>
      <c r="C12" s="1">
        <v>4.5815294240688296</v>
      </c>
      <c r="D12" s="1">
        <v>3.85894213446708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22</v>
      </c>
      <c r="B13" s="1">
        <v>5.4763330594209796</v>
      </c>
      <c r="C13" s="1">
        <v>4.1622603570235803</v>
      </c>
      <c r="D13" s="1">
        <v>4.6071912395028596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4</v>
      </c>
      <c r="B14" s="1">
        <v>5.3267249524644704</v>
      </c>
      <c r="C14" s="1">
        <v>3.7591647020208701</v>
      </c>
      <c r="D14" s="1">
        <v>4.20905680148614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27</v>
      </c>
      <c r="B15" s="1">
        <v>3.8260504352244902</v>
      </c>
      <c r="C15" s="1">
        <v>4.9515683596651296</v>
      </c>
      <c r="D15" s="1">
        <v>5.3623324275147297</v>
      </c>
      <c r="G15" s="1">
        <v>14</v>
      </c>
      <c r="H15" s="1">
        <v>116.885004066398</v>
      </c>
      <c r="I15" s="1">
        <v>114.290766828491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6.1308099844797299</v>
      </c>
      <c r="C2" s="1">
        <v>2.74384345319173</v>
      </c>
      <c r="D2" s="1">
        <v>5.1898025543538404</v>
      </c>
    </row>
    <row r="3" spans="1:4" ht="15" thickBot="1" x14ac:dyDescent="0.35">
      <c r="A3" s="1">
        <v>26</v>
      </c>
      <c r="B3" s="1">
        <v>3.9927181760105799</v>
      </c>
      <c r="C3" s="1">
        <v>5.3674064158353998</v>
      </c>
      <c r="D3" s="1">
        <v>4.8514971506593696</v>
      </c>
    </row>
    <row r="4" spans="1:4" ht="15" thickBot="1" x14ac:dyDescent="0.35">
      <c r="A4" s="1">
        <v>23</v>
      </c>
      <c r="B4" s="1">
        <v>2.9738944939260299</v>
      </c>
      <c r="C4" s="1">
        <v>5.4451685153354399</v>
      </c>
      <c r="D4" s="1">
        <v>3.6119962904978302</v>
      </c>
    </row>
    <row r="5" spans="1:4" ht="15" thickBot="1" x14ac:dyDescent="0.35">
      <c r="A5" s="1">
        <v>19</v>
      </c>
      <c r="B5" s="1">
        <v>4.1736133825956996</v>
      </c>
      <c r="C5" s="1">
        <v>4.8822259315651104</v>
      </c>
      <c r="D5" s="1">
        <v>4.8591823003087002</v>
      </c>
    </row>
    <row r="6" spans="1:4" ht="15" thickBot="1" x14ac:dyDescent="0.35">
      <c r="A6" s="1">
        <v>16</v>
      </c>
      <c r="B6" s="1">
        <v>5.90447414215134</v>
      </c>
      <c r="C6" s="1">
        <v>4.1214856319736102</v>
      </c>
      <c r="D6" s="1">
        <v>4.9755281065690804</v>
      </c>
    </row>
    <row r="7" spans="1:4" ht="15" thickBot="1" x14ac:dyDescent="0.35">
      <c r="A7" s="1">
        <v>11</v>
      </c>
      <c r="B7" s="1">
        <v>6.0826083501189796</v>
      </c>
      <c r="C7" s="1">
        <v>5.7535328787243598</v>
      </c>
      <c r="D7" s="1">
        <v>5.7351222385357197</v>
      </c>
    </row>
    <row r="8" spans="1:4" ht="15" thickBot="1" x14ac:dyDescent="0.35">
      <c r="A8" s="1">
        <v>30</v>
      </c>
      <c r="B8" s="1">
        <v>3.7400949552651901</v>
      </c>
      <c r="C8" s="1">
        <v>4.3514393344951703</v>
      </c>
      <c r="D8" s="1">
        <v>4.8333656560946903</v>
      </c>
    </row>
    <row r="9" spans="1:4" ht="15" thickBot="1" x14ac:dyDescent="0.35">
      <c r="A9" s="1">
        <v>10</v>
      </c>
      <c r="B9" s="1">
        <v>4.8508084508301801</v>
      </c>
      <c r="C9" s="1">
        <v>3.5863879255183</v>
      </c>
      <c r="D9" s="1">
        <v>4.3012541408848302</v>
      </c>
    </row>
    <row r="10" spans="1:4" ht="15" thickBot="1" x14ac:dyDescent="0.35">
      <c r="A10" s="1">
        <v>6</v>
      </c>
      <c r="B10" s="1">
        <v>4.3641447799941799</v>
      </c>
      <c r="C10" s="1">
        <v>5.9584501693066496</v>
      </c>
      <c r="D10" s="1">
        <v>6.4122864962556703</v>
      </c>
    </row>
    <row r="11" spans="1:4" ht="15" thickBot="1" x14ac:dyDescent="0.35">
      <c r="A11" s="1">
        <v>12</v>
      </c>
      <c r="B11" s="1">
        <v>4.7811962470268998</v>
      </c>
      <c r="C11" s="1">
        <v>3.6612468508909699</v>
      </c>
      <c r="D11" s="1">
        <v>5.4784959722079902</v>
      </c>
    </row>
    <row r="12" spans="1:4" ht="15" thickBot="1" x14ac:dyDescent="0.35">
      <c r="A12" s="1">
        <v>29</v>
      </c>
      <c r="B12" s="1">
        <v>2.87367366156702</v>
      </c>
      <c r="C12" s="1">
        <v>4.4859537830946596</v>
      </c>
      <c r="D12" s="1">
        <v>4.0485042127856401</v>
      </c>
    </row>
    <row r="13" spans="1:4" ht="15" thickBot="1" x14ac:dyDescent="0.35">
      <c r="A13" s="1">
        <v>22</v>
      </c>
      <c r="B13" s="1">
        <v>5.45849986910103</v>
      </c>
      <c r="C13" s="1">
        <v>4.2478834398308498</v>
      </c>
      <c r="D13" s="1">
        <v>4.4917067876750902</v>
      </c>
    </row>
    <row r="14" spans="1:4" ht="15" thickBot="1" x14ac:dyDescent="0.35">
      <c r="A14" s="1">
        <v>4</v>
      </c>
      <c r="B14" s="1">
        <v>5.2255157260208103</v>
      </c>
      <c r="C14" s="1">
        <v>3.7233425749755802</v>
      </c>
      <c r="D14" s="1">
        <v>4.0660344288332899</v>
      </c>
    </row>
    <row r="15" spans="1:4" ht="15" thickBot="1" x14ac:dyDescent="0.35">
      <c r="A15" s="1">
        <v>27</v>
      </c>
      <c r="B15" s="1">
        <v>3.9123123649298401</v>
      </c>
      <c r="C15" s="1">
        <v>4.9843561158327203</v>
      </c>
      <c r="D15" s="1">
        <v>5.4121879567945603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1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6.6425992779783396</v>
      </c>
      <c r="C2" s="1">
        <v>3.1903114186851198</v>
      </c>
      <c r="D2" s="1">
        <v>4.3951789627465301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26</v>
      </c>
      <c r="B3" s="1">
        <v>4.5159574468085104</v>
      </c>
      <c r="C3" s="1">
        <v>5.8319327731092399</v>
      </c>
      <c r="D3" s="1">
        <v>4.2524115755627001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23</v>
      </c>
      <c r="B4" s="1">
        <v>3.5598455598455598</v>
      </c>
      <c r="C4" s="1">
        <v>5.8319327731092399</v>
      </c>
      <c r="D4" s="1">
        <v>3.84845650140318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19</v>
      </c>
      <c r="B5" s="1">
        <v>4.5159574468085104</v>
      </c>
      <c r="C5" s="1">
        <v>5.8319327731092399</v>
      </c>
      <c r="D5" s="1">
        <v>4.3291139240506302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16</v>
      </c>
      <c r="B6" s="1">
        <v>6.6425992779783396</v>
      </c>
      <c r="C6" s="1">
        <v>4.6256983240223404</v>
      </c>
      <c r="D6" s="1">
        <v>4.3951789627465301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</v>
      </c>
      <c r="B7" s="1">
        <v>6.8584269662921296</v>
      </c>
      <c r="C7" s="1">
        <v>6.6400966183574797</v>
      </c>
      <c r="D7" s="1">
        <v>5.4179487179487102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30</v>
      </c>
      <c r="B8" s="1">
        <v>3.5598455598455598</v>
      </c>
      <c r="C8" s="1">
        <v>4.6256983240223404</v>
      </c>
      <c r="D8" s="1">
        <v>5.0994263862332696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10</v>
      </c>
      <c r="B9" s="1">
        <v>6.0594405594405503</v>
      </c>
      <c r="C9" s="1">
        <v>4.6256983240223404</v>
      </c>
      <c r="D9" s="1">
        <v>3.98798283261802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6</v>
      </c>
      <c r="B10" s="1">
        <v>4.5159574468085104</v>
      </c>
      <c r="C10" s="1">
        <v>6.6400966183574797</v>
      </c>
      <c r="D10" s="1">
        <v>6.1918604651162701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12</v>
      </c>
      <c r="B11" s="1">
        <v>5.9373368146214096</v>
      </c>
      <c r="C11" s="1">
        <v>4.6256983240223404</v>
      </c>
      <c r="D11" s="1">
        <v>5.4179487179487102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29</v>
      </c>
      <c r="B12" s="1">
        <v>3.5598455598455598</v>
      </c>
      <c r="C12" s="1">
        <v>4.6256983240223404</v>
      </c>
      <c r="D12" s="1">
        <v>3.98798283261802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22</v>
      </c>
      <c r="B13" s="1">
        <v>5.8716577540106902</v>
      </c>
      <c r="C13" s="1">
        <v>4.6256983240223404</v>
      </c>
      <c r="D13" s="1">
        <v>3.84845650140318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4</v>
      </c>
      <c r="B14" s="1">
        <v>6.0056818181818103</v>
      </c>
      <c r="C14" s="1">
        <v>4.6256983240223404</v>
      </c>
      <c r="D14" s="1">
        <v>4.1133603238866296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27</v>
      </c>
      <c r="B15" s="1">
        <v>4.5159574468085104</v>
      </c>
      <c r="C15" s="1">
        <v>5.8319327731092399</v>
      </c>
      <c r="D15" s="1">
        <v>4.4361158432708603</v>
      </c>
      <c r="F15" s="1">
        <v>14</v>
      </c>
      <c r="G15" s="1">
        <v>121.169014084507</v>
      </c>
      <c r="H15" s="1">
        <v>112.259259259259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5.1110553999999997</v>
      </c>
      <c r="C2" s="1">
        <v>2.0842692999999999</v>
      </c>
      <c r="D2" s="1">
        <v>6.1756053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26</v>
      </c>
      <c r="B3" s="1">
        <v>3.0712242000000001</v>
      </c>
      <c r="C3" s="1">
        <v>5.1183367000000004</v>
      </c>
      <c r="D3" s="1">
        <v>4.9131966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23</v>
      </c>
      <c r="B4" s="1">
        <v>2.1486939999999999</v>
      </c>
      <c r="C4" s="1">
        <v>5.0686450000000001</v>
      </c>
      <c r="D4" s="1">
        <v>3.4684035999999998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19</v>
      </c>
      <c r="B5" s="1">
        <v>4.3281070000000001</v>
      </c>
      <c r="C5" s="1">
        <v>4.0802290000000001</v>
      </c>
      <c r="D5" s="1">
        <v>4.1277546999999997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16</v>
      </c>
      <c r="B6" s="1">
        <v>5.0137166999999998</v>
      </c>
      <c r="C6" s="1">
        <v>4.2224417000000001</v>
      </c>
      <c r="D6" s="1">
        <v>5.4797029999999998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5.260122</v>
      </c>
      <c r="C7" s="1">
        <v>5.1614380000000004</v>
      </c>
      <c r="D7" s="1">
        <v>4.612476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30</v>
      </c>
      <c r="B8" s="1">
        <v>3.1105616</v>
      </c>
      <c r="C8" s="1">
        <v>4.2534685000000003</v>
      </c>
      <c r="D8" s="1">
        <v>5.1290196999999997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10</v>
      </c>
      <c r="B9" s="1">
        <v>4.0996155999999999</v>
      </c>
      <c r="C9" s="1">
        <v>3.1131796999999999</v>
      </c>
      <c r="D9" s="1">
        <v>4.0818285999999997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6</v>
      </c>
      <c r="B10" s="1">
        <v>4.1920093999999999</v>
      </c>
      <c r="C10" s="1">
        <v>5.302829</v>
      </c>
      <c r="D10" s="1">
        <v>6.0298100000000003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12</v>
      </c>
      <c r="B11" s="1">
        <v>4.2268679999999996</v>
      </c>
      <c r="C11" s="1">
        <v>3.0004642000000001</v>
      </c>
      <c r="D11" s="1">
        <v>5.0492515999999998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29</v>
      </c>
      <c r="B12" s="1">
        <v>2.1585874999999999</v>
      </c>
      <c r="C12" s="1">
        <v>4.3974976999999997</v>
      </c>
      <c r="D12" s="1">
        <v>4.9619099999999996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22</v>
      </c>
      <c r="B13" s="1">
        <v>4.9148034999999997</v>
      </c>
      <c r="C13" s="1">
        <v>4.0768870000000001</v>
      </c>
      <c r="D13" s="1">
        <v>4.0582839999999996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4</v>
      </c>
      <c r="B14" s="1">
        <v>5.3629693999999999</v>
      </c>
      <c r="C14" s="1">
        <v>2.9117860000000002</v>
      </c>
      <c r="D14" s="1">
        <v>4.7004359999999998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27</v>
      </c>
      <c r="B15" s="1">
        <v>3.0015139999999998</v>
      </c>
      <c r="C15" s="1">
        <v>4.0136747000000002</v>
      </c>
      <c r="D15" s="1">
        <v>5.057906</v>
      </c>
      <c r="F15" s="1">
        <v>14</v>
      </c>
      <c r="G15" s="1">
        <v>115.990685</v>
      </c>
      <c r="H15" s="1">
        <v>112.705986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5.9000001975062801</v>
      </c>
      <c r="C2" s="1">
        <v>2.6000019436057298</v>
      </c>
      <c r="D2" s="1">
        <v>5.23368729729658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26</v>
      </c>
      <c r="B3" s="1">
        <v>3.8000004556409999</v>
      </c>
      <c r="C3" s="1">
        <v>5.00000437991135</v>
      </c>
      <c r="D3" s="1">
        <v>4.9138314456080998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23</v>
      </c>
      <c r="B4" s="1">
        <v>2.8000170930391102</v>
      </c>
      <c r="C4" s="1">
        <v>5.1001166610589799</v>
      </c>
      <c r="D4" s="1">
        <v>3.63517131113039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19</v>
      </c>
      <c r="B5" s="1">
        <v>4.0000004432461003</v>
      </c>
      <c r="C5" s="1">
        <v>4.8000009823571501</v>
      </c>
      <c r="D5" s="1">
        <v>4.8351701575532404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16</v>
      </c>
      <c r="B6" s="1">
        <v>5.70000057948132</v>
      </c>
      <c r="C6" s="1">
        <v>4.0999988723163598</v>
      </c>
      <c r="D6" s="1">
        <v>4.9513008917613499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5.8999995857470298</v>
      </c>
      <c r="C7" s="1">
        <v>5.6000026530549896</v>
      </c>
      <c r="D7" s="1">
        <v>5.7060779984653198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30</v>
      </c>
      <c r="B8" s="1">
        <v>3.5000004055473601</v>
      </c>
      <c r="C8" s="1">
        <v>4.2999989363631599</v>
      </c>
      <c r="D8" s="1">
        <v>4.8717983051875597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10</v>
      </c>
      <c r="B9" s="1">
        <v>4.6000174086299204</v>
      </c>
      <c r="C9" s="1">
        <v>3.5001126718770501</v>
      </c>
      <c r="D9" s="1">
        <v>4.3438981579512701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6</v>
      </c>
      <c r="B10" s="1">
        <v>4.2000005046683997</v>
      </c>
      <c r="C10" s="1">
        <v>5.7000028545335901</v>
      </c>
      <c r="D10" s="1">
        <v>6.4123080735493101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12</v>
      </c>
      <c r="B11" s="1">
        <v>4.5999996981430096</v>
      </c>
      <c r="C11" s="1">
        <v>3.5000024518107198</v>
      </c>
      <c r="D11" s="1">
        <v>5.4039223921377904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29</v>
      </c>
      <c r="B12" s="1">
        <v>2.7000014543072601</v>
      </c>
      <c r="C12" s="1">
        <v>4.2000004023647302</v>
      </c>
      <c r="D12" s="1">
        <v>4.0620052177370001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22</v>
      </c>
      <c r="B13" s="1">
        <v>5.2000174501007903</v>
      </c>
      <c r="C13" s="1">
        <v>4.0001144802679196</v>
      </c>
      <c r="D13" s="1">
        <v>4.5185173685118203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4</v>
      </c>
      <c r="B14" s="1">
        <v>5.0000011730849998</v>
      </c>
      <c r="C14" s="1">
        <v>3.60000013885952</v>
      </c>
      <c r="D14" s="1">
        <v>4.1249661060968004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27</v>
      </c>
      <c r="B15" s="1">
        <v>3.70000027558434</v>
      </c>
      <c r="C15" s="1">
        <v>4.8000023880295499</v>
      </c>
      <c r="D15" s="1">
        <v>5.3866802457504601</v>
      </c>
      <c r="F15" s="1">
        <v>14</v>
      </c>
      <c r="G15" s="1">
        <v>116.91304273717699</v>
      </c>
      <c r="H15" s="1">
        <v>114.391305450952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2024-06-11T18:08:27Z</dcterms:modified>
</cp:coreProperties>
</file>