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BF37FF27-37CA-457F-BDDB-889266FB429A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Sheet1!$L$77:$AH$92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Z35" i="1"/>
  <c r="N78" i="1"/>
  <c r="P78" i="1"/>
  <c r="M79" i="1"/>
  <c r="M80" i="1"/>
  <c r="P80" i="1"/>
  <c r="M81" i="1"/>
  <c r="P81" i="1"/>
  <c r="M82" i="1"/>
  <c r="P82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78" i="1"/>
  <c r="AE89" i="1" l="1"/>
  <c r="AE82" i="1"/>
  <c r="AE83" i="1"/>
  <c r="AE87" i="1"/>
  <c r="AE88" i="1"/>
  <c r="AE86" i="1"/>
  <c r="AE91" i="1"/>
  <c r="AE92" i="1"/>
  <c r="AE90" i="1"/>
  <c r="AE80" i="1"/>
  <c r="AE81" i="1"/>
  <c r="AE84" i="1"/>
  <c r="AE85" i="1"/>
  <c r="AE78" i="1"/>
  <c r="W78" i="1"/>
  <c r="W84" i="1"/>
  <c r="W80" i="1"/>
  <c r="W90" i="1"/>
  <c r="W92" i="1"/>
  <c r="W91" i="1"/>
  <c r="W81" i="1"/>
  <c r="W86" i="1"/>
  <c r="W82" i="1"/>
  <c r="W87" i="1"/>
  <c r="W85" i="1"/>
  <c r="W83" i="1"/>
  <c r="W88" i="1"/>
  <c r="W89" i="1"/>
  <c r="P79" i="1"/>
  <c r="W79" i="1" s="1"/>
  <c r="R21" i="17"/>
  <c r="R22" i="17"/>
  <c r="R23" i="17"/>
  <c r="R24" i="17"/>
  <c r="R25" i="17"/>
  <c r="R26" i="17"/>
  <c r="R27" i="17"/>
  <c r="R28" i="17"/>
  <c r="R29" i="17"/>
  <c r="R30" i="17"/>
  <c r="AE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H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O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O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O87" i="1" s="1"/>
  <c r="D47" i="1"/>
  <c r="D67" i="1" s="1"/>
  <c r="E46" i="1"/>
  <c r="E66" i="1" s="1"/>
  <c r="D46" i="1"/>
  <c r="D66" i="1" s="1"/>
  <c r="E45" i="1"/>
  <c r="E85" i="1" s="1"/>
  <c r="O85" i="1" s="1"/>
  <c r="D45" i="1"/>
  <c r="D65" i="1" s="1"/>
  <c r="E44" i="1"/>
  <c r="E64" i="1" s="1"/>
  <c r="D44" i="1"/>
  <c r="D64" i="1" s="1"/>
  <c r="E43" i="1"/>
  <c r="E83" i="1" s="1"/>
  <c r="O83" i="1" s="1"/>
  <c r="D43" i="1"/>
  <c r="D83" i="1" s="1"/>
  <c r="L83" i="1" s="1"/>
  <c r="E42" i="1"/>
  <c r="E82" i="1" s="1"/>
  <c r="O82" i="1" s="1"/>
  <c r="D42" i="1"/>
  <c r="D82" i="1" s="1"/>
  <c r="L82" i="1" s="1"/>
  <c r="E40" i="1"/>
  <c r="E80" i="1" s="1"/>
  <c r="O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O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O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O91" i="1" s="1"/>
  <c r="E90" i="1"/>
  <c r="O90" i="1" s="1"/>
  <c r="D90" i="1"/>
  <c r="L90" i="1" s="1"/>
  <c r="D91" i="1"/>
  <c r="L91" i="1" s="1"/>
  <c r="E89" i="1"/>
  <c r="O89" i="1" s="1"/>
  <c r="E88" i="1"/>
  <c r="O88" i="1" s="1"/>
  <c r="D88" i="1"/>
  <c r="L88" i="1" s="1"/>
  <c r="D87" i="1"/>
  <c r="L87" i="1" s="1"/>
  <c r="E86" i="1"/>
  <c r="O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O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T91" i="1" s="1"/>
  <c r="X91" i="1" s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T87" i="1" l="1"/>
  <c r="X87" i="1" s="1"/>
  <c r="T88" i="1"/>
  <c r="X88" i="1" s="1"/>
  <c r="T89" i="1"/>
  <c r="X89" i="1" s="1"/>
  <c r="T85" i="1"/>
  <c r="X85" i="1" s="1"/>
  <c r="T92" i="1"/>
  <c r="T90" i="1"/>
  <c r="X90" i="1" s="1"/>
  <c r="T86" i="1"/>
  <c r="T84" i="1"/>
  <c r="AB90" i="1"/>
  <c r="AF90" i="1" s="1"/>
  <c r="AB92" i="1"/>
  <c r="AF92" i="1" s="1"/>
  <c r="AB89" i="1"/>
  <c r="AF89" i="1" s="1"/>
  <c r="AB88" i="1"/>
  <c r="AF88" i="1" s="1"/>
  <c r="AB85" i="1"/>
  <c r="AF85" i="1" s="1"/>
  <c r="U91" i="1"/>
  <c r="V91" i="1" s="1"/>
  <c r="AB86" i="1"/>
  <c r="AF86" i="1" s="1"/>
  <c r="AB91" i="1"/>
  <c r="AF91" i="1" s="1"/>
  <c r="AB87" i="1"/>
  <c r="AF87" i="1" s="1"/>
  <c r="AB84" i="1"/>
  <c r="AF84" i="1" s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U88" i="1" l="1"/>
  <c r="V88" i="1" s="1"/>
  <c r="Y88" i="1" s="1"/>
  <c r="T83" i="1"/>
  <c r="X83" i="1" s="1"/>
  <c r="T80" i="1"/>
  <c r="X80" i="1" s="1"/>
  <c r="U85" i="1"/>
  <c r="V85" i="1" s="1"/>
  <c r="Y85" i="1" s="1"/>
  <c r="U92" i="1"/>
  <c r="V92" i="1" s="1"/>
  <c r="X92" i="1"/>
  <c r="U84" i="1"/>
  <c r="V84" i="1" s="1"/>
  <c r="X84" i="1"/>
  <c r="U86" i="1"/>
  <c r="V86" i="1" s="1"/>
  <c r="X86" i="1"/>
  <c r="T79" i="1"/>
  <c r="X79" i="1" s="1"/>
  <c r="T81" i="1"/>
  <c r="T78" i="1"/>
  <c r="X78" i="1" s="1"/>
  <c r="T82" i="1"/>
  <c r="U87" i="1"/>
  <c r="V87" i="1" s="1"/>
  <c r="Y87" i="1" s="1"/>
  <c r="AC90" i="1"/>
  <c r="AD90" i="1" s="1"/>
  <c r="AG90" i="1" s="1"/>
  <c r="AC92" i="1"/>
  <c r="AD92" i="1" s="1"/>
  <c r="AG92" i="1" s="1"/>
  <c r="AC88" i="1"/>
  <c r="AD88" i="1" s="1"/>
  <c r="AG88" i="1" s="1"/>
  <c r="AC89" i="1"/>
  <c r="AD89" i="1" s="1"/>
  <c r="AG89" i="1" s="1"/>
  <c r="Y91" i="1"/>
  <c r="AC91" i="1"/>
  <c r="AD91" i="1" s="1"/>
  <c r="AG91" i="1" s="1"/>
  <c r="AB82" i="1"/>
  <c r="AF82" i="1" s="1"/>
  <c r="AC86" i="1"/>
  <c r="AD86" i="1" s="1"/>
  <c r="AG86" i="1" s="1"/>
  <c r="AC85" i="1"/>
  <c r="AD85" i="1" s="1"/>
  <c r="AG85" i="1" s="1"/>
  <c r="AC87" i="1"/>
  <c r="AD87" i="1" s="1"/>
  <c r="AG87" i="1" s="1"/>
  <c r="AB79" i="1"/>
  <c r="AF79" i="1" s="1"/>
  <c r="AB81" i="1"/>
  <c r="AF81" i="1" s="1"/>
  <c r="AB78" i="1"/>
  <c r="AF78" i="1" s="1"/>
  <c r="AC84" i="1"/>
  <c r="AD84" i="1" s="1"/>
  <c r="AB80" i="1"/>
  <c r="AF80" i="1" s="1"/>
  <c r="AB83" i="1"/>
  <c r="AF83" i="1" s="1"/>
  <c r="U90" i="1"/>
  <c r="V90" i="1" s="1"/>
  <c r="U89" i="1"/>
  <c r="V89" i="1" s="1"/>
  <c r="U83" i="1" l="1"/>
  <c r="V83" i="1" s="1"/>
  <c r="Y83" i="1" s="1"/>
  <c r="Y92" i="1"/>
  <c r="Y86" i="1"/>
  <c r="Y84" i="1"/>
  <c r="U82" i="1"/>
  <c r="V82" i="1" s="1"/>
  <c r="X82" i="1"/>
  <c r="U81" i="1"/>
  <c r="V81" i="1" s="1"/>
  <c r="X81" i="1"/>
  <c r="U78" i="1"/>
  <c r="V78" i="1" s="1"/>
  <c r="AC82" i="1"/>
  <c r="AD82" i="1" s="1"/>
  <c r="AG82" i="1" s="1"/>
  <c r="U79" i="1"/>
  <c r="V79" i="1" s="1"/>
  <c r="Y79" i="1" s="1"/>
  <c r="AC81" i="1"/>
  <c r="AD81" i="1" s="1"/>
  <c r="AG81" i="1" s="1"/>
  <c r="AC79" i="1"/>
  <c r="AD79" i="1" s="1"/>
  <c r="AG79" i="1" s="1"/>
  <c r="AC78" i="1"/>
  <c r="AD78" i="1" s="1"/>
  <c r="AG78" i="1" s="1"/>
  <c r="AG84" i="1"/>
  <c r="AC80" i="1"/>
  <c r="AD80" i="1" s="1"/>
  <c r="AG80" i="1" s="1"/>
  <c r="Y89" i="1"/>
  <c r="AC83" i="1"/>
  <c r="AD83" i="1" s="1"/>
  <c r="Y90" i="1"/>
  <c r="U80" i="1"/>
  <c r="V80" i="1" s="1"/>
  <c r="Y81" i="1" l="1"/>
  <c r="Y82" i="1"/>
  <c r="Y78" i="1"/>
  <c r="AG83" i="1"/>
  <c r="Y80" i="1"/>
</calcChain>
</file>

<file path=xl/sharedStrings.xml><?xml version="1.0" encoding="utf-8"?>
<sst xmlns="http://schemas.openxmlformats.org/spreadsheetml/2006/main" count="572" uniqueCount="210">
  <si>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</si>
  <si>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</si>
  <si>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</si>
  <si>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</si>
  <si>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</si>
  <si>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</si>
  <si>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</si>
  <si>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</si>
  <si>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</si>
  <si>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</si>
  <si>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</si>
  <si>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</si>
  <si>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</si>
  <si>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</si>
  <si>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</si>
  <si>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</si>
  <si>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</si>
  <si>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</si>
  <si>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</si>
  <si>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</si>
  <si>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</si>
  <si>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</si>
  <si>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</si>
  <si>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</si>
  <si>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</si>
  <si>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</si>
  <si>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</si>
  <si>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</si>
  <si>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</si>
  <si>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</si>
  <si>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</si>
  <si>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</si>
  <si>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</si>
  <si>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</si>
  <si>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</si>
  <si>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</si>
  <si>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</si>
  <si>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</si>
  <si>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</si>
  <si>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</si>
  <si>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</si>
  <si>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</si>
  <si>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</si>
  <si>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</si>
  <si>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</si>
  <si>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</si>
  <si>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</si>
  <si>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</si>
  <si>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</si>
  <si>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</si>
  <si>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</si>
  <si>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</si>
  <si>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</si>
  <si>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</si>
  <si>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</si>
  <si>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</si>
  <si>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</si>
  <si>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</si>
  <si>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</si>
  <si>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</si>
  <si>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</si>
  <si>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</si>
  <si>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</si>
  <si>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CHW</t>
  </si>
  <si>
    <t>OAK</t>
  </si>
  <si>
    <t>KCR</t>
  </si>
  <si>
    <t>SEA</t>
  </si>
  <si>
    <t>SDP</t>
  </si>
  <si>
    <t>TOR</t>
  </si>
  <si>
    <t>BAL</t>
  </si>
  <si>
    <t>NYY</t>
  </si>
  <si>
    <t>COL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</si>
  <si>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</si>
  <si>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</si>
  <si>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</si>
  <si>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</si>
  <si>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</si>
  <si>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</si>
  <si>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</si>
  <si>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</si>
  <si>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</si>
  <si>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</si>
  <si>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</si>
  <si>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</si>
  <si>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</si>
  <si>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</si>
  <si>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</si>
  <si>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</si>
  <si>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</si>
  <si>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</si>
  <si>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</si>
  <si>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</si>
  <si>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</si>
  <si>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</si>
  <si>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</si>
  <si>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</si>
  <si>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</si>
  <si>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</si>
  <si>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</si>
  <si>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</si>
  <si>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</si>
  <si>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</si>
  <si>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</si>
  <si>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</si>
  <si>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</si>
  <si>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</si>
  <si>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</si>
  <si>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</si>
  <si>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</si>
  <si>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</si>
  <si>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</si>
  <si>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</si>
  <si>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</si>
  <si>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</si>
  <si>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</si>
  <si>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</si>
  <si>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</si>
  <si>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</si>
  <si>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</si>
  <si>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</si>
  <si>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</si>
  <si>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</si>
  <si>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</si>
  <si>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</si>
  <si>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</si>
  <si>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</si>
  <si>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</si>
  <si>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</si>
  <si>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L10 OPP Avg</t>
  </si>
  <si>
    <t>Average Home Team Score</t>
  </si>
  <si>
    <t>Additional Stars</t>
  </si>
  <si>
    <t>Average Combined Score Difference</t>
  </si>
  <si>
    <t>-130</t>
  </si>
  <si>
    <t>+110</t>
  </si>
  <si>
    <t>MIL</t>
  </si>
  <si>
    <t>TBR</t>
  </si>
  <si>
    <t>SFG</t>
  </si>
  <si>
    <t>HOU</t>
  </si>
  <si>
    <t>-115</t>
  </si>
  <si>
    <t>-105</t>
  </si>
  <si>
    <t>-150</t>
  </si>
  <si>
    <t>+130</t>
  </si>
  <si>
    <t>8.5</t>
  </si>
  <si>
    <t>ARI</t>
  </si>
  <si>
    <t>ATL</t>
  </si>
  <si>
    <t/>
  </si>
  <si>
    <t>BOS</t>
  </si>
  <si>
    <t>CHC</t>
  </si>
  <si>
    <t>CLE</t>
  </si>
  <si>
    <t>DET</t>
  </si>
  <si>
    <t>LAA</t>
  </si>
  <si>
    <t>LAD</t>
  </si>
  <si>
    <t>MIA</t>
  </si>
  <si>
    <t>NYM</t>
  </si>
  <si>
    <t>PHI</t>
  </si>
  <si>
    <t>PIT</t>
  </si>
  <si>
    <t>SD</t>
  </si>
  <si>
    <t>STL</t>
  </si>
  <si>
    <t>TEX</t>
  </si>
  <si>
    <t>WSH</t>
  </si>
  <si>
    <t>WSN</t>
  </si>
  <si>
    <t>CIN</t>
  </si>
  <si>
    <t>+125</t>
  </si>
  <si>
    <t>+115</t>
  </si>
  <si>
    <t>-145</t>
  </si>
  <si>
    <t>-110</t>
  </si>
  <si>
    <t>-165</t>
  </si>
  <si>
    <t>-200</t>
  </si>
  <si>
    <t>-135</t>
  </si>
  <si>
    <t>+140</t>
  </si>
  <si>
    <t>Slade Cecconi</t>
  </si>
  <si>
    <t>Spencer Schwellenbach</t>
  </si>
  <si>
    <t>Cade Povich</t>
  </si>
  <si>
    <t>Nick Pivetta</t>
  </si>
  <si>
    <t>Javier Assad</t>
  </si>
  <si>
    <t>Jonathan Cannon</t>
  </si>
  <si>
    <t>Nick Lodolo</t>
  </si>
  <si>
    <t>Tanner Bibee</t>
  </si>
  <si>
    <t>Austin Gomber</t>
  </si>
  <si>
    <t>Reese Olson</t>
  </si>
  <si>
    <t>Framber Valdez</t>
  </si>
  <si>
    <t>Jose Soriano</t>
  </si>
  <si>
    <t>Walker Buehler</t>
  </si>
  <si>
    <t>Braxton Garrett</t>
  </si>
  <si>
    <t>Tobias Myers</t>
  </si>
  <si>
    <t>Pablo Lopez</t>
  </si>
  <si>
    <t>David Peterson</t>
  </si>
  <si>
    <t>Cody Poteet</t>
  </si>
  <si>
    <t>Hogan Harris</t>
  </si>
  <si>
    <t>Cristopher Sanchez</t>
  </si>
  <si>
    <t>Bailey Falter</t>
  </si>
  <si>
    <t>Michael King</t>
  </si>
  <si>
    <t>Bryce Miller</t>
  </si>
  <si>
    <t>Logan Webb</t>
  </si>
  <si>
    <t>Sonny Gray</t>
  </si>
  <si>
    <t>Aaron Civale</t>
  </si>
  <si>
    <t>Jon Gray</t>
  </si>
  <si>
    <t>Chris Bassitt</t>
  </si>
  <si>
    <t>Jake Irvin</t>
  </si>
  <si>
    <t>Dan Altavilla</t>
  </si>
  <si>
    <t>-250</t>
  </si>
  <si>
    <t>+190</t>
  </si>
  <si>
    <t>+105</t>
  </si>
  <si>
    <t>-125</t>
  </si>
  <si>
    <t>-225</t>
  </si>
  <si>
    <t>+150</t>
  </si>
  <si>
    <t>-175</t>
  </si>
  <si>
    <t>+210</t>
  </si>
  <si>
    <t>-255</t>
  </si>
  <si>
    <t>+165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</si>
</sst>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11" fillId="0" borderId="2" xfId="0" applyFont="1" applyBorder="1" applyAlignment="1">
      <alignment horizontal="center" vertical="top"/>
    </xf>
    <xf numFmtId="2" fontId="0" fillId="4" borderId="2" xfId="0" applyNumberFormat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P128"/>
  <sheetViews>
    <sheetView tabSelected="1" topLeftCell="L64" zoomScale="80" zoomScaleNormal="80" workbookViewId="0">
      <selection activeCell="AB92" sqref="AB92:AH92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126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126</v>
      </c>
      <c r="AA1" s="4" t="s">
        <v>42</v>
      </c>
      <c r="AB1" s="4" t="s">
        <v>43</v>
      </c>
      <c r="AE1" s="19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71</v>
      </c>
      <c r="B2" t="s">
        <v>36</v>
      </c>
      <c r="C2" s="5">
        <f>RF!B2</f>
        <v>3</v>
      </c>
      <c r="D2" s="5">
        <f>LR!B2</f>
        <v>3.0519061215587402</v>
      </c>
      <c r="E2" s="5">
        <f>Adaboost!B2</f>
        <v>3.2482517482517399</v>
      </c>
      <c r="F2" s="5">
        <f>XGBR!B2</f>
        <v>2.0171212999999999</v>
      </c>
      <c r="G2" s="5">
        <f>Huber!B2</f>
        <v>2.90001625057422</v>
      </c>
      <c r="H2" s="5">
        <f>BayesRidge!B2</f>
        <v>3.0498889955538999</v>
      </c>
      <c r="I2" s="5">
        <f>Elastic!B2</f>
        <v>3.4792297580640499</v>
      </c>
      <c r="J2" s="5">
        <f>GBR!B2</f>
        <v>3.1043502135348899</v>
      </c>
      <c r="K2" s="6">
        <f t="shared" ref="K2:K24" si="0">AVERAGE(C2:J2,B39)</f>
        <v>2.9900993644479112</v>
      </c>
      <c r="L2">
        <f>MAX(C2:J2)</f>
        <v>3.4792297580640499</v>
      </c>
      <c r="M2">
        <f>MIN(C2:J2)</f>
        <v>2.0171212999999999</v>
      </c>
      <c r="N2">
        <v>3.1</v>
      </c>
      <c r="O2" s="5">
        <f>RF!C2</f>
        <v>6</v>
      </c>
      <c r="P2" s="5">
        <f>LR!C2</f>
        <v>5.9113864867504304</v>
      </c>
      <c r="Q2" s="5">
        <f>Adaboost!C2</f>
        <v>6.8050541516245397</v>
      </c>
      <c r="R2" s="5">
        <f>XGBR!C2</f>
        <v>5.0165300000000004</v>
      </c>
      <c r="S2" s="5">
        <f>Huber!C2</f>
        <v>5.7001210259846404</v>
      </c>
      <c r="T2" s="5">
        <f>BayesRidge!C2</f>
        <v>5.90577917021142</v>
      </c>
      <c r="U2" s="5">
        <f>Elastic!C2</f>
        <v>5.37384115315961</v>
      </c>
      <c r="V2" s="5">
        <f>GBR!C2</f>
        <v>6.0718359037359999</v>
      </c>
      <c r="W2" s="6">
        <f t="shared" ref="W2:W35" si="1">AVERAGE(O2:V2,C39)</f>
        <v>5.8525007850450415</v>
      </c>
      <c r="X2" s="6">
        <f>MAX(O2:V2)</f>
        <v>6.8050541516245397</v>
      </c>
      <c r="Y2" s="6">
        <f>MIN(O2:V2)</f>
        <v>5.0165300000000004</v>
      </c>
      <c r="Z2">
        <v>6.2</v>
      </c>
      <c r="AA2" s="6">
        <f>MAX(L2,M2,X3,Y3)-MIN(L3,M3,X2,Y2)</f>
        <v>2.69555767241379</v>
      </c>
      <c r="AB2" s="6">
        <f>MIN(L2,M2,X3,Y3)-MAX(L3,M3,X2,Y2)</f>
        <v>-4.7879328516245394</v>
      </c>
      <c r="AC2" s="6"/>
      <c r="AE2" t="s">
        <v>178</v>
      </c>
      <c r="AF2" s="6">
        <f>RF!D2</f>
        <v>3.48</v>
      </c>
      <c r="AG2" s="6">
        <f>LR!D2</f>
        <v>3.9335718508662598</v>
      </c>
      <c r="AH2" s="6">
        <f>Adaboost!D2</f>
        <v>4.07981220657277</v>
      </c>
      <c r="AI2" s="6">
        <f>XGBR!D2</f>
        <v>3.9820582999999998</v>
      </c>
      <c r="AJ2" s="6">
        <f>Huber!D2</f>
        <v>3.9133557162178798</v>
      </c>
      <c r="AK2" s="6">
        <f>BayesRidge!D2</f>
        <v>3.9410069714379099</v>
      </c>
      <c r="AL2" s="6">
        <f>Elastic!D2</f>
        <v>4.3413943261399996</v>
      </c>
      <c r="AM2" s="6">
        <f>GBR!D2</f>
        <v>3.7380041765068102</v>
      </c>
      <c r="AN2" s="6">
        <f>AVERAGE(AF2:AM2,Neural!D2)</f>
        <v>3.9393999048304247</v>
      </c>
      <c r="AO2" s="6">
        <f>MAX(AF2:AM2,Neural!D2)</f>
        <v>4.3413943261399996</v>
      </c>
      <c r="AP2" s="6">
        <f>MIN(AF2:AM2,Neural!D2)</f>
        <v>3.48</v>
      </c>
    </row>
    <row r="3" spans="1:42" ht="15" thickBot="1" x14ac:dyDescent="0.35">
      <c r="A3" t="s">
        <v>36</v>
      </c>
      <c r="B3" t="s">
        <v>71</v>
      </c>
      <c r="C3" s="5">
        <f>RF!B3</f>
        <v>4.04</v>
      </c>
      <c r="D3" s="5">
        <f>LR!B3</f>
        <v>3.7564015653332201</v>
      </c>
      <c r="E3" s="5">
        <f>Adaboost!B3</f>
        <v>4.5198019801980198</v>
      </c>
      <c r="F3" s="5">
        <f>XGBR!B3</f>
        <v>2.9940975000000001</v>
      </c>
      <c r="G3" s="5">
        <f>Huber!B3</f>
        <v>3.6000005185452002</v>
      </c>
      <c r="H3" s="5">
        <f>BayesRidge!B3</f>
        <v>3.7627147988088798</v>
      </c>
      <c r="I3" s="5">
        <f>Elastic!B3</f>
        <v>3.9384914234178998</v>
      </c>
      <c r="J3" s="5">
        <f>GBR!B3</f>
        <v>4.1077038975007998</v>
      </c>
      <c r="K3" s="6">
        <f t="shared" si="0"/>
        <v>3.8335410904599874</v>
      </c>
      <c r="L3">
        <f t="shared" ref="L3:L35" si="2">MAX(C3:J3)</f>
        <v>4.5198019801980198</v>
      </c>
      <c r="M3">
        <f t="shared" ref="M3:M35" si="3">MIN(C3:J3)</f>
        <v>2.9940975000000001</v>
      </c>
      <c r="N3">
        <v>3.7</v>
      </c>
      <c r="O3" s="5">
        <f>RF!C3</f>
        <v>5</v>
      </c>
      <c r="P3" s="5">
        <f>LR!C3</f>
        <v>4.8048888051148699</v>
      </c>
      <c r="Q3" s="5">
        <f>Adaboost!C3</f>
        <v>5.68965517241379</v>
      </c>
      <c r="R3" s="5">
        <f>XGBR!C3</f>
        <v>4.1367425999999998</v>
      </c>
      <c r="S3" s="5">
        <f>Huber!C3</f>
        <v>4.60000317540658</v>
      </c>
      <c r="T3" s="5">
        <f>BayesRidge!C3</f>
        <v>4.80605668934402</v>
      </c>
      <c r="U3" s="5">
        <f>Elastic!C3</f>
        <v>4.6201276396008701</v>
      </c>
      <c r="V3" s="5">
        <f>GBR!C3</f>
        <v>5.0523915580403802</v>
      </c>
      <c r="W3" s="6">
        <f t="shared" si="1"/>
        <v>4.8279332823692647</v>
      </c>
      <c r="X3" s="6">
        <f t="shared" ref="X3:X35" si="4">MAX(O3:V3)</f>
        <v>5.68965517241379</v>
      </c>
      <c r="Y3" s="6">
        <f t="shared" ref="Y3:Y35" si="5">MIN(O3:V3)</f>
        <v>4.1367425999999998</v>
      </c>
      <c r="Z3">
        <v>4.7</v>
      </c>
      <c r="AC3" s="6"/>
      <c r="AE3" t="s">
        <v>185</v>
      </c>
      <c r="AF3" s="6">
        <f>RF!D3</f>
        <v>5.54</v>
      </c>
      <c r="AG3" s="6">
        <f>LR!D3</f>
        <v>5.05986775546884</v>
      </c>
      <c r="AH3" s="6">
        <f>Adaboost!D3</f>
        <v>4.7441016333938197</v>
      </c>
      <c r="AI3" s="6">
        <f>XGBR!D3</f>
        <v>4.2032449999999999</v>
      </c>
      <c r="AJ3" s="6">
        <f>Huber!D3</f>
        <v>5.0187249325010104</v>
      </c>
      <c r="AK3" s="6">
        <f>BayesRidge!D3</f>
        <v>5.0352957638035596</v>
      </c>
      <c r="AL3" s="6">
        <f>Elastic!D3</f>
        <v>4.80384075345588</v>
      </c>
      <c r="AM3" s="6">
        <f>GBR!D3</f>
        <v>5.1460003056414996</v>
      </c>
      <c r="AN3" s="6">
        <f>AVERAGE(AF3:AM3,Neural!D3)</f>
        <v>4.9626241160152169</v>
      </c>
      <c r="AO3" s="6">
        <f>MAX(AF3:AM3,Neural!D3)</f>
        <v>5.54</v>
      </c>
      <c r="AP3" s="6">
        <f>MIN(AF3:AM3,Neural!D3)</f>
        <v>4.2032449999999999</v>
      </c>
    </row>
    <row r="4" spans="1:42" ht="15" thickBot="1" x14ac:dyDescent="0.35">
      <c r="A4" t="s">
        <v>68</v>
      </c>
      <c r="B4" t="s">
        <v>134</v>
      </c>
      <c r="C4" s="5">
        <f>RF!B4</f>
        <v>3.01</v>
      </c>
      <c r="D4" s="5">
        <f>LR!B4</f>
        <v>3.5033584655279402</v>
      </c>
      <c r="E4" s="5">
        <f>Adaboost!B4</f>
        <v>3.2482517482517399</v>
      </c>
      <c r="F4" s="5">
        <f>XGBR!B4</f>
        <v>3.1427177999999998</v>
      </c>
      <c r="G4" s="5">
        <f>Huber!B4</f>
        <v>3.3000000662002398</v>
      </c>
      <c r="H4" s="5">
        <f>BayesRidge!B4</f>
        <v>3.5094286165056698</v>
      </c>
      <c r="I4" s="5">
        <f>Elastic!B4</f>
        <v>3.6815915891914002</v>
      </c>
      <c r="J4" s="5">
        <f>GBR!B4</f>
        <v>3.1101163693782099</v>
      </c>
      <c r="K4" s="6">
        <f t="shared" si="0"/>
        <v>3.3345941522516154</v>
      </c>
      <c r="L4">
        <f t="shared" si="2"/>
        <v>3.6815915891914002</v>
      </c>
      <c r="M4">
        <f t="shared" si="3"/>
        <v>3.01</v>
      </c>
      <c r="N4">
        <v>3.5</v>
      </c>
      <c r="O4" s="5">
        <f>RF!C4</f>
        <v>4.0999999999999996</v>
      </c>
      <c r="P4" s="5">
        <f>LR!C4</f>
        <v>3.6997471997164699</v>
      </c>
      <c r="Q4" s="5">
        <f>Adaboost!C4</f>
        <v>4.3761061946902604</v>
      </c>
      <c r="R4" s="5">
        <f>XGBR!C4</f>
        <v>2.9539650000000002</v>
      </c>
      <c r="S4" s="5">
        <f>Huber!C4</f>
        <v>3.6000008369646799</v>
      </c>
      <c r="T4" s="5">
        <f>BayesRidge!C4</f>
        <v>3.7020610156758398</v>
      </c>
      <c r="U4" s="5">
        <f>Elastic!C4</f>
        <v>3.9582318073291298</v>
      </c>
      <c r="V4" s="5">
        <f>GBR!C4</f>
        <v>4.0520303155147799</v>
      </c>
      <c r="W4" s="6">
        <f t="shared" si="1"/>
        <v>3.7903895795579743</v>
      </c>
      <c r="X4" s="6">
        <f t="shared" si="4"/>
        <v>4.3761061946902604</v>
      </c>
      <c r="Y4" s="6">
        <f t="shared" si="5"/>
        <v>2.9539650000000002</v>
      </c>
      <c r="Z4">
        <v>3.7</v>
      </c>
      <c r="AA4" s="6">
        <f>MAX(L4,M4,X5,Y5)-MIN(L5,M5,X4,Y4)</f>
        <v>0.7276265891914</v>
      </c>
      <c r="AB4" s="6">
        <f>MIN(L4,M4,X5,Y5)-MAX(L5,M5,X4,Y4)</f>
        <v>-1.3836921946902603</v>
      </c>
      <c r="AC4" s="6"/>
      <c r="AE4" t="s">
        <v>197</v>
      </c>
      <c r="AF4" s="6">
        <f>RF!D4</f>
        <v>5.72</v>
      </c>
      <c r="AG4" s="6">
        <f>LR!D4</f>
        <v>5.1863301584513</v>
      </c>
      <c r="AH4" s="6">
        <f>Adaboost!D4</f>
        <v>4.8734353268428299</v>
      </c>
      <c r="AI4" s="6">
        <f>XGBR!D4</f>
        <v>5.8650169999999999</v>
      </c>
      <c r="AJ4" s="6">
        <f>Huber!D4</f>
        <v>5.2231194326809103</v>
      </c>
      <c r="AK4" s="6">
        <f>BayesRidge!D4</f>
        <v>5.25264435648318</v>
      </c>
      <c r="AL4" s="6">
        <f>Elastic!D4</f>
        <v>5.0840958127701903</v>
      </c>
      <c r="AM4" s="6">
        <f>GBR!D4</f>
        <v>5.6371323524691999</v>
      </c>
      <c r="AN4" s="6">
        <f>AVERAGE(AF4:AM4,Neural!D4)</f>
        <v>5.3585657408106764</v>
      </c>
      <c r="AO4" s="6">
        <f>MAX(AF4:AM4,Neural!D4)</f>
        <v>5.8650169999999999</v>
      </c>
      <c r="AP4" s="6">
        <f>MIN(AF4:AM4,Neural!D4)</f>
        <v>4.8734353268428299</v>
      </c>
    </row>
    <row r="5" spans="1:42" ht="15" thickBot="1" x14ac:dyDescent="0.35">
      <c r="A5" t="s">
        <v>134</v>
      </c>
      <c r="B5" t="s">
        <v>68</v>
      </c>
      <c r="C5" s="5">
        <f>RF!B5</f>
        <v>3.03</v>
      </c>
      <c r="D5" s="5">
        <f>LR!B5</f>
        <v>3.3075015124790301</v>
      </c>
      <c r="E5" s="5">
        <f>Adaboost!B5</f>
        <v>3.2482517482517399</v>
      </c>
      <c r="F5" s="5">
        <f>XGBR!B5</f>
        <v>3.0957642000000001</v>
      </c>
      <c r="G5" s="5">
        <f>Huber!B5</f>
        <v>3.1000165255418302</v>
      </c>
      <c r="H5" s="5">
        <f>BayesRidge!B5</f>
        <v>3.2968006888286898</v>
      </c>
      <c r="I5" s="5">
        <f>Elastic!B5</f>
        <v>3.5758005580033498</v>
      </c>
      <c r="J5" s="5">
        <f>GBR!B5</f>
        <v>3.1172465520462098</v>
      </c>
      <c r="K5" s="6">
        <f t="shared" si="0"/>
        <v>3.2296327047253937</v>
      </c>
      <c r="L5">
        <f t="shared" si="2"/>
        <v>3.5758005580033498</v>
      </c>
      <c r="M5">
        <f t="shared" si="3"/>
        <v>3.03</v>
      </c>
      <c r="N5">
        <v>3.2</v>
      </c>
      <c r="O5" s="5">
        <f>RF!C5</f>
        <v>3</v>
      </c>
      <c r="P5" s="5">
        <f>LR!C5</f>
        <v>3.1539151681902902</v>
      </c>
      <c r="Q5" s="5">
        <f>Adaboost!C5</f>
        <v>3.3719376391982099</v>
      </c>
      <c r="R5" s="5">
        <f>XGBR!C5</f>
        <v>2.9924140000000001</v>
      </c>
      <c r="S5" s="5">
        <f>Huber!C5</f>
        <v>3.0001206974121</v>
      </c>
      <c r="T5" s="5">
        <f>BayesRidge!C5</f>
        <v>3.1531843766320899</v>
      </c>
      <c r="U5" s="5">
        <f>Elastic!C5</f>
        <v>3.4005110978043098</v>
      </c>
      <c r="V5" s="5">
        <f>GBR!C5</f>
        <v>3.0925854354879099</v>
      </c>
      <c r="W5" s="6">
        <f t="shared" si="1"/>
        <v>3.1387501950833343</v>
      </c>
      <c r="X5" s="6">
        <f t="shared" si="4"/>
        <v>3.4005110978043098</v>
      </c>
      <c r="Y5" s="6">
        <f t="shared" si="5"/>
        <v>2.9924140000000001</v>
      </c>
      <c r="Z5">
        <v>3.1</v>
      </c>
      <c r="AC5" s="6"/>
      <c r="AE5" t="s">
        <v>184</v>
      </c>
      <c r="AF5" s="6">
        <f>RF!D5</f>
        <v>4.24</v>
      </c>
      <c r="AG5" s="6">
        <f>LR!D5</f>
        <v>3.5708420069456701</v>
      </c>
      <c r="AH5" s="6">
        <f>Adaboost!D5</f>
        <v>4.0477815699658697</v>
      </c>
      <c r="AI5" s="6">
        <f>XGBR!D5</f>
        <v>3.4990656000000002</v>
      </c>
      <c r="AJ5" s="6">
        <f>Huber!D5</f>
        <v>3.62516649724544</v>
      </c>
      <c r="AK5" s="6">
        <f>BayesRidge!D5</f>
        <v>3.55960995801617</v>
      </c>
      <c r="AL5" s="6">
        <f>Elastic!D5</f>
        <v>4.3508373398100098</v>
      </c>
      <c r="AM5" s="6">
        <f>GBR!D5</f>
        <v>3.9526575716083601</v>
      </c>
      <c r="AN5" s="6">
        <f>AVERAGE(AF5:AM5,Neural!D5)</f>
        <v>3.8193929061158389</v>
      </c>
      <c r="AO5" s="6">
        <f>MAX(AF5:AM5,Neural!D5)</f>
        <v>4.3508373398100098</v>
      </c>
      <c r="AP5" s="6">
        <f>MIN(AF5:AM5,Neural!D5)</f>
        <v>3.4990656000000002</v>
      </c>
    </row>
    <row r="6" spans="1:42" ht="15" thickBot="1" x14ac:dyDescent="0.35">
      <c r="A6" t="s">
        <v>137</v>
      </c>
      <c r="B6" t="s">
        <v>136</v>
      </c>
      <c r="C6" s="5">
        <f>RF!B6</f>
        <v>5</v>
      </c>
      <c r="D6" s="5">
        <f>LR!B6</f>
        <v>5.2002354866654796</v>
      </c>
      <c r="E6" s="5">
        <f>Adaboost!B6</f>
        <v>5.7846481876332598</v>
      </c>
      <c r="F6" s="5">
        <f>XGBR!B6</f>
        <v>5.1839675999999999</v>
      </c>
      <c r="G6" s="5">
        <f>Huber!B6</f>
        <v>5.00000100617968</v>
      </c>
      <c r="H6" s="5">
        <f>BayesRidge!B6</f>
        <v>5.1970070118611797</v>
      </c>
      <c r="I6" s="5">
        <f>Elastic!B6</f>
        <v>5.0054218845363403</v>
      </c>
      <c r="J6" s="5">
        <f>GBR!B6</f>
        <v>5.0809346969157296</v>
      </c>
      <c r="K6" s="6">
        <f t="shared" si="0"/>
        <v>5.1793894044849589</v>
      </c>
      <c r="L6">
        <f t="shared" si="2"/>
        <v>5.7846481876332598</v>
      </c>
      <c r="M6">
        <f t="shared" si="3"/>
        <v>5</v>
      </c>
      <c r="N6">
        <v>5.0999999999999996</v>
      </c>
      <c r="O6" s="5">
        <f>RF!C6</f>
        <v>3</v>
      </c>
      <c r="P6" s="5">
        <f>LR!C6</f>
        <v>3.6297349297770101</v>
      </c>
      <c r="Q6" s="5">
        <f>Adaboost!C6</f>
        <v>4.3761061946902604</v>
      </c>
      <c r="R6" s="5">
        <f>XGBR!C6</f>
        <v>3.0898137000000001</v>
      </c>
      <c r="S6" s="5">
        <f>Huber!C6</f>
        <v>3.5000002882669001</v>
      </c>
      <c r="T6" s="5">
        <f>BayesRidge!C6</f>
        <v>3.6343738879045402</v>
      </c>
      <c r="U6" s="5">
        <f>Elastic!C6</f>
        <v>3.92336553574967</v>
      </c>
      <c r="V6" s="5">
        <f>GBR!C6</f>
        <v>4.0520303155147799</v>
      </c>
      <c r="W6" s="6">
        <f t="shared" si="1"/>
        <v>3.6521821593645836</v>
      </c>
      <c r="X6" s="6">
        <f t="shared" si="4"/>
        <v>4.3761061946902604</v>
      </c>
      <c r="Y6" s="6">
        <f t="shared" si="5"/>
        <v>3</v>
      </c>
      <c r="Z6">
        <v>3.5</v>
      </c>
      <c r="AA6" s="6">
        <f>MAX(L6,M6,X7,Y7)-MIN(L7,M7,X6,Y6)</f>
        <v>2.7846481876332598</v>
      </c>
      <c r="AB6" s="6">
        <f>MIN(L6,M6,X7,Y7)-MAX(L7,M7,X6,Y6)</f>
        <v>-0.48980198019801957</v>
      </c>
      <c r="AC6" s="6"/>
      <c r="AE6" t="s">
        <v>180</v>
      </c>
      <c r="AF6" s="6">
        <f>RF!D6</f>
        <v>5.84</v>
      </c>
      <c r="AG6" s="6">
        <f>LR!D6</f>
        <v>4.9165663360804297</v>
      </c>
      <c r="AH6" s="6">
        <f>Adaboost!D6</f>
        <v>5.2928064842958404</v>
      </c>
      <c r="AI6" s="6">
        <f>XGBR!D6</f>
        <v>5.5422700000000003</v>
      </c>
      <c r="AJ6" s="6">
        <f>Huber!D6</f>
        <v>4.90930464676872</v>
      </c>
      <c r="AK6" s="6">
        <f>BayesRidge!D6</f>
        <v>4.9799555926765704</v>
      </c>
      <c r="AL6" s="6">
        <f>Elastic!D6</f>
        <v>5.08604371075974</v>
      </c>
      <c r="AM6" s="6">
        <f>GBR!D6</f>
        <v>5.7822184888081303</v>
      </c>
      <c r="AN6" s="6">
        <f>AVERAGE(AF6:AM6,Neural!D6)</f>
        <v>5.2533088718498462</v>
      </c>
      <c r="AO6" s="6">
        <f>MAX(AF6:AM6,Neural!D6)</f>
        <v>5.84</v>
      </c>
      <c r="AP6" s="6">
        <f>MIN(AF6:AM6,Neural!D6)</f>
        <v>4.90930464676872</v>
      </c>
    </row>
    <row r="7" spans="1:42" ht="15" thickBot="1" x14ac:dyDescent="0.35">
      <c r="A7" t="s">
        <v>136</v>
      </c>
      <c r="B7" t="s">
        <v>137</v>
      </c>
      <c r="C7" s="5">
        <f>RF!B7</f>
        <v>4.08</v>
      </c>
      <c r="D7" s="5">
        <f>LR!B7</f>
        <v>4.1142148116546204</v>
      </c>
      <c r="E7" s="5">
        <f>Adaboost!B7</f>
        <v>4.5198019801980198</v>
      </c>
      <c r="F7" s="5">
        <f>XGBR!B7</f>
        <v>3.2467519999999999</v>
      </c>
      <c r="G7" s="5">
        <f>Huber!B7</f>
        <v>3.9000002918171499</v>
      </c>
      <c r="H7" s="5">
        <f>BayesRidge!B7</f>
        <v>4.1117085370428397</v>
      </c>
      <c r="I7" s="5">
        <f>Elastic!B7</f>
        <v>4.2256600159964597</v>
      </c>
      <c r="J7" s="5">
        <f>GBR!B7</f>
        <v>4.1272062152528903</v>
      </c>
      <c r="K7" s="6">
        <f t="shared" si="0"/>
        <v>3.8749744171889029</v>
      </c>
      <c r="L7">
        <f t="shared" si="2"/>
        <v>4.5198019801980198</v>
      </c>
      <c r="M7">
        <f t="shared" si="3"/>
        <v>3.2467519999999999</v>
      </c>
      <c r="N7">
        <v>3.9</v>
      </c>
      <c r="O7" s="5">
        <f>RF!C7</f>
        <v>4.03</v>
      </c>
      <c r="P7" s="5">
        <f>LR!C7</f>
        <v>4.4676107694641098</v>
      </c>
      <c r="Q7" s="5">
        <f>Adaboost!C7</f>
        <v>4.3761061946902604</v>
      </c>
      <c r="R7" s="5">
        <f>XGBR!C7</f>
        <v>4.0861783000000003</v>
      </c>
      <c r="S7" s="5">
        <f>Huber!C7</f>
        <v>4.3000036798264496</v>
      </c>
      <c r="T7" s="5">
        <f>BayesRidge!C7</f>
        <v>4.4611706819786798</v>
      </c>
      <c r="U7" s="5">
        <f>Elastic!C7</f>
        <v>4.4381440043536697</v>
      </c>
      <c r="V7" s="5">
        <f>GBR!C7</f>
        <v>4.0869534656706197</v>
      </c>
      <c r="W7" s="6">
        <f t="shared" si="1"/>
        <v>4.3166433466531213</v>
      </c>
      <c r="X7" s="6">
        <f t="shared" si="4"/>
        <v>4.4676107694641098</v>
      </c>
      <c r="Y7" s="6">
        <f t="shared" si="5"/>
        <v>4.03</v>
      </c>
      <c r="Z7">
        <v>4.5</v>
      </c>
      <c r="AC7" s="6"/>
      <c r="AE7" t="s">
        <v>193</v>
      </c>
      <c r="AF7" s="6">
        <f>RF!D7</f>
        <v>6.02</v>
      </c>
      <c r="AG7" s="6">
        <f>LR!D7</f>
        <v>5.7834133835344597</v>
      </c>
      <c r="AH7" s="6">
        <f>Adaboost!D7</f>
        <v>5.6711813393528896</v>
      </c>
      <c r="AI7" s="6">
        <f>XGBR!D7</f>
        <v>5.2547363999999996</v>
      </c>
      <c r="AJ7" s="6">
        <f>Huber!D7</f>
        <v>5.7452707411827904</v>
      </c>
      <c r="AK7" s="6">
        <f>BayesRidge!D7</f>
        <v>5.7646248224511201</v>
      </c>
      <c r="AL7" s="6">
        <f>Elastic!D7</f>
        <v>5.2351716640202302</v>
      </c>
      <c r="AM7" s="6">
        <f>GBR!D7</f>
        <v>6.1172143721043302</v>
      </c>
      <c r="AN7" s="6">
        <f>AVERAGE(AF7:AM7,Neural!D7)</f>
        <v>5.6996591384156012</v>
      </c>
      <c r="AO7" s="6">
        <f>MAX(AF7:AM7,Neural!D7)</f>
        <v>6.1172143721043302</v>
      </c>
      <c r="AP7" s="6">
        <f>MIN(AF7:AM7,Neural!D7)</f>
        <v>5.2351716640202302</v>
      </c>
    </row>
    <row r="8" spans="1:42" ht="15" thickBot="1" x14ac:dyDescent="0.35">
      <c r="A8" t="s">
        <v>64</v>
      </c>
      <c r="B8" t="s">
        <v>67</v>
      </c>
      <c r="C8" s="5">
        <f>RF!B8</f>
        <v>2.0499999999999998</v>
      </c>
      <c r="D8" s="5">
        <f>LR!B8</f>
        <v>2.5416391529693998</v>
      </c>
      <c r="E8" s="5">
        <f>Adaboost!B8</f>
        <v>2.9761388286333998</v>
      </c>
      <c r="F8" s="5">
        <f>XGBR!B8</f>
        <v>2.0282469999999999</v>
      </c>
      <c r="G8" s="5">
        <f>Huber!B8</f>
        <v>2.4000013919281402</v>
      </c>
      <c r="H8" s="5">
        <f>BayesRidge!B8</f>
        <v>2.53816358086365</v>
      </c>
      <c r="I8" s="5">
        <f>Elastic!B8</f>
        <v>3.1573504180204499</v>
      </c>
      <c r="J8" s="5">
        <f>GBR!B8</f>
        <v>2.1584056422357301</v>
      </c>
      <c r="K8" s="6">
        <f t="shared" si="0"/>
        <v>2.6584035471403187</v>
      </c>
      <c r="L8">
        <f t="shared" si="2"/>
        <v>3.1573504180204499</v>
      </c>
      <c r="M8">
        <f t="shared" si="3"/>
        <v>2.0282469999999999</v>
      </c>
      <c r="N8">
        <v>2.7</v>
      </c>
      <c r="O8" s="5">
        <f>RF!C8</f>
        <v>4.29</v>
      </c>
      <c r="P8" s="5">
        <f>LR!C8</f>
        <v>4.5365416101342397</v>
      </c>
      <c r="Q8" s="5">
        <f>Adaboost!C8</f>
        <v>4.3761061946902604</v>
      </c>
      <c r="R8" s="5">
        <f>XGBR!C8</f>
        <v>4.4100789999999996</v>
      </c>
      <c r="S8" s="5">
        <f>Huber!C8</f>
        <v>4.2000076280176399</v>
      </c>
      <c r="T8" s="5">
        <f>BayesRidge!C8</f>
        <v>4.5451403368804897</v>
      </c>
      <c r="U8" s="5">
        <f>Elastic!C8</f>
        <v>4.2552440254306401</v>
      </c>
      <c r="V8" s="5">
        <f>GBR!C8</f>
        <v>4.3919674615158204</v>
      </c>
      <c r="W8" s="6">
        <f t="shared" si="1"/>
        <v>4.3842594302802231</v>
      </c>
      <c r="X8" s="6">
        <f t="shared" si="4"/>
        <v>4.5451403368804897</v>
      </c>
      <c r="Y8" s="6">
        <f t="shared" si="5"/>
        <v>4.2000076280176399</v>
      </c>
      <c r="Z8">
        <v>4.4000000000000004</v>
      </c>
      <c r="AA8" s="6">
        <f>MAX(L8,M8,X9,Y9)-MIN(L9,M9,X8,Y8)</f>
        <v>-0.19115405515078976</v>
      </c>
      <c r="AB8" s="6">
        <f>MIN(L8,M8,X9,Y9)-MAX(L9,M9,X8,Y8)</f>
        <v>-2.9269596107945097</v>
      </c>
      <c r="AC8" s="6"/>
      <c r="AE8" t="s">
        <v>188</v>
      </c>
      <c r="AF8" s="6">
        <f>RF!D8</f>
        <v>3.36</v>
      </c>
      <c r="AG8" s="6">
        <f>LR!D8</f>
        <v>3.5421255155373701</v>
      </c>
      <c r="AH8" s="6">
        <f>Adaboost!D8</f>
        <v>3.9799732977303002</v>
      </c>
      <c r="AI8" s="6">
        <f>XGBR!D8</f>
        <v>3.5305133</v>
      </c>
      <c r="AJ8" s="6">
        <f>Huber!D8</f>
        <v>3.54306422820693</v>
      </c>
      <c r="AK8" s="6">
        <f>BayesRidge!D8</f>
        <v>3.63877446636298</v>
      </c>
      <c r="AL8" s="6">
        <f>Elastic!D8</f>
        <v>4.3741775915987899</v>
      </c>
      <c r="AM8" s="6">
        <f>GBR!D8</f>
        <v>3.7250680663554001</v>
      </c>
      <c r="AN8" s="6">
        <f>AVERAGE(AF8:AM8,Neural!D8)</f>
        <v>3.7345702117321995</v>
      </c>
      <c r="AO8" s="6">
        <f>MAX(AF8:AM8,Neural!D8)</f>
        <v>4.3741775915987899</v>
      </c>
      <c r="AP8" s="6">
        <f>MIN(AF8:AM8,Neural!D8)</f>
        <v>3.36</v>
      </c>
    </row>
    <row r="9" spans="1:42" ht="15" thickBot="1" x14ac:dyDescent="0.35">
      <c r="A9" t="s">
        <v>67</v>
      </c>
      <c r="B9" t="s">
        <v>64</v>
      </c>
      <c r="C9" s="5">
        <f>RF!B9</f>
        <v>4.01</v>
      </c>
      <c r="D9" s="5">
        <f>LR!B9</f>
        <v>4.6492325955722098</v>
      </c>
      <c r="E9" s="5">
        <f>Adaboost!B9</f>
        <v>4.5198019801980198</v>
      </c>
      <c r="F9" s="5">
        <f>XGBR!B9</f>
        <v>4.0265965000000001</v>
      </c>
      <c r="G9" s="5">
        <f>Huber!B9</f>
        <v>4.4000162309093298</v>
      </c>
      <c r="H9" s="5">
        <f>BayesRidge!B9</f>
        <v>4.6497606822645396</v>
      </c>
      <c r="I9" s="5">
        <f>Elastic!B9</f>
        <v>4.9552066107945096</v>
      </c>
      <c r="J9" s="5">
        <f>GBR!B9</f>
        <v>4.2093894938586098</v>
      </c>
      <c r="K9" s="6">
        <f t="shared" si="0"/>
        <v>4.4530517539687624</v>
      </c>
      <c r="L9">
        <f t="shared" si="2"/>
        <v>4.9552066107945096</v>
      </c>
      <c r="M9">
        <f t="shared" si="3"/>
        <v>4.01</v>
      </c>
      <c r="N9">
        <v>4.7</v>
      </c>
      <c r="O9" s="5">
        <f>RF!C9</f>
        <v>3</v>
      </c>
      <c r="P9" s="5">
        <f>LR!C9</f>
        <v>3.5294021332209402</v>
      </c>
      <c r="Q9" s="5">
        <f>Adaboost!C9</f>
        <v>3.3719376391982099</v>
      </c>
      <c r="R9" s="5">
        <f>XGBR!C9</f>
        <v>2.9637733000000002</v>
      </c>
      <c r="S9" s="5">
        <f>Huber!C9</f>
        <v>3.30012242733644</v>
      </c>
      <c r="T9" s="5">
        <f>BayesRidge!C9</f>
        <v>3.53269598862975</v>
      </c>
      <c r="U9" s="5">
        <f>Elastic!C9</f>
        <v>3.81884594484921</v>
      </c>
      <c r="V9" s="5">
        <f>GBR!C9</f>
        <v>3.0811338973069402</v>
      </c>
      <c r="W9" s="6">
        <f t="shared" si="1"/>
        <v>3.345418744432477</v>
      </c>
      <c r="X9" s="6">
        <f t="shared" si="4"/>
        <v>3.81884594484921</v>
      </c>
      <c r="Y9" s="6">
        <f t="shared" si="5"/>
        <v>2.9637733000000002</v>
      </c>
      <c r="Z9">
        <v>3.4</v>
      </c>
      <c r="AC9" s="6"/>
      <c r="AE9" t="s">
        <v>191</v>
      </c>
      <c r="AF9" s="6">
        <f>RF!D9</f>
        <v>4.6900000000000004</v>
      </c>
      <c r="AG9" s="6">
        <f>LR!D9</f>
        <v>4.85969108254075</v>
      </c>
      <c r="AH9" s="6">
        <f>Adaboost!D9</f>
        <v>4.1404109589041003</v>
      </c>
      <c r="AI9" s="6">
        <f>XGBR!D9</f>
        <v>4.7402762999999997</v>
      </c>
      <c r="AJ9" s="6">
        <f>Huber!D9</f>
        <v>4.8657154440516797</v>
      </c>
      <c r="AK9" s="6">
        <f>BayesRidge!D9</f>
        <v>4.8218094983672497</v>
      </c>
      <c r="AL9" s="6">
        <f>Elastic!D9</f>
        <v>4.6847465224298901</v>
      </c>
      <c r="AM9" s="6">
        <f>GBR!D9</f>
        <v>4.5055305756566799</v>
      </c>
      <c r="AN9" s="6">
        <f>AVERAGE(AF9:AM9,Neural!D9)</f>
        <v>4.6711816236784198</v>
      </c>
      <c r="AO9" s="6">
        <f>MAX(AF9:AM9,Neural!D9)</f>
        <v>4.8657154440516797</v>
      </c>
      <c r="AP9" s="6">
        <f>MIN(AF9:AM9,Neural!D9)</f>
        <v>4.1404109589041003</v>
      </c>
    </row>
    <row r="10" spans="1:42" ht="15" thickBot="1" x14ac:dyDescent="0.35">
      <c r="A10" t="s">
        <v>144</v>
      </c>
      <c r="B10" t="s">
        <v>69</v>
      </c>
      <c r="C10" s="5">
        <f>RF!B10</f>
        <v>3.09</v>
      </c>
      <c r="D10" s="5">
        <f>LR!B10</f>
        <v>3.6006024501135498</v>
      </c>
      <c r="E10" s="5">
        <f>Adaboost!B10</f>
        <v>3.2482517482517399</v>
      </c>
      <c r="F10" s="5">
        <f>XGBR!B10</f>
        <v>3.2403314000000001</v>
      </c>
      <c r="G10" s="5">
        <f>Huber!B10</f>
        <v>3.4000162315937699</v>
      </c>
      <c r="H10" s="5">
        <f>BayesRidge!B10</f>
        <v>3.5936107718732</v>
      </c>
      <c r="I10" s="5">
        <f>Elastic!B10</f>
        <v>3.6814779677213201</v>
      </c>
      <c r="J10" s="5">
        <f>GBR!B10</f>
        <v>3.1273311840079998</v>
      </c>
      <c r="K10" s="6">
        <f t="shared" si="0"/>
        <v>3.3964829673480761</v>
      </c>
      <c r="L10">
        <f t="shared" si="2"/>
        <v>3.6814779677213201</v>
      </c>
      <c r="M10">
        <f t="shared" si="3"/>
        <v>3.09</v>
      </c>
      <c r="N10">
        <v>3.8</v>
      </c>
      <c r="O10" s="5">
        <f>RF!C10</f>
        <v>5</v>
      </c>
      <c r="P10" s="5">
        <f>LR!C10</f>
        <v>4.9707144979872098</v>
      </c>
      <c r="Q10" s="5">
        <f>Adaboost!C10</f>
        <v>5.68965517241379</v>
      </c>
      <c r="R10" s="5">
        <f>XGBR!C10</f>
        <v>4.3373995000000001</v>
      </c>
      <c r="S10" s="5">
        <f>Huber!C10</f>
        <v>4.80011924912192</v>
      </c>
      <c r="T10" s="5">
        <f>BayesRidge!C10</f>
        <v>4.9804097441817596</v>
      </c>
      <c r="U10" s="5">
        <f>Elastic!C10</f>
        <v>4.7872479101196603</v>
      </c>
      <c r="V10" s="5">
        <f>GBR!C10</f>
        <v>5.09583104280716</v>
      </c>
      <c r="W10" s="6">
        <f t="shared" si="1"/>
        <v>4.950148547650624</v>
      </c>
      <c r="X10" s="6">
        <f t="shared" si="4"/>
        <v>5.68965517241379</v>
      </c>
      <c r="Y10" s="6">
        <f t="shared" si="5"/>
        <v>4.3373995000000001</v>
      </c>
      <c r="Z10">
        <v>4.9000000000000004</v>
      </c>
      <c r="AA10" s="6">
        <f>MAX(L10,M10,X11,Y11)-MIN(L11,M11,X10,Y10)</f>
        <v>-0.65592153227868</v>
      </c>
      <c r="AB10" s="6">
        <f>MIN(L10,M10,X11,Y11)-MAX(L11,M11,X10,Y10)</f>
        <v>-4.5205321067936497</v>
      </c>
      <c r="AC10" s="6"/>
      <c r="AE10" t="s">
        <v>171</v>
      </c>
      <c r="AF10" s="6">
        <f>RF!D10</f>
        <v>4.8099999999999996</v>
      </c>
      <c r="AG10" s="6">
        <f>LR!D10</f>
        <v>5.4270059219245397</v>
      </c>
      <c r="AH10" s="6">
        <f>Adaboost!D10</f>
        <v>4.2225201072385996</v>
      </c>
      <c r="AI10" s="6">
        <f>XGBR!D10</f>
        <v>4.8778629999999996</v>
      </c>
      <c r="AJ10" s="6">
        <f>Huber!D10</f>
        <v>5.4880776408861802</v>
      </c>
      <c r="AK10" s="6">
        <f>BayesRidge!D10</f>
        <v>5.4172757303504202</v>
      </c>
      <c r="AL10" s="6">
        <f>Elastic!D10</f>
        <v>4.9489621327350299</v>
      </c>
      <c r="AM10" s="6">
        <f>GBR!D10</f>
        <v>4.5329793498893798</v>
      </c>
      <c r="AN10" s="6">
        <f>AVERAGE(AF10:AM10,Neural!D10)</f>
        <v>5.032829398999656</v>
      </c>
      <c r="AO10" s="6">
        <f>MAX(AF10:AM10,Neural!D10)</f>
        <v>5.5707807079727596</v>
      </c>
      <c r="AP10" s="6">
        <f>MIN(AF10:AM10,Neural!D10)</f>
        <v>4.2225201072385996</v>
      </c>
    </row>
    <row r="11" spans="1:42" ht="15" thickBot="1" x14ac:dyDescent="0.35">
      <c r="A11" t="s">
        <v>69</v>
      </c>
      <c r="B11" t="s">
        <v>144</v>
      </c>
      <c r="C11" s="5">
        <f>RF!B11</f>
        <v>6.29</v>
      </c>
      <c r="D11" s="5">
        <f>LR!B11</f>
        <v>5.8178021477781101</v>
      </c>
      <c r="E11" s="5">
        <f>Adaboost!B11</f>
        <v>6.7205387205387197</v>
      </c>
      <c r="F11" s="5">
        <f>XGBR!B11</f>
        <v>5.4088159999999998</v>
      </c>
      <c r="G11" s="5">
        <f>Huber!B11</f>
        <v>5.5999998175780803</v>
      </c>
      <c r="H11" s="5">
        <f>BayesRidge!B11</f>
        <v>5.8312710093549702</v>
      </c>
      <c r="I11" s="5">
        <f>Elastic!B11</f>
        <v>5.5187665489665001</v>
      </c>
      <c r="J11" s="5">
        <f>GBR!B11</f>
        <v>6.1213563281347199</v>
      </c>
      <c r="K11" s="6">
        <f t="shared" si="0"/>
        <v>5.901875253578182</v>
      </c>
      <c r="L11">
        <f t="shared" si="2"/>
        <v>6.7205387205387197</v>
      </c>
      <c r="M11">
        <f t="shared" si="3"/>
        <v>5.4088159999999998</v>
      </c>
      <c r="N11">
        <v>5.6</v>
      </c>
      <c r="O11" s="5">
        <f>RF!C11</f>
        <v>2.95</v>
      </c>
      <c r="P11" s="5">
        <f>LR!C11</f>
        <v>2.6359593170125799</v>
      </c>
      <c r="Q11" s="5">
        <f>Adaboost!C11</f>
        <v>2.9224652087475098</v>
      </c>
      <c r="R11" s="5">
        <f>XGBR!C11</f>
        <v>2.6992953000000002</v>
      </c>
      <c r="S11" s="5">
        <f>Huber!C11</f>
        <v>2.20000661374507</v>
      </c>
      <c r="T11" s="5">
        <f>BayesRidge!C11</f>
        <v>2.6313387034894098</v>
      </c>
      <c r="U11" s="5">
        <f>Elastic!C11</f>
        <v>3.5245381739561701</v>
      </c>
      <c r="V11" s="5">
        <f>GBR!C11</f>
        <v>2.6730511810878901</v>
      </c>
      <c r="W11" s="6">
        <f t="shared" si="1"/>
        <v>2.7524088227691355</v>
      </c>
      <c r="X11" s="6">
        <f t="shared" si="4"/>
        <v>3.5245381739561701</v>
      </c>
      <c r="Y11" s="6">
        <f t="shared" si="5"/>
        <v>2.20000661374507</v>
      </c>
      <c r="Z11">
        <v>2.2999999999999998</v>
      </c>
      <c r="AC11" s="6"/>
      <c r="AE11" t="s">
        <v>172</v>
      </c>
      <c r="AF11" s="6">
        <f>RF!D11</f>
        <v>5.09</v>
      </c>
      <c r="AG11" s="6">
        <f>LR!D11</f>
        <v>4.6522280374414899</v>
      </c>
      <c r="AH11" s="6">
        <f>Adaboost!D11</f>
        <v>4.6326781326781301</v>
      </c>
      <c r="AI11" s="6">
        <f>XGBR!D11</f>
        <v>4.4357620000000004</v>
      </c>
      <c r="AJ11" s="6">
        <f>Huber!D11</f>
        <v>4.7274274832090404</v>
      </c>
      <c r="AK11" s="6">
        <f>BayesRidge!D11</f>
        <v>4.5307530857745899</v>
      </c>
      <c r="AL11" s="6">
        <f>Elastic!D11</f>
        <v>4.6885793625032299</v>
      </c>
      <c r="AM11" s="6">
        <f>GBR!D11</f>
        <v>4.9849884480808804</v>
      </c>
      <c r="AN11" s="6">
        <f>AVERAGE(AF11:AM11,Neural!D11)</f>
        <v>4.7074890939740719</v>
      </c>
      <c r="AO11" s="6">
        <f>MAX(AF11:AM11,Neural!D11)</f>
        <v>5.09</v>
      </c>
      <c r="AP11" s="6">
        <f>MIN(AF11:AM11,Neural!D11)</f>
        <v>4.4357620000000004</v>
      </c>
    </row>
    <row r="12" spans="1:42" ht="15" thickBot="1" x14ac:dyDescent="0.35">
      <c r="A12" t="s">
        <v>160</v>
      </c>
      <c r="B12" t="s">
        <v>149</v>
      </c>
      <c r="C12" s="5">
        <f>RF!B12</f>
        <v>4.03</v>
      </c>
      <c r="D12" s="5">
        <f>LR!B12</f>
        <v>4.3173358975777401</v>
      </c>
      <c r="E12" s="5">
        <f>Adaboost!B12</f>
        <v>4.5198019801980198</v>
      </c>
      <c r="F12" s="5">
        <f>XGBR!B12</f>
        <v>4.1843409999999999</v>
      </c>
      <c r="G12" s="5">
        <f>Huber!B12</f>
        <v>4.1000005734846896</v>
      </c>
      <c r="H12" s="5">
        <f>BayesRidge!B12</f>
        <v>4.3185444026605797</v>
      </c>
      <c r="I12" s="5">
        <f>Elastic!B12</f>
        <v>3.9471613896916602</v>
      </c>
      <c r="J12" s="5">
        <f>GBR!B12</f>
        <v>4.1143695128202999</v>
      </c>
      <c r="K12" s="6">
        <f t="shared" si="0"/>
        <v>4.202229045779152</v>
      </c>
      <c r="L12">
        <f t="shared" si="2"/>
        <v>4.5198019801980198</v>
      </c>
      <c r="M12">
        <f t="shared" si="3"/>
        <v>3.9471613896916602</v>
      </c>
      <c r="N12">
        <v>4.2</v>
      </c>
      <c r="O12" s="5">
        <f>RF!C12</f>
        <v>4.09</v>
      </c>
      <c r="P12" s="5">
        <f>LR!C12</f>
        <v>4.2913372212308598</v>
      </c>
      <c r="Q12" s="5">
        <f>Adaboost!C12</f>
        <v>4.3761061946902604</v>
      </c>
      <c r="R12" s="5">
        <f>XGBR!C12</f>
        <v>4.2900558000000002</v>
      </c>
      <c r="S12" s="5">
        <f>Huber!C12</f>
        <v>4.0000035681958703</v>
      </c>
      <c r="T12" s="5">
        <f>BayesRidge!C12</f>
        <v>4.2948068196472802</v>
      </c>
      <c r="U12" s="5">
        <f>Elastic!C12</f>
        <v>4.29286936296932</v>
      </c>
      <c r="V12" s="5">
        <f>GBR!C12</f>
        <v>4.1019074760796297</v>
      </c>
      <c r="W12" s="6">
        <f t="shared" si="1"/>
        <v>4.2242117343226946</v>
      </c>
      <c r="X12" s="6">
        <f t="shared" si="4"/>
        <v>4.3761061946902604</v>
      </c>
      <c r="Y12" s="6">
        <f t="shared" si="5"/>
        <v>4.0000035681958703</v>
      </c>
      <c r="Z12">
        <v>4.5999999999999996</v>
      </c>
      <c r="AA12" s="6">
        <f>MAX(L12,M12,X13,Y13)-MIN(L13,M13,X12,Y12)</f>
        <v>2.68965517241379</v>
      </c>
      <c r="AB12" s="6">
        <f>MIN(L12,M12,X13,Y13)-MAX(L13,M13,X12,Y12)</f>
        <v>-0.42894480499860022</v>
      </c>
      <c r="AC12" s="6"/>
      <c r="AE12" t="s">
        <v>198</v>
      </c>
      <c r="AF12" s="6">
        <f>RF!D12</f>
        <v>4.5999999999999996</v>
      </c>
      <c r="AG12" s="6">
        <f>LR!D12</f>
        <v>4.5618818053886301</v>
      </c>
      <c r="AH12" s="6">
        <f>Adaboost!D12</f>
        <v>4.07981220657277</v>
      </c>
      <c r="AI12" s="6">
        <f>XGBR!D12</f>
        <v>4.2058169999999997</v>
      </c>
      <c r="AJ12" s="6">
        <f>Huber!D12</f>
        <v>4.5640717678785201</v>
      </c>
      <c r="AK12" s="6">
        <f>BayesRidge!D12</f>
        <v>4.6230592325371198</v>
      </c>
      <c r="AL12" s="6">
        <f>Elastic!D12</f>
        <v>4.7662685728428</v>
      </c>
      <c r="AM12" s="6">
        <f>GBR!D12</f>
        <v>4.49430368770052</v>
      </c>
      <c r="AN12" s="6">
        <f>AVERAGE(AF12:AM12,Neural!D12)</f>
        <v>4.5082731983574238</v>
      </c>
      <c r="AO12" s="6">
        <f>MAX(AF12:AM12,Neural!D12)</f>
        <v>4.7662685728428</v>
      </c>
      <c r="AP12" s="6">
        <f>MIN(AF12:AM12,Neural!D12)</f>
        <v>4.07981220657277</v>
      </c>
    </row>
    <row r="13" spans="1:42" ht="15" thickBot="1" x14ac:dyDescent="0.35">
      <c r="A13" t="s">
        <v>149</v>
      </c>
      <c r="B13" t="s">
        <v>160</v>
      </c>
      <c r="C13" s="5">
        <f>RF!B13</f>
        <v>3</v>
      </c>
      <c r="D13" s="5">
        <f>LR!B13</f>
        <v>3.6927144904173899</v>
      </c>
      <c r="E13" s="5">
        <f>Adaboost!B13</f>
        <v>3.2482517482517399</v>
      </c>
      <c r="F13" s="5">
        <f>XGBR!B13</f>
        <v>3.0858755000000002</v>
      </c>
      <c r="G13" s="5">
        <f>Huber!B13</f>
        <v>3.5001459081983599</v>
      </c>
      <c r="H13" s="5">
        <f>BayesRidge!B13</f>
        <v>3.6785676083755301</v>
      </c>
      <c r="I13" s="5">
        <f>Elastic!B13</f>
        <v>3.5675225745851198</v>
      </c>
      <c r="J13" s="5">
        <f>GBR!B13</f>
        <v>3.09834265174851</v>
      </c>
      <c r="K13" s="6">
        <f t="shared" si="0"/>
        <v>3.3955065914834299</v>
      </c>
      <c r="L13">
        <f t="shared" si="2"/>
        <v>3.6927144904173899</v>
      </c>
      <c r="M13">
        <f t="shared" si="3"/>
        <v>3</v>
      </c>
      <c r="N13">
        <v>3.8</v>
      </c>
      <c r="O13" s="5">
        <f>RF!C13</f>
        <v>5</v>
      </c>
      <c r="P13" s="5">
        <f>LR!C13</f>
        <v>5.0444443009842601</v>
      </c>
      <c r="Q13" s="5">
        <f>Adaboost!C13</f>
        <v>5.68965517241379</v>
      </c>
      <c r="R13" s="5">
        <f>XGBR!C13</f>
        <v>4.3019876000000004</v>
      </c>
      <c r="S13" s="5">
        <f>Huber!C13</f>
        <v>4.7000272713662801</v>
      </c>
      <c r="T13" s="5">
        <f>BayesRidge!C13</f>
        <v>5.0496362558208796</v>
      </c>
      <c r="U13" s="5">
        <f>Elastic!C13</f>
        <v>4.7779385364440898</v>
      </c>
      <c r="V13" s="5">
        <f>GBR!C13</f>
        <v>5.0896159609812202</v>
      </c>
      <c r="W13" s="6">
        <f t="shared" si="1"/>
        <v>4.9638197548698386</v>
      </c>
      <c r="X13" s="6">
        <f t="shared" si="4"/>
        <v>5.68965517241379</v>
      </c>
      <c r="Y13" s="6">
        <f t="shared" si="5"/>
        <v>4.3019876000000004</v>
      </c>
      <c r="Z13">
        <v>5</v>
      </c>
      <c r="AC13" s="6"/>
      <c r="AE13" t="s">
        <v>179</v>
      </c>
      <c r="AF13" s="6">
        <f>RF!D13</f>
        <v>5.25</v>
      </c>
      <c r="AG13" s="6">
        <f>LR!D13</f>
        <v>5.4244868276903198</v>
      </c>
      <c r="AH13" s="6">
        <f>Adaboost!D13</f>
        <v>4.7194570135746599</v>
      </c>
      <c r="AI13" s="6">
        <f>XGBR!D13</f>
        <v>5.5060929999999999</v>
      </c>
      <c r="AJ13" s="6">
        <f>Huber!D13</f>
        <v>5.4051216332679903</v>
      </c>
      <c r="AK13" s="6">
        <f>BayesRidge!D13</f>
        <v>5.3808495106730501</v>
      </c>
      <c r="AL13" s="6">
        <f>Elastic!D13</f>
        <v>4.9566405500773998</v>
      </c>
      <c r="AM13" s="6">
        <f>GBR!D13</f>
        <v>5.0961144170584802</v>
      </c>
      <c r="AN13" s="6">
        <f>AVERAGE(AF13:AM13,Neural!D13)</f>
        <v>5.2459964325087771</v>
      </c>
      <c r="AO13" s="6">
        <f>MAX(AF13:AM13,Neural!D13)</f>
        <v>5.5060929999999999</v>
      </c>
      <c r="AP13" s="6">
        <f>MIN(AF13:AM13,Neural!D13)</f>
        <v>4.7194570135746599</v>
      </c>
    </row>
    <row r="14" spans="1:42" ht="15" thickBot="1" x14ac:dyDescent="0.35">
      <c r="A14" t="s">
        <v>147</v>
      </c>
      <c r="B14" t="s">
        <v>135</v>
      </c>
      <c r="C14" s="5">
        <f>RF!B14</f>
        <v>4.28</v>
      </c>
      <c r="D14" s="5">
        <f>LR!B14</f>
        <v>4.20422977690815</v>
      </c>
      <c r="E14" s="5">
        <f>Adaboost!B14</f>
        <v>4.5198019801980198</v>
      </c>
      <c r="F14" s="5">
        <f>XGBR!B14</f>
        <v>4.228701</v>
      </c>
      <c r="G14" s="5">
        <f>Huber!B14</f>
        <v>4.00000069541976</v>
      </c>
      <c r="H14" s="5">
        <f>BayesRidge!B14</f>
        <v>4.2115950153305803</v>
      </c>
      <c r="I14" s="5">
        <f>Elastic!B14</f>
        <v>4.4145940954029497</v>
      </c>
      <c r="J14" s="5">
        <f>GBR!B14</f>
        <v>4.16324260201083</v>
      </c>
      <c r="K14" s="6">
        <f t="shared" si="0"/>
        <v>4.2448070822206017</v>
      </c>
      <c r="L14">
        <f t="shared" si="2"/>
        <v>4.5198019801980198</v>
      </c>
      <c r="M14">
        <f t="shared" si="3"/>
        <v>4.00000069541976</v>
      </c>
      <c r="N14">
        <v>4.2</v>
      </c>
      <c r="O14" s="5">
        <f>RF!C14</f>
        <v>4.28</v>
      </c>
      <c r="P14" s="5">
        <f>LR!C14</f>
        <v>4.5212627641324001</v>
      </c>
      <c r="Q14" s="5">
        <f>Adaboost!C14</f>
        <v>4.3761061946902604</v>
      </c>
      <c r="R14" s="5">
        <f>XGBR!C14</f>
        <v>4.4522753000000002</v>
      </c>
      <c r="S14" s="5">
        <f>Huber!C14</f>
        <v>4.4000026940318602</v>
      </c>
      <c r="T14" s="5">
        <f>BayesRidge!C14</f>
        <v>4.5136375895179599</v>
      </c>
      <c r="U14" s="5">
        <f>Elastic!C14</f>
        <v>4.4205850675555496</v>
      </c>
      <c r="V14" s="5">
        <f>GBR!C14</f>
        <v>4.1172097346928904</v>
      </c>
      <c r="W14" s="6">
        <f t="shared" si="1"/>
        <v>4.4045361408959547</v>
      </c>
      <c r="X14" s="6">
        <f t="shared" si="4"/>
        <v>4.5212627641324001</v>
      </c>
      <c r="Y14" s="6">
        <f t="shared" si="5"/>
        <v>4.1172097346928904</v>
      </c>
      <c r="Z14">
        <v>4.9000000000000004</v>
      </c>
      <c r="AA14" s="6">
        <f>MAX(L14,M14,X15,Y15)-MIN(L15,M15,X14,Y14)</f>
        <v>2.6036513724137902</v>
      </c>
      <c r="AB14" s="6">
        <f>MIN(L14,M14,X15,Y15)-MAX(L15,M15,X14,Y14)</f>
        <v>-0.52126206871264014</v>
      </c>
      <c r="AC14" s="6"/>
      <c r="AE14" t="s">
        <v>174</v>
      </c>
      <c r="AF14" s="6">
        <f>RF!D14</f>
        <v>5.69</v>
      </c>
      <c r="AG14" s="6">
        <f>LR!D14</f>
        <v>5.5016159948874002</v>
      </c>
      <c r="AH14" s="6">
        <f>Adaboost!D14</f>
        <v>4.7702205882352899</v>
      </c>
      <c r="AI14" s="6">
        <f>XGBR!D14</f>
        <v>5.8072166000000003</v>
      </c>
      <c r="AJ14" s="6">
        <f>Huber!D14</f>
        <v>5.4610915656812997</v>
      </c>
      <c r="AK14" s="6">
        <f>BayesRidge!D14</f>
        <v>5.4932001358575704</v>
      </c>
      <c r="AL14" s="6">
        <f>Elastic!D14</f>
        <v>5.0827254152408603</v>
      </c>
      <c r="AM14" s="6">
        <f>GBR!D14</f>
        <v>5.27822224143046</v>
      </c>
      <c r="AN14" s="6">
        <f>AVERAGE(AF14:AM14,Neural!D14)</f>
        <v>5.3920870566411274</v>
      </c>
      <c r="AO14" s="6">
        <f>MAX(AF14:AM14,Neural!D14)</f>
        <v>5.8072166000000003</v>
      </c>
      <c r="AP14" s="6">
        <f>MIN(AF14:AM14,Neural!D14)</f>
        <v>4.7702205882352899</v>
      </c>
    </row>
    <row r="15" spans="1:42" ht="15" thickBot="1" x14ac:dyDescent="0.35">
      <c r="A15" t="s">
        <v>135</v>
      </c>
      <c r="B15" t="s">
        <v>147</v>
      </c>
      <c r="C15" s="5">
        <f>RF!B15</f>
        <v>3.23</v>
      </c>
      <c r="D15" s="5">
        <f>LR!B15</f>
        <v>3.5680887742340301</v>
      </c>
      <c r="E15" s="5">
        <f>Adaboost!B15</f>
        <v>3.2482517482517399</v>
      </c>
      <c r="F15" s="5">
        <f>XGBR!B15</f>
        <v>3.0860037999999999</v>
      </c>
      <c r="G15" s="5">
        <f>Huber!B15</f>
        <v>3.4000009378824201</v>
      </c>
      <c r="H15" s="5">
        <f>BayesRidge!B15</f>
        <v>3.5630784656032399</v>
      </c>
      <c r="I15" s="5">
        <f>Elastic!B15</f>
        <v>3.80647981672587</v>
      </c>
      <c r="J15" s="5">
        <f>GBR!B15</f>
        <v>3.1524258335148398</v>
      </c>
      <c r="K15" s="6">
        <f t="shared" si="0"/>
        <v>3.3959275108998077</v>
      </c>
      <c r="L15">
        <f t="shared" si="2"/>
        <v>3.80647981672587</v>
      </c>
      <c r="M15">
        <f t="shared" si="3"/>
        <v>3.0860037999999999</v>
      </c>
      <c r="N15">
        <v>3.6</v>
      </c>
      <c r="O15" s="5">
        <f>RF!C15</f>
        <v>5.09</v>
      </c>
      <c r="P15" s="5">
        <f>LR!C15</f>
        <v>5.2969479525089396</v>
      </c>
      <c r="Q15" s="5">
        <f>Adaboost!C15</f>
        <v>5.68965517241379</v>
      </c>
      <c r="R15" s="5">
        <f>XGBR!C15</f>
        <v>5.0502339999999997</v>
      </c>
      <c r="S15" s="5">
        <f>Huber!C15</f>
        <v>5.0000036979638596</v>
      </c>
      <c r="T15" s="5">
        <f>BayesRidge!C15</f>
        <v>5.3066204171269602</v>
      </c>
      <c r="U15" s="5">
        <f>Elastic!C15</f>
        <v>5.3647376633589703</v>
      </c>
      <c r="V15" s="5">
        <f>GBR!C15</f>
        <v>5.1045949651566502</v>
      </c>
      <c r="W15" s="6">
        <f t="shared" si="1"/>
        <v>5.2422276166029205</v>
      </c>
      <c r="X15" s="6">
        <f t="shared" si="4"/>
        <v>5.68965517241379</v>
      </c>
      <c r="Y15" s="6">
        <f t="shared" si="5"/>
        <v>5.0000036979638596</v>
      </c>
      <c r="Z15">
        <v>5</v>
      </c>
      <c r="AC15" s="6"/>
      <c r="AE15" t="s">
        <v>195</v>
      </c>
      <c r="AF15" s="6">
        <f>RF!D15</f>
        <v>4.75</v>
      </c>
      <c r="AG15" s="6">
        <f>LR!D15</f>
        <v>4.7127294250138601</v>
      </c>
      <c r="AH15" s="6">
        <f>Adaboost!D15</f>
        <v>4.6326781326781301</v>
      </c>
      <c r="AI15" s="6">
        <f>XGBR!D15</f>
        <v>5.2714639999999999</v>
      </c>
      <c r="AJ15" s="6">
        <f>Huber!D15</f>
        <v>4.74845485600689</v>
      </c>
      <c r="AK15" s="6">
        <f>BayesRidge!D15</f>
        <v>4.6984576575068102</v>
      </c>
      <c r="AL15" s="6">
        <f>Elastic!D15</f>
        <v>4.8651953184629999</v>
      </c>
      <c r="AM15" s="6">
        <f>GBR!D15</f>
        <v>4.6972655065301101</v>
      </c>
      <c r="AN15" s="6">
        <f>AVERAGE(AF15:AM15,Neural!D15)</f>
        <v>4.7969003512282917</v>
      </c>
      <c r="AO15" s="6">
        <f>MAX(AF15:AM15,Neural!D15)</f>
        <v>5.2714639999999999</v>
      </c>
      <c r="AP15" s="6">
        <f>MIN(AF15:AM15,Neural!D15)</f>
        <v>4.6326781326781301</v>
      </c>
    </row>
    <row r="16" spans="1:42" ht="15" thickBot="1" x14ac:dyDescent="0.35">
      <c r="A16" t="s">
        <v>148</v>
      </c>
      <c r="B16" t="s">
        <v>161</v>
      </c>
      <c r="C16" s="5">
        <f>RF!B16</f>
        <v>4.04</v>
      </c>
      <c r="D16" s="5">
        <f>LR!B16</f>
        <v>4.69063868248774</v>
      </c>
      <c r="E16" s="5">
        <f>Adaboost!B16</f>
        <v>4.5198019801980198</v>
      </c>
      <c r="F16" s="5">
        <f>XGBR!B16</f>
        <v>4.2420553999999999</v>
      </c>
      <c r="G16" s="5">
        <f>Huber!B16</f>
        <v>4.40000264393111</v>
      </c>
      <c r="H16" s="5">
        <f>BayesRidge!B16</f>
        <v>4.6718133084974003</v>
      </c>
      <c r="I16" s="5">
        <f>Elastic!B16</f>
        <v>4.5084913691159398</v>
      </c>
      <c r="J16" s="5">
        <f>GBR!B16</f>
        <v>4.1788661176573303</v>
      </c>
      <c r="K16" s="6">
        <f t="shared" si="0"/>
        <v>4.4395524129508965</v>
      </c>
      <c r="L16">
        <f t="shared" si="2"/>
        <v>4.69063868248774</v>
      </c>
      <c r="M16">
        <f t="shared" si="3"/>
        <v>4.04</v>
      </c>
      <c r="N16">
        <v>4.8</v>
      </c>
      <c r="O16" s="5">
        <f>RF!C16</f>
        <v>3</v>
      </c>
      <c r="P16" s="5">
        <f>LR!C16</f>
        <v>3.3373892743983902</v>
      </c>
      <c r="Q16" s="5">
        <f>Adaboost!C16</f>
        <v>3.3719376391982099</v>
      </c>
      <c r="R16" s="5">
        <f>XGBR!C16</f>
        <v>2.9945178000000001</v>
      </c>
      <c r="S16" s="5">
        <f>Huber!C16</f>
        <v>3.29999748602676</v>
      </c>
      <c r="T16" s="5">
        <f>BayesRidge!C16</f>
        <v>3.3411883683580399</v>
      </c>
      <c r="U16" s="5">
        <f>Elastic!C16</f>
        <v>3.6752688742100101</v>
      </c>
      <c r="V16" s="5">
        <f>GBR!C16</f>
        <v>3.06547082619235</v>
      </c>
      <c r="W16" s="6">
        <f t="shared" si="1"/>
        <v>3.2673690136075275</v>
      </c>
      <c r="X16" s="6">
        <f t="shared" si="4"/>
        <v>3.6752688742100101</v>
      </c>
      <c r="Y16" s="6">
        <f t="shared" si="5"/>
        <v>2.9945178000000001</v>
      </c>
      <c r="Z16">
        <v>3.3</v>
      </c>
      <c r="AA16" s="6">
        <f>MAX(L16,M16,X17,Y17)-MIN(L17,M17,X16,Y16)</f>
        <v>1.6961208824877398</v>
      </c>
      <c r="AB16" s="6">
        <f>MIN(L16,M16,X17,Y17)-MAX(L17,M17,X16,Y16)</f>
        <v>-3.5032040205387198</v>
      </c>
      <c r="AC16" s="6"/>
      <c r="AE16" t="s">
        <v>177</v>
      </c>
      <c r="AF16" s="6">
        <f>RF!D16</f>
        <v>5.36</v>
      </c>
      <c r="AG16" s="6">
        <f>LR!D16</f>
        <v>4.6690958302622603</v>
      </c>
      <c r="AH16" s="6">
        <f>Adaboost!D16</f>
        <v>4.7441016333938197</v>
      </c>
      <c r="AI16" s="6">
        <f>XGBR!D16</f>
        <v>4.9578176000000003</v>
      </c>
      <c r="AJ16" s="6">
        <f>Huber!D16</f>
        <v>4.6627079295078104</v>
      </c>
      <c r="AK16" s="6">
        <f>BayesRidge!D16</f>
        <v>4.6806117102329798</v>
      </c>
      <c r="AL16" s="6">
        <f>Elastic!D16</f>
        <v>4.8079627986729401</v>
      </c>
      <c r="AM16" s="6">
        <f>GBR!D16</f>
        <v>5.1279471101044001</v>
      </c>
      <c r="AN16" s="6">
        <f>AVERAGE(AF16:AM16,Neural!D16)</f>
        <v>4.8568553324096566</v>
      </c>
      <c r="AO16" s="6">
        <f>MAX(AF16:AM16,Neural!D16)</f>
        <v>5.36</v>
      </c>
      <c r="AP16" s="6">
        <f>MIN(AF16:AM16,Neural!D16)</f>
        <v>4.6627079295078104</v>
      </c>
    </row>
    <row r="17" spans="1:42" ht="15" thickBot="1" x14ac:dyDescent="0.35">
      <c r="A17" t="s">
        <v>161</v>
      </c>
      <c r="B17" t="s">
        <v>148</v>
      </c>
      <c r="C17" s="5">
        <f>RF!B17</f>
        <v>5</v>
      </c>
      <c r="D17" s="5">
        <f>LR!B17</f>
        <v>5.7554081394600702</v>
      </c>
      <c r="E17" s="5">
        <f>Adaboost!B17</f>
        <v>6.7205387205387197</v>
      </c>
      <c r="F17" s="5">
        <f>XGBR!B17</f>
        <v>5.2359390000000001</v>
      </c>
      <c r="G17" s="5">
        <f>Huber!B17</f>
        <v>5.5000012510057896</v>
      </c>
      <c r="H17" s="5">
        <f>BayesRidge!B17</f>
        <v>5.7535988068899</v>
      </c>
      <c r="I17" s="5">
        <f>Elastic!B17</f>
        <v>5.1895315936080699</v>
      </c>
      <c r="J17" s="5">
        <f>GBR!B17</f>
        <v>6.11406833060789</v>
      </c>
      <c r="K17" s="6">
        <f t="shared" si="0"/>
        <v>5.674656025833877</v>
      </c>
      <c r="L17">
        <f t="shared" si="2"/>
        <v>6.7205387205387197</v>
      </c>
      <c r="M17">
        <f t="shared" si="3"/>
        <v>5</v>
      </c>
      <c r="N17">
        <v>5.9</v>
      </c>
      <c r="O17" s="5">
        <f>RF!C17</f>
        <v>4.0199999999999996</v>
      </c>
      <c r="P17" s="5">
        <f>LR!C17</f>
        <v>4.0133886882229302</v>
      </c>
      <c r="Q17" s="5">
        <f>Adaboost!C17</f>
        <v>4.3761061946902604</v>
      </c>
      <c r="R17" s="5">
        <f>XGBR!C17</f>
        <v>3.2173346999999999</v>
      </c>
      <c r="S17" s="5">
        <f>Huber!C17</f>
        <v>3.80000302474481</v>
      </c>
      <c r="T17" s="5">
        <f>BayesRidge!C17</f>
        <v>4.0071487178505798</v>
      </c>
      <c r="U17" s="5">
        <f>Elastic!C17</f>
        <v>4.26033776165192</v>
      </c>
      <c r="V17" s="5">
        <f>GBR!C17</f>
        <v>4.1157946367468696</v>
      </c>
      <c r="W17" s="6">
        <f t="shared" si="1"/>
        <v>3.9803327022017623</v>
      </c>
      <c r="X17" s="6">
        <f t="shared" si="4"/>
        <v>4.3761061946902604</v>
      </c>
      <c r="Y17" s="6">
        <f t="shared" si="5"/>
        <v>3.2173346999999999</v>
      </c>
      <c r="Z17">
        <v>3.8</v>
      </c>
      <c r="AC17" s="6"/>
      <c r="AE17" t="s">
        <v>176</v>
      </c>
      <c r="AF17" s="6">
        <f>RF!D17</f>
        <v>5.48</v>
      </c>
      <c r="AG17" s="6">
        <f>LR!D17</f>
        <v>5.5192464323644996</v>
      </c>
      <c r="AH17" s="6">
        <f>Adaboost!D17</f>
        <v>5.2928064842958404</v>
      </c>
      <c r="AI17" s="6">
        <f>XGBR!D17</f>
        <v>5.2943616000000002</v>
      </c>
      <c r="AJ17" s="6">
        <f>Huber!D17</f>
        <v>5.4880433857703501</v>
      </c>
      <c r="AK17" s="6">
        <f>BayesRidge!D17</f>
        <v>5.4898085666910799</v>
      </c>
      <c r="AL17" s="6">
        <f>Elastic!D17</f>
        <v>5.0946981874580599</v>
      </c>
      <c r="AM17" s="6">
        <f>GBR!D17</f>
        <v>5.7941191435685502</v>
      </c>
      <c r="AN17" s="6">
        <f>AVERAGE(AF17:AM17,Neural!D17)</f>
        <v>5.4382339409887539</v>
      </c>
      <c r="AO17" s="6">
        <f>MAX(AF17:AM17,Neural!D17)</f>
        <v>5.7941191435685502</v>
      </c>
      <c r="AP17" s="6">
        <f>MIN(AF17:AM17,Neural!D17)</f>
        <v>5.0946981874580599</v>
      </c>
    </row>
    <row r="18" spans="1:42" ht="15" thickBot="1" x14ac:dyDescent="0.35">
      <c r="A18" t="s">
        <v>152</v>
      </c>
      <c r="B18" t="s">
        <v>153</v>
      </c>
      <c r="C18" s="5">
        <f>RF!B18</f>
        <v>3</v>
      </c>
      <c r="D18" s="5">
        <f>LR!B18</f>
        <v>3.5095604912688598</v>
      </c>
      <c r="E18" s="5">
        <f>Adaboost!B18</f>
        <v>3.2482517482517399</v>
      </c>
      <c r="F18" s="5">
        <f>XGBR!B18</f>
        <v>2.9981680000000002</v>
      </c>
      <c r="G18" s="5">
        <f>Huber!B18</f>
        <v>3.3000001727344301</v>
      </c>
      <c r="H18" s="5">
        <f>BayesRidge!B18</f>
        <v>3.5184161847586699</v>
      </c>
      <c r="I18" s="5">
        <f>Elastic!B18</f>
        <v>3.80099216550787</v>
      </c>
      <c r="J18" s="5">
        <f>GBR!B18</f>
        <v>3.1146625241610102</v>
      </c>
      <c r="K18" s="6">
        <f t="shared" si="0"/>
        <v>3.3302057276936714</v>
      </c>
      <c r="L18">
        <f t="shared" si="2"/>
        <v>3.80099216550787</v>
      </c>
      <c r="M18">
        <f t="shared" si="3"/>
        <v>2.9981680000000002</v>
      </c>
      <c r="N18">
        <v>3.5</v>
      </c>
      <c r="O18" s="5">
        <f>RF!C18</f>
        <v>5</v>
      </c>
      <c r="P18" s="5">
        <f>LR!C18</f>
        <v>4.8150866672354899</v>
      </c>
      <c r="Q18" s="5">
        <f>Adaboost!C18</f>
        <v>5.68965517241379</v>
      </c>
      <c r="R18" s="5">
        <f>XGBR!C18</f>
        <v>4.2918167</v>
      </c>
      <c r="S18" s="5">
        <f>Huber!C18</f>
        <v>4.6000021559645603</v>
      </c>
      <c r="T18" s="5">
        <f>BayesRidge!C18</f>
        <v>4.8123867098993403</v>
      </c>
      <c r="U18" s="5">
        <f>Elastic!C18</f>
        <v>4.7840965048745003</v>
      </c>
      <c r="V18" s="5">
        <f>GBR!C18</f>
        <v>5.0733748256097302</v>
      </c>
      <c r="W18" s="6">
        <f t="shared" si="1"/>
        <v>4.8750435402690844</v>
      </c>
      <c r="X18" s="6">
        <f t="shared" si="4"/>
        <v>5.68965517241379</v>
      </c>
      <c r="Y18" s="6">
        <f t="shared" si="5"/>
        <v>4.2918167</v>
      </c>
      <c r="Z18">
        <v>4.8</v>
      </c>
      <c r="AA18" s="6">
        <f>MAX(L18,M18,X19,Y19)-MIN(L19,M19,X18,Y18)</f>
        <v>1.39783847241379</v>
      </c>
      <c r="AB18" s="6">
        <f>MIN(L18,M18,X19,Y19)-MAX(L19,M19,X18,Y18)</f>
        <v>-2.7864801876332597</v>
      </c>
      <c r="AC18" s="6"/>
      <c r="AE18" t="s">
        <v>183</v>
      </c>
      <c r="AF18" s="6">
        <f>RF!D18</f>
        <v>4.72</v>
      </c>
      <c r="AG18" s="6">
        <f>LR!D18</f>
        <v>4.1257094622568999</v>
      </c>
      <c r="AH18" s="6">
        <f>Adaboost!D18</f>
        <v>4.07981220657277</v>
      </c>
      <c r="AI18" s="6">
        <f>XGBR!D18</f>
        <v>4.2268980000000003</v>
      </c>
      <c r="AJ18" s="6">
        <f>Huber!D18</f>
        <v>4.11768156842174</v>
      </c>
      <c r="AK18" s="6">
        <f>BayesRidge!D18</f>
        <v>4.1580489467657298</v>
      </c>
      <c r="AL18" s="6">
        <f>Elastic!D18</f>
        <v>4.5644099781314704</v>
      </c>
      <c r="AM18" s="6">
        <f>GBR!D18</f>
        <v>4.2095306090159799</v>
      </c>
      <c r="AN18" s="6">
        <f>AVERAGE(AF18:AM18,Neural!D18)</f>
        <v>4.2663840152344408</v>
      </c>
      <c r="AO18" s="6">
        <f>MAX(AF18:AM18,Neural!D18)</f>
        <v>4.72</v>
      </c>
      <c r="AP18" s="6">
        <f>MIN(AF18:AM18,Neural!D18)</f>
        <v>4.07981220657277</v>
      </c>
    </row>
    <row r="19" spans="1:42" ht="15" thickBot="1" x14ac:dyDescent="0.35">
      <c r="A19" t="s">
        <v>153</v>
      </c>
      <c r="B19" t="s">
        <v>152</v>
      </c>
      <c r="C19" s="5">
        <f>RF!B19</f>
        <v>5</v>
      </c>
      <c r="D19" s="5">
        <f>LR!B19</f>
        <v>5.4491692464726</v>
      </c>
      <c r="E19" s="5">
        <f>Adaboost!B19</f>
        <v>5.7846481876332598</v>
      </c>
      <c r="F19" s="5">
        <f>XGBR!B19</f>
        <v>5.0340651999999997</v>
      </c>
      <c r="G19" s="5">
        <f>Huber!B19</f>
        <v>5.2000321687387201</v>
      </c>
      <c r="H19" s="5">
        <f>BayesRidge!B19</f>
        <v>5.4416075001347801</v>
      </c>
      <c r="I19" s="5">
        <f>Elastic!B19</f>
        <v>5.2736031795856899</v>
      </c>
      <c r="J19" s="5">
        <f>GBR!B19</f>
        <v>5.1431132402716599</v>
      </c>
      <c r="K19" s="6">
        <f t="shared" si="0"/>
        <v>5.3068834605151753</v>
      </c>
      <c r="L19">
        <f t="shared" si="2"/>
        <v>5.7846481876332598</v>
      </c>
      <c r="M19">
        <f t="shared" si="3"/>
        <v>5</v>
      </c>
      <c r="N19">
        <v>5.5</v>
      </c>
      <c r="O19" s="5">
        <f>RF!C19</f>
        <v>5.0599999999999996</v>
      </c>
      <c r="P19" s="5">
        <f>LR!C19</f>
        <v>5.1808320526724803</v>
      </c>
      <c r="Q19" s="5">
        <f>Adaboost!C19</f>
        <v>5.68965517241379</v>
      </c>
      <c r="R19" s="5">
        <f>XGBR!C19</f>
        <v>5.0965220000000002</v>
      </c>
      <c r="S19" s="5">
        <f>Huber!C19</f>
        <v>5.0002400840384</v>
      </c>
      <c r="T19" s="5">
        <f>BayesRidge!C19</f>
        <v>5.1772652506313896</v>
      </c>
      <c r="U19" s="5">
        <f>Elastic!C19</f>
        <v>4.6864095273368003</v>
      </c>
      <c r="V19" s="5">
        <f>GBR!C19</f>
        <v>5.0983821664159397</v>
      </c>
      <c r="W19" s="6">
        <f t="shared" si="1"/>
        <v>5.1284515328407698</v>
      </c>
      <c r="X19" s="6">
        <f t="shared" si="4"/>
        <v>5.68965517241379</v>
      </c>
      <c r="Y19" s="6">
        <f t="shared" si="5"/>
        <v>4.6864095273368003</v>
      </c>
      <c r="Z19">
        <v>5.3</v>
      </c>
      <c r="AC19" s="6"/>
      <c r="AE19" t="s">
        <v>186</v>
      </c>
      <c r="AF19" s="6">
        <f>RF!D19</f>
        <v>5.23</v>
      </c>
      <c r="AG19" s="6">
        <f>LR!D19</f>
        <v>5.1941998380687799</v>
      </c>
      <c r="AH19" s="6">
        <f>Adaboost!D19</f>
        <v>4.9459459459459403</v>
      </c>
      <c r="AI19" s="6">
        <f>XGBR!D19</f>
        <v>5.0080869999999997</v>
      </c>
      <c r="AJ19" s="6">
        <f>Huber!D19</f>
        <v>5.1508608396764597</v>
      </c>
      <c r="AK19" s="6">
        <f>BayesRidge!D19</f>
        <v>5.2007827750937299</v>
      </c>
      <c r="AL19" s="6">
        <f>Elastic!D19</f>
        <v>5.0158336574886002</v>
      </c>
      <c r="AM19" s="6">
        <f>GBR!D19</f>
        <v>5.2729629161834</v>
      </c>
      <c r="AN19" s="6">
        <f>AVERAGE(AF19:AM19,Neural!D19)</f>
        <v>5.138338159030476</v>
      </c>
      <c r="AO19" s="6">
        <f>MAX(AF19:AM19,Neural!D19)</f>
        <v>5.2729629161834</v>
      </c>
      <c r="AP19" s="6">
        <f>MIN(AF19:AM19,Neural!D19)</f>
        <v>4.9459459459459403</v>
      </c>
    </row>
    <row r="20" spans="1:42" ht="15" thickBot="1" x14ac:dyDescent="0.35">
      <c r="A20" t="s">
        <v>154</v>
      </c>
      <c r="B20" t="s">
        <v>146</v>
      </c>
      <c r="C20" s="5">
        <f>RF!B20</f>
        <v>4.16</v>
      </c>
      <c r="D20" s="5">
        <f>LR!B20</f>
        <v>4.2922770773986398</v>
      </c>
      <c r="E20" s="5">
        <f>Adaboost!B20</f>
        <v>4.5198019801980198</v>
      </c>
      <c r="F20" s="5">
        <f>XGBR!B20</f>
        <v>4.3585039999999999</v>
      </c>
      <c r="G20" s="5">
        <f>Huber!B20</f>
        <v>4.0000015572906804</v>
      </c>
      <c r="H20" s="5">
        <f>BayesRidge!B20</f>
        <v>4.28730660919652</v>
      </c>
      <c r="I20" s="5">
        <f>Elastic!B20</f>
        <v>4.3426273710546903</v>
      </c>
      <c r="J20" s="5">
        <f>GBR!B20</f>
        <v>4.1914064342198101</v>
      </c>
      <c r="K20" s="6">
        <f t="shared" si="0"/>
        <v>4.2760524981594656</v>
      </c>
      <c r="L20">
        <f t="shared" si="2"/>
        <v>4.5198019801980198</v>
      </c>
      <c r="M20">
        <f t="shared" si="3"/>
        <v>4.0000015572906804</v>
      </c>
      <c r="N20">
        <v>4.3</v>
      </c>
      <c r="O20" s="5">
        <f>RF!C20</f>
        <v>2</v>
      </c>
      <c r="P20" s="5">
        <f>LR!C20</f>
        <v>2.0245081339699902</v>
      </c>
      <c r="Q20" s="5">
        <f>Adaboost!C20</f>
        <v>2.9224652087475098</v>
      </c>
      <c r="R20" s="5">
        <f>XGBR!C20</f>
        <v>0.9765066</v>
      </c>
      <c r="S20" s="5">
        <f>Huber!C20</f>
        <v>1.9000020844688399</v>
      </c>
      <c r="T20" s="5">
        <f>BayesRidge!C20</f>
        <v>2.0229335232817802</v>
      </c>
      <c r="U20" s="5">
        <f>Elastic!C20</f>
        <v>2.7039424020589302</v>
      </c>
      <c r="V20" s="5">
        <f>GBR!C20</f>
        <v>2.0795787647593</v>
      </c>
      <c r="W20" s="6">
        <f t="shared" si="1"/>
        <v>2.0654904666976943</v>
      </c>
      <c r="X20" s="6">
        <f t="shared" si="4"/>
        <v>2.9224652087475098</v>
      </c>
      <c r="Y20" s="6">
        <f t="shared" si="5"/>
        <v>0.9765066</v>
      </c>
      <c r="Z20">
        <v>2</v>
      </c>
      <c r="AA20" s="6">
        <f>MAX(L20,M20,X21,Y21)-MIN(L21,M21,X20,Y20)</f>
        <v>3.5432953801980198</v>
      </c>
      <c r="AB20" s="6">
        <f>MIN(L20,M20,X21,Y21)-MAX(L21,M21,X20,Y20)</f>
        <v>-1.7846466303425794</v>
      </c>
      <c r="AC20" s="6"/>
      <c r="AE20" t="s">
        <v>189</v>
      </c>
      <c r="AF20" s="6">
        <f>RF!D20</f>
        <v>5.49</v>
      </c>
      <c r="AG20" s="6">
        <f>LR!D20</f>
        <v>5.07021195141132</v>
      </c>
      <c r="AH20" s="6">
        <f>Adaboost!D20</f>
        <v>4.8419452887537897</v>
      </c>
      <c r="AI20" s="6">
        <f>XGBR!D20</f>
        <v>5.9963164000000004</v>
      </c>
      <c r="AJ20" s="6">
        <f>Huber!D20</f>
        <v>5.0757681282309699</v>
      </c>
      <c r="AK20" s="6">
        <f>BayesRidge!D20</f>
        <v>5.1010414370455699</v>
      </c>
      <c r="AL20" s="6">
        <f>Elastic!D20</f>
        <v>5.1582720866335601</v>
      </c>
      <c r="AM20" s="6">
        <f>GBR!D20</f>
        <v>5.6080879635308296</v>
      </c>
      <c r="AN20" s="6">
        <f>AVERAGE(AF20:AM20,Neural!D20)</f>
        <v>5.2748675741633919</v>
      </c>
      <c r="AO20" s="6">
        <f>MAX(AF20:AM20,Neural!D20)</f>
        <v>5.9963164000000004</v>
      </c>
      <c r="AP20" s="6">
        <f>MIN(AF20:AM20,Neural!D20)</f>
        <v>4.8419452887537897</v>
      </c>
    </row>
    <row r="21" spans="1:42" ht="15" thickBot="1" x14ac:dyDescent="0.35">
      <c r="A21" t="s">
        <v>146</v>
      </c>
      <c r="B21" t="s">
        <v>154</v>
      </c>
      <c r="C21" s="5">
        <f>RF!B21</f>
        <v>5.0199999999999996</v>
      </c>
      <c r="D21" s="5">
        <f>LR!B21</f>
        <v>5.2463773156462903</v>
      </c>
      <c r="E21" s="5">
        <f>Adaboost!B21</f>
        <v>5.7846481876332598</v>
      </c>
      <c r="F21" s="5">
        <f>XGBR!B21</f>
        <v>5.0590400000000004</v>
      </c>
      <c r="G21" s="5">
        <f>Huber!B21</f>
        <v>5.0001457215090301</v>
      </c>
      <c r="H21" s="5">
        <f>BayesRidge!B21</f>
        <v>5.2491355354511997</v>
      </c>
      <c r="I21" s="5">
        <f>Elastic!B21</f>
        <v>5.0844231977936101</v>
      </c>
      <c r="J21" s="5">
        <f>GBR!B21</f>
        <v>5.1440126997478401</v>
      </c>
      <c r="K21" s="6">
        <f t="shared" si="0"/>
        <v>5.2111015171094772</v>
      </c>
      <c r="L21">
        <f t="shared" si="2"/>
        <v>5.7846481876332598</v>
      </c>
      <c r="M21">
        <f t="shared" si="3"/>
        <v>5.0001457215090301</v>
      </c>
      <c r="N21">
        <v>5.3</v>
      </c>
      <c r="O21" s="5">
        <f>RF!C21</f>
        <v>4.01</v>
      </c>
      <c r="P21" s="5">
        <f>LR!C21</f>
        <v>4.2671823280260899</v>
      </c>
      <c r="Q21" s="5">
        <f>Adaboost!C21</f>
        <v>4.3761061946902604</v>
      </c>
      <c r="R21" s="5">
        <f>XGBR!C21</f>
        <v>4.1726723000000003</v>
      </c>
      <c r="S21" s="5">
        <f>Huber!C21</f>
        <v>4.1000251681834703</v>
      </c>
      <c r="T21" s="5">
        <f>BayesRidge!C21</f>
        <v>4.2564619257006902</v>
      </c>
      <c r="U21" s="5">
        <f>Elastic!C21</f>
        <v>4.1072800785769701</v>
      </c>
      <c r="V21" s="5">
        <f>GBR!C21</f>
        <v>4.0782220182428501</v>
      </c>
      <c r="W21" s="6">
        <f t="shared" si="1"/>
        <v>4.1764009380157576</v>
      </c>
      <c r="X21" s="6">
        <f t="shared" si="4"/>
        <v>4.3761061946902604</v>
      </c>
      <c r="Y21" s="6">
        <f t="shared" si="5"/>
        <v>4.01</v>
      </c>
      <c r="Z21">
        <v>4.5</v>
      </c>
      <c r="AC21" s="6"/>
      <c r="AE21" t="s">
        <v>173</v>
      </c>
      <c r="AF21" s="6">
        <f>RF!D21</f>
        <v>4.83</v>
      </c>
      <c r="AG21" s="6">
        <f>LR!D21</f>
        <v>5.2260646418970804</v>
      </c>
      <c r="AH21" s="6">
        <f>Adaboost!D21</f>
        <v>4.7702205882352899</v>
      </c>
      <c r="AI21" s="6">
        <f>XGBR!D21</f>
        <v>4.4133753999999996</v>
      </c>
      <c r="AJ21" s="6">
        <f>Huber!D21</f>
        <v>5.23417872545458</v>
      </c>
      <c r="AK21" s="6">
        <f>BayesRidge!D21</f>
        <v>5.2157734775118501</v>
      </c>
      <c r="AL21" s="6">
        <f>Elastic!D21</f>
        <v>5.0156081093909402</v>
      </c>
      <c r="AM21" s="6">
        <f>GBR!D21</f>
        <v>5.2450934830053901</v>
      </c>
      <c r="AN21" s="6">
        <f>AVERAGE(AF21:AM21,Neural!D21)</f>
        <v>5.0082515415702575</v>
      </c>
      <c r="AO21" s="6">
        <f>MAX(AF21:AM21,Neural!D21)</f>
        <v>5.2450934830053901</v>
      </c>
      <c r="AP21" s="6">
        <f>MIN(AF21:AM21,Neural!D21)</f>
        <v>4.4133753999999996</v>
      </c>
    </row>
    <row r="22" spans="1:42" ht="15" thickBot="1" x14ac:dyDescent="0.35">
      <c r="A22" t="s">
        <v>155</v>
      </c>
      <c r="B22" t="s">
        <v>157</v>
      </c>
      <c r="C22" s="5">
        <f>RF!B22</f>
        <v>4.13</v>
      </c>
      <c r="D22" s="5">
        <f>LR!B22</f>
        <v>4.7555573809913403</v>
      </c>
      <c r="E22" s="5">
        <f>Adaboost!B22</f>
        <v>5.7846481876332598</v>
      </c>
      <c r="F22" s="5">
        <f>XGBR!B22</f>
        <v>4.2798524000000002</v>
      </c>
      <c r="G22" s="5">
        <f>Huber!B22</f>
        <v>4.5000166675465696</v>
      </c>
      <c r="H22" s="5">
        <f>BayesRidge!B22</f>
        <v>4.7582206940838603</v>
      </c>
      <c r="I22" s="5">
        <f>Elastic!B22</f>
        <v>4.3859541503332604</v>
      </c>
      <c r="J22" s="5">
        <f>GBR!B22</f>
        <v>5.1065061748757703</v>
      </c>
      <c r="K22" s="6">
        <f t="shared" si="0"/>
        <v>4.7179898513470855</v>
      </c>
      <c r="L22">
        <f t="shared" si="2"/>
        <v>5.7846481876332598</v>
      </c>
      <c r="M22">
        <f t="shared" si="3"/>
        <v>4.13</v>
      </c>
      <c r="N22">
        <v>4.7</v>
      </c>
      <c r="O22" s="5">
        <f>RF!C22</f>
        <v>4.1399999999999997</v>
      </c>
      <c r="P22" s="5">
        <f>LR!C22</f>
        <v>3.98780800600206</v>
      </c>
      <c r="Q22" s="5">
        <f>Adaboost!C22</f>
        <v>4.3761061946902604</v>
      </c>
      <c r="R22" s="5">
        <f>XGBR!C22</f>
        <v>3.1806722000000001</v>
      </c>
      <c r="S22" s="5">
        <f>Huber!C22</f>
        <v>3.60012310445327</v>
      </c>
      <c r="T22" s="5">
        <f>BayesRidge!C22</f>
        <v>3.9871900120671699</v>
      </c>
      <c r="U22" s="5">
        <f>Elastic!C22</f>
        <v>4.3067359651030399</v>
      </c>
      <c r="V22" s="5">
        <f>GBR!C22</f>
        <v>4.1746317641432604</v>
      </c>
      <c r="W22" s="6">
        <f t="shared" si="1"/>
        <v>3.9752866838135859</v>
      </c>
      <c r="X22" s="6">
        <f t="shared" si="4"/>
        <v>4.3761061946902604</v>
      </c>
      <c r="Y22" s="6">
        <f t="shared" si="5"/>
        <v>3.1806722000000001</v>
      </c>
      <c r="Z22">
        <v>4</v>
      </c>
      <c r="AA22" s="6">
        <f>MAX(L22,M22,X23,Y23)-MIN(L23,M23,X22,Y22)</f>
        <v>2.79886368763326</v>
      </c>
      <c r="AB22" s="6">
        <f>MIN(L22,M22,X23,Y23)-MAX(L23,M23,X22,Y22)</f>
        <v>-0.47070386357211991</v>
      </c>
      <c r="AC22" s="6"/>
      <c r="AE22" t="s">
        <v>190</v>
      </c>
      <c r="AF22" s="6">
        <f>RF!D22</f>
        <v>5.55</v>
      </c>
      <c r="AG22" s="6">
        <f>LR!D22</f>
        <v>5.1825203797756298</v>
      </c>
      <c r="AH22" s="6">
        <f>Adaboost!D22</f>
        <v>5.0514469453376201</v>
      </c>
      <c r="AI22" s="6">
        <f>XGBR!D22</f>
        <v>6.1525999999999996</v>
      </c>
      <c r="AJ22" s="6">
        <f>Huber!D22</f>
        <v>5.2035595727595698</v>
      </c>
      <c r="AK22" s="6">
        <f>BayesRidge!D22</f>
        <v>5.2300704603997596</v>
      </c>
      <c r="AL22" s="6">
        <f>Elastic!D22</f>
        <v>5.2269711584854797</v>
      </c>
      <c r="AM22" s="6">
        <f>GBR!D22</f>
        <v>5.5267734026822097</v>
      </c>
      <c r="AN22" s="6">
        <f>AVERAGE(AF22:AM22,Neural!D22)</f>
        <v>5.3846272586234623</v>
      </c>
      <c r="AO22" s="6">
        <f>MAX(AF22:AM22,Neural!D22)</f>
        <v>6.1525999999999996</v>
      </c>
      <c r="AP22" s="6">
        <f>MIN(AF22:AM22,Neural!D22)</f>
        <v>5.0514469453376201</v>
      </c>
    </row>
    <row r="23" spans="1:42" ht="15" thickBot="1" x14ac:dyDescent="0.35">
      <c r="A23" t="s">
        <v>157</v>
      </c>
      <c r="B23" t="s">
        <v>155</v>
      </c>
      <c r="C23" s="5">
        <f>RF!B23</f>
        <v>4.1900000000000004</v>
      </c>
      <c r="D23" s="5">
        <f>LR!B23</f>
        <v>3.77625450307813</v>
      </c>
      <c r="E23" s="5">
        <f>Adaboost!B23</f>
        <v>4.5198019801980198</v>
      </c>
      <c r="F23" s="5">
        <f>XGBR!B23</f>
        <v>2.9857844999999998</v>
      </c>
      <c r="G23" s="5">
        <f>Huber!B23</f>
        <v>3.6001453124479599</v>
      </c>
      <c r="H23" s="5">
        <f>BayesRidge!B23</f>
        <v>3.7681376060595899</v>
      </c>
      <c r="I23" s="5">
        <f>Elastic!B23</f>
        <v>4.07611101020251</v>
      </c>
      <c r="J23" s="5">
        <f>GBR!B23</f>
        <v>4.1174219630685904</v>
      </c>
      <c r="K23" s="6">
        <f t="shared" si="0"/>
        <v>3.8572888894758575</v>
      </c>
      <c r="L23">
        <f t="shared" si="2"/>
        <v>4.5198019801980198</v>
      </c>
      <c r="M23">
        <f t="shared" si="3"/>
        <v>2.9857844999999998</v>
      </c>
      <c r="N23">
        <v>4</v>
      </c>
      <c r="O23" s="5">
        <f>RF!C23</f>
        <v>4.1100000000000003</v>
      </c>
      <c r="P23" s="5">
        <f>LR!C23</f>
        <v>4.4544949818175201</v>
      </c>
      <c r="Q23" s="5">
        <f>Adaboost!C23</f>
        <v>4.3761061946902604</v>
      </c>
      <c r="R23" s="5">
        <f>XGBR!C23</f>
        <v>4.2377469999999997</v>
      </c>
      <c r="S23" s="5">
        <f>Huber!C23</f>
        <v>4.2000275118088597</v>
      </c>
      <c r="T23" s="5">
        <f>BayesRidge!C23</f>
        <v>4.4492924722858698</v>
      </c>
      <c r="U23" s="5">
        <f>Elastic!C23</f>
        <v>4.0490981166258999</v>
      </c>
      <c r="V23" s="5">
        <f>GBR!C23</f>
        <v>4.0735647476151202</v>
      </c>
      <c r="W23" s="6">
        <f t="shared" si="1"/>
        <v>4.2685349143614486</v>
      </c>
      <c r="X23" s="6">
        <f t="shared" si="4"/>
        <v>4.4544949818175201</v>
      </c>
      <c r="Y23" s="6">
        <f t="shared" si="5"/>
        <v>4.0490981166258999</v>
      </c>
      <c r="Z23">
        <v>4.4000000000000004</v>
      </c>
      <c r="AC23" s="6"/>
      <c r="AE23" t="s">
        <v>194</v>
      </c>
      <c r="AF23" s="6">
        <f>RF!D23</f>
        <v>5.44</v>
      </c>
      <c r="AG23" s="6">
        <f>LR!D23</f>
        <v>5.7461960338342797</v>
      </c>
      <c r="AH23" s="6">
        <f>Adaboost!D23</f>
        <v>4.9092592592592501</v>
      </c>
      <c r="AI23" s="6">
        <f>XGBR!D23</f>
        <v>5.9847983999999999</v>
      </c>
      <c r="AJ23" s="6">
        <f>Huber!D23</f>
        <v>5.7724039151846798</v>
      </c>
      <c r="AK23" s="6">
        <f>BayesRidge!D23</f>
        <v>5.7110292703577503</v>
      </c>
      <c r="AL23" s="6">
        <f>Elastic!D23</f>
        <v>5.2505203860824397</v>
      </c>
      <c r="AM23" s="6">
        <f>GBR!D23</f>
        <v>5.5858646137091004</v>
      </c>
      <c r="AN23" s="6">
        <f>AVERAGE(AF23:AM23,Neural!D23)</f>
        <v>5.5649701796181539</v>
      </c>
      <c r="AO23" s="6">
        <f>MAX(AF23:AM23,Neural!D23)</f>
        <v>5.9847983999999999</v>
      </c>
      <c r="AP23" s="6">
        <f>MIN(AF23:AM23,Neural!D23)</f>
        <v>4.9092592592592501</v>
      </c>
    </row>
    <row r="24" spans="1:42" ht="15" thickBot="1" x14ac:dyDescent="0.35">
      <c r="A24" t="s">
        <v>70</v>
      </c>
      <c r="B24" t="s">
        <v>65</v>
      </c>
      <c r="C24" s="5">
        <f>RF!B24</f>
        <v>6.03</v>
      </c>
      <c r="D24" s="5">
        <f>LR!B24</f>
        <v>6.1505112830730404</v>
      </c>
      <c r="E24" s="5">
        <f>Adaboost!B24</f>
        <v>6.7205387205387197</v>
      </c>
      <c r="F24" s="5">
        <f>XGBR!B24</f>
        <v>5.1601210000000002</v>
      </c>
      <c r="G24" s="5">
        <f>Huber!B24</f>
        <v>5.9000008590179798</v>
      </c>
      <c r="H24" s="5">
        <f>BayesRidge!B24</f>
        <v>6.1540560359637499</v>
      </c>
      <c r="I24" s="5">
        <f>Elastic!B24</f>
        <v>5.4114649711093898</v>
      </c>
      <c r="J24" s="5">
        <f>GBR!B24</f>
        <v>6.1112079579284</v>
      </c>
      <c r="K24" s="6">
        <f t="shared" si="0"/>
        <v>5.9730012424365553</v>
      </c>
      <c r="L24">
        <f>MAX(C24:J24)</f>
        <v>6.7205387205387197</v>
      </c>
      <c r="M24">
        <f>MIN(C24:J24)</f>
        <v>5.1601210000000002</v>
      </c>
      <c r="N24">
        <v>6</v>
      </c>
      <c r="O24" s="5">
        <f>RF!C24</f>
        <v>4</v>
      </c>
      <c r="P24" s="5">
        <f>LR!C24</f>
        <v>4.0343610019278797</v>
      </c>
      <c r="Q24" s="5">
        <f>Adaboost!C24</f>
        <v>4.3761061946902604</v>
      </c>
      <c r="R24" s="5">
        <f>XGBR!C24</f>
        <v>3.1464371999999998</v>
      </c>
      <c r="S24" s="5">
        <f>Huber!C24</f>
        <v>3.9000019605059002</v>
      </c>
      <c r="T24" s="5">
        <f>BayesRidge!C24</f>
        <v>4.0412764534942696</v>
      </c>
      <c r="U24" s="5">
        <f>Elastic!C24</f>
        <v>4.0259121567645799</v>
      </c>
      <c r="V24" s="5">
        <f>GBR!C24</f>
        <v>4.0646736237262999</v>
      </c>
      <c r="W24" s="6">
        <f t="shared" si="1"/>
        <v>3.9648627432426924</v>
      </c>
      <c r="X24" s="6">
        <f>MAX(O24:V24)</f>
        <v>4.3761061946902604</v>
      </c>
      <c r="Y24" s="6">
        <f>MIN(O24:V24)</f>
        <v>3.1464371999999998</v>
      </c>
      <c r="Z24">
        <v>3.9</v>
      </c>
      <c r="AA24" s="6">
        <f>MAX(L24,M24,X25,Y25)-MIN(L25,M25,X24,Y24)</f>
        <v>3.6586169516245399</v>
      </c>
      <c r="AB24" s="6">
        <f>MIN(L24,M24,X25,Y25)-MAX(L25,M25,X24,Y24)</f>
        <v>-0.62452718763325965</v>
      </c>
      <c r="AC24" s="6"/>
      <c r="AE24" t="s">
        <v>187</v>
      </c>
      <c r="AF24" s="6">
        <f>RF!D24</f>
        <v>4.71</v>
      </c>
      <c r="AG24" s="6">
        <f>LR!D24</f>
        <v>4.6237202721155803</v>
      </c>
      <c r="AH24" s="6">
        <f>Adaboost!D24</f>
        <v>4.5765765765765698</v>
      </c>
      <c r="AI24" s="6">
        <f>XGBR!D24</f>
        <v>4.1272143999999997</v>
      </c>
      <c r="AJ24" s="6">
        <f>Huber!D24</f>
        <v>4.6151712837045604</v>
      </c>
      <c r="AK24" s="6">
        <f>BayesRidge!D24</f>
        <v>4.66854827618962</v>
      </c>
      <c r="AL24" s="6">
        <f>Elastic!D24</f>
        <v>4.8763662806013004</v>
      </c>
      <c r="AM24" s="6">
        <f>GBR!D24</f>
        <v>4.8186560979999804</v>
      </c>
      <c r="AN24" s="6">
        <f>AVERAGE(AF24:AM24,Neural!D24)</f>
        <v>4.6295311662499072</v>
      </c>
      <c r="AO24" s="6">
        <f>MAX(AF24:AM24,Neural!D24)</f>
        <v>4.8763662806013004</v>
      </c>
      <c r="AP24" s="6">
        <f>MIN(AF24:AM24,Neural!D24)</f>
        <v>4.1272143999999997</v>
      </c>
    </row>
    <row r="25" spans="1:42" ht="15" thickBot="1" x14ac:dyDescent="0.35">
      <c r="A25" t="s">
        <v>65</v>
      </c>
      <c r="B25" t="s">
        <v>70</v>
      </c>
      <c r="C25" s="5">
        <f>RF!B25</f>
        <v>5.04</v>
      </c>
      <c r="D25" s="5">
        <f>LR!B25</f>
        <v>5.2346524834155304</v>
      </c>
      <c r="E25" s="5">
        <f>Adaboost!B25</f>
        <v>5.7846481876332598</v>
      </c>
      <c r="F25" s="5">
        <f>XGBR!B25</f>
        <v>5.0398927000000002</v>
      </c>
      <c r="G25" s="5">
        <f>Huber!B25</f>
        <v>4.9999999113623899</v>
      </c>
      <c r="H25" s="5">
        <f>BayesRidge!B25</f>
        <v>5.2497201642988598</v>
      </c>
      <c r="I25" s="5">
        <f>Elastic!B25</f>
        <v>4.9212612749793303</v>
      </c>
      <c r="J25" s="5">
        <f>GBR!B25</f>
        <v>5.1604625015647798</v>
      </c>
      <c r="K25" s="6">
        <f t="shared" ref="K25:K35" si="6">AVERAGE(C25:J25,B62)</f>
        <v>5.1918468705546674</v>
      </c>
      <c r="L25">
        <f t="shared" si="2"/>
        <v>5.7846481876332598</v>
      </c>
      <c r="M25">
        <f t="shared" si="3"/>
        <v>4.9212612749793303</v>
      </c>
      <c r="N25">
        <v>5</v>
      </c>
      <c r="O25" s="5">
        <f>RF!C25</f>
        <v>6.45</v>
      </c>
      <c r="P25" s="5">
        <f>LR!C25</f>
        <v>6.4690661573292596</v>
      </c>
      <c r="Q25" s="5">
        <f>Adaboost!C25</f>
        <v>6.8050541516245397</v>
      </c>
      <c r="R25" s="5">
        <f>XGBR!C25</f>
        <v>6.1339525999999998</v>
      </c>
      <c r="S25" s="5">
        <f>Huber!C25</f>
        <v>6.2000051687655802</v>
      </c>
      <c r="T25" s="5">
        <f>BayesRidge!C25</f>
        <v>6.4535204523582701</v>
      </c>
      <c r="U25" s="5">
        <f>Elastic!C25</f>
        <v>5.6185138471262004</v>
      </c>
      <c r="V25" s="5">
        <f>GBR!C25</f>
        <v>6.1501433331905497</v>
      </c>
      <c r="W25" s="6">
        <f t="shared" si="1"/>
        <v>6.2837931065345494</v>
      </c>
      <c r="X25" s="6">
        <f t="shared" si="4"/>
        <v>6.8050541516245397</v>
      </c>
      <c r="Y25" s="6">
        <f t="shared" si="5"/>
        <v>5.6185138471262004</v>
      </c>
      <c r="Z25">
        <v>6.5</v>
      </c>
      <c r="AC25" s="6"/>
      <c r="AE25" t="s">
        <v>199</v>
      </c>
      <c r="AF25" s="6">
        <f>RF!D25</f>
        <v>4.7</v>
      </c>
      <c r="AG25" s="6">
        <f>LR!D25</f>
        <v>4.5314867822143796</v>
      </c>
      <c r="AH25" s="6">
        <f>Adaboost!D25</f>
        <v>4.6326781326781301</v>
      </c>
      <c r="AI25" s="6">
        <f>XGBR!D25</f>
        <v>3.6046757999999999</v>
      </c>
      <c r="AJ25" s="6">
        <f>Huber!D25</f>
        <v>4.50677176388173</v>
      </c>
      <c r="AK25" s="6">
        <f>BayesRidge!D25</f>
        <v>4.4845015337869603</v>
      </c>
      <c r="AL25" s="6">
        <f>Elastic!D25</f>
        <v>4.7064400510325504</v>
      </c>
      <c r="AM25" s="6">
        <f>GBR!D25</f>
        <v>4.5588992786382798</v>
      </c>
      <c r="AN25" s="6">
        <f>AVERAGE(AF25:AM25,Neural!D25)</f>
        <v>4.4593713525105381</v>
      </c>
      <c r="AO25" s="6">
        <f>MAX(AF25:AM25,Neural!D25)</f>
        <v>4.7064400510325504</v>
      </c>
      <c r="AP25" s="6">
        <f>MIN(AF25:AM25,Neural!D25)</f>
        <v>3.6046757999999999</v>
      </c>
    </row>
    <row r="26" spans="1:42" ht="15" thickBot="1" x14ac:dyDescent="0.35">
      <c r="A26" t="s">
        <v>150</v>
      </c>
      <c r="B26" t="s">
        <v>143</v>
      </c>
      <c r="C26" s="5">
        <f>RF!B26</f>
        <v>3.24</v>
      </c>
      <c r="D26" s="5">
        <f>LR!B26</f>
        <v>2.97112623418366</v>
      </c>
      <c r="E26" s="5">
        <f>Adaboost!B26</f>
        <v>3.2482517482517399</v>
      </c>
      <c r="F26" s="5">
        <f>XGBR!B26</f>
        <v>1.9802449</v>
      </c>
      <c r="G26" s="5">
        <f>Huber!B26</f>
        <v>2.80014460818732</v>
      </c>
      <c r="H26" s="5">
        <f>BayesRidge!B26</f>
        <v>2.9729265074849001</v>
      </c>
      <c r="I26" s="5">
        <f>Elastic!B26</f>
        <v>3.2835903777415298</v>
      </c>
      <c r="J26" s="5">
        <f>GBR!B26</f>
        <v>3.1239859760236901</v>
      </c>
      <c r="K26" s="6">
        <f t="shared" si="6"/>
        <v>2.9508224558038156</v>
      </c>
      <c r="L26">
        <f t="shared" si="2"/>
        <v>3.2835903777415298</v>
      </c>
      <c r="M26">
        <f t="shared" si="3"/>
        <v>1.9802449</v>
      </c>
      <c r="N26">
        <v>2.9</v>
      </c>
      <c r="O26" s="5">
        <f>RF!C26</f>
        <v>5.0999999999999996</v>
      </c>
      <c r="P26" s="5">
        <f>LR!C26</f>
        <v>5.4783957741126601</v>
      </c>
      <c r="Q26" s="5">
        <f>Adaboost!C26</f>
        <v>5.68965517241379</v>
      </c>
      <c r="R26" s="5">
        <f>XGBR!C26</f>
        <v>5.1053777</v>
      </c>
      <c r="S26" s="5">
        <f>Huber!C26</f>
        <v>5.1000281710169499</v>
      </c>
      <c r="T26" s="5">
        <f>BayesRidge!C26</f>
        <v>5.4700481922878099</v>
      </c>
      <c r="U26" s="5">
        <f>Elastic!C26</f>
        <v>5.0811088194366798</v>
      </c>
      <c r="V26" s="5">
        <f>GBR!C26</f>
        <v>5.0861526784765596</v>
      </c>
      <c r="W26" s="6">
        <f t="shared" si="1"/>
        <v>5.2818916318875031</v>
      </c>
      <c r="X26" s="6">
        <f t="shared" si="4"/>
        <v>5.68965517241379</v>
      </c>
      <c r="Y26" s="6">
        <f t="shared" si="5"/>
        <v>5.0811088194366798</v>
      </c>
      <c r="Z26">
        <v>5.3</v>
      </c>
      <c r="AA26" s="6">
        <f>MAX(L26,M26,X27,Y27)-MIN(L27,M27,X26,Y26)</f>
        <v>1.7239453321878599</v>
      </c>
      <c r="AB26" s="6">
        <f>MIN(L26,M26,X27,Y27)-MAX(L27,M27,X26,Y26)</f>
        <v>-3.8044032876332601</v>
      </c>
      <c r="AC26" s="6"/>
      <c r="AE26" t="s">
        <v>181</v>
      </c>
      <c r="AF26" s="6">
        <f>RF!D26</f>
        <v>2.84</v>
      </c>
      <c r="AG26" s="6">
        <f>LR!D26</f>
        <v>3.41218164237524</v>
      </c>
      <c r="AH26" s="6">
        <f>Adaboost!D26</f>
        <v>2.7609075043629998</v>
      </c>
      <c r="AI26" s="6">
        <f>XGBR!D26</f>
        <v>2.9943016</v>
      </c>
      <c r="AJ26" s="6">
        <f>Huber!D26</f>
        <v>3.4174118980390902</v>
      </c>
      <c r="AK26" s="6">
        <f>BayesRidge!D26</f>
        <v>3.4614029826315198</v>
      </c>
      <c r="AL26" s="6">
        <f>Elastic!D26</f>
        <v>4.0921027234834799</v>
      </c>
      <c r="AM26" s="6">
        <f>GBR!D26</f>
        <v>3.0183029536019998</v>
      </c>
      <c r="AN26" s="6">
        <f>AVERAGE(AF26:AM26,Neural!D26)</f>
        <v>3.2799121143900249</v>
      </c>
      <c r="AO26" s="6">
        <f>MAX(AF26:AM26,Neural!D26)</f>
        <v>4.0921027234834799</v>
      </c>
      <c r="AP26" s="6">
        <f>MIN(AF26:AM26,Neural!D26)</f>
        <v>2.7609075043629998</v>
      </c>
    </row>
    <row r="27" spans="1:42" ht="15" thickBot="1" x14ac:dyDescent="0.35">
      <c r="A27" t="s">
        <v>143</v>
      </c>
      <c r="B27" t="s">
        <v>150</v>
      </c>
      <c r="C27" s="5">
        <f>RF!B27</f>
        <v>5.33</v>
      </c>
      <c r="D27" s="5">
        <f>LR!B27</f>
        <v>5.6925103056219601</v>
      </c>
      <c r="E27" s="5">
        <f>Adaboost!B27</f>
        <v>5.7846481876332598</v>
      </c>
      <c r="F27" s="5">
        <f>XGBR!B27</f>
        <v>5.5532636999999996</v>
      </c>
      <c r="G27" s="5">
        <f>Huber!B27</f>
        <v>5.4000005873851897</v>
      </c>
      <c r="H27" s="5">
        <f>BayesRidge!B27</f>
        <v>5.69259069993252</v>
      </c>
      <c r="I27" s="5">
        <f>Elastic!B27</f>
        <v>5.5041955461037002</v>
      </c>
      <c r="J27" s="5">
        <f>GBR!B27</f>
        <v>5.2310597173457296</v>
      </c>
      <c r="K27" s="6">
        <f t="shared" si="6"/>
        <v>5.5428462906526752</v>
      </c>
      <c r="L27">
        <f t="shared" si="2"/>
        <v>5.7846481876332598</v>
      </c>
      <c r="M27">
        <f t="shared" si="3"/>
        <v>5.2310597173457296</v>
      </c>
      <c r="N27">
        <v>5.6</v>
      </c>
      <c r="O27" s="5">
        <f>RF!C27</f>
        <v>6.15</v>
      </c>
      <c r="P27" s="5">
        <f>LR!C27</f>
        <v>6.0058109100816504</v>
      </c>
      <c r="Q27" s="5">
        <f>Adaboost!C27</f>
        <v>6.8050541516245397</v>
      </c>
      <c r="R27" s="5">
        <f>XGBR!C27</f>
        <v>5.1370940000000003</v>
      </c>
      <c r="S27" s="5">
        <f>Huber!C27</f>
        <v>5.6000056108958196</v>
      </c>
      <c r="T27" s="5">
        <f>BayesRidge!C27</f>
        <v>5.9999466632376102</v>
      </c>
      <c r="U27" s="5">
        <f>Elastic!C27</f>
        <v>5.6229789145344302</v>
      </c>
      <c r="V27" s="5">
        <f>GBR!C27</f>
        <v>6.1691550305458804</v>
      </c>
      <c r="W27" s="6">
        <f t="shared" si="1"/>
        <v>5.9438652094827562</v>
      </c>
      <c r="X27" s="6">
        <f t="shared" si="4"/>
        <v>6.8050541516245397</v>
      </c>
      <c r="Y27" s="6">
        <f t="shared" si="5"/>
        <v>5.1370940000000003</v>
      </c>
      <c r="Z27">
        <v>5.8</v>
      </c>
      <c r="AC27" s="6"/>
      <c r="AE27" t="s">
        <v>170</v>
      </c>
      <c r="AF27" s="6">
        <f>RF!D27</f>
        <v>3.11</v>
      </c>
      <c r="AG27" s="6">
        <f>LR!D27</f>
        <v>3.7003103256668499</v>
      </c>
      <c r="AH27" s="6">
        <f>Adaboost!D27</f>
        <v>4.0477815699658697</v>
      </c>
      <c r="AI27" s="6">
        <f>XGBR!D27</f>
        <v>2.781666</v>
      </c>
      <c r="AJ27" s="6">
        <f>Huber!D27</f>
        <v>3.6456301457639602</v>
      </c>
      <c r="AK27" s="6">
        <f>BayesRidge!D27</f>
        <v>3.6493890921512202</v>
      </c>
      <c r="AL27" s="6">
        <f>Elastic!D27</f>
        <v>4.1695737015864696</v>
      </c>
      <c r="AM27" s="6">
        <f>GBR!D27</f>
        <v>3.34948014638855</v>
      </c>
      <c r="AN27" s="6">
        <f>AVERAGE(AF27:AM27,Neural!D27)</f>
        <v>3.5512055169305476</v>
      </c>
      <c r="AO27" s="6">
        <f>MAX(AF27:AM27,Neural!D27)</f>
        <v>4.1695737015864696</v>
      </c>
      <c r="AP27" s="6">
        <f>MIN(AF27:AM27,Neural!D27)</f>
        <v>2.781666</v>
      </c>
    </row>
    <row r="28" spans="1:42" ht="15" thickBot="1" x14ac:dyDescent="0.35">
      <c r="A28" t="s">
        <v>63</v>
      </c>
      <c r="B28" t="s">
        <v>66</v>
      </c>
      <c r="C28" s="5">
        <f>RF!B28</f>
        <v>4.03</v>
      </c>
      <c r="D28" s="5">
        <f>LR!B28</f>
        <v>4.4901288233335999</v>
      </c>
      <c r="E28" s="5">
        <f>Adaboost!B28</f>
        <v>4.5198019801980198</v>
      </c>
      <c r="F28" s="5">
        <f>XGBR!B28</f>
        <v>4.0381193</v>
      </c>
      <c r="G28" s="5">
        <f>Huber!B28</f>
        <v>4.3000003605708903</v>
      </c>
      <c r="H28" s="5">
        <f>BayesRidge!B28</f>
        <v>4.49234348312749</v>
      </c>
      <c r="I28" s="5">
        <f>Elastic!B28</f>
        <v>4.5617911108077598</v>
      </c>
      <c r="J28" s="5">
        <f>GBR!B28</f>
        <v>4.1140749113586201</v>
      </c>
      <c r="K28" s="6">
        <f t="shared" si="6"/>
        <v>4.3269078179437281</v>
      </c>
      <c r="L28">
        <f t="shared" si="2"/>
        <v>4.5617911108077598</v>
      </c>
      <c r="M28">
        <f t="shared" si="3"/>
        <v>4.03</v>
      </c>
      <c r="N28">
        <v>4.4000000000000004</v>
      </c>
      <c r="O28" s="5">
        <f>RF!C28</f>
        <v>5.07</v>
      </c>
      <c r="P28" s="5">
        <f>LR!C28</f>
        <v>5.5975361482443002</v>
      </c>
      <c r="Q28" s="5">
        <f>Adaboost!C28</f>
        <v>5.68965517241379</v>
      </c>
      <c r="R28" s="5">
        <f>XGBR!C28</f>
        <v>5.0409819999999996</v>
      </c>
      <c r="S28" s="5">
        <f>Huber!C28</f>
        <v>5.40000213141351</v>
      </c>
      <c r="T28" s="5">
        <f>BayesRidge!C28</f>
        <v>5.6028619515541704</v>
      </c>
      <c r="U28" s="5">
        <f>Elastic!C28</f>
        <v>5.1708551974024699</v>
      </c>
      <c r="V28" s="5">
        <f>GBR!C28</f>
        <v>5.1410333902071397</v>
      </c>
      <c r="W28" s="6">
        <f t="shared" si="1"/>
        <v>5.3684313569361741</v>
      </c>
      <c r="X28" s="6">
        <f t="shared" si="4"/>
        <v>5.68965517241379</v>
      </c>
      <c r="Y28" s="6">
        <f t="shared" si="5"/>
        <v>5.0409819999999996</v>
      </c>
      <c r="Z28">
        <v>5.9</v>
      </c>
      <c r="AA28" s="6">
        <f>MAX(L28,M28,X29,Y29)-MIN(L29,M29,X28,Y28)</f>
        <v>-0.26153531512723038</v>
      </c>
      <c r="AB28" s="6">
        <f>MIN(L28,M28,X29,Y29)-MAX(L29,M29,X28,Y28)</f>
        <v>-2.7846481876332598</v>
      </c>
      <c r="AC28" s="6"/>
      <c r="AE28" t="s">
        <v>175</v>
      </c>
      <c r="AF28" s="6">
        <f>RF!D28</f>
        <v>4.63</v>
      </c>
      <c r="AG28" s="6">
        <f>LR!D28</f>
        <v>4.6261982327021602</v>
      </c>
      <c r="AH28" s="6">
        <f>Adaboost!D28</f>
        <v>4.1789077212806003</v>
      </c>
      <c r="AI28" s="6">
        <f>XGBR!D28</f>
        <v>3.6376908000000001</v>
      </c>
      <c r="AJ28" s="6">
        <f>Huber!D28</f>
        <v>4.6503009190946196</v>
      </c>
      <c r="AK28" s="6">
        <f>BayesRidge!D28</f>
        <v>4.62530021562924</v>
      </c>
      <c r="AL28" s="6">
        <f>Elastic!D28</f>
        <v>4.9420084003316296</v>
      </c>
      <c r="AM28" s="6">
        <f>GBR!D28</f>
        <v>4.1247388008873198</v>
      </c>
      <c r="AN28" s="6">
        <f>AVERAGE(AF28:AM28,Neural!D28)</f>
        <v>4.449269032196467</v>
      </c>
      <c r="AO28" s="6">
        <f>MAX(AF28:AM28,Neural!D28)</f>
        <v>4.9420084003316296</v>
      </c>
      <c r="AP28" s="6">
        <f>MIN(AF28:AM28,Neural!D28)</f>
        <v>3.6376908000000001</v>
      </c>
    </row>
    <row r="29" spans="1:42" ht="15" thickBot="1" x14ac:dyDescent="0.35">
      <c r="A29" t="s">
        <v>66</v>
      </c>
      <c r="B29" t="s">
        <v>63</v>
      </c>
      <c r="C29" s="5">
        <f>RF!B29</f>
        <v>5</v>
      </c>
      <c r="D29" s="5">
        <f>LR!B29</f>
        <v>5.4726187791077203</v>
      </c>
      <c r="E29" s="5">
        <f>Adaboost!B29</f>
        <v>5.7846481876332598</v>
      </c>
      <c r="F29" s="5">
        <f>XGBR!B29</f>
        <v>5.0898705</v>
      </c>
      <c r="G29" s="5">
        <f>Huber!B29</f>
        <v>5.3000005042777003</v>
      </c>
      <c r="H29" s="5">
        <f>BayesRidge!B29</f>
        <v>5.4716310093244296</v>
      </c>
      <c r="I29" s="5">
        <f>Elastic!B29</f>
        <v>4.8233264259349902</v>
      </c>
      <c r="J29" s="5">
        <f>GBR!B29</f>
        <v>5.1058057557425602</v>
      </c>
      <c r="K29" s="6">
        <f t="shared" si="6"/>
        <v>5.2857564731699052</v>
      </c>
      <c r="L29">
        <f t="shared" si="2"/>
        <v>5.7846481876332598</v>
      </c>
      <c r="M29">
        <f t="shared" si="3"/>
        <v>4.8233264259349902</v>
      </c>
      <c r="N29">
        <v>5.3</v>
      </c>
      <c r="O29" s="5">
        <f>RF!C29</f>
        <v>3</v>
      </c>
      <c r="P29" s="5">
        <f>LR!C29</f>
        <v>3.64193749585099</v>
      </c>
      <c r="Q29" s="5">
        <f>Adaboost!C29</f>
        <v>3.3719376391982099</v>
      </c>
      <c r="R29" s="5">
        <f>XGBR!C29</f>
        <v>3.1086360000000002</v>
      </c>
      <c r="S29" s="5">
        <f>Huber!C29</f>
        <v>3.4000040689653801</v>
      </c>
      <c r="T29" s="5">
        <f>BayesRidge!C29</f>
        <v>3.6332230809379702</v>
      </c>
      <c r="U29" s="5">
        <f>Elastic!C29</f>
        <v>3.7734305270837898</v>
      </c>
      <c r="V29" s="5">
        <f>GBR!C29</f>
        <v>3.0822148357730201</v>
      </c>
      <c r="W29" s="6">
        <f t="shared" si="1"/>
        <v>3.4018182169763489</v>
      </c>
      <c r="X29" s="6">
        <f t="shared" si="4"/>
        <v>3.7734305270837898</v>
      </c>
      <c r="Y29" s="6">
        <f t="shared" si="5"/>
        <v>3</v>
      </c>
      <c r="Z29">
        <v>3.6</v>
      </c>
      <c r="AC29" s="6"/>
      <c r="AE29" t="s">
        <v>192</v>
      </c>
      <c r="AF29" s="6">
        <f>RF!D29</f>
        <v>4.99</v>
      </c>
      <c r="AG29" s="6">
        <f>LR!D29</f>
        <v>5.4155115036727501</v>
      </c>
      <c r="AH29" s="6">
        <f>Adaboost!D29</f>
        <v>4.9770554493307797</v>
      </c>
      <c r="AI29" s="6">
        <f>XGBR!D29</f>
        <v>5.4433894</v>
      </c>
      <c r="AJ29" s="6">
        <f>Huber!D29</f>
        <v>5.3849599906779897</v>
      </c>
      <c r="AK29" s="6">
        <f>BayesRidge!D29</f>
        <v>5.3458160032873998</v>
      </c>
      <c r="AL29" s="6">
        <f>Elastic!D29</f>
        <v>5.0573834657523502</v>
      </c>
      <c r="AM29" s="6">
        <f>GBR!D29</f>
        <v>5.3281673185987497</v>
      </c>
      <c r="AN29" s="6">
        <f>AVERAGE(AF29:AM29,Neural!D29)</f>
        <v>5.2577285031676251</v>
      </c>
      <c r="AO29" s="6">
        <f>MAX(AF29:AM29,Neural!D29)</f>
        <v>5.4433894</v>
      </c>
      <c r="AP29" s="6">
        <f>MIN(AF29:AM29,Neural!D29)</f>
        <v>4.9770554493307797</v>
      </c>
    </row>
    <row r="30" spans="1:42" ht="15" thickBot="1" x14ac:dyDescent="0.35">
      <c r="A30" t="s">
        <v>158</v>
      </c>
      <c r="B30" t="s">
        <v>151</v>
      </c>
      <c r="C30" s="5">
        <f>RF!B30</f>
        <v>3.04</v>
      </c>
      <c r="D30" s="5">
        <f>LR!B30</f>
        <v>3.5177018877041299</v>
      </c>
      <c r="E30" s="5">
        <f>Adaboost!B30</f>
        <v>3.2482517482517399</v>
      </c>
      <c r="F30" s="5">
        <f>XGBR!B30</f>
        <v>3.3390026000000002</v>
      </c>
      <c r="G30" s="5">
        <f>Huber!B30</f>
        <v>3.3000001670591002</v>
      </c>
      <c r="H30" s="5">
        <f>BayesRidge!B30</f>
        <v>3.52342661130684</v>
      </c>
      <c r="I30" s="5">
        <f>Elastic!B30</f>
        <v>3.7642146035813902</v>
      </c>
      <c r="J30" s="5">
        <f>GBR!B30</f>
        <v>3.1146625241610102</v>
      </c>
      <c r="K30" s="6">
        <f t="shared" si="6"/>
        <v>3.3746701656029332</v>
      </c>
      <c r="L30">
        <f t="shared" si="2"/>
        <v>3.7642146035813902</v>
      </c>
      <c r="M30">
        <f t="shared" si="3"/>
        <v>3.04</v>
      </c>
      <c r="N30">
        <v>3.8</v>
      </c>
      <c r="O30" s="5">
        <f>RF!C30</f>
        <v>4.01</v>
      </c>
      <c r="P30" s="5">
        <f>LR!C30</f>
        <v>4.0388164836036999</v>
      </c>
      <c r="Q30" s="5">
        <f>Adaboost!C30</f>
        <v>4.3761061946902604</v>
      </c>
      <c r="R30" s="5">
        <f>XGBR!C30</f>
        <v>3.0168004000000002</v>
      </c>
      <c r="S30" s="5">
        <f>Huber!C30</f>
        <v>3.9000027702025601</v>
      </c>
      <c r="T30" s="5">
        <f>BayesRidge!C30</f>
        <v>4.0204671695961798</v>
      </c>
      <c r="U30" s="5">
        <f>Elastic!C30</f>
        <v>4.0269627269437196</v>
      </c>
      <c r="V30" s="5">
        <f>GBR!C30</f>
        <v>4.0289257853833904</v>
      </c>
      <c r="W30" s="6">
        <f t="shared" si="1"/>
        <v>3.9305337703197787</v>
      </c>
      <c r="X30" s="6">
        <f t="shared" si="4"/>
        <v>4.3761061946902604</v>
      </c>
      <c r="Y30" s="6">
        <f t="shared" si="5"/>
        <v>3.0168004000000002</v>
      </c>
      <c r="Z30">
        <v>3.9</v>
      </c>
      <c r="AC30" s="6"/>
      <c r="AE30" t="s">
        <v>196</v>
      </c>
      <c r="AF30" s="6">
        <f>RF!D30</f>
        <v>5.01</v>
      </c>
      <c r="AG30" s="6">
        <f>LR!D30</f>
        <v>5.3672662931593198</v>
      </c>
      <c r="AH30" s="6">
        <f>Adaboost!D30</f>
        <v>4.7702205882352899</v>
      </c>
      <c r="AI30" s="6">
        <f>XGBR!D30</f>
        <v>5.4263988000000003</v>
      </c>
      <c r="AJ30" s="6">
        <f>Huber!D30</f>
        <v>5.3201300940418701</v>
      </c>
      <c r="AK30" s="6">
        <f>BayesRidge!D30</f>
        <v>5.33401682982793</v>
      </c>
      <c r="AL30" s="6">
        <f>Elastic!D30</f>
        <v>5.0261080344359303</v>
      </c>
      <c r="AM30" s="6">
        <f>GBR!D30</f>
        <v>5.2093119714067804</v>
      </c>
      <c r="AN30" s="6">
        <f>AVERAGE(AF30:AM30,Neural!D30)</f>
        <v>5.2082956921539223</v>
      </c>
      <c r="AO30" s="6">
        <f>MAX(AF30:AM30,Neural!D30)</f>
        <v>5.4263988000000003</v>
      </c>
      <c r="AP30" s="6">
        <f>MIN(AF30:AM30,Neural!D30)</f>
        <v>4.7702205882352899</v>
      </c>
    </row>
    <row r="31" spans="1:42" ht="15" thickBot="1" x14ac:dyDescent="0.35">
      <c r="A31" t="s">
        <v>151</v>
      </c>
      <c r="B31" t="s">
        <v>158</v>
      </c>
      <c r="C31" s="5">
        <f>RF!B31</f>
        <v>5.0599999999999996</v>
      </c>
      <c r="D31" s="5">
        <f>LR!B31</f>
        <v>5.7185744148267199</v>
      </c>
      <c r="E31" s="5">
        <f>Adaboost!B31</f>
        <v>5.7846481876332598</v>
      </c>
      <c r="F31" s="5">
        <f>XGBR!B31</f>
        <v>5.239973</v>
      </c>
      <c r="G31" s="5">
        <f>Huber!B31</f>
        <v>5.4001458871214902</v>
      </c>
      <c r="H31" s="5">
        <f>BayesRidge!B31</f>
        <v>5.7094591311138299</v>
      </c>
      <c r="I31" s="5">
        <f>Elastic!B31</f>
        <v>5.4449705874665604</v>
      </c>
      <c r="J31" s="5">
        <f>GBR!B31</f>
        <v>5.2366761403658</v>
      </c>
      <c r="K31" s="6">
        <f t="shared" si="6"/>
        <v>5.4808555141040722</v>
      </c>
      <c r="L31">
        <f t="shared" si="2"/>
        <v>5.7846481876332598</v>
      </c>
      <c r="M31">
        <f t="shared" si="3"/>
        <v>5.0599999999999996</v>
      </c>
      <c r="N31">
        <v>5.8</v>
      </c>
      <c r="O31" s="5">
        <f>RF!C31</f>
        <v>3</v>
      </c>
      <c r="P31" s="5">
        <f>LR!C31</f>
        <v>3.45320035202313</v>
      </c>
      <c r="Q31" s="5">
        <f>Adaboost!C31</f>
        <v>3.3719376391982099</v>
      </c>
      <c r="R31" s="5">
        <f>XGBR!C31</f>
        <v>2.9428713000000002</v>
      </c>
      <c r="S31" s="5">
        <f>Huber!C31</f>
        <v>3.3000249436861999</v>
      </c>
      <c r="T31" s="5">
        <f>BayesRidge!C31</f>
        <v>3.4591573985597299</v>
      </c>
      <c r="U31" s="5">
        <f>Elastic!C31</f>
        <v>3.8719095744360499</v>
      </c>
      <c r="V31" s="5">
        <f>GBR!C31</f>
        <v>3.0938277071055902</v>
      </c>
      <c r="W31" s="6">
        <f t="shared" si="1"/>
        <v>3.323883388580251</v>
      </c>
      <c r="X31" s="6">
        <f t="shared" si="4"/>
        <v>3.8719095744360499</v>
      </c>
      <c r="Y31" s="6">
        <f t="shared" si="5"/>
        <v>2.9428713000000002</v>
      </c>
      <c r="Z31">
        <v>3.5</v>
      </c>
      <c r="AC31" s="6"/>
      <c r="AE31" t="s">
        <v>182</v>
      </c>
      <c r="AF31" s="6">
        <f>RF!D31</f>
        <v>4.82</v>
      </c>
      <c r="AG31" s="6">
        <f>LR!D31</f>
        <v>5.2857146544085598</v>
      </c>
      <c r="AH31" s="6">
        <f>Adaboost!D31</f>
        <v>5.2443403590944504</v>
      </c>
      <c r="AI31" s="6">
        <f>XGBR!D31</f>
        <v>4.3721519999999998</v>
      </c>
      <c r="AJ31" s="6">
        <f>Huber!D31</f>
        <v>5.3508926570110296</v>
      </c>
      <c r="AK31" s="6">
        <f>BayesRidge!D31</f>
        <v>5.3157447523227699</v>
      </c>
      <c r="AL31" s="6">
        <f>Elastic!D31</f>
        <v>5.2265024728054303</v>
      </c>
      <c r="AM31" s="6">
        <f>GBR!D31</f>
        <v>4.8649359245288304</v>
      </c>
      <c r="AN31" s="6">
        <f>AVERAGE(AF31:AM31,Neural!D31)</f>
        <v>5.0772343139781526</v>
      </c>
      <c r="AO31" s="6">
        <f>MAX(AF31:AM31,Neural!D31)</f>
        <v>5.3508926570110296</v>
      </c>
      <c r="AP31" s="6">
        <f>MIN(AF31:AM31,Neural!D31)</f>
        <v>4.3721519999999998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COL</v>
      </c>
      <c r="E38" s="6" t="str">
        <f>B2</f>
        <v>MIN</v>
      </c>
      <c r="F38" s="6">
        <f>(K2+W3)/2</f>
        <v>3.9090163234085882</v>
      </c>
      <c r="G38" s="6">
        <f>(K3+W2)/2</f>
        <v>4.8430209377525149</v>
      </c>
      <c r="H38" s="6">
        <f>F38-G38</f>
        <v>-0.93400461434392668</v>
      </c>
      <c r="I38" s="6" t="str">
        <f>IF(G38&gt;F38,E38,D38)</f>
        <v>MIN</v>
      </c>
      <c r="J38" s="6">
        <f t="shared" ref="J38:J51" si="7">F38+G38</f>
        <v>8.752037261161103</v>
      </c>
      <c r="L38" s="10">
        <f>MAX(K2,W3)</f>
        <v>4.8279332823692647</v>
      </c>
      <c r="M38" s="6">
        <f>MAX(K3,W2)</f>
        <v>5.8525007850450415</v>
      </c>
      <c r="N38" s="6">
        <f t="shared" ref="N38:N54" si="8">L38-M38</f>
        <v>-1.0245675026757768</v>
      </c>
      <c r="O38" s="6" t="str">
        <f t="shared" ref="O38:O54" si="9">IF(M38&gt;L38,E38,D38)</f>
        <v>MIN</v>
      </c>
      <c r="P38" s="6">
        <f t="shared" ref="P38:P54" si="10">L38+M38</f>
        <v>10.680434067414307</v>
      </c>
      <c r="AA38"/>
      <c r="AC38" s="6"/>
    </row>
    <row r="39" spans="1:42" ht="15" thickBot="1" x14ac:dyDescent="0.35">
      <c r="A39" t="str">
        <f>A2</f>
        <v>COL</v>
      </c>
      <c r="B39" s="5">
        <f>Neural!B2</f>
        <v>3.0601298924936602</v>
      </c>
      <c r="C39" s="5">
        <f>Neural!C2</f>
        <v>5.8879591739387296</v>
      </c>
      <c r="D39" s="6" t="str">
        <f>A4</f>
        <v>TOR</v>
      </c>
      <c r="E39" s="6" t="str">
        <f>B4</f>
        <v>MIL</v>
      </c>
      <c r="F39" s="6">
        <f>(K4+W5)/2</f>
        <v>3.2366721736674746</v>
      </c>
      <c r="G39" s="6">
        <f>(K5+W4)/2</f>
        <v>3.5100111421416837</v>
      </c>
      <c r="H39" s="6">
        <f t="shared" ref="H39:H46" si="11">F39-G39</f>
        <v>-0.27333896847420913</v>
      </c>
      <c r="I39" s="6" t="str">
        <f t="shared" ref="I39:I51" si="12">IF(G39&gt;F39,E39,D39)</f>
        <v>MIL</v>
      </c>
      <c r="J39" s="6">
        <f t="shared" si="7"/>
        <v>6.7466833158091584</v>
      </c>
      <c r="L39" s="10">
        <f>MAX(K4,W5)</f>
        <v>3.3345941522516154</v>
      </c>
      <c r="M39" s="11">
        <f>MAX(K5,W4)</f>
        <v>3.7903895795579743</v>
      </c>
      <c r="N39" s="6">
        <f t="shared" si="8"/>
        <v>-0.45579542730635891</v>
      </c>
      <c r="O39" s="6" t="str">
        <f t="shared" si="9"/>
        <v>MIL</v>
      </c>
      <c r="P39" s="6">
        <f t="shared" si="10"/>
        <v>7.1249837318095892</v>
      </c>
      <c r="AA39"/>
      <c r="AC39" s="6"/>
    </row>
    <row r="40" spans="1:42" ht="15" thickBot="1" x14ac:dyDescent="0.35">
      <c r="A40" t="str">
        <f>A3</f>
        <v>MIN</v>
      </c>
      <c r="B40" s="5">
        <f>Neural!B3</f>
        <v>3.7826581303358702</v>
      </c>
      <c r="C40" s="5">
        <f>Neural!C3</f>
        <v>4.7415339014028604</v>
      </c>
      <c r="D40" s="6" t="str">
        <f>A6</f>
        <v>HOU</v>
      </c>
      <c r="E40" s="6" t="str">
        <f>B6</f>
        <v>SFG</v>
      </c>
      <c r="F40" s="6">
        <f>(K6+W7)/2</f>
        <v>4.7480163755690405</v>
      </c>
      <c r="G40" s="6">
        <f>(K7+W6)/2</f>
        <v>3.7635782882767432</v>
      </c>
      <c r="H40" s="6">
        <f t="shared" si="11"/>
        <v>0.98443808729229731</v>
      </c>
      <c r="I40" s="6" t="str">
        <f t="shared" si="12"/>
        <v>HOU</v>
      </c>
      <c r="J40" s="6">
        <f t="shared" si="7"/>
        <v>8.5115946638457842</v>
      </c>
      <c r="L40" s="10">
        <f>MAX(K6,W7)</f>
        <v>5.1793894044849589</v>
      </c>
      <c r="M40" s="10">
        <f>MAX(K7,W6)</f>
        <v>3.8749744171889029</v>
      </c>
      <c r="N40" s="6">
        <f t="shared" si="8"/>
        <v>1.304414987296056</v>
      </c>
      <c r="O40" s="6" t="str">
        <f t="shared" si="9"/>
        <v>HOU</v>
      </c>
      <c r="P40" s="6">
        <f t="shared" si="10"/>
        <v>9.0543638216738618</v>
      </c>
      <c r="AA40"/>
      <c r="AC40" s="6"/>
    </row>
    <row r="41" spans="1:42" ht="15" thickBot="1" x14ac:dyDescent="0.35">
      <c r="A41" t="str">
        <f>A4</f>
        <v>TOR</v>
      </c>
      <c r="B41" s="5">
        <f>Neural!B4</f>
        <v>3.5058827152093399</v>
      </c>
      <c r="C41" s="5">
        <f>Neural!C4</f>
        <v>3.67136384613061</v>
      </c>
      <c r="D41" s="6" t="str">
        <f>A8</f>
        <v>OAK</v>
      </c>
      <c r="E41" s="6" t="str">
        <f>B8</f>
        <v>SDP</v>
      </c>
      <c r="F41" s="6">
        <f>(K8+W9)/2</f>
        <v>3.0019111457863978</v>
      </c>
      <c r="G41" s="6">
        <f>(K9+W8)/2</f>
        <v>4.4186555921244928</v>
      </c>
      <c r="H41" s="6">
        <f t="shared" si="11"/>
        <v>-1.4167444463380949</v>
      </c>
      <c r="I41" s="6" t="str">
        <f t="shared" si="12"/>
        <v>SDP</v>
      </c>
      <c r="J41" s="6">
        <f t="shared" si="7"/>
        <v>7.4205667379108906</v>
      </c>
      <c r="L41" s="10">
        <f>MAX(K8,W9)</f>
        <v>3.345418744432477</v>
      </c>
      <c r="M41" s="10">
        <f>MAX(K9,W8)</f>
        <v>4.4530517539687624</v>
      </c>
      <c r="N41" s="6">
        <f t="shared" si="8"/>
        <v>-1.1076330095362854</v>
      </c>
      <c r="O41" s="6" t="str">
        <f t="shared" si="9"/>
        <v>SDP</v>
      </c>
      <c r="P41" s="6">
        <f t="shared" si="10"/>
        <v>7.7984704984012394</v>
      </c>
      <c r="AA41"/>
      <c r="AC41" s="6"/>
    </row>
    <row r="42" spans="1:42" ht="15" thickBot="1" x14ac:dyDescent="0.35">
      <c r="A42" t="str">
        <f>A5</f>
        <v>MIL</v>
      </c>
      <c r="B42" s="5">
        <f>Neural!B5</f>
        <v>3.2953125573776898</v>
      </c>
      <c r="C42" s="5">
        <f>Neural!C5</f>
        <v>3.0840833410250998</v>
      </c>
      <c r="D42" s="6" t="str">
        <f>A10</f>
        <v>ATL</v>
      </c>
      <c r="E42" s="6" t="str">
        <f>B10</f>
        <v>BAL</v>
      </c>
      <c r="F42" s="6">
        <f>(K10+W11)/2</f>
        <v>3.0744458950586058</v>
      </c>
      <c r="G42" s="6">
        <f>(K11+W10)/2</f>
        <v>5.4260119006144034</v>
      </c>
      <c r="H42" s="6">
        <f t="shared" si="11"/>
        <v>-2.3515660055557976</v>
      </c>
      <c r="I42" s="6" t="str">
        <f t="shared" si="12"/>
        <v>BAL</v>
      </c>
      <c r="J42" s="6">
        <f t="shared" si="7"/>
        <v>8.5004577956730092</v>
      </c>
      <c r="L42" s="10">
        <f>MAX(K10,W11)</f>
        <v>3.3964829673480761</v>
      </c>
      <c r="M42" s="6">
        <f>MAX(K11,W10)</f>
        <v>5.901875253578182</v>
      </c>
      <c r="N42" s="6">
        <f t="shared" si="8"/>
        <v>-2.5053922862301059</v>
      </c>
      <c r="O42" s="6" t="str">
        <f t="shared" si="9"/>
        <v>BAL</v>
      </c>
      <c r="P42" s="6">
        <f t="shared" si="10"/>
        <v>9.2983582209262572</v>
      </c>
      <c r="AA42"/>
      <c r="AC42" s="6"/>
    </row>
    <row r="43" spans="1:42" ht="15" thickBot="1" x14ac:dyDescent="0.35">
      <c r="A43" t="str">
        <f>A6</f>
        <v>HOU</v>
      </c>
      <c r="B43" s="5">
        <f>Neural!B6</f>
        <v>5.16228876657296</v>
      </c>
      <c r="C43" s="5">
        <f>Neural!C6</f>
        <v>3.6642145823780901</v>
      </c>
      <c r="D43" s="6" t="str">
        <f>A12</f>
        <v>WSN</v>
      </c>
      <c r="E43" s="6" t="str">
        <f>B12</f>
        <v>DET</v>
      </c>
      <c r="F43" s="6">
        <f>(K12+W13)/2</f>
        <v>4.5830244003244953</v>
      </c>
      <c r="G43" s="6">
        <f>(K13+W12)/2</f>
        <v>3.809859162903062</v>
      </c>
      <c r="H43" s="6">
        <f t="shared" si="11"/>
        <v>0.77316523742143328</v>
      </c>
      <c r="I43" s="6" t="str">
        <f t="shared" si="12"/>
        <v>WSN</v>
      </c>
      <c r="J43" s="6">
        <f t="shared" si="7"/>
        <v>8.3928835632275565</v>
      </c>
      <c r="L43" s="10">
        <f>MAX(K12,W13)</f>
        <v>4.9638197548698386</v>
      </c>
      <c r="M43" s="6">
        <f>MAX(K13,W12)</f>
        <v>4.2242117343226946</v>
      </c>
      <c r="N43" s="6">
        <f t="shared" si="8"/>
        <v>0.73960802054714403</v>
      </c>
      <c r="O43" s="6" t="str">
        <f t="shared" si="9"/>
        <v>WSN</v>
      </c>
      <c r="P43" s="6">
        <f t="shared" si="10"/>
        <v>9.1880314891925323</v>
      </c>
      <c r="AA43"/>
      <c r="AC43" s="6"/>
    </row>
    <row r="44" spans="1:42" ht="15" thickBot="1" x14ac:dyDescent="0.35">
      <c r="A44" t="str">
        <f>A8</f>
        <v>OAK</v>
      </c>
      <c r="B44" s="5">
        <f>Neural!B8</f>
        <v>2.5494259027381401</v>
      </c>
      <c r="C44" s="5">
        <f>Neural!C8</f>
        <v>4.6036230238943103</v>
      </c>
      <c r="D44" s="6" t="str">
        <f>A14</f>
        <v>CHC</v>
      </c>
      <c r="E44" s="6" t="str">
        <f>B14</f>
        <v>TBR</v>
      </c>
      <c r="F44" s="6">
        <f>(K14+W15)/2</f>
        <v>4.7435173494117606</v>
      </c>
      <c r="G44" s="6">
        <f>(K15+W14)/2</f>
        <v>3.9002318258978814</v>
      </c>
      <c r="H44" s="6">
        <f t="shared" si="11"/>
        <v>0.8432855235138792</v>
      </c>
      <c r="I44" s="6" t="str">
        <f t="shared" si="12"/>
        <v>CHC</v>
      </c>
      <c r="J44" s="6">
        <f t="shared" si="7"/>
        <v>8.643749175309642</v>
      </c>
      <c r="L44" s="10">
        <f>MAX(K14,W15)</f>
        <v>5.2422276166029205</v>
      </c>
      <c r="M44" s="6">
        <f>MAX(K15,W14)</f>
        <v>4.4045361408959547</v>
      </c>
      <c r="N44" s="6">
        <f t="shared" si="8"/>
        <v>0.83769147570696578</v>
      </c>
      <c r="O44" s="6" t="str">
        <f t="shared" si="9"/>
        <v>CHC</v>
      </c>
      <c r="P44" s="6">
        <f t="shared" si="10"/>
        <v>9.6467637574988743</v>
      </c>
      <c r="AA44"/>
      <c r="AC44" s="6"/>
    </row>
    <row r="45" spans="1:42" ht="15" thickBot="1" x14ac:dyDescent="0.35">
      <c r="A45" t="str">
        <f>A7</f>
        <v>SFG</v>
      </c>
      <c r="B45" s="5">
        <f>Neural!B7</f>
        <v>4.0756859096121003</v>
      </c>
      <c r="C45" s="5">
        <f>Neural!C7</f>
        <v>4.4532486158529201</v>
      </c>
      <c r="D45" s="6" t="str">
        <f>A16</f>
        <v>CLE</v>
      </c>
      <c r="E45" s="6" t="str">
        <f>B16</f>
        <v>CIN</v>
      </c>
      <c r="F45" s="6">
        <f>(K16+W17)/2</f>
        <v>4.2099425575763298</v>
      </c>
      <c r="G45" s="6">
        <f>(K17+W16)/2</f>
        <v>4.471012519720702</v>
      </c>
      <c r="H45" s="6">
        <f t="shared" si="11"/>
        <v>-0.26106996214437217</v>
      </c>
      <c r="I45" s="6" t="str">
        <f t="shared" si="12"/>
        <v>CIN</v>
      </c>
      <c r="J45" s="6">
        <f t="shared" si="7"/>
        <v>8.6809550772970319</v>
      </c>
      <c r="L45" s="10">
        <f>MAX(K16,W17)</f>
        <v>4.4395524129508965</v>
      </c>
      <c r="M45" s="6">
        <f>MAX(K17,W16)</f>
        <v>5.674656025833877</v>
      </c>
      <c r="N45" s="6">
        <f t="shared" si="8"/>
        <v>-1.2351036128829804</v>
      </c>
      <c r="O45" s="6" t="str">
        <f t="shared" si="9"/>
        <v>CIN</v>
      </c>
      <c r="P45" s="6">
        <f t="shared" si="10"/>
        <v>10.114208438784773</v>
      </c>
      <c r="AA45"/>
      <c r="AC45" s="6"/>
    </row>
    <row r="46" spans="1:42" ht="15" thickBot="1" x14ac:dyDescent="0.35">
      <c r="A46" t="str">
        <f t="shared" ref="A46:A61" si="13">A9</f>
        <v>SDP</v>
      </c>
      <c r="B46" s="5">
        <f>Neural!B9</f>
        <v>4.6574616921216503</v>
      </c>
      <c r="C46" s="5">
        <f>Neural!C9</f>
        <v>3.5108573693507998</v>
      </c>
      <c r="D46" s="6" t="str">
        <f>A18</f>
        <v>MIA</v>
      </c>
      <c r="E46" s="6" t="str">
        <f>B18</f>
        <v>NYM</v>
      </c>
      <c r="F46" s="6">
        <f>(K18+W19)/2</f>
        <v>4.2293286302672204</v>
      </c>
      <c r="G46" s="6">
        <f>(K19+W18)/2</f>
        <v>5.0909635003921299</v>
      </c>
      <c r="H46" s="6">
        <f t="shared" si="11"/>
        <v>-0.86163487012490947</v>
      </c>
      <c r="I46" s="6" t="str">
        <f t="shared" si="12"/>
        <v>NYM</v>
      </c>
      <c r="J46" s="6">
        <f t="shared" si="7"/>
        <v>9.3202921306593502</v>
      </c>
      <c r="L46" s="10">
        <f>MAX(K18,W19)</f>
        <v>5.1284515328407698</v>
      </c>
      <c r="M46" s="6">
        <f>MAX(K19,W18)</f>
        <v>5.3068834605151753</v>
      </c>
      <c r="N46" s="6">
        <f t="shared" si="8"/>
        <v>-0.17843192767440552</v>
      </c>
      <c r="O46" s="6" t="str">
        <f t="shared" si="9"/>
        <v>NYM</v>
      </c>
      <c r="P46" s="6">
        <f t="shared" si="10"/>
        <v>10.435334993355944</v>
      </c>
      <c r="AA46"/>
      <c r="AC46" s="6"/>
    </row>
    <row r="47" spans="1:42" ht="15" thickBot="1" x14ac:dyDescent="0.35">
      <c r="A47" t="str">
        <f t="shared" si="13"/>
        <v>ATL</v>
      </c>
      <c r="B47" s="5">
        <f>Neural!B10</f>
        <v>3.5867249525711</v>
      </c>
      <c r="C47" s="5">
        <f>Neural!C10</f>
        <v>4.8899598122241201</v>
      </c>
      <c r="D47" s="6" t="str">
        <f>A20</f>
        <v>PHI</v>
      </c>
      <c r="E47" s="6" t="str">
        <f>B20</f>
        <v>BOS</v>
      </c>
      <c r="F47" s="6">
        <f>(K20+W21)/2</f>
        <v>4.2262267180876112</v>
      </c>
      <c r="G47" s="6">
        <f>(K21+W20)/2</f>
        <v>3.6382959919035858</v>
      </c>
      <c r="H47" s="6">
        <f t="shared" ref="H47:H48" si="14">F47-G47</f>
        <v>0.58793072618402542</v>
      </c>
      <c r="I47" s="6" t="str">
        <f t="shared" si="12"/>
        <v>PHI</v>
      </c>
      <c r="J47" s="6">
        <f t="shared" si="7"/>
        <v>7.8645227099911974</v>
      </c>
      <c r="L47" s="10">
        <f>MAX(K20,W21)</f>
        <v>4.2760524981594656</v>
      </c>
      <c r="M47" s="6">
        <f>MAX(K21,W20)</f>
        <v>5.2111015171094772</v>
      </c>
      <c r="N47" s="6">
        <f t="shared" si="8"/>
        <v>-0.93504901895001158</v>
      </c>
      <c r="O47" s="6" t="str">
        <f t="shared" si="9"/>
        <v>BOS</v>
      </c>
      <c r="P47" s="6">
        <f t="shared" si="10"/>
        <v>9.487154015268942</v>
      </c>
      <c r="AA47"/>
      <c r="AC47" s="6"/>
    </row>
    <row r="48" spans="1:42" ht="15" thickBot="1" x14ac:dyDescent="0.35">
      <c r="A48" t="str">
        <f t="shared" si="13"/>
        <v>BAL</v>
      </c>
      <c r="B48" s="5">
        <f>Neural!B11</f>
        <v>5.8083267098525297</v>
      </c>
      <c r="C48" s="5">
        <f>Neural!C11</f>
        <v>2.5350249068835899</v>
      </c>
      <c r="D48" s="6" t="str">
        <f>A22</f>
        <v>PIT</v>
      </c>
      <c r="E48" s="6" t="str">
        <f>B22</f>
        <v>STL</v>
      </c>
      <c r="F48" s="6">
        <f>(K22+W23)/2</f>
        <v>4.493262382854267</v>
      </c>
      <c r="G48" s="6">
        <f>(K23+W22)/2</f>
        <v>3.9162877866447214</v>
      </c>
      <c r="H48" s="6">
        <f t="shared" si="14"/>
        <v>0.57697459620954561</v>
      </c>
      <c r="I48" s="6" t="str">
        <f t="shared" si="12"/>
        <v>PIT</v>
      </c>
      <c r="J48" s="6">
        <f t="shared" si="7"/>
        <v>8.4095501694989885</v>
      </c>
      <c r="L48" s="10">
        <f>MAX(K22,W23)</f>
        <v>4.7179898513470855</v>
      </c>
      <c r="M48" s="6">
        <f>MAX(K23,W22)</f>
        <v>3.9752866838135859</v>
      </c>
      <c r="N48" s="6">
        <f t="shared" si="8"/>
        <v>0.74270316753349963</v>
      </c>
      <c r="O48" s="6" t="str">
        <f t="shared" si="9"/>
        <v>PIT</v>
      </c>
      <c r="P48" s="6">
        <f t="shared" si="10"/>
        <v>8.6932765351606704</v>
      </c>
      <c r="AA48"/>
      <c r="AC48" s="6"/>
    </row>
    <row r="49" spans="1:29" ht="15" thickBot="1" x14ac:dyDescent="0.35">
      <c r="A49" t="str">
        <f t="shared" si="13"/>
        <v>WSN</v>
      </c>
      <c r="B49" s="5">
        <f>Neural!B12</f>
        <v>4.28850665557938</v>
      </c>
      <c r="C49" s="5">
        <f>Neural!C12</f>
        <v>4.28081916609103</v>
      </c>
      <c r="D49" s="6" t="str">
        <f>A24</f>
        <v>NYY</v>
      </c>
      <c r="E49" s="6" t="str">
        <f>B24</f>
        <v>KCR</v>
      </c>
      <c r="F49" s="6">
        <f>(K24+W25)/2</f>
        <v>6.1283971744855528</v>
      </c>
      <c r="G49" s="6">
        <f>(K25+W24)/2</f>
        <v>4.5783548068986804</v>
      </c>
      <c r="H49" s="6">
        <f t="shared" ref="H49" si="15">F49-G49</f>
        <v>1.5500423675868724</v>
      </c>
      <c r="I49" s="6" t="str">
        <f t="shared" si="12"/>
        <v>NYY</v>
      </c>
      <c r="J49" s="6">
        <f t="shared" si="7"/>
        <v>10.706751981384233</v>
      </c>
      <c r="L49" s="10">
        <f>MAX(K24,W25)</f>
        <v>6.2837931065345494</v>
      </c>
      <c r="M49" s="6">
        <f>MAX(K25,W24)</f>
        <v>5.1918468705546674</v>
      </c>
      <c r="N49" s="6">
        <f t="shared" si="8"/>
        <v>1.0919462359798819</v>
      </c>
      <c r="O49" s="6" t="str">
        <f t="shared" si="9"/>
        <v>NYY</v>
      </c>
      <c r="P49" s="6">
        <f t="shared" si="10"/>
        <v>11.475639977089216</v>
      </c>
      <c r="AA49"/>
      <c r="AC49" s="6"/>
    </row>
    <row r="50" spans="1:29" ht="15" thickBot="1" x14ac:dyDescent="0.35">
      <c r="A50" t="str">
        <f t="shared" si="13"/>
        <v>DET</v>
      </c>
      <c r="B50" s="5">
        <f>Neural!B13</f>
        <v>3.68813884177422</v>
      </c>
      <c r="C50" s="5">
        <f>Neural!C13</f>
        <v>5.0210726958180301</v>
      </c>
      <c r="D50" s="6" t="str">
        <f>A26</f>
        <v>LAA</v>
      </c>
      <c r="E50" s="6" t="str">
        <f>B26</f>
        <v>ARI</v>
      </c>
      <c r="F50" s="6">
        <f>(K26+W27)/2</f>
        <v>4.4473438326432859</v>
      </c>
      <c r="G50" s="6">
        <f>(K27+W26)/2</f>
        <v>5.4123689612700892</v>
      </c>
      <c r="H50" s="6">
        <f t="shared" ref="H50:H51" si="16">F50-G50</f>
        <v>-0.96502512862680323</v>
      </c>
      <c r="I50" s="6" t="str">
        <f t="shared" si="12"/>
        <v>ARI</v>
      </c>
      <c r="J50" s="6">
        <f t="shared" si="7"/>
        <v>9.8597127939133742</v>
      </c>
      <c r="L50" s="10">
        <f>MAX(K26,W27)</f>
        <v>5.9438652094827562</v>
      </c>
      <c r="M50" s="6">
        <f>MAX(K27,W26)</f>
        <v>5.5428462906526752</v>
      </c>
      <c r="N50" s="6">
        <f t="shared" si="8"/>
        <v>0.40101891883008101</v>
      </c>
      <c r="O50" s="6" t="str">
        <f t="shared" si="9"/>
        <v>LAA</v>
      </c>
      <c r="P50" s="6">
        <f t="shared" si="10"/>
        <v>11.486711500135431</v>
      </c>
      <c r="AA50"/>
      <c r="AC50" s="6"/>
    </row>
    <row r="51" spans="1:29" ht="15" thickBot="1" x14ac:dyDescent="0.35">
      <c r="A51" t="str">
        <f t="shared" si="13"/>
        <v>CHC</v>
      </c>
      <c r="B51" s="5">
        <f>Neural!B14</f>
        <v>4.1810985747151204</v>
      </c>
      <c r="C51" s="5">
        <f>Neural!C14</f>
        <v>4.55974592344268</v>
      </c>
      <c r="D51" s="6" t="str">
        <f>A28</f>
        <v>CHW</v>
      </c>
      <c r="E51" s="6" t="str">
        <f>B28</f>
        <v>SEA</v>
      </c>
      <c r="F51" s="6">
        <f>(K28+W29)/2</f>
        <v>3.8643630174600387</v>
      </c>
      <c r="G51" s="6">
        <f>(K29+W28)/2</f>
        <v>5.3270939150530392</v>
      </c>
      <c r="H51" s="6">
        <f t="shared" si="16"/>
        <v>-1.4627308975930005</v>
      </c>
      <c r="I51" s="6" t="str">
        <f t="shared" si="12"/>
        <v>SEA</v>
      </c>
      <c r="J51" s="6">
        <f t="shared" si="7"/>
        <v>9.191456932513077</v>
      </c>
      <c r="L51" s="10">
        <f>MAX(K28,W29)</f>
        <v>4.3269078179437281</v>
      </c>
      <c r="M51" s="6">
        <f>MAX(K29,W28)</f>
        <v>5.3684313569361741</v>
      </c>
      <c r="N51" s="6">
        <f t="shared" si="8"/>
        <v>-1.041523538992446</v>
      </c>
      <c r="O51" s="6" t="str">
        <f t="shared" si="9"/>
        <v>SEA</v>
      </c>
      <c r="P51" s="6">
        <f t="shared" si="10"/>
        <v>9.6953391748799014</v>
      </c>
      <c r="AA51"/>
      <c r="AC51" s="6"/>
    </row>
    <row r="52" spans="1:29" ht="15" thickBot="1" x14ac:dyDescent="0.35">
      <c r="A52" t="str">
        <f t="shared" si="13"/>
        <v>TBR</v>
      </c>
      <c r="B52" s="5">
        <f>Neural!B15</f>
        <v>3.5090182218861301</v>
      </c>
      <c r="C52" s="16">
        <f>Neural!C15</f>
        <v>5.2772546808971104</v>
      </c>
      <c r="D52" s="6" t="str">
        <f>A30</f>
        <v>TEX</v>
      </c>
      <c r="E52" s="6" t="str">
        <f>B30</f>
        <v>LAD</v>
      </c>
      <c r="F52" s="6">
        <f>(K30+W31)/2</f>
        <v>3.3492767770915921</v>
      </c>
      <c r="G52" s="6">
        <f>(K31+W30)/2</f>
        <v>4.7056946422119257</v>
      </c>
      <c r="H52" s="6">
        <f t="shared" ref="H52" si="17">F52-G52</f>
        <v>-1.3564178651203336</v>
      </c>
      <c r="I52" s="6" t="str">
        <f t="shared" ref="I52" si="18">IF(G52&gt;F52,E52,D52)</f>
        <v>LAD</v>
      </c>
      <c r="J52" s="6">
        <f t="shared" ref="J52" si="19">F52+G52</f>
        <v>8.0549714193035182</v>
      </c>
      <c r="L52" s="10">
        <f>MAX(K30,W31)</f>
        <v>3.3746701656029332</v>
      </c>
      <c r="M52" s="6">
        <f>MAX(K31,W30)</f>
        <v>5.4808555141040722</v>
      </c>
      <c r="N52" s="6">
        <f t="shared" si="8"/>
        <v>-2.106185348501139</v>
      </c>
      <c r="O52" s="6" t="str">
        <f t="shared" si="9"/>
        <v>LAD</v>
      </c>
      <c r="P52" s="6">
        <f t="shared" si="10"/>
        <v>8.8555256797070054</v>
      </c>
      <c r="AA52"/>
      <c r="AC52" s="6"/>
    </row>
    <row r="53" spans="1:29" ht="15" thickBot="1" x14ac:dyDescent="0.35">
      <c r="A53" t="str">
        <f t="shared" si="13"/>
        <v>CLE</v>
      </c>
      <c r="B53" s="5">
        <f>Neural!B16</f>
        <v>4.7043022146705296</v>
      </c>
      <c r="C53" s="16">
        <f>Neural!C16</f>
        <v>3.3205508540839901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 t="str">
        <f t="shared" si="13"/>
        <v>CIN</v>
      </c>
      <c r="B54" s="5">
        <f>Neural!B17</f>
        <v>5.8028183903944504</v>
      </c>
      <c r="C54" s="16">
        <f>Neural!C17</f>
        <v>4.0128805959084897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 t="str">
        <f t="shared" si="13"/>
        <v>MIA</v>
      </c>
      <c r="B55" s="5">
        <f>Neural!B18</f>
        <v>3.4818002625604598</v>
      </c>
      <c r="C55" s="16">
        <f>Neural!C18</f>
        <v>4.8089731264243403</v>
      </c>
      <c r="N55" s="10"/>
    </row>
    <row r="56" spans="1:29" ht="15" thickBot="1" x14ac:dyDescent="0.35">
      <c r="A56" t="str">
        <f t="shared" si="13"/>
        <v>NYM</v>
      </c>
      <c r="B56" s="5">
        <f>Neural!B19</f>
        <v>5.4357124217998702</v>
      </c>
      <c r="C56" s="16">
        <f>Neural!C19</f>
        <v>5.1667575420581304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 t="str">
        <f t="shared" si="13"/>
        <v>PHI</v>
      </c>
      <c r="B57" s="5">
        <f>Neural!B20</f>
        <v>4.3325474540768303</v>
      </c>
      <c r="C57" s="16">
        <f>Neural!C20</f>
        <v>1.9594774829929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 t="str">
        <f t="shared" si="13"/>
        <v>BOS</v>
      </c>
      <c r="B58" s="5">
        <f>Neural!B21</f>
        <v>5.3121309962040701</v>
      </c>
      <c r="C58" s="16">
        <f>Neural!C21</f>
        <v>4.2196584287214902</v>
      </c>
      <c r="D58" s="8" t="str">
        <f t="shared" ref="D58:E74" si="23">D38</f>
        <v>COL</v>
      </c>
      <c r="E58" s="8" t="str">
        <f t="shared" si="23"/>
        <v>MIN</v>
      </c>
      <c r="F58" s="6">
        <f t="shared" ref="F58:F74" si="24">MIN(L38,L58)</f>
        <v>2.9900993644479112</v>
      </c>
      <c r="G58" s="6">
        <f t="shared" ref="G58:G74" si="25">MAX(M38,M58)</f>
        <v>5.8525007850450415</v>
      </c>
      <c r="H58" s="6">
        <f t="shared" ref="H58:H69" si="26">F58-G58</f>
        <v>-2.8624014205971302</v>
      </c>
      <c r="I58" s="6" t="str">
        <f>IF(G58&gt;F58,E58,D58)</f>
        <v>MIN</v>
      </c>
      <c r="J58" s="6">
        <f t="shared" ref="J58:J71" si="27">F58+G58</f>
        <v>8.8426001494929523</v>
      </c>
      <c r="L58" s="6">
        <f>MIN(K2,W3)</f>
        <v>2.9900993644479112</v>
      </c>
      <c r="M58" s="6">
        <f>MIN(K3,W2)</f>
        <v>3.8335410904599874</v>
      </c>
      <c r="N58" s="6">
        <f t="shared" ref="N58:N74" si="28">L58-M58</f>
        <v>-0.84344172601207612</v>
      </c>
      <c r="O58" s="6" t="str">
        <f t="shared" ref="O58:O74" si="29">IF(M58&gt;L58,E58,D58)</f>
        <v>MIN</v>
      </c>
      <c r="P58" s="6">
        <f t="shared" ref="P58:P74" si="30">L58+M58</f>
        <v>6.8236404549078991</v>
      </c>
      <c r="AA58"/>
      <c r="AC58" s="6"/>
    </row>
    <row r="59" spans="1:29" ht="15" thickBot="1" x14ac:dyDescent="0.35">
      <c r="A59" t="str">
        <f t="shared" si="13"/>
        <v>PIT</v>
      </c>
      <c r="B59" s="5">
        <f>Neural!B22</f>
        <v>4.7611530066597103</v>
      </c>
      <c r="C59" s="16">
        <f>Neural!C22</f>
        <v>4.0243129078632096</v>
      </c>
      <c r="D59" s="8" t="str">
        <f t="shared" si="23"/>
        <v>TOR</v>
      </c>
      <c r="E59" s="8" t="str">
        <f t="shared" si="23"/>
        <v>MIL</v>
      </c>
      <c r="F59" s="6">
        <f t="shared" si="24"/>
        <v>3.1387501950833343</v>
      </c>
      <c r="G59" s="6">
        <f t="shared" si="25"/>
        <v>3.7903895795579743</v>
      </c>
      <c r="H59" s="6">
        <f t="shared" si="26"/>
        <v>-0.65163938447463998</v>
      </c>
      <c r="I59" s="6" t="str">
        <f t="shared" ref="I59:I71" si="31">IF(G59&gt;F59,E59,D59)</f>
        <v>MIL</v>
      </c>
      <c r="J59" s="6">
        <f t="shared" si="27"/>
        <v>6.9291397746413086</v>
      </c>
      <c r="L59" s="6">
        <f>MIN(K4,W5)</f>
        <v>3.1387501950833343</v>
      </c>
      <c r="M59" s="6">
        <f>MIN(K5,W4)</f>
        <v>3.2296327047253937</v>
      </c>
      <c r="N59" s="6">
        <f t="shared" si="28"/>
        <v>-9.088250964205935E-2</v>
      </c>
      <c r="O59" s="6" t="str">
        <f t="shared" si="29"/>
        <v>MIL</v>
      </c>
      <c r="P59" s="6">
        <f t="shared" si="30"/>
        <v>6.3683828998087275</v>
      </c>
      <c r="AA59"/>
      <c r="AC59" s="6"/>
    </row>
    <row r="60" spans="1:29" ht="15" thickBot="1" x14ac:dyDescent="0.35">
      <c r="A60" t="str">
        <f t="shared" si="13"/>
        <v>STL</v>
      </c>
      <c r="B60" s="5">
        <f>Neural!B23</f>
        <v>3.68194313022792</v>
      </c>
      <c r="C60" s="16">
        <f>Neural!C23</f>
        <v>4.46648320440951</v>
      </c>
      <c r="D60" s="8" t="str">
        <f t="shared" si="23"/>
        <v>HOU</v>
      </c>
      <c r="E60" s="8" t="str">
        <f t="shared" si="23"/>
        <v>SFG</v>
      </c>
      <c r="F60" s="6">
        <f t="shared" si="24"/>
        <v>4.3166433466531213</v>
      </c>
      <c r="G60" s="6">
        <f t="shared" si="25"/>
        <v>3.8749744171889029</v>
      </c>
      <c r="H60" s="6">
        <f t="shared" si="26"/>
        <v>0.44166892946421843</v>
      </c>
      <c r="I60" s="6" t="str">
        <f t="shared" si="31"/>
        <v>HOU</v>
      </c>
      <c r="J60" s="6">
        <f t="shared" si="27"/>
        <v>8.1916177638420251</v>
      </c>
      <c r="L60" s="6">
        <f>MIN(K6,W7)</f>
        <v>4.3166433466531213</v>
      </c>
      <c r="M60" s="6">
        <f>MIN(K7,W6)</f>
        <v>3.6521821593645836</v>
      </c>
      <c r="N60" s="6">
        <f t="shared" si="28"/>
        <v>0.66446118728853776</v>
      </c>
      <c r="O60" s="6" t="str">
        <f t="shared" si="29"/>
        <v>HOU</v>
      </c>
      <c r="P60" s="6">
        <f t="shared" si="30"/>
        <v>7.9688255060177049</v>
      </c>
      <c r="AA60"/>
      <c r="AC60" s="6"/>
    </row>
    <row r="61" spans="1:29" ht="15" thickBot="1" x14ac:dyDescent="0.35">
      <c r="A61" t="str">
        <f t="shared" si="13"/>
        <v>NYY</v>
      </c>
      <c r="B61" s="5">
        <f>Neural!B24</f>
        <v>6.1191103542977201</v>
      </c>
      <c r="C61" s="16">
        <f>Neural!C24</f>
        <v>4.0949960980750397</v>
      </c>
      <c r="D61" s="8" t="str">
        <f t="shared" si="23"/>
        <v>OAK</v>
      </c>
      <c r="E61" s="8" t="str">
        <f t="shared" si="23"/>
        <v>SDP</v>
      </c>
      <c r="F61" s="6">
        <f t="shared" si="24"/>
        <v>2.6584035471403187</v>
      </c>
      <c r="G61" s="6">
        <f t="shared" si="25"/>
        <v>4.4530517539687624</v>
      </c>
      <c r="H61" s="6">
        <f t="shared" si="26"/>
        <v>-1.7946482068284437</v>
      </c>
      <c r="I61" s="6" t="str">
        <f t="shared" si="31"/>
        <v>SDP</v>
      </c>
      <c r="J61" s="6">
        <f t="shared" si="27"/>
        <v>7.1114553011090811</v>
      </c>
      <c r="L61" s="6">
        <f>MIN(K8,W9)</f>
        <v>2.6584035471403187</v>
      </c>
      <c r="M61" s="6">
        <f>MIN(K9,W8)</f>
        <v>4.3842594302802231</v>
      </c>
      <c r="N61" s="6">
        <f t="shared" si="28"/>
        <v>-1.7258558831399045</v>
      </c>
      <c r="O61" s="6" t="str">
        <f t="shared" si="29"/>
        <v>SDP</v>
      </c>
      <c r="P61" s="6">
        <f t="shared" si="30"/>
        <v>7.0426629774205418</v>
      </c>
      <c r="AA61"/>
      <c r="AC61" s="6"/>
    </row>
    <row r="62" spans="1:29" ht="15" thickBot="1" x14ac:dyDescent="0.35">
      <c r="A62" t="str">
        <f t="shared" ref="A62:A66" si="32">A25</f>
        <v>KCR</v>
      </c>
      <c r="B62" s="5">
        <f>Neural!B25</f>
        <v>5.2959846117378602</v>
      </c>
      <c r="C62" s="16">
        <f>Neural!C25</f>
        <v>6.2738822484165402</v>
      </c>
      <c r="D62" s="8" t="str">
        <f t="shared" si="23"/>
        <v>ATL</v>
      </c>
      <c r="E62" s="8" t="str">
        <f t="shared" si="23"/>
        <v>BAL</v>
      </c>
      <c r="F62" s="6">
        <f t="shared" si="24"/>
        <v>2.7524088227691355</v>
      </c>
      <c r="G62" s="6">
        <f t="shared" si="25"/>
        <v>5.901875253578182</v>
      </c>
      <c r="H62" s="6">
        <f t="shared" si="26"/>
        <v>-3.1494664308090465</v>
      </c>
      <c r="I62" s="6" t="str">
        <f t="shared" si="31"/>
        <v>BAL</v>
      </c>
      <c r="J62" s="6">
        <f t="shared" si="27"/>
        <v>8.6542840763473166</v>
      </c>
      <c r="L62" s="6">
        <f>MIN(K10,W11)</f>
        <v>2.7524088227691355</v>
      </c>
      <c r="M62" s="6">
        <f>MIN(K11,W9)</f>
        <v>3.345418744432477</v>
      </c>
      <c r="N62" s="6">
        <f t="shared" si="28"/>
        <v>-0.59300992166334154</v>
      </c>
      <c r="O62" s="6" t="str">
        <f t="shared" si="29"/>
        <v>BAL</v>
      </c>
      <c r="P62" s="6">
        <f t="shared" si="30"/>
        <v>6.0978275672016125</v>
      </c>
      <c r="AA62"/>
      <c r="AC62" s="6"/>
    </row>
    <row r="63" spans="1:29" ht="15" thickBot="1" x14ac:dyDescent="0.35">
      <c r="A63" t="str">
        <f t="shared" si="32"/>
        <v>LAA</v>
      </c>
      <c r="B63" s="5">
        <f>Neural!B26</f>
        <v>2.9371317503615</v>
      </c>
      <c r="C63" s="16">
        <f>Neural!C26</f>
        <v>5.4262581792430797</v>
      </c>
      <c r="D63" s="8" t="str">
        <f t="shared" si="23"/>
        <v>WSN</v>
      </c>
      <c r="E63" s="8" t="str">
        <f t="shared" si="23"/>
        <v>DET</v>
      </c>
      <c r="F63" s="6">
        <f t="shared" si="24"/>
        <v>4.202229045779152</v>
      </c>
      <c r="G63" s="6">
        <f t="shared" si="25"/>
        <v>4.2242117343226946</v>
      </c>
      <c r="H63" s="6">
        <f t="shared" si="26"/>
        <v>-2.1982688543542572E-2</v>
      </c>
      <c r="I63" s="6" t="str">
        <f t="shared" si="31"/>
        <v>DET</v>
      </c>
      <c r="J63" s="6">
        <f t="shared" si="27"/>
        <v>8.4264407801018457</v>
      </c>
      <c r="L63" s="6">
        <f>MIN(K12,W13)</f>
        <v>4.202229045779152</v>
      </c>
      <c r="M63" s="6">
        <f>MIN(K13,W12)</f>
        <v>3.3955065914834299</v>
      </c>
      <c r="N63" s="6">
        <f t="shared" si="28"/>
        <v>0.80672245429572209</v>
      </c>
      <c r="O63" s="6" t="str">
        <f t="shared" si="29"/>
        <v>WSN</v>
      </c>
      <c r="P63" s="6">
        <f t="shared" si="30"/>
        <v>7.5977356372625824</v>
      </c>
      <c r="AA63"/>
      <c r="AC63" s="6"/>
    </row>
    <row r="64" spans="1:29" ht="15" thickBot="1" x14ac:dyDescent="0.35">
      <c r="A64" t="str">
        <f t="shared" si="32"/>
        <v>ARI</v>
      </c>
      <c r="B64" s="5">
        <f>Neural!B27</f>
        <v>5.6973478718517203</v>
      </c>
      <c r="C64" s="16">
        <f>Neural!C27</f>
        <v>6.00474160442488</v>
      </c>
      <c r="D64" s="8" t="str">
        <f t="shared" si="23"/>
        <v>CHC</v>
      </c>
      <c r="E64" s="8" t="str">
        <f t="shared" si="23"/>
        <v>TBR</v>
      </c>
      <c r="F64" s="6">
        <f t="shared" si="24"/>
        <v>4.2448070822206017</v>
      </c>
      <c r="G64" s="6">
        <f t="shared" si="25"/>
        <v>4.4045361408959547</v>
      </c>
      <c r="H64" s="6">
        <f t="shared" si="26"/>
        <v>-0.15972905867535303</v>
      </c>
      <c r="I64" s="6" t="str">
        <f t="shared" si="31"/>
        <v>TBR</v>
      </c>
      <c r="J64" s="6">
        <f t="shared" si="27"/>
        <v>8.6493432231165563</v>
      </c>
      <c r="L64" s="6">
        <f>MIN(K14,W15)</f>
        <v>4.2448070822206017</v>
      </c>
      <c r="M64" s="6">
        <f>MIN(K15,W14)</f>
        <v>3.3959275108998077</v>
      </c>
      <c r="N64" s="6">
        <f t="shared" si="28"/>
        <v>0.84887957132079395</v>
      </c>
      <c r="O64" s="6" t="str">
        <f t="shared" si="29"/>
        <v>CHC</v>
      </c>
      <c r="P64" s="6">
        <f t="shared" si="30"/>
        <v>7.6407345931204098</v>
      </c>
      <c r="AA64"/>
      <c r="AC64" s="6"/>
    </row>
    <row r="65" spans="1:37" ht="15" thickBot="1" x14ac:dyDescent="0.35">
      <c r="A65" t="str">
        <f t="shared" si="32"/>
        <v>CHW</v>
      </c>
      <c r="B65" s="5">
        <f>Neural!B28</f>
        <v>4.3959103920971696</v>
      </c>
      <c r="C65" s="16">
        <f>Neural!C28</f>
        <v>5.6029562211901904</v>
      </c>
      <c r="D65" s="8" t="str">
        <f t="shared" si="23"/>
        <v>CLE</v>
      </c>
      <c r="E65" s="8" t="str">
        <f t="shared" si="23"/>
        <v>CIN</v>
      </c>
      <c r="F65" s="6">
        <f t="shared" si="24"/>
        <v>3.9803327022017623</v>
      </c>
      <c r="G65" s="6">
        <f t="shared" si="25"/>
        <v>5.674656025833877</v>
      </c>
      <c r="H65" s="6">
        <f t="shared" si="26"/>
        <v>-1.6943233236321147</v>
      </c>
      <c r="I65" s="6" t="str">
        <f t="shared" si="31"/>
        <v>CIN</v>
      </c>
      <c r="J65" s="6">
        <f t="shared" si="27"/>
        <v>9.6549887280356401</v>
      </c>
      <c r="L65" s="6">
        <f>MIN(K16,W17)</f>
        <v>3.9803327022017623</v>
      </c>
      <c r="M65" s="6">
        <f>MIN(K17,W16)</f>
        <v>3.2673690136075275</v>
      </c>
      <c r="N65" s="6">
        <f t="shared" si="28"/>
        <v>0.71296368859423476</v>
      </c>
      <c r="O65" s="6" t="str">
        <f t="shared" si="29"/>
        <v>CLE</v>
      </c>
      <c r="P65" s="6">
        <f t="shared" si="30"/>
        <v>7.2477017158092902</v>
      </c>
      <c r="AA65"/>
      <c r="AC65" s="6"/>
    </row>
    <row r="66" spans="1:37" ht="15" thickBot="1" x14ac:dyDescent="0.35">
      <c r="A66" t="str">
        <f t="shared" si="32"/>
        <v>SEA</v>
      </c>
      <c r="B66" s="5">
        <f>Neural!B29</f>
        <v>5.5239070965084904</v>
      </c>
      <c r="C66" s="16">
        <f>Neural!C29</f>
        <v>3.6049803049777802</v>
      </c>
      <c r="D66" s="8" t="str">
        <f t="shared" si="23"/>
        <v>MIA</v>
      </c>
      <c r="E66" s="8" t="str">
        <f t="shared" si="23"/>
        <v>NYM</v>
      </c>
      <c r="F66" s="6">
        <f t="shared" si="24"/>
        <v>3.3302057276936714</v>
      </c>
      <c r="G66" s="6">
        <f t="shared" si="25"/>
        <v>5.3068834605151753</v>
      </c>
      <c r="H66" s="6">
        <f t="shared" si="26"/>
        <v>-1.9766777328215039</v>
      </c>
      <c r="I66" s="6" t="str">
        <f t="shared" si="31"/>
        <v>NYM</v>
      </c>
      <c r="J66" s="6">
        <f t="shared" si="27"/>
        <v>8.6370891882088472</v>
      </c>
      <c r="L66" s="10">
        <f>MIN(K18,W19)</f>
        <v>3.3302057276936714</v>
      </c>
      <c r="M66" s="6">
        <f>MIN(K19,W18)</f>
        <v>4.8750435402690844</v>
      </c>
      <c r="N66" s="6">
        <f t="shared" si="28"/>
        <v>-1.544837812575413</v>
      </c>
      <c r="O66" s="6" t="str">
        <f t="shared" si="29"/>
        <v>NYM</v>
      </c>
      <c r="P66" s="6">
        <f t="shared" si="30"/>
        <v>8.2052492679627562</v>
      </c>
      <c r="AA66"/>
      <c r="AC66" s="6"/>
    </row>
    <row r="67" spans="1:37" ht="15" thickBot="1" x14ac:dyDescent="0.35">
      <c r="A67" t="str">
        <f t="shared" ref="A67:A70" si="33">A30</f>
        <v>TEX</v>
      </c>
      <c r="B67" s="5">
        <f>Neural!B30</f>
        <v>3.5247713483621901</v>
      </c>
      <c r="C67" s="16">
        <f>Neural!C30</f>
        <v>3.9567224024582002</v>
      </c>
      <c r="D67" s="8" t="str">
        <f t="shared" si="23"/>
        <v>PHI</v>
      </c>
      <c r="E67" s="8" t="str">
        <f t="shared" si="23"/>
        <v>BOS</v>
      </c>
      <c r="F67" s="6">
        <f t="shared" si="24"/>
        <v>4.1764009380157576</v>
      </c>
      <c r="G67" s="6">
        <f t="shared" si="25"/>
        <v>5.2111015171094772</v>
      </c>
      <c r="H67" s="6">
        <f t="shared" si="26"/>
        <v>-1.0347005790937196</v>
      </c>
      <c r="I67" s="6" t="str">
        <f t="shared" si="31"/>
        <v>BOS</v>
      </c>
      <c r="J67" s="6">
        <f t="shared" si="27"/>
        <v>9.3875024551252348</v>
      </c>
      <c r="L67" s="10">
        <f>MIN(K20,W21)</f>
        <v>4.1764009380157576</v>
      </c>
      <c r="M67" s="6">
        <f>MIN(K21,W20)</f>
        <v>2.0654904666976943</v>
      </c>
      <c r="N67" s="6">
        <f t="shared" si="28"/>
        <v>2.1109104713180633</v>
      </c>
      <c r="O67" s="6" t="str">
        <f t="shared" si="29"/>
        <v>PHI</v>
      </c>
      <c r="P67" s="6">
        <f t="shared" si="30"/>
        <v>6.2418914047134519</v>
      </c>
      <c r="AA67"/>
      <c r="AC67" s="6"/>
    </row>
    <row r="68" spans="1:37" ht="15" thickBot="1" x14ac:dyDescent="0.35">
      <c r="A68" t="str">
        <f t="shared" si="33"/>
        <v>LAD</v>
      </c>
      <c r="B68" s="5">
        <f>Neural!B31</f>
        <v>5.7332522784089797</v>
      </c>
      <c r="C68" s="16">
        <f>Neural!C31</f>
        <v>3.42202158221335</v>
      </c>
      <c r="D68" s="8" t="str">
        <f t="shared" si="23"/>
        <v>PIT</v>
      </c>
      <c r="E68" s="8" t="str">
        <f t="shared" si="23"/>
        <v>STL</v>
      </c>
      <c r="F68" s="6">
        <f t="shared" si="24"/>
        <v>4.2685349143614486</v>
      </c>
      <c r="G68" s="6">
        <f t="shared" si="25"/>
        <v>3.9752866838135859</v>
      </c>
      <c r="H68" s="6">
        <f t="shared" si="26"/>
        <v>0.29324823054786275</v>
      </c>
      <c r="I68" s="6" t="str">
        <f t="shared" si="31"/>
        <v>PIT</v>
      </c>
      <c r="J68" s="6">
        <f t="shared" si="27"/>
        <v>8.2438215981750353</v>
      </c>
      <c r="L68" s="10">
        <f>MIN(K22,W23)</f>
        <v>4.2685349143614486</v>
      </c>
      <c r="M68" s="6">
        <f>MIN(K23,W22)</f>
        <v>3.8572888894758575</v>
      </c>
      <c r="N68" s="6">
        <f t="shared" si="28"/>
        <v>0.41124602488559114</v>
      </c>
      <c r="O68" s="6" t="str">
        <f t="shared" si="29"/>
        <v>PIT</v>
      </c>
      <c r="P68" s="6">
        <f t="shared" si="30"/>
        <v>8.1258238038373065</v>
      </c>
      <c r="AA68"/>
      <c r="AC68" s="6"/>
    </row>
    <row r="69" spans="1:37" ht="15" thickBot="1" x14ac:dyDescent="0.35">
      <c r="A69">
        <f t="shared" si="33"/>
        <v>0</v>
      </c>
      <c r="B69" s="5">
        <f>Neural!B32</f>
        <v>0</v>
      </c>
      <c r="C69" s="16">
        <f>Neural!C32</f>
        <v>0</v>
      </c>
      <c r="D69" s="8" t="str">
        <f t="shared" si="23"/>
        <v>NYY</v>
      </c>
      <c r="E69" s="8" t="str">
        <f t="shared" si="23"/>
        <v>KCR</v>
      </c>
      <c r="F69" s="6">
        <f t="shared" si="24"/>
        <v>5.9730012424365553</v>
      </c>
      <c r="G69" s="6">
        <f t="shared" si="25"/>
        <v>5.1918468705546674</v>
      </c>
      <c r="H69" s="6">
        <f t="shared" si="26"/>
        <v>0.78115437188188785</v>
      </c>
      <c r="I69" s="6" t="str">
        <f t="shared" si="31"/>
        <v>NYY</v>
      </c>
      <c r="J69" s="6">
        <f t="shared" si="27"/>
        <v>11.164848112991223</v>
      </c>
      <c r="L69" s="10">
        <f>MIN(K24,W25)</f>
        <v>5.9730012424365553</v>
      </c>
      <c r="M69" s="6">
        <f>MIN(K25,W24)</f>
        <v>3.9648627432426924</v>
      </c>
      <c r="N69" s="6">
        <f t="shared" si="28"/>
        <v>2.0081384991938629</v>
      </c>
      <c r="O69" s="6" t="str">
        <f t="shared" si="29"/>
        <v>NYY</v>
      </c>
      <c r="P69" s="6">
        <f t="shared" si="30"/>
        <v>9.9378639856792468</v>
      </c>
      <c r="AA69"/>
      <c r="AC69" s="6"/>
    </row>
    <row r="70" spans="1:37" ht="15" thickBot="1" x14ac:dyDescent="0.35">
      <c r="A70">
        <f t="shared" si="33"/>
        <v>0</v>
      </c>
      <c r="B70" s="5">
        <f>Neural!B33</f>
        <v>0</v>
      </c>
      <c r="C70" s="16">
        <f>Neural!C33</f>
        <v>0</v>
      </c>
      <c r="D70" s="8" t="str">
        <f t="shared" si="23"/>
        <v>LAA</v>
      </c>
      <c r="E70" s="8" t="str">
        <f t="shared" si="23"/>
        <v>ARI</v>
      </c>
      <c r="F70" s="6">
        <f t="shared" si="24"/>
        <v>2.9508224558038156</v>
      </c>
      <c r="G70" s="6">
        <f t="shared" si="25"/>
        <v>5.5428462906526752</v>
      </c>
      <c r="H70" s="6">
        <f t="shared" ref="H70:H71" si="34">F70-G70</f>
        <v>-2.5920238348488596</v>
      </c>
      <c r="I70" s="6" t="str">
        <f t="shared" si="31"/>
        <v>ARI</v>
      </c>
      <c r="J70" s="6">
        <f t="shared" si="27"/>
        <v>8.4936687464564908</v>
      </c>
      <c r="L70" s="10">
        <f>MIN(K26,W27)</f>
        <v>2.9508224558038156</v>
      </c>
      <c r="M70" s="6">
        <f>MIN(K27,W26)</f>
        <v>5.2818916318875031</v>
      </c>
      <c r="N70" s="6">
        <f t="shared" si="28"/>
        <v>-2.3310691760836875</v>
      </c>
      <c r="O70" s="6" t="str">
        <f t="shared" si="29"/>
        <v>ARI</v>
      </c>
      <c r="P70" s="6">
        <f t="shared" si="30"/>
        <v>8.2327140876913187</v>
      </c>
      <c r="AA70"/>
      <c r="AC70" s="6"/>
    </row>
    <row r="71" spans="1:37" ht="15" thickBot="1" x14ac:dyDescent="0.35">
      <c r="A71">
        <f>A34</f>
        <v>0</v>
      </c>
      <c r="B71" s="5">
        <f>Neural!B34</f>
        <v>0</v>
      </c>
      <c r="C71" s="16">
        <f>Neural!C34</f>
        <v>0</v>
      </c>
      <c r="D71" s="8" t="str">
        <f t="shared" si="23"/>
        <v>CHW</v>
      </c>
      <c r="E71" s="8" t="str">
        <f t="shared" si="23"/>
        <v>SEA</v>
      </c>
      <c r="F71" s="6">
        <f t="shared" si="24"/>
        <v>3.4018182169763489</v>
      </c>
      <c r="G71" s="6">
        <f t="shared" si="25"/>
        <v>5.3684313569361741</v>
      </c>
      <c r="H71" s="6">
        <f t="shared" si="34"/>
        <v>-1.9666131399598252</v>
      </c>
      <c r="I71" s="6" t="str">
        <f t="shared" si="31"/>
        <v>SEA</v>
      </c>
      <c r="J71" s="6">
        <f t="shared" si="27"/>
        <v>8.7702495739125226</v>
      </c>
      <c r="L71" s="10">
        <f>MIN(K28,W29)</f>
        <v>3.4018182169763489</v>
      </c>
      <c r="M71" s="6">
        <f>MIN(K29,W28)</f>
        <v>5.2857564731699052</v>
      </c>
      <c r="N71" s="6">
        <f t="shared" si="28"/>
        <v>-1.8839382561935563</v>
      </c>
      <c r="O71" s="6" t="str">
        <f t="shared" si="29"/>
        <v>SEA</v>
      </c>
      <c r="P71" s="6">
        <f t="shared" si="30"/>
        <v>8.6875746901462545</v>
      </c>
      <c r="AA71"/>
      <c r="AC71" s="6"/>
    </row>
    <row r="72" spans="1:37" ht="15" thickBot="1" x14ac:dyDescent="0.35">
      <c r="A72">
        <f>A35</f>
        <v>0</v>
      </c>
      <c r="B72" s="5">
        <f>Neural!B35</f>
        <v>0</v>
      </c>
      <c r="C72" s="16">
        <f>Neural!C35</f>
        <v>0</v>
      </c>
      <c r="D72" s="6" t="str">
        <f t="shared" si="23"/>
        <v>TEX</v>
      </c>
      <c r="E72" s="6" t="str">
        <f t="shared" si="23"/>
        <v>LAD</v>
      </c>
      <c r="F72" s="6">
        <f t="shared" si="24"/>
        <v>3.323883388580251</v>
      </c>
      <c r="G72" s="6">
        <f t="shared" si="25"/>
        <v>5.4808555141040722</v>
      </c>
      <c r="H72" s="6">
        <f t="shared" ref="H72" si="35">F72-G72</f>
        <v>-2.1569721255238212</v>
      </c>
      <c r="I72" s="6" t="str">
        <f t="shared" ref="I72" si="36">IF(G72&gt;F72,E72,D72)</f>
        <v>LAD</v>
      </c>
      <c r="J72" s="6">
        <f t="shared" ref="J72" si="37">F72+G72</f>
        <v>8.8047389026843241</v>
      </c>
      <c r="L72" s="10">
        <f>MIN(K30,W31)</f>
        <v>3.323883388580251</v>
      </c>
      <c r="M72" s="6">
        <f>MIN(K31,W30)</f>
        <v>3.9305337703197787</v>
      </c>
      <c r="N72" s="6">
        <f t="shared" si="28"/>
        <v>-0.60665038173952768</v>
      </c>
      <c r="O72" s="6" t="str">
        <f t="shared" si="29"/>
        <v>LAD</v>
      </c>
      <c r="P72" s="6">
        <f t="shared" si="30"/>
        <v>7.2544171589000292</v>
      </c>
      <c r="AA72"/>
      <c r="AC72" s="6"/>
    </row>
    <row r="73" spans="1:37" ht="15" thickBot="1" x14ac:dyDescent="0.35">
      <c r="B73" s="5">
        <f>Neural!B36</f>
        <v>0</v>
      </c>
      <c r="C73" s="16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37" ht="15" thickBot="1" x14ac:dyDescent="0.35">
      <c r="B74" s="5">
        <f>Neural!B37</f>
        <v>0</v>
      </c>
      <c r="C74" s="16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37" ht="15" thickBot="1" x14ac:dyDescent="0.35">
      <c r="B75" s="5">
        <f>Neural!B38</f>
        <v>0</v>
      </c>
      <c r="C75" s="16">
        <f>Neural!C38</f>
        <v>0</v>
      </c>
      <c r="N75" s="10"/>
    </row>
    <row r="76" spans="1:37" ht="15" thickBot="1" x14ac:dyDescent="0.35">
      <c r="B76" s="5">
        <f>Neural!B42</f>
        <v>0</v>
      </c>
      <c r="C76" s="16">
        <f>Neural!C42</f>
        <v>0</v>
      </c>
      <c r="D76" s="6" t="s">
        <v>40</v>
      </c>
      <c r="G76" s="6">
        <f>E76-F76</f>
        <v>0</v>
      </c>
    </row>
    <row r="77" spans="1:37" ht="57.6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7" t="s">
        <v>47</v>
      </c>
      <c r="M77" s="17" t="s">
        <v>127</v>
      </c>
      <c r="N77" s="17" t="s">
        <v>128</v>
      </c>
      <c r="O77" s="12" t="s">
        <v>48</v>
      </c>
      <c r="P77" s="17" t="s">
        <v>127</v>
      </c>
      <c r="Q77" s="17" t="s">
        <v>128</v>
      </c>
      <c r="R77" s="12" t="s">
        <v>52</v>
      </c>
      <c r="S77" s="12" t="s">
        <v>53</v>
      </c>
      <c r="T77" s="13" t="s">
        <v>54</v>
      </c>
      <c r="U77" s="13" t="s">
        <v>55</v>
      </c>
      <c r="V77" s="14" t="s">
        <v>125</v>
      </c>
      <c r="W77" s="14" t="s">
        <v>129</v>
      </c>
      <c r="X77" s="14" t="s">
        <v>130</v>
      </c>
      <c r="Y77" s="14" t="s">
        <v>60</v>
      </c>
      <c r="Z77" s="14" t="s">
        <v>14</v>
      </c>
      <c r="AA77" s="13" t="s">
        <v>17</v>
      </c>
      <c r="AB77" s="13" t="s">
        <v>45</v>
      </c>
      <c r="AC77" s="13" t="s">
        <v>46</v>
      </c>
      <c r="AD77" s="14" t="s">
        <v>125</v>
      </c>
      <c r="AE77" s="14" t="s">
        <v>131</v>
      </c>
      <c r="AF77" s="14" t="s">
        <v>130</v>
      </c>
      <c r="AG77" s="14" t="s">
        <v>60</v>
      </c>
      <c r="AH77" s="12" t="s">
        <v>14</v>
      </c>
      <c r="AK77"/>
    </row>
    <row r="78" spans="1:37" x14ac:dyDescent="0.3">
      <c r="D78" s="8" t="str">
        <f t="shared" ref="D78:E91" si="41">D38</f>
        <v>COL</v>
      </c>
      <c r="E78" s="8" t="str">
        <f t="shared" si="41"/>
        <v>MIN</v>
      </c>
      <c r="F78" s="6">
        <f t="shared" ref="F78:F94" si="42">MAX(L38,L58)</f>
        <v>4.8279332823692647</v>
      </c>
      <c r="G78" s="6">
        <f t="shared" ref="G78:G94" si="43">MIN(M38,M58)</f>
        <v>3.8335410904599874</v>
      </c>
      <c r="H78" s="6">
        <f t="shared" ref="H78:H89" si="44">F78-G78</f>
        <v>0.9943921919092773</v>
      </c>
      <c r="I78" s="6" t="str">
        <f>IF(G78&gt;F78,E78,D78)</f>
        <v>COL</v>
      </c>
      <c r="J78" s="6">
        <f t="shared" ref="J78:J91" si="45">F78+G78</f>
        <v>8.661474372829252</v>
      </c>
      <c r="L78" s="17" t="str">
        <f t="shared" ref="L78:L92" si="46">D78</f>
        <v>COL</v>
      </c>
      <c r="M78" s="17">
        <f>N2</f>
        <v>3.1</v>
      </c>
      <c r="N78" s="17">
        <f>Z2</f>
        <v>6.2</v>
      </c>
      <c r="O78" s="17" t="str">
        <f t="shared" ref="O78:O92" si="47">E78</f>
        <v>MIN</v>
      </c>
      <c r="P78" s="17">
        <f>N3</f>
        <v>3.7</v>
      </c>
      <c r="Q78" s="17">
        <f>Z3</f>
        <v>4.7</v>
      </c>
      <c r="R78" s="18" t="s">
        <v>201</v>
      </c>
      <c r="S78" s="18" t="s">
        <v>200</v>
      </c>
      <c r="T78" s="27" t="str">
        <f>IF(SUM(COUNTIF(I38, L78), COUNTIF(O38, L78), COUNTIF(I58, L78), COUNTIF(O58, L78), COUNTIF(I78, L78)) &gt; SUM(COUNTIF(I38, O78), COUNTIF(O38, O78), COUNTIF(I58, O78), COUNTIF(O58, O78), COUNTIF(I78, O78)), L78, IF(SUM(COUNTIF(I38, L78), COUNTIF(O38, L78), COUNTIF(I58, L78), COUNTIF(O58, L78), COUNTIF(I78, L78)) &lt; SUM(COUNTIF(I38, O78), COUNTIF(O38, O78), COUNTIF(I58, O78), COUNTIF(O58, O78), COUNTIF(I78, O78)), O78, "Tie"))</f>
        <v>MIN</v>
      </c>
      <c r="U78" s="28">
        <f>(COUNTIF(I38, T78) + COUNTIF(O38, T78) + COUNTIF(I58, T78) + COUNTIF(O58, T78) + COUNTIF(I78, T78))/5</f>
        <v>0.8</v>
      </c>
      <c r="V78" s="28">
        <f>IF(U78=1, 5, IF(U78=0.8, 4, IF(U78=0.6, 3, IF(U78=0.4, 2, IF(U78=0.2, 1, 0)))))</f>
        <v>4</v>
      </c>
      <c r="W78" s="28">
        <f>((P78+N78)/2)-((M78+Q78)/2)</f>
        <v>1.0499999999999998</v>
      </c>
      <c r="X78" s="28">
        <f>IF(OR(AND(O78=T78, W78&gt;1.5), AND(O78&lt;&gt;T78, W78&lt;-1.5)), 5,
   IF(OR(AND(O78=T78, W78&gt;1), AND(O78&lt;&gt;T78, W78&lt;-1)), 4,
   IF(OR(AND(O78=T78, W78&gt;0.66), AND(O78&lt;&gt;T78, W78&lt;-0.66)), 3,
   IF(OR(AND(O78=T78, W78&gt;0.33), AND(O78&lt;&gt;T78, W78&lt;-0.33)), 2,
   IF(OR(AND(O78=T78, W78&gt;0), AND(O78&lt;&gt;T78, W78&lt;0)), 1, 0)))))</f>
        <v>4</v>
      </c>
      <c r="Y78" s="28">
        <f>V78+X78</f>
        <v>8</v>
      </c>
      <c r="Z78" s="28" t="s">
        <v>36</v>
      </c>
      <c r="AA78" s="12">
        <v>8.5</v>
      </c>
      <c r="AB78" s="27" t="str">
        <f>IF(COUNTIF(J38, "&gt;" &amp; AA78) + COUNTIF(P38, "&gt;" &amp; AA78) + COUNTIF(J58, "&gt;" &amp; AA78) + COUNTIF(J78, "&gt;" &amp; AA78) + COUNTIF(P58, "&gt;" &amp; AA78) &gt;= 3, "Over", "Under")</f>
        <v>Over</v>
      </c>
      <c r="AC78" s="28">
        <f>IF(AB78="Over",((COUNTIF(J38,"&gt;"&amp;AA78)+COUNTIF(P38,"&gt;"&amp;AA78)+COUNTIF(J58,"&gt;"&amp;AA78)+COUNTIF(J78,"&gt;"&amp;AA78)+COUNTIF(P58,"&gt;"&amp;AA78))/5),((COUNTIF(J38,"&lt;="&amp;AA78)+COUNTIF(P38,"&lt;="&amp;AA78)+COUNTIF(J58,"&lt;="&amp;AA78)+COUNTIF(J78,"&lt;="&amp;AA78)+COUNTIF(P58,"&lt;="&amp;AA78))/5))</f>
        <v>0.8</v>
      </c>
      <c r="AD78" s="28">
        <f>IF(AC78=1, 5, IF(AC78=0.8, 4, IF(AC78=0.6, 3, IF(AC78=0.4, 2, IF(AC78=0.2, 1, 0)))))</f>
        <v>4</v>
      </c>
      <c r="AE78" s="28">
        <f>(((N78+P78)/2)+((M78+Q78)/2))-AA78</f>
        <v>0.35000000000000142</v>
      </c>
      <c r="AF78" s="28">
        <f t="shared" ref="AF78:AF80" si="48">IF(OR(AND(AB78="Over",(((N78+P78)/2)+((M78+Q78)/2))&gt;AA78),AND(AB78="Under",(((N78+P78)/2)+((M78+Q78)/2))&lt;AA78)),IF(OR(AE78&gt;2,AE78&lt;-2),5,IF(OR(AND(AE78&lt;2,AE78&gt;1),AND(AE78&gt;-2,AE78&lt;-1)),3,IF(OR(AND(AE78&lt;1,AE78&gt;0),AND(AE78&gt;-1,AE78&lt;0)),1,0))),0)</f>
        <v>1</v>
      </c>
      <c r="AG78" s="28">
        <f t="shared" ref="AG78:AG92" si="49">AD78+AF78</f>
        <v>5</v>
      </c>
      <c r="AH78" s="28">
        <v>26</v>
      </c>
      <c r="AK78"/>
    </row>
    <row r="79" spans="1:37" x14ac:dyDescent="0.3">
      <c r="D79" s="8" t="str">
        <f t="shared" si="41"/>
        <v>TOR</v>
      </c>
      <c r="E79" s="8" t="str">
        <f t="shared" si="41"/>
        <v>MIL</v>
      </c>
      <c r="F79" s="6">
        <f t="shared" si="42"/>
        <v>3.3345941522516154</v>
      </c>
      <c r="G79" s="6">
        <f t="shared" si="43"/>
        <v>3.2296327047253937</v>
      </c>
      <c r="H79" s="6">
        <f t="shared" si="44"/>
        <v>0.10496144752622172</v>
      </c>
      <c r="I79" s="6" t="str">
        <f t="shared" ref="I79:I91" si="50">IF(G79&gt;F79,E79,D79)</f>
        <v>TOR</v>
      </c>
      <c r="J79" s="6">
        <f t="shared" si="45"/>
        <v>6.564226856977009</v>
      </c>
      <c r="L79" s="17" t="str">
        <f t="shared" si="46"/>
        <v>TOR</v>
      </c>
      <c r="M79" s="17">
        <f>N4</f>
        <v>3.5</v>
      </c>
      <c r="N79" s="17">
        <f>Z4</f>
        <v>3.7</v>
      </c>
      <c r="O79" s="17" t="str">
        <f t="shared" si="47"/>
        <v>MIL</v>
      </c>
      <c r="P79" s="17">
        <f>N5</f>
        <v>3.2</v>
      </c>
      <c r="Q79" s="17">
        <f>Z5</f>
        <v>3.1</v>
      </c>
      <c r="R79" s="18" t="s">
        <v>202</v>
      </c>
      <c r="S79" s="18" t="s">
        <v>203</v>
      </c>
      <c r="T79" s="27" t="str">
        <f t="shared" ref="T79:T92" si="51">IF(SUM(COUNTIF(I39, L79), COUNTIF(O39, L79), COUNTIF(I59, L79), COUNTIF(O59, L79), COUNTIF(I79, L79)) &gt; SUM(COUNTIF(I39, O79), COUNTIF(O39, O79), COUNTIF(I59, O79), COUNTIF(O59, O79), COUNTIF(I79, O79)), L79, IF(SUM(COUNTIF(I39, L79), COUNTIF(O39, L79), COUNTIF(I59, L79), COUNTIF(O59, L79), COUNTIF(I79, L79)) &lt; SUM(COUNTIF(I39, O79), COUNTIF(O39, O79), COUNTIF(I59, O79), COUNTIF(O59, O79), COUNTIF(I79, O79)), O79, "Tie"))</f>
        <v>MIL</v>
      </c>
      <c r="U79" s="28">
        <f t="shared" ref="U79:U92" si="52">(COUNTIF(I39, T79) + COUNTIF(O39, T79) + COUNTIF(I59, T79) + COUNTIF(O59, T79) + COUNTIF(I79, T79))/5</f>
        <v>0.8</v>
      </c>
      <c r="V79" s="28">
        <f t="shared" ref="V79:V92" si="53">IF(U79=1, 5, IF(U79=0.8, 4, IF(U79=0.6, 3, IF(U79=0.4, 2, IF(U79=0.2, 1, 0)))))</f>
        <v>4</v>
      </c>
      <c r="W79" s="28">
        <f t="shared" ref="W79:W92" si="54">((P79+N79)/2)-((M79+Q79)/2)</f>
        <v>0.15000000000000036</v>
      </c>
      <c r="X79" s="28">
        <f t="shared" ref="X79:X92" si="55">IF(OR(AND(O79=T79, W79&gt;1.5), AND(O79&lt;&gt;T79, W79&lt;-1.5)), 5,
   IF(OR(AND(O79=T79, W79&gt;1), AND(O79&lt;&gt;T79, W79&lt;-1)), 4,
   IF(OR(AND(O79=T79, W79&gt;0.66), AND(O79&lt;&gt;T79, W79&lt;-0.66)), 3,
   IF(OR(AND(O79=T79, W79&gt;0.33), AND(O79&lt;&gt;T79, W79&lt;-0.33)), 2,
   IF(OR(AND(O79=T79, W79&gt;0), AND(O79&lt;&gt;T79, W79&lt;0)), 1, 0)))))</f>
        <v>1</v>
      </c>
      <c r="Y79" s="28">
        <f t="shared" ref="Y79:Y92" si="56">V79+X79</f>
        <v>5</v>
      </c>
      <c r="Z79" s="28" t="s">
        <v>134</v>
      </c>
      <c r="AA79" s="18" t="s">
        <v>142</v>
      </c>
      <c r="AB79" s="29" t="str">
        <f t="shared" ref="AB79:AB92" si="57">IF(COUNTIF(J39, "&gt;" &amp; AA79) + COUNTIF(P39, "&gt;" &amp; AA79) + COUNTIF(J59, "&gt;" &amp; AA79) + COUNTIF(J79, "&gt;" &amp; AA79) + COUNTIF(P59, "&gt;" &amp; AA79) &gt;= 3, "Over", "Under")</f>
        <v>Under</v>
      </c>
      <c r="AC79" s="30">
        <f t="shared" ref="AC79:AC92" si="58">IF(AB79="Over",((COUNTIF(J39,"&gt;"&amp;AA79)+COUNTIF(P39,"&gt;"&amp;AA79)+COUNTIF(J59,"&gt;"&amp;AA79)+COUNTIF(J79,"&gt;"&amp;AA79)+COUNTIF(P59,"&gt;"&amp;AA79))/5),((COUNTIF(J39,"&lt;="&amp;AA79)+COUNTIF(P39,"&lt;="&amp;AA79)+COUNTIF(J59,"&lt;="&amp;AA79)+COUNTIF(J79,"&lt;="&amp;AA79)+COUNTIF(P59,"&lt;="&amp;AA79))/5))</f>
        <v>1</v>
      </c>
      <c r="AD79" s="30">
        <f t="shared" ref="AD79:AD92" si="59">IF(AC79=1, 5, IF(AC79=0.8, 4, IF(AC79=0.6, 3, IF(AC79=0.4, 2, IF(AC79=0.2, 1, 0)))))</f>
        <v>5</v>
      </c>
      <c r="AE79" s="30">
        <f t="shared" ref="AE79:AE92" si="60">(((N79+P79)/2)+((M79+Q79)/2))-AA79</f>
        <v>-1.75</v>
      </c>
      <c r="AF79" s="30">
        <f t="shared" si="48"/>
        <v>3</v>
      </c>
      <c r="AG79" s="30">
        <f t="shared" si="49"/>
        <v>8</v>
      </c>
      <c r="AH79" s="30">
        <v>9</v>
      </c>
      <c r="AK79"/>
    </row>
    <row r="80" spans="1:37" x14ac:dyDescent="0.3">
      <c r="D80" s="8" t="str">
        <f t="shared" si="41"/>
        <v>HOU</v>
      </c>
      <c r="E80" s="8" t="str">
        <f t="shared" si="41"/>
        <v>SFG</v>
      </c>
      <c r="F80" s="6">
        <f t="shared" si="42"/>
        <v>5.1793894044849589</v>
      </c>
      <c r="G80" s="6">
        <f t="shared" si="43"/>
        <v>3.6521821593645836</v>
      </c>
      <c r="H80" s="6">
        <f t="shared" si="44"/>
        <v>1.5272072451203753</v>
      </c>
      <c r="I80" s="6" t="str">
        <f t="shared" si="50"/>
        <v>HOU</v>
      </c>
      <c r="J80" s="6">
        <f t="shared" si="45"/>
        <v>8.8315715638495433</v>
      </c>
      <c r="L80" s="17" t="str">
        <f t="shared" si="46"/>
        <v>HOU</v>
      </c>
      <c r="M80" s="17">
        <f>N6</f>
        <v>5.0999999999999996</v>
      </c>
      <c r="N80" s="17">
        <f>Z6</f>
        <v>3.5</v>
      </c>
      <c r="O80" s="17" t="str">
        <f t="shared" si="47"/>
        <v>SFG</v>
      </c>
      <c r="P80" s="17">
        <f>N7</f>
        <v>3.9</v>
      </c>
      <c r="Q80" s="17">
        <f>Z7</f>
        <v>4.5</v>
      </c>
      <c r="R80" s="22" t="s">
        <v>202</v>
      </c>
      <c r="S80" s="22" t="s">
        <v>203</v>
      </c>
      <c r="T80" s="29" t="str">
        <f t="shared" si="51"/>
        <v>HOU</v>
      </c>
      <c r="U80" s="30">
        <f t="shared" si="52"/>
        <v>1</v>
      </c>
      <c r="V80" s="30">
        <f t="shared" si="53"/>
        <v>5</v>
      </c>
      <c r="W80" s="30">
        <f t="shared" si="54"/>
        <v>-1.0999999999999996</v>
      </c>
      <c r="X80" s="30">
        <f t="shared" si="55"/>
        <v>4</v>
      </c>
      <c r="Y80" s="30">
        <f t="shared" si="56"/>
        <v>9</v>
      </c>
      <c r="Z80" s="30" t="s">
        <v>136</v>
      </c>
      <c r="AA80" s="15">
        <v>7.5</v>
      </c>
      <c r="AB80" s="27" t="str">
        <f t="shared" si="57"/>
        <v>Over</v>
      </c>
      <c r="AC80" s="28">
        <f t="shared" si="58"/>
        <v>1</v>
      </c>
      <c r="AD80" s="28">
        <f t="shared" si="59"/>
        <v>5</v>
      </c>
      <c r="AE80" s="28">
        <f t="shared" si="60"/>
        <v>1</v>
      </c>
      <c r="AF80" s="28">
        <f t="shared" si="48"/>
        <v>0</v>
      </c>
      <c r="AG80" s="28">
        <f t="shared" si="49"/>
        <v>5</v>
      </c>
      <c r="AH80" s="28">
        <v>8</v>
      </c>
      <c r="AI80" s="23"/>
      <c r="AK80"/>
    </row>
    <row r="81" spans="4:37" x14ac:dyDescent="0.3">
      <c r="D81" s="8" t="str">
        <f t="shared" si="41"/>
        <v>OAK</v>
      </c>
      <c r="E81" s="8" t="str">
        <f t="shared" si="41"/>
        <v>SDP</v>
      </c>
      <c r="F81" s="6">
        <f t="shared" si="42"/>
        <v>3.345418744432477</v>
      </c>
      <c r="G81" s="6">
        <f t="shared" si="43"/>
        <v>4.3842594302802231</v>
      </c>
      <c r="H81" s="6">
        <f t="shared" si="44"/>
        <v>-1.0388406858477461</v>
      </c>
      <c r="I81" s="6" t="str">
        <f t="shared" si="50"/>
        <v>SDP</v>
      </c>
      <c r="J81" s="6">
        <f t="shared" si="45"/>
        <v>7.7296781747127001</v>
      </c>
      <c r="L81" s="17" t="str">
        <f t="shared" si="46"/>
        <v>OAK</v>
      </c>
      <c r="M81" s="17">
        <f>N8</f>
        <v>2.7</v>
      </c>
      <c r="N81" s="17">
        <f>Z8</f>
        <v>4.4000000000000004</v>
      </c>
      <c r="O81" s="17" t="str">
        <f t="shared" si="47"/>
        <v>SDP</v>
      </c>
      <c r="P81" s="17">
        <f>N9</f>
        <v>4.7</v>
      </c>
      <c r="Q81" s="17">
        <f>Z9</f>
        <v>3.4</v>
      </c>
      <c r="R81" s="22" t="s">
        <v>201</v>
      </c>
      <c r="S81" s="22" t="s">
        <v>204</v>
      </c>
      <c r="T81" s="27" t="str">
        <f t="shared" si="51"/>
        <v>SDP</v>
      </c>
      <c r="U81" s="28">
        <f t="shared" si="52"/>
        <v>1</v>
      </c>
      <c r="V81" s="28">
        <f t="shared" si="53"/>
        <v>5</v>
      </c>
      <c r="W81" s="28">
        <f t="shared" si="54"/>
        <v>1.5000000000000009</v>
      </c>
      <c r="X81" s="28">
        <f t="shared" si="55"/>
        <v>4</v>
      </c>
      <c r="Y81" s="28">
        <f t="shared" si="56"/>
        <v>9</v>
      </c>
      <c r="Z81" s="28" t="s">
        <v>67</v>
      </c>
      <c r="AA81" s="12">
        <v>7.5</v>
      </c>
      <c r="AB81" s="29" t="str">
        <f t="shared" si="57"/>
        <v>Under</v>
      </c>
      <c r="AC81" s="30">
        <f t="shared" si="58"/>
        <v>0.6</v>
      </c>
      <c r="AD81" s="30">
        <f t="shared" si="59"/>
        <v>3</v>
      </c>
      <c r="AE81" s="30">
        <f t="shared" si="60"/>
        <v>0.10000000000000053</v>
      </c>
      <c r="AF81" s="30">
        <f>IF(OR(AND(AB81="Over",(((N81+P81)/2)+((M81+Q81)/2))&gt;AA81),AND(AB81="Under",(((N81+P81)/2)+((M81+Q81)/2))&lt;AA81)),IF(OR(AE81&gt;2,AE81&lt;-2),5,IF(OR(AND(AE81&lt;2,AE81&gt;1),AND(AE81&gt;-2,AE81&lt;-1)),3,IF(OR(AND(AE81&lt;1,AE81&gt;0),AND(AE81&gt;-1,AE81&lt;0)),1,0))),0)</f>
        <v>0</v>
      </c>
      <c r="AG81" s="30">
        <f t="shared" si="49"/>
        <v>3</v>
      </c>
      <c r="AH81" s="30">
        <v>9</v>
      </c>
      <c r="AK81"/>
    </row>
    <row r="82" spans="4:37" x14ac:dyDescent="0.3">
      <c r="D82" s="8" t="str">
        <f t="shared" si="41"/>
        <v>ATL</v>
      </c>
      <c r="E82" s="8" t="str">
        <f t="shared" si="41"/>
        <v>BAL</v>
      </c>
      <c r="F82" s="6">
        <f t="shared" si="42"/>
        <v>3.3964829673480761</v>
      </c>
      <c r="G82" s="6">
        <f t="shared" si="43"/>
        <v>3.345418744432477</v>
      </c>
      <c r="H82" s="6">
        <f t="shared" si="44"/>
        <v>5.1064222915599089E-2</v>
      </c>
      <c r="I82" s="6" t="str">
        <f t="shared" si="50"/>
        <v>ATL</v>
      </c>
      <c r="J82" s="6">
        <f t="shared" si="45"/>
        <v>6.7419017117805531</v>
      </c>
      <c r="L82" s="17" t="str">
        <f t="shared" si="46"/>
        <v>ATL</v>
      </c>
      <c r="M82" s="17">
        <f>N10</f>
        <v>3.8</v>
      </c>
      <c r="N82" s="17">
        <f>Z10</f>
        <v>4.9000000000000004</v>
      </c>
      <c r="O82" s="17" t="str">
        <f t="shared" si="47"/>
        <v>BAL</v>
      </c>
      <c r="P82" s="17">
        <f>N11</f>
        <v>5.6</v>
      </c>
      <c r="Q82" s="17">
        <f>Z11</f>
        <v>2.2999999999999998</v>
      </c>
      <c r="R82" s="22" t="s">
        <v>133</v>
      </c>
      <c r="S82" s="22" t="s">
        <v>132</v>
      </c>
      <c r="T82" s="27" t="str">
        <f t="shared" si="51"/>
        <v>BAL</v>
      </c>
      <c r="U82" s="28">
        <f t="shared" si="52"/>
        <v>0.8</v>
      </c>
      <c r="V82" s="28">
        <f t="shared" si="53"/>
        <v>4</v>
      </c>
      <c r="W82" s="28">
        <f t="shared" si="54"/>
        <v>2.2000000000000002</v>
      </c>
      <c r="X82" s="28">
        <f t="shared" si="55"/>
        <v>5</v>
      </c>
      <c r="Y82" s="28">
        <f t="shared" si="56"/>
        <v>9</v>
      </c>
      <c r="Z82" s="28" t="s">
        <v>69</v>
      </c>
      <c r="AA82" s="15">
        <v>8.5</v>
      </c>
      <c r="AB82" s="29" t="str">
        <f t="shared" si="57"/>
        <v>Over</v>
      </c>
      <c r="AC82" s="30">
        <f t="shared" si="58"/>
        <v>0.6</v>
      </c>
      <c r="AD82" s="30">
        <f t="shared" si="59"/>
        <v>3</v>
      </c>
      <c r="AE82" s="30">
        <f t="shared" si="60"/>
        <v>-0.19999999999999929</v>
      </c>
      <c r="AF82" s="30">
        <f t="shared" ref="AF82:AF92" si="61">IF(OR(AND(AB82="Over",(((N82+P82)/2)+((M82+Q82)/2))&gt;AA82),AND(AB82="Under",(((N82+P82)/2)+((M82+Q82)/2))&lt;AA82)),IF(OR(AE82&gt;2,AE82&lt;-2),5,IF(OR(AND(AE82&lt;2,AE82&gt;1),AND(AE82&gt;-2,AE82&lt;-1)),3,IF(OR(AND(AE82&lt;1,AE82&gt;0),AND(AE82&gt;-1,AE82&lt;0)),1,0))),0)</f>
        <v>0</v>
      </c>
      <c r="AG82" s="30">
        <f t="shared" si="49"/>
        <v>3</v>
      </c>
      <c r="AH82" s="30">
        <v>6</v>
      </c>
      <c r="AK82"/>
    </row>
    <row r="83" spans="4:37" x14ac:dyDescent="0.3">
      <c r="D83" s="8" t="str">
        <f t="shared" si="41"/>
        <v>WSN</v>
      </c>
      <c r="E83" s="8" t="str">
        <f t="shared" si="41"/>
        <v>DET</v>
      </c>
      <c r="F83" s="6">
        <f t="shared" si="42"/>
        <v>4.9638197548698386</v>
      </c>
      <c r="G83" s="6">
        <f t="shared" si="43"/>
        <v>3.3955065914834299</v>
      </c>
      <c r="H83" s="6">
        <f t="shared" si="44"/>
        <v>1.5683131633864087</v>
      </c>
      <c r="I83" s="6" t="str">
        <f t="shared" si="50"/>
        <v>WSN</v>
      </c>
      <c r="J83" s="6">
        <f t="shared" si="45"/>
        <v>8.359326346353269</v>
      </c>
      <c r="L83" s="17" t="str">
        <f t="shared" si="46"/>
        <v>WSN</v>
      </c>
      <c r="M83" s="17">
        <f>N12</f>
        <v>4.2</v>
      </c>
      <c r="N83" s="17">
        <f>Z12</f>
        <v>4.5999999999999996</v>
      </c>
      <c r="O83" s="17" t="str">
        <f t="shared" si="47"/>
        <v>DET</v>
      </c>
      <c r="P83" s="17">
        <f>N13</f>
        <v>3.8</v>
      </c>
      <c r="Q83" s="17">
        <f>Z13</f>
        <v>5</v>
      </c>
      <c r="R83" s="18" t="s">
        <v>202</v>
      </c>
      <c r="S83" s="18" t="s">
        <v>203</v>
      </c>
      <c r="T83" s="27" t="str">
        <f t="shared" si="51"/>
        <v>WSN</v>
      </c>
      <c r="U83" s="28">
        <f t="shared" si="52"/>
        <v>0.8</v>
      </c>
      <c r="V83" s="28">
        <f t="shared" si="53"/>
        <v>4</v>
      </c>
      <c r="W83" s="28">
        <f t="shared" si="54"/>
        <v>-0.40000000000000036</v>
      </c>
      <c r="X83" s="28">
        <f t="shared" si="55"/>
        <v>2</v>
      </c>
      <c r="Y83" s="28">
        <f t="shared" si="56"/>
        <v>6</v>
      </c>
      <c r="Z83" s="28" t="s">
        <v>160</v>
      </c>
      <c r="AA83" s="15">
        <v>7.5</v>
      </c>
      <c r="AB83" s="27" t="str">
        <f t="shared" si="57"/>
        <v>Over</v>
      </c>
      <c r="AC83" s="28">
        <f t="shared" si="58"/>
        <v>1</v>
      </c>
      <c r="AD83" s="28">
        <f t="shared" si="59"/>
        <v>5</v>
      </c>
      <c r="AE83" s="28">
        <f t="shared" si="60"/>
        <v>1.2999999999999989</v>
      </c>
      <c r="AF83" s="28">
        <f t="shared" si="61"/>
        <v>3</v>
      </c>
      <c r="AG83" s="28">
        <f t="shared" si="49"/>
        <v>8</v>
      </c>
      <c r="AH83" s="28">
        <v>12</v>
      </c>
      <c r="AK83"/>
    </row>
    <row r="84" spans="4:37" x14ac:dyDescent="0.3">
      <c r="D84" s="8" t="str">
        <f t="shared" si="41"/>
        <v>CHC</v>
      </c>
      <c r="E84" s="8" t="str">
        <f t="shared" si="41"/>
        <v>TBR</v>
      </c>
      <c r="F84" s="6">
        <f t="shared" si="42"/>
        <v>5.2422276166029205</v>
      </c>
      <c r="G84" s="6">
        <f t="shared" si="43"/>
        <v>3.3959275108998077</v>
      </c>
      <c r="H84" s="6">
        <f t="shared" si="44"/>
        <v>1.8463001057031128</v>
      </c>
      <c r="I84" s="6" t="str">
        <f t="shared" si="50"/>
        <v>CHC</v>
      </c>
      <c r="J84" s="6">
        <f t="shared" si="45"/>
        <v>8.6381551275027277</v>
      </c>
      <c r="L84" s="17" t="str">
        <f t="shared" si="46"/>
        <v>CHC</v>
      </c>
      <c r="M84" s="17">
        <f>N14</f>
        <v>4.2</v>
      </c>
      <c r="N84" s="17">
        <f>Z14</f>
        <v>4.9000000000000004</v>
      </c>
      <c r="O84" s="17" t="str">
        <f t="shared" si="47"/>
        <v>TBR</v>
      </c>
      <c r="P84" s="17">
        <f>N15</f>
        <v>3.6</v>
      </c>
      <c r="Q84" s="17">
        <f>Z15</f>
        <v>5</v>
      </c>
      <c r="R84" s="18" t="s">
        <v>139</v>
      </c>
      <c r="S84" s="18" t="s">
        <v>138</v>
      </c>
      <c r="T84" s="27" t="str">
        <f t="shared" si="51"/>
        <v>CHC</v>
      </c>
      <c r="U84" s="28">
        <f t="shared" si="52"/>
        <v>0.8</v>
      </c>
      <c r="V84" s="28">
        <f t="shared" si="53"/>
        <v>4</v>
      </c>
      <c r="W84" s="28">
        <f t="shared" si="54"/>
        <v>-0.34999999999999964</v>
      </c>
      <c r="X84" s="28">
        <f t="shared" si="55"/>
        <v>2</v>
      </c>
      <c r="Y84" s="28">
        <f t="shared" si="56"/>
        <v>6</v>
      </c>
      <c r="Z84" s="28" t="s">
        <v>147</v>
      </c>
      <c r="AA84" s="18" t="s">
        <v>142</v>
      </c>
      <c r="AB84" s="29" t="str">
        <f t="shared" si="57"/>
        <v>Over</v>
      </c>
      <c r="AC84" s="30">
        <f t="shared" si="58"/>
        <v>0.8</v>
      </c>
      <c r="AD84" s="30">
        <f t="shared" si="59"/>
        <v>4</v>
      </c>
      <c r="AE84" s="30">
        <f t="shared" si="60"/>
        <v>0.34999999999999964</v>
      </c>
      <c r="AF84" s="30">
        <f t="shared" si="61"/>
        <v>0</v>
      </c>
      <c r="AG84" s="30">
        <f t="shared" si="49"/>
        <v>4</v>
      </c>
      <c r="AH84" s="30">
        <v>7</v>
      </c>
      <c r="AK84"/>
    </row>
    <row r="85" spans="4:37" x14ac:dyDescent="0.3">
      <c r="D85" s="8" t="str">
        <f t="shared" si="41"/>
        <v>CLE</v>
      </c>
      <c r="E85" s="8" t="str">
        <f t="shared" si="41"/>
        <v>CIN</v>
      </c>
      <c r="F85" s="6">
        <f t="shared" si="42"/>
        <v>4.4395524129508965</v>
      </c>
      <c r="G85" s="6">
        <f t="shared" si="43"/>
        <v>3.2673690136075275</v>
      </c>
      <c r="H85" s="6">
        <f t="shared" si="44"/>
        <v>1.172183399343369</v>
      </c>
      <c r="I85" s="6" t="str">
        <f t="shared" si="50"/>
        <v>CLE</v>
      </c>
      <c r="J85" s="6">
        <f t="shared" si="45"/>
        <v>7.7069214265584236</v>
      </c>
      <c r="L85" s="17" t="str">
        <f t="shared" si="46"/>
        <v>CLE</v>
      </c>
      <c r="M85" s="17">
        <f>N16</f>
        <v>4.8</v>
      </c>
      <c r="N85" s="17">
        <f>Z16</f>
        <v>3.3</v>
      </c>
      <c r="O85" s="17" t="str">
        <f t="shared" si="47"/>
        <v>CIN</v>
      </c>
      <c r="P85" s="17">
        <f>N17</f>
        <v>5.9</v>
      </c>
      <c r="Q85" s="17">
        <f>Z17</f>
        <v>3.8</v>
      </c>
      <c r="R85" s="18" t="s">
        <v>165</v>
      </c>
      <c r="S85" s="18" t="s">
        <v>165</v>
      </c>
      <c r="T85" s="27" t="str">
        <f t="shared" si="51"/>
        <v>CIN</v>
      </c>
      <c r="U85" s="28">
        <f t="shared" si="52"/>
        <v>0.6</v>
      </c>
      <c r="V85" s="28">
        <f t="shared" si="53"/>
        <v>3</v>
      </c>
      <c r="W85" s="28">
        <f t="shared" si="54"/>
        <v>0.29999999999999982</v>
      </c>
      <c r="X85" s="28">
        <f t="shared" si="55"/>
        <v>1</v>
      </c>
      <c r="Y85" s="28">
        <f t="shared" si="56"/>
        <v>4</v>
      </c>
      <c r="Z85" s="28" t="s">
        <v>161</v>
      </c>
      <c r="AA85" s="18" t="s">
        <v>142</v>
      </c>
      <c r="AB85" s="29" t="str">
        <f t="shared" si="57"/>
        <v>Over</v>
      </c>
      <c r="AC85" s="30">
        <f t="shared" si="58"/>
        <v>0.6</v>
      </c>
      <c r="AD85" s="30">
        <f t="shared" si="59"/>
        <v>3</v>
      </c>
      <c r="AE85" s="30">
        <f t="shared" si="60"/>
        <v>0.39999999999999858</v>
      </c>
      <c r="AF85" s="30">
        <f t="shared" si="61"/>
        <v>0</v>
      </c>
      <c r="AG85" s="30">
        <f t="shared" si="49"/>
        <v>3</v>
      </c>
      <c r="AH85" s="30">
        <v>6</v>
      </c>
      <c r="AK85"/>
    </row>
    <row r="86" spans="4:37" x14ac:dyDescent="0.3">
      <c r="D86" s="8" t="str">
        <f t="shared" si="41"/>
        <v>MIA</v>
      </c>
      <c r="E86" s="8" t="str">
        <f t="shared" si="41"/>
        <v>NYM</v>
      </c>
      <c r="F86" s="6">
        <f t="shared" si="42"/>
        <v>5.1284515328407698</v>
      </c>
      <c r="G86" s="6">
        <f t="shared" si="43"/>
        <v>4.8750435402690844</v>
      </c>
      <c r="H86" s="6">
        <f t="shared" si="44"/>
        <v>0.25340799257168545</v>
      </c>
      <c r="I86" s="6" t="str">
        <f t="shared" si="50"/>
        <v>MIA</v>
      </c>
      <c r="J86" s="6">
        <f t="shared" si="45"/>
        <v>10.003495073109853</v>
      </c>
      <c r="L86" s="12" t="str">
        <f t="shared" si="46"/>
        <v>MIA</v>
      </c>
      <c r="M86" s="17">
        <f>N18</f>
        <v>3.5</v>
      </c>
      <c r="N86" s="17">
        <f>Z18</f>
        <v>4.8</v>
      </c>
      <c r="O86" s="12" t="str">
        <f t="shared" si="47"/>
        <v>NYM</v>
      </c>
      <c r="P86" s="17">
        <f>N19</f>
        <v>5.5</v>
      </c>
      <c r="Q86" s="17">
        <f>Z19</f>
        <v>5.3</v>
      </c>
      <c r="R86" s="18" t="s">
        <v>141</v>
      </c>
      <c r="S86" s="18" t="s">
        <v>140</v>
      </c>
      <c r="T86" s="27" t="str">
        <f t="shared" si="51"/>
        <v>NYM</v>
      </c>
      <c r="U86" s="28">
        <f t="shared" si="52"/>
        <v>0.8</v>
      </c>
      <c r="V86" s="28">
        <f t="shared" si="53"/>
        <v>4</v>
      </c>
      <c r="W86" s="28">
        <f t="shared" si="54"/>
        <v>0.75</v>
      </c>
      <c r="X86" s="28">
        <f t="shared" si="55"/>
        <v>3</v>
      </c>
      <c r="Y86" s="28">
        <f t="shared" si="56"/>
        <v>7</v>
      </c>
      <c r="Z86" s="28" t="s">
        <v>153</v>
      </c>
      <c r="AA86" s="26">
        <v>7.5</v>
      </c>
      <c r="AB86" s="27" t="str">
        <f t="shared" si="57"/>
        <v>Over</v>
      </c>
      <c r="AC86" s="28">
        <f t="shared" si="58"/>
        <v>1</v>
      </c>
      <c r="AD86" s="28">
        <f t="shared" si="59"/>
        <v>5</v>
      </c>
      <c r="AE86" s="28">
        <f t="shared" si="60"/>
        <v>2.0500000000000007</v>
      </c>
      <c r="AF86" s="28">
        <f t="shared" si="61"/>
        <v>5</v>
      </c>
      <c r="AG86" s="28">
        <f t="shared" si="49"/>
        <v>10</v>
      </c>
      <c r="AH86" s="28">
        <v>14</v>
      </c>
      <c r="AK86"/>
    </row>
    <row r="87" spans="4:37" x14ac:dyDescent="0.3">
      <c r="D87" s="8" t="str">
        <f t="shared" si="41"/>
        <v>PHI</v>
      </c>
      <c r="E87" s="8" t="str">
        <f t="shared" si="41"/>
        <v>BOS</v>
      </c>
      <c r="F87" s="6">
        <f t="shared" si="42"/>
        <v>4.2760524981594656</v>
      </c>
      <c r="G87" s="6">
        <f t="shared" si="43"/>
        <v>2.0654904666976943</v>
      </c>
      <c r="H87" s="6">
        <f t="shared" si="44"/>
        <v>2.2105620314617713</v>
      </c>
      <c r="I87" s="6" t="str">
        <f t="shared" si="50"/>
        <v>PHI</v>
      </c>
      <c r="J87" s="6">
        <f t="shared" si="45"/>
        <v>6.34154296485716</v>
      </c>
      <c r="L87" s="12" t="str">
        <f t="shared" si="46"/>
        <v>PHI</v>
      </c>
      <c r="M87" s="17">
        <f>N20</f>
        <v>4.3</v>
      </c>
      <c r="N87" s="17">
        <f>Z20</f>
        <v>2</v>
      </c>
      <c r="O87" s="12" t="str">
        <f t="shared" si="47"/>
        <v>BOS</v>
      </c>
      <c r="P87" s="17">
        <f>N21</f>
        <v>5.3</v>
      </c>
      <c r="Q87" s="17">
        <f>Z21</f>
        <v>4.5</v>
      </c>
      <c r="R87" s="18" t="s">
        <v>168</v>
      </c>
      <c r="S87" s="18" t="s">
        <v>163</v>
      </c>
      <c r="T87" s="29" t="str">
        <f t="shared" si="51"/>
        <v>PHI</v>
      </c>
      <c r="U87" s="30">
        <f t="shared" si="52"/>
        <v>0.6</v>
      </c>
      <c r="V87" s="30">
        <f t="shared" si="53"/>
        <v>3</v>
      </c>
      <c r="W87" s="30">
        <f t="shared" si="54"/>
        <v>-0.75000000000000044</v>
      </c>
      <c r="X87" s="30">
        <f t="shared" si="55"/>
        <v>3</v>
      </c>
      <c r="Y87" s="30">
        <f t="shared" si="56"/>
        <v>6</v>
      </c>
      <c r="Z87" s="30" t="s">
        <v>146</v>
      </c>
      <c r="AA87" s="15">
        <v>8.5</v>
      </c>
      <c r="AB87" s="29" t="str">
        <f t="shared" si="57"/>
        <v>Under</v>
      </c>
      <c r="AC87" s="30">
        <f t="shared" si="58"/>
        <v>0.6</v>
      </c>
      <c r="AD87" s="30">
        <f t="shared" si="59"/>
        <v>3</v>
      </c>
      <c r="AE87" s="30">
        <f t="shared" si="60"/>
        <v>-0.44999999999999929</v>
      </c>
      <c r="AF87" s="30">
        <f t="shared" si="61"/>
        <v>1</v>
      </c>
      <c r="AG87" s="30">
        <f t="shared" si="49"/>
        <v>4</v>
      </c>
      <c r="AH87" s="30">
        <v>14</v>
      </c>
      <c r="AK87"/>
    </row>
    <row r="88" spans="4:37" x14ac:dyDescent="0.3">
      <c r="D88" s="8" t="str">
        <f t="shared" si="41"/>
        <v>PIT</v>
      </c>
      <c r="E88" s="8" t="str">
        <f t="shared" si="41"/>
        <v>STL</v>
      </c>
      <c r="F88" s="6">
        <f t="shared" si="42"/>
        <v>4.7179898513470855</v>
      </c>
      <c r="G88" s="6">
        <f t="shared" si="43"/>
        <v>3.8572888894758575</v>
      </c>
      <c r="H88" s="6">
        <f t="shared" si="44"/>
        <v>0.86070096187122802</v>
      </c>
      <c r="I88" s="6" t="str">
        <f t="shared" si="50"/>
        <v>PIT</v>
      </c>
      <c r="J88" s="6">
        <f t="shared" si="45"/>
        <v>8.5752787408229434</v>
      </c>
      <c r="L88" s="12" t="str">
        <f t="shared" si="46"/>
        <v>PIT</v>
      </c>
      <c r="M88" s="17">
        <f>N22</f>
        <v>4.7</v>
      </c>
      <c r="N88" s="17">
        <f>Z22</f>
        <v>4</v>
      </c>
      <c r="O88" s="12" t="str">
        <f t="shared" si="47"/>
        <v>STL</v>
      </c>
      <c r="P88" s="17">
        <f>N23</f>
        <v>4</v>
      </c>
      <c r="Q88" s="17">
        <f>Z23</f>
        <v>4.4000000000000004</v>
      </c>
      <c r="R88" s="18" t="s">
        <v>205</v>
      </c>
      <c r="S88" s="18" t="s">
        <v>206</v>
      </c>
      <c r="T88" s="29" t="str">
        <f t="shared" si="51"/>
        <v>PIT</v>
      </c>
      <c r="U88" s="30">
        <f t="shared" si="52"/>
        <v>1</v>
      </c>
      <c r="V88" s="30">
        <f t="shared" si="53"/>
        <v>5</v>
      </c>
      <c r="W88" s="30">
        <f t="shared" si="54"/>
        <v>-0.55000000000000071</v>
      </c>
      <c r="X88" s="30">
        <f t="shared" si="55"/>
        <v>2</v>
      </c>
      <c r="Y88" s="30">
        <f t="shared" si="56"/>
        <v>7</v>
      </c>
      <c r="Z88" s="30" t="s">
        <v>157</v>
      </c>
      <c r="AA88" s="15">
        <v>8.5</v>
      </c>
      <c r="AB88" s="27" t="str">
        <f t="shared" si="57"/>
        <v>Under</v>
      </c>
      <c r="AC88" s="28">
        <f t="shared" si="58"/>
        <v>0.6</v>
      </c>
      <c r="AD88" s="28">
        <f t="shared" si="59"/>
        <v>3</v>
      </c>
      <c r="AE88" s="28">
        <f t="shared" si="60"/>
        <v>5.0000000000000711E-2</v>
      </c>
      <c r="AF88" s="28">
        <f t="shared" si="61"/>
        <v>0</v>
      </c>
      <c r="AG88" s="28">
        <f t="shared" si="49"/>
        <v>3</v>
      </c>
      <c r="AH88" s="28">
        <v>6</v>
      </c>
      <c r="AK88"/>
    </row>
    <row r="89" spans="4:37" x14ac:dyDescent="0.3">
      <c r="D89" s="8" t="str">
        <f t="shared" si="41"/>
        <v>NYY</v>
      </c>
      <c r="E89" s="8" t="str">
        <f t="shared" si="41"/>
        <v>KCR</v>
      </c>
      <c r="F89" s="6">
        <f t="shared" si="42"/>
        <v>6.2837931065345494</v>
      </c>
      <c r="G89" s="6">
        <f t="shared" si="43"/>
        <v>3.9648627432426924</v>
      </c>
      <c r="H89" s="6">
        <f t="shared" si="44"/>
        <v>2.318930363291857</v>
      </c>
      <c r="I89" s="6" t="str">
        <f t="shared" si="50"/>
        <v>NYY</v>
      </c>
      <c r="J89" s="6">
        <f t="shared" si="45"/>
        <v>10.248655849777242</v>
      </c>
      <c r="L89" s="17" t="str">
        <f t="shared" si="46"/>
        <v>NYY</v>
      </c>
      <c r="M89" s="17">
        <f>N24</f>
        <v>6</v>
      </c>
      <c r="N89" s="17">
        <f>Z24</f>
        <v>3.9</v>
      </c>
      <c r="O89" s="17" t="str">
        <f t="shared" si="47"/>
        <v>KCR</v>
      </c>
      <c r="P89" s="17">
        <f>N25</f>
        <v>5</v>
      </c>
      <c r="Q89" s="17">
        <f>Z25</f>
        <v>6.5</v>
      </c>
      <c r="R89" s="22" t="s">
        <v>166</v>
      </c>
      <c r="S89" s="22" t="s">
        <v>169</v>
      </c>
      <c r="T89" s="27" t="str">
        <f t="shared" si="51"/>
        <v>NYY</v>
      </c>
      <c r="U89" s="28">
        <f t="shared" si="52"/>
        <v>1</v>
      </c>
      <c r="V89" s="28">
        <f t="shared" si="53"/>
        <v>5</v>
      </c>
      <c r="W89" s="28">
        <f t="shared" si="54"/>
        <v>-1.7999999999999998</v>
      </c>
      <c r="X89" s="28">
        <f t="shared" si="55"/>
        <v>5</v>
      </c>
      <c r="Y89" s="28">
        <f t="shared" si="56"/>
        <v>10</v>
      </c>
      <c r="Z89" s="28" t="s">
        <v>70</v>
      </c>
      <c r="AA89" s="15">
        <v>10.5</v>
      </c>
      <c r="AB89" s="27" t="str">
        <f t="shared" si="57"/>
        <v>Over</v>
      </c>
      <c r="AC89" s="28">
        <f t="shared" si="58"/>
        <v>0.6</v>
      </c>
      <c r="AD89" s="28">
        <f t="shared" si="59"/>
        <v>3</v>
      </c>
      <c r="AE89" s="28">
        <f t="shared" si="60"/>
        <v>0.19999999999999929</v>
      </c>
      <c r="AF89" s="28">
        <f t="shared" si="61"/>
        <v>1</v>
      </c>
      <c r="AG89" s="28">
        <f t="shared" si="49"/>
        <v>4</v>
      </c>
      <c r="AH89" s="28">
        <v>16</v>
      </c>
      <c r="AK89"/>
    </row>
    <row r="90" spans="4:37" x14ac:dyDescent="0.3">
      <c r="D90" s="8" t="str">
        <f t="shared" si="41"/>
        <v>LAA</v>
      </c>
      <c r="E90" s="8" t="str">
        <f t="shared" si="41"/>
        <v>ARI</v>
      </c>
      <c r="F90" s="6">
        <f t="shared" si="42"/>
        <v>5.9438652094827562</v>
      </c>
      <c r="G90" s="6">
        <f t="shared" si="43"/>
        <v>5.2818916318875031</v>
      </c>
      <c r="H90" s="6">
        <f t="shared" ref="H90:H91" si="62">F90-G90</f>
        <v>0.6619735775952531</v>
      </c>
      <c r="I90" s="6" t="str">
        <f t="shared" si="50"/>
        <v>LAA</v>
      </c>
      <c r="J90" s="6">
        <f t="shared" si="45"/>
        <v>11.225756841370259</v>
      </c>
      <c r="L90" s="12" t="str">
        <f t="shared" si="46"/>
        <v>LAA</v>
      </c>
      <c r="M90" s="17">
        <f>N26</f>
        <v>2.9</v>
      </c>
      <c r="N90" s="17">
        <f>Z26</f>
        <v>5.3</v>
      </c>
      <c r="O90" s="12" t="str">
        <f t="shared" si="47"/>
        <v>ARI</v>
      </c>
      <c r="P90" s="17">
        <f>N27</f>
        <v>5.6</v>
      </c>
      <c r="Q90" s="17">
        <f>Z27</f>
        <v>5.8</v>
      </c>
      <c r="R90" s="18" t="s">
        <v>162</v>
      </c>
      <c r="S90" s="18" t="s">
        <v>164</v>
      </c>
      <c r="T90" s="29" t="str">
        <f t="shared" si="51"/>
        <v>ARI</v>
      </c>
      <c r="U90" s="30">
        <f t="shared" si="52"/>
        <v>0.6</v>
      </c>
      <c r="V90" s="30">
        <f t="shared" si="53"/>
        <v>3</v>
      </c>
      <c r="W90" s="30">
        <f t="shared" si="54"/>
        <v>1.0999999999999996</v>
      </c>
      <c r="X90" s="30">
        <f t="shared" si="55"/>
        <v>4</v>
      </c>
      <c r="Y90" s="30">
        <f t="shared" si="56"/>
        <v>7</v>
      </c>
      <c r="Z90" s="30" t="s">
        <v>150</v>
      </c>
      <c r="AA90" s="15">
        <v>8.5</v>
      </c>
      <c r="AB90" s="27" t="str">
        <f t="shared" si="57"/>
        <v>Over</v>
      </c>
      <c r="AC90" s="28">
        <f t="shared" si="58"/>
        <v>0.6</v>
      </c>
      <c r="AD90" s="28">
        <f t="shared" si="59"/>
        <v>3</v>
      </c>
      <c r="AE90" s="28">
        <f t="shared" si="60"/>
        <v>1.2999999999999989</v>
      </c>
      <c r="AF90" s="28">
        <f t="shared" si="61"/>
        <v>3</v>
      </c>
      <c r="AG90" s="28">
        <f t="shared" si="49"/>
        <v>6</v>
      </c>
      <c r="AH90" s="28">
        <v>11</v>
      </c>
      <c r="AK90"/>
    </row>
    <row r="91" spans="4:37" x14ac:dyDescent="0.3">
      <c r="D91" s="8" t="str">
        <f t="shared" si="41"/>
        <v>CHW</v>
      </c>
      <c r="E91" s="8" t="str">
        <f t="shared" si="41"/>
        <v>SEA</v>
      </c>
      <c r="F91" s="6">
        <f t="shared" si="42"/>
        <v>4.3269078179437281</v>
      </c>
      <c r="G91" s="6">
        <f t="shared" si="43"/>
        <v>5.2857564731699052</v>
      </c>
      <c r="H91" s="6">
        <f t="shared" si="62"/>
        <v>-0.95884865522617702</v>
      </c>
      <c r="I91" s="6" t="str">
        <f t="shared" si="50"/>
        <v>SEA</v>
      </c>
      <c r="J91" s="6">
        <f t="shared" si="45"/>
        <v>9.6126642911136333</v>
      </c>
      <c r="L91" s="12" t="str">
        <f t="shared" si="46"/>
        <v>CHW</v>
      </c>
      <c r="M91" s="17">
        <f>N28</f>
        <v>4.4000000000000004</v>
      </c>
      <c r="N91" s="17">
        <f>Z28</f>
        <v>5.9</v>
      </c>
      <c r="O91" s="12" t="str">
        <f t="shared" si="47"/>
        <v>SEA</v>
      </c>
      <c r="P91" s="17">
        <f>N29</f>
        <v>5.3</v>
      </c>
      <c r="Q91" s="17">
        <f>Z29</f>
        <v>3.6</v>
      </c>
      <c r="R91" s="22" t="s">
        <v>207</v>
      </c>
      <c r="S91" s="22" t="s">
        <v>208</v>
      </c>
      <c r="T91" s="27" t="str">
        <f t="shared" si="51"/>
        <v>SEA</v>
      </c>
      <c r="U91" s="28">
        <f t="shared" si="52"/>
        <v>1</v>
      </c>
      <c r="V91" s="28">
        <f t="shared" si="53"/>
        <v>5</v>
      </c>
      <c r="W91" s="28">
        <f t="shared" si="54"/>
        <v>1.5999999999999996</v>
      </c>
      <c r="X91" s="28">
        <f t="shared" si="55"/>
        <v>5</v>
      </c>
      <c r="Y91" s="28">
        <f t="shared" si="56"/>
        <v>10</v>
      </c>
      <c r="Z91" s="28" t="s">
        <v>66</v>
      </c>
      <c r="AA91" s="26">
        <v>7.5</v>
      </c>
      <c r="AB91" s="29" t="str">
        <f t="shared" si="57"/>
        <v>Over</v>
      </c>
      <c r="AC91" s="30">
        <f t="shared" si="58"/>
        <v>1</v>
      </c>
      <c r="AD91" s="30">
        <f t="shared" si="59"/>
        <v>5</v>
      </c>
      <c r="AE91" s="30">
        <f t="shared" si="60"/>
        <v>2.0999999999999996</v>
      </c>
      <c r="AF91" s="30">
        <f t="shared" si="61"/>
        <v>5</v>
      </c>
      <c r="AG91" s="30">
        <f t="shared" si="49"/>
        <v>10</v>
      </c>
      <c r="AH91" s="30">
        <v>3</v>
      </c>
      <c r="AK91"/>
    </row>
    <row r="92" spans="4:37" x14ac:dyDescent="0.3">
      <c r="D92" s="6" t="str">
        <f>D72</f>
        <v>TEX</v>
      </c>
      <c r="E92" s="6" t="str">
        <f>E72</f>
        <v>LAD</v>
      </c>
      <c r="F92" s="6">
        <f t="shared" si="42"/>
        <v>3.3746701656029332</v>
      </c>
      <c r="G92" s="6">
        <f t="shared" si="43"/>
        <v>3.9305337703197787</v>
      </c>
      <c r="H92" s="6">
        <f t="shared" ref="H92" si="63">F92-G92</f>
        <v>-0.55586360471684548</v>
      </c>
      <c r="I92" s="6" t="str">
        <f t="shared" ref="I92" si="64">IF(G92&gt;F92,E92,D92)</f>
        <v>LAD</v>
      </c>
      <c r="J92" s="6">
        <f t="shared" ref="J92" si="65">F92+G92</f>
        <v>7.3052039359227123</v>
      </c>
      <c r="L92" s="12" t="str">
        <f t="shared" si="46"/>
        <v>TEX</v>
      </c>
      <c r="M92" s="17">
        <f>N30</f>
        <v>3.8</v>
      </c>
      <c r="N92" s="17">
        <f>Z30</f>
        <v>3.9</v>
      </c>
      <c r="O92" s="12" t="str">
        <f t="shared" si="47"/>
        <v>LAD</v>
      </c>
      <c r="P92" s="17">
        <f>N31</f>
        <v>5.8</v>
      </c>
      <c r="Q92" s="17">
        <f>Z31</f>
        <v>3.5</v>
      </c>
      <c r="R92" s="22" t="s">
        <v>209</v>
      </c>
      <c r="S92" s="22" t="s">
        <v>167</v>
      </c>
      <c r="T92" s="29" t="str">
        <f t="shared" si="51"/>
        <v>LAD</v>
      </c>
      <c r="U92" s="30">
        <f t="shared" si="52"/>
        <v>1</v>
      </c>
      <c r="V92" s="30">
        <f t="shared" si="53"/>
        <v>5</v>
      </c>
      <c r="W92" s="30">
        <f t="shared" si="54"/>
        <v>1.1999999999999997</v>
      </c>
      <c r="X92" s="30">
        <f t="shared" si="55"/>
        <v>4</v>
      </c>
      <c r="Y92" s="30">
        <f t="shared" si="56"/>
        <v>9</v>
      </c>
      <c r="Z92" s="30" t="s">
        <v>158</v>
      </c>
      <c r="AA92" s="15">
        <v>7.5</v>
      </c>
      <c r="AB92" s="29" t="str">
        <f t="shared" si="57"/>
        <v>Over</v>
      </c>
      <c r="AC92" s="30">
        <f t="shared" si="58"/>
        <v>0.6</v>
      </c>
      <c r="AD92" s="30">
        <f t="shared" si="59"/>
        <v>3</v>
      </c>
      <c r="AE92" s="30">
        <f t="shared" si="60"/>
        <v>1</v>
      </c>
      <c r="AF92" s="30">
        <f t="shared" si="61"/>
        <v>0</v>
      </c>
      <c r="AG92" s="30">
        <f t="shared" si="49"/>
        <v>3</v>
      </c>
      <c r="AH92" s="30">
        <v>5</v>
      </c>
      <c r="AK92"/>
    </row>
    <row r="93" spans="4:37" x14ac:dyDescent="0.3">
      <c r="D93" s="6">
        <f t="shared" ref="D93:E93" si="66">D73</f>
        <v>0</v>
      </c>
      <c r="E93" s="6">
        <f t="shared" si="66"/>
        <v>0</v>
      </c>
      <c r="F93" s="6">
        <f t="shared" si="42"/>
        <v>0</v>
      </c>
      <c r="G93" s="6">
        <f t="shared" si="43"/>
        <v>0</v>
      </c>
      <c r="H93" s="6">
        <f t="shared" ref="H93:H94" si="67">F93-G93</f>
        <v>0</v>
      </c>
      <c r="I93" s="6">
        <f t="shared" ref="I93:I94" si="68">IF(G93&gt;F93,E93,D93)</f>
        <v>0</v>
      </c>
      <c r="J93" s="6">
        <f t="shared" ref="J93:J94" si="69">F93+G93</f>
        <v>0</v>
      </c>
      <c r="L93" s="12"/>
      <c r="M93" s="17"/>
      <c r="N93" s="17"/>
      <c r="O93" s="12"/>
      <c r="P93" s="17"/>
      <c r="Q93" s="17"/>
      <c r="R93" s="18"/>
      <c r="S93" s="18"/>
      <c r="T93" s="21"/>
      <c r="U93" s="15"/>
      <c r="V93" s="15"/>
      <c r="W93" s="15"/>
      <c r="X93" s="15"/>
      <c r="Y93" s="15"/>
      <c r="Z93" s="15"/>
      <c r="AA93" s="12"/>
      <c r="AB93" s="15"/>
      <c r="AC93" s="15"/>
      <c r="AD93" s="15"/>
      <c r="AE93" s="15"/>
      <c r="AF93" s="15"/>
      <c r="AG93" s="15"/>
      <c r="AH93" s="15"/>
      <c r="AK93"/>
    </row>
    <row r="94" spans="4:37" x14ac:dyDescent="0.3">
      <c r="D94" s="6">
        <f t="shared" ref="D94:E94" si="70">D74</f>
        <v>0</v>
      </c>
      <c r="E94" s="6">
        <f t="shared" si="70"/>
        <v>0</v>
      </c>
      <c r="F94" s="6">
        <f t="shared" si="42"/>
        <v>0</v>
      </c>
      <c r="G94" s="6">
        <f t="shared" si="43"/>
        <v>0</v>
      </c>
      <c r="H94" s="6">
        <f t="shared" si="67"/>
        <v>0</v>
      </c>
      <c r="I94" s="6">
        <f t="shared" si="68"/>
        <v>0</v>
      </c>
      <c r="J94" s="6">
        <f t="shared" si="69"/>
        <v>0</v>
      </c>
      <c r="L94" s="12"/>
      <c r="M94" s="12"/>
      <c r="N94" s="12"/>
      <c r="O94" s="12"/>
      <c r="P94" s="12"/>
      <c r="Q94" s="12"/>
      <c r="R94" s="18"/>
      <c r="S94" s="18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K94"/>
    </row>
    <row r="97" spans="22:26" x14ac:dyDescent="0.3">
      <c r="V97" s="23"/>
      <c r="Z97" s="24"/>
    </row>
    <row r="98" spans="22:26" x14ac:dyDescent="0.3">
      <c r="V98" s="23"/>
      <c r="Z98" s="24"/>
    </row>
    <row r="99" spans="22:26" x14ac:dyDescent="0.3">
      <c r="V99" s="23"/>
      <c r="Z99" s="24"/>
    </row>
    <row r="100" spans="22:26" x14ac:dyDescent="0.3">
      <c r="V100" s="23"/>
      <c r="Z100" s="24"/>
    </row>
    <row r="101" spans="22:26" x14ac:dyDescent="0.3">
      <c r="V101" s="23"/>
      <c r="Z101" s="24"/>
    </row>
    <row r="102" spans="22:26" x14ac:dyDescent="0.3">
      <c r="V102" s="23"/>
      <c r="Z102" s="24"/>
    </row>
    <row r="103" spans="22:26" x14ac:dyDescent="0.3">
      <c r="V103" s="23"/>
      <c r="Z103" s="24"/>
    </row>
    <row r="104" spans="22:26" x14ac:dyDescent="0.3">
      <c r="V104" s="23"/>
      <c r="Z104" s="24"/>
    </row>
    <row r="105" spans="22:26" x14ac:dyDescent="0.3">
      <c r="V105" s="23"/>
      <c r="Z105" s="24"/>
    </row>
    <row r="106" spans="22:26" x14ac:dyDescent="0.3">
      <c r="V106" s="23"/>
      <c r="Z106" s="24"/>
    </row>
    <row r="107" spans="22:26" x14ac:dyDescent="0.3">
      <c r="V107" s="23"/>
      <c r="Z107" s="24"/>
    </row>
    <row r="108" spans="22:26" x14ac:dyDescent="0.3">
      <c r="V108" s="23"/>
      <c r="Z108" s="24"/>
    </row>
    <row r="109" spans="22:26" x14ac:dyDescent="0.3">
      <c r="V109" s="23"/>
      <c r="Z109" s="24"/>
    </row>
    <row r="110" spans="22:26" x14ac:dyDescent="0.3">
      <c r="V110" s="23"/>
      <c r="Z110" s="24"/>
    </row>
    <row r="111" spans="22:26" x14ac:dyDescent="0.3">
      <c r="V111" s="23"/>
      <c r="Z111" s="24"/>
    </row>
    <row r="112" spans="22:26" x14ac:dyDescent="0.3">
      <c r="V112" s="23"/>
      <c r="Z112" s="24"/>
    </row>
    <row r="113" spans="22:26" x14ac:dyDescent="0.3">
      <c r="V113" s="23"/>
      <c r="Z113" s="24"/>
    </row>
    <row r="114" spans="22:26" x14ac:dyDescent="0.3">
      <c r="V114" s="23"/>
      <c r="Z114" s="24"/>
    </row>
    <row r="115" spans="22:26" x14ac:dyDescent="0.3">
      <c r="V115" s="23"/>
      <c r="Z115" s="24"/>
    </row>
    <row r="116" spans="22:26" x14ac:dyDescent="0.3">
      <c r="V116" s="23"/>
      <c r="Z116" s="24"/>
    </row>
    <row r="117" spans="22:26" x14ac:dyDescent="0.3">
      <c r="V117" s="23"/>
      <c r="Z117" s="24"/>
    </row>
    <row r="118" spans="22:26" x14ac:dyDescent="0.3">
      <c r="V118" s="23"/>
      <c r="Z118" s="24"/>
    </row>
    <row r="119" spans="22:26" x14ac:dyDescent="0.3">
      <c r="V119" s="23"/>
      <c r="Z119" s="24"/>
    </row>
    <row r="120" spans="22:26" x14ac:dyDescent="0.3">
      <c r="V120" s="23"/>
      <c r="Z120" s="24"/>
    </row>
    <row r="121" spans="22:26" x14ac:dyDescent="0.3">
      <c r="V121" s="23"/>
      <c r="Z121" s="24"/>
    </row>
    <row r="122" spans="22:26" x14ac:dyDescent="0.3">
      <c r="V122" s="23"/>
      <c r="Z122" s="24"/>
    </row>
    <row r="123" spans="22:26" x14ac:dyDescent="0.3">
      <c r="V123" s="23"/>
      <c r="Z123" s="24"/>
    </row>
    <row r="124" spans="22:26" x14ac:dyDescent="0.3">
      <c r="V124" s="23"/>
      <c r="Z124" s="24"/>
    </row>
    <row r="125" spans="22:26" x14ac:dyDescent="0.3">
      <c r="V125" s="23"/>
      <c r="Z125" s="24"/>
    </row>
    <row r="126" spans="22:26" x14ac:dyDescent="0.3">
      <c r="V126" s="23"/>
      <c r="Z126" s="24"/>
    </row>
    <row r="127" spans="22:26" x14ac:dyDescent="0.3">
      <c r="V127" s="23"/>
      <c r="Z127" s="24"/>
    </row>
    <row r="128" spans="22:26" x14ac:dyDescent="0.3">
      <c r="V128" s="23"/>
    </row>
  </sheetData>
  <autoFilter ref="L77:AH92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17</v>
      </c>
      <c r="B2" s="1">
        <v>3.0498889955538999</v>
      </c>
      <c r="C2" s="1">
        <v>5.90577917021142</v>
      </c>
      <c r="D2" s="1">
        <v>3.9410069714379099</v>
      </c>
    </row>
    <row r="3" spans="1:5" ht="15" thickBot="1" x14ac:dyDescent="0.35">
      <c r="A3" s="1">
        <v>18</v>
      </c>
      <c r="B3" s="1">
        <v>3.7627147988088798</v>
      </c>
      <c r="C3" s="1">
        <v>4.80605668934402</v>
      </c>
      <c r="D3" s="1">
        <v>5.0352957638035596</v>
      </c>
    </row>
    <row r="4" spans="1:5" ht="15" thickBot="1" x14ac:dyDescent="0.35">
      <c r="A4" s="1">
        <v>16</v>
      </c>
      <c r="B4" s="1">
        <v>3.5094286165056698</v>
      </c>
      <c r="C4" s="1">
        <v>3.7020610156758398</v>
      </c>
      <c r="D4" s="1">
        <v>5.25264435648318</v>
      </c>
    </row>
    <row r="5" spans="1:5" ht="15" thickBot="1" x14ac:dyDescent="0.35">
      <c r="A5" s="1">
        <v>15</v>
      </c>
      <c r="B5" s="1">
        <v>3.2968006888286898</v>
      </c>
      <c r="C5" s="1">
        <v>3.1531843766320899</v>
      </c>
      <c r="D5" s="1">
        <v>3.55960995801617</v>
      </c>
    </row>
    <row r="6" spans="1:5" ht="15" thickBot="1" x14ac:dyDescent="0.35">
      <c r="A6" s="1">
        <v>25</v>
      </c>
      <c r="B6" s="1">
        <v>5.1970070118611797</v>
      </c>
      <c r="C6" s="1">
        <v>3.6343738879045402</v>
      </c>
      <c r="D6" s="1">
        <v>4.9799555926765704</v>
      </c>
    </row>
    <row r="7" spans="1:5" ht="15" thickBot="1" x14ac:dyDescent="0.35">
      <c r="A7" s="1">
        <v>26</v>
      </c>
      <c r="B7" s="1">
        <v>4.1117085370428397</v>
      </c>
      <c r="C7" s="1">
        <v>4.4611706819786798</v>
      </c>
      <c r="D7" s="1">
        <v>5.7646248224511201</v>
      </c>
    </row>
    <row r="8" spans="1:5" ht="15" thickBot="1" x14ac:dyDescent="0.35">
      <c r="A8" s="1">
        <v>21</v>
      </c>
      <c r="B8" s="1">
        <v>2.53816358086365</v>
      </c>
      <c r="C8" s="1">
        <v>4.5451403368804897</v>
      </c>
      <c r="D8" s="1">
        <v>3.63877446636298</v>
      </c>
    </row>
    <row r="9" spans="1:5" ht="15" thickBot="1" x14ac:dyDescent="0.35">
      <c r="A9" s="1">
        <v>22</v>
      </c>
      <c r="B9" s="1">
        <v>4.6497606822645396</v>
      </c>
      <c r="C9" s="1">
        <v>3.53269598862975</v>
      </c>
      <c r="D9" s="1">
        <v>4.8218094983672497</v>
      </c>
    </row>
    <row r="10" spans="1:5" ht="15" thickBot="1" x14ac:dyDescent="0.35">
      <c r="A10" s="1">
        <v>3</v>
      </c>
      <c r="B10" s="1">
        <v>3.5936107718732</v>
      </c>
      <c r="C10" s="1">
        <v>4.9804097441817596</v>
      </c>
      <c r="D10" s="1">
        <v>5.4172757303504202</v>
      </c>
    </row>
    <row r="11" spans="1:5" ht="15" thickBot="1" x14ac:dyDescent="0.35">
      <c r="A11" s="1">
        <v>4</v>
      </c>
      <c r="B11" s="1">
        <v>5.8312710093549702</v>
      </c>
      <c r="C11" s="1">
        <v>2.6313387034894098</v>
      </c>
      <c r="D11" s="1">
        <v>4.5307530857745899</v>
      </c>
    </row>
    <row r="12" spans="1:5" ht="15" thickBot="1" x14ac:dyDescent="0.35">
      <c r="A12" s="1">
        <v>10</v>
      </c>
      <c r="B12" s="1">
        <v>4.3185444026605797</v>
      </c>
      <c r="C12" s="1">
        <v>4.2948068196472802</v>
      </c>
      <c r="D12" s="1">
        <v>4.6230592325371198</v>
      </c>
    </row>
    <row r="13" spans="1:5" ht="15" thickBot="1" x14ac:dyDescent="0.35">
      <c r="A13" s="1">
        <v>9</v>
      </c>
      <c r="B13" s="1">
        <v>3.6785676083755301</v>
      </c>
      <c r="C13" s="1">
        <v>5.0496362558208796</v>
      </c>
      <c r="D13" s="1">
        <v>5.3808495106730501</v>
      </c>
    </row>
    <row r="14" spans="1:5" ht="15" thickBot="1" x14ac:dyDescent="0.35">
      <c r="A14" s="1">
        <v>29</v>
      </c>
      <c r="B14" s="1">
        <v>4.2115950153305803</v>
      </c>
      <c r="C14" s="1">
        <v>4.5136375895179599</v>
      </c>
      <c r="D14" s="1">
        <v>5.4932001358575704</v>
      </c>
    </row>
    <row r="15" spans="1:5" ht="15" thickBot="1" x14ac:dyDescent="0.35">
      <c r="A15" s="1">
        <v>30</v>
      </c>
      <c r="B15" s="1">
        <v>3.5630784656032399</v>
      </c>
      <c r="C15" s="1">
        <v>5.3066204171269602</v>
      </c>
      <c r="D15" s="1">
        <v>4.6984576575068102</v>
      </c>
    </row>
    <row r="16" spans="1:5" ht="15" thickBot="1" x14ac:dyDescent="0.35">
      <c r="A16" s="1">
        <v>8</v>
      </c>
      <c r="B16" s="1">
        <v>4.6718133084974003</v>
      </c>
      <c r="C16" s="1">
        <v>3.3411883683580399</v>
      </c>
      <c r="D16" s="1">
        <v>4.6806117102329798</v>
      </c>
    </row>
    <row r="17" spans="1:4" ht="15" thickBot="1" x14ac:dyDescent="0.35">
      <c r="A17" s="1">
        <v>7</v>
      </c>
      <c r="B17" s="1">
        <v>5.7535988068899</v>
      </c>
      <c r="C17" s="1">
        <v>4.0071487178505798</v>
      </c>
      <c r="D17" s="1">
        <v>5.4898085666910799</v>
      </c>
    </row>
    <row r="18" spans="1:4" ht="15" thickBot="1" x14ac:dyDescent="0.35">
      <c r="A18" s="1">
        <v>19</v>
      </c>
      <c r="B18" s="1">
        <v>3.5184161847586699</v>
      </c>
      <c r="C18" s="1">
        <v>4.8123867098993403</v>
      </c>
      <c r="D18" s="1">
        <v>4.1580489467657298</v>
      </c>
    </row>
    <row r="19" spans="1:4" ht="15" thickBot="1" x14ac:dyDescent="0.35">
      <c r="A19" s="1">
        <v>20</v>
      </c>
      <c r="B19" s="1">
        <v>5.4416075001347801</v>
      </c>
      <c r="C19" s="1">
        <v>5.1772652506313896</v>
      </c>
      <c r="D19" s="1">
        <v>5.2007827750937299</v>
      </c>
    </row>
    <row r="20" spans="1:4" ht="15" thickBot="1" x14ac:dyDescent="0.35">
      <c r="A20" s="1">
        <v>6</v>
      </c>
      <c r="B20" s="1">
        <v>4.28730660919652</v>
      </c>
      <c r="C20" s="1">
        <v>2.0229335232817802</v>
      </c>
      <c r="D20" s="1">
        <v>5.1010414370455699</v>
      </c>
    </row>
    <row r="21" spans="1:4" ht="15" thickBot="1" x14ac:dyDescent="0.35">
      <c r="A21" s="1">
        <v>5</v>
      </c>
      <c r="B21" s="1">
        <v>5.2491355354511997</v>
      </c>
      <c r="C21" s="1">
        <v>4.2564619257006902</v>
      </c>
      <c r="D21" s="1">
        <v>5.2157734775118501</v>
      </c>
    </row>
    <row r="22" spans="1:4" ht="15" thickBot="1" x14ac:dyDescent="0.35">
      <c r="A22" s="1">
        <v>27</v>
      </c>
      <c r="B22" s="1">
        <v>4.7582206940838603</v>
      </c>
      <c r="C22" s="1">
        <v>3.9871900120671699</v>
      </c>
      <c r="D22" s="1">
        <v>5.2300704603997596</v>
      </c>
    </row>
    <row r="23" spans="1:4" ht="15" thickBot="1" x14ac:dyDescent="0.35">
      <c r="A23" s="1">
        <v>28</v>
      </c>
      <c r="B23" s="1">
        <v>3.7681376060595899</v>
      </c>
      <c r="C23" s="1">
        <v>4.4492924722858698</v>
      </c>
      <c r="D23" s="1">
        <v>5.7110292703577503</v>
      </c>
    </row>
    <row r="24" spans="1:4" ht="15" thickBot="1" x14ac:dyDescent="0.35">
      <c r="A24" s="1">
        <v>12</v>
      </c>
      <c r="B24" s="1">
        <v>6.1540560359637499</v>
      </c>
      <c r="C24" s="1">
        <v>4.0412764534942696</v>
      </c>
      <c r="D24" s="1">
        <v>4.66854827618962</v>
      </c>
    </row>
    <row r="25" spans="1:4" ht="15" thickBot="1" x14ac:dyDescent="0.35">
      <c r="A25" s="1">
        <v>11</v>
      </c>
      <c r="B25" s="1">
        <v>5.2497201642988598</v>
      </c>
      <c r="C25" s="1">
        <v>6.4535204523582701</v>
      </c>
      <c r="D25" s="1">
        <v>4.4845015337869603</v>
      </c>
    </row>
    <row r="26" spans="1:4" ht="15" thickBot="1" x14ac:dyDescent="0.35">
      <c r="A26" s="1">
        <v>1</v>
      </c>
      <c r="B26" s="1">
        <v>2.9729265074849001</v>
      </c>
      <c r="C26" s="1">
        <v>5.4700481922878099</v>
      </c>
      <c r="D26" s="1">
        <v>3.4614029826315198</v>
      </c>
    </row>
    <row r="27" spans="1:4" ht="15" thickBot="1" x14ac:dyDescent="0.35">
      <c r="A27" s="1">
        <v>2</v>
      </c>
      <c r="B27" s="1">
        <v>5.69259069993252</v>
      </c>
      <c r="C27" s="1">
        <v>5.9999466632376102</v>
      </c>
      <c r="D27" s="1">
        <v>3.6493890921512202</v>
      </c>
    </row>
    <row r="28" spans="1:4" ht="15" thickBot="1" x14ac:dyDescent="0.35">
      <c r="A28" s="1">
        <v>23</v>
      </c>
      <c r="B28" s="1">
        <v>4.49234348312749</v>
      </c>
      <c r="C28" s="1">
        <v>5.6028619515541704</v>
      </c>
      <c r="D28" s="1">
        <v>4.62530021562924</v>
      </c>
    </row>
    <row r="29" spans="1:4" ht="15" thickBot="1" x14ac:dyDescent="0.35">
      <c r="A29" s="1">
        <v>24</v>
      </c>
      <c r="B29" s="1">
        <v>5.4716310093244296</v>
      </c>
      <c r="C29" s="1">
        <v>3.6332230809379702</v>
      </c>
      <c r="D29" s="1">
        <v>5.3458160032873998</v>
      </c>
    </row>
    <row r="30" spans="1:4" ht="15" thickBot="1" x14ac:dyDescent="0.35">
      <c r="A30" s="1">
        <v>14</v>
      </c>
      <c r="B30" s="1">
        <v>3.52342661130684</v>
      </c>
      <c r="C30" s="1">
        <v>4.0204671695961798</v>
      </c>
      <c r="D30" s="1">
        <v>5.33401682982793</v>
      </c>
    </row>
    <row r="31" spans="1:4" ht="15" thickBot="1" x14ac:dyDescent="0.35">
      <c r="A31" s="1">
        <v>13</v>
      </c>
      <c r="B31" s="1">
        <v>5.7094591311138299</v>
      </c>
      <c r="C31" s="1">
        <v>3.4591573985597299</v>
      </c>
      <c r="D31" s="1">
        <v>5.3157447523227699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17</v>
      </c>
      <c r="B2" s="1">
        <v>3.4792297580640499</v>
      </c>
      <c r="C2" s="1">
        <v>5.37384115315961</v>
      </c>
      <c r="D2" s="1">
        <v>4.3413943261399996</v>
      </c>
    </row>
    <row r="3" spans="1:4" ht="15" thickBot="1" x14ac:dyDescent="0.35">
      <c r="A3" s="1">
        <v>18</v>
      </c>
      <c r="B3" s="1">
        <v>3.9384914234178998</v>
      </c>
      <c r="C3" s="1">
        <v>4.6201276396008701</v>
      </c>
      <c r="D3" s="1">
        <v>4.80384075345588</v>
      </c>
    </row>
    <row r="4" spans="1:4" ht="15" thickBot="1" x14ac:dyDescent="0.35">
      <c r="A4" s="1">
        <v>16</v>
      </c>
      <c r="B4" s="1">
        <v>3.6815915891914002</v>
      </c>
      <c r="C4" s="1">
        <v>3.9582318073291298</v>
      </c>
      <c r="D4" s="1">
        <v>5.0840958127701903</v>
      </c>
    </row>
    <row r="5" spans="1:4" ht="15" thickBot="1" x14ac:dyDescent="0.35">
      <c r="A5" s="1">
        <v>15</v>
      </c>
      <c r="B5" s="1">
        <v>3.5758005580033498</v>
      </c>
      <c r="C5" s="1">
        <v>3.4005110978043098</v>
      </c>
      <c r="D5" s="1">
        <v>4.3508373398100098</v>
      </c>
    </row>
    <row r="6" spans="1:4" ht="15" thickBot="1" x14ac:dyDescent="0.35">
      <c r="A6" s="1">
        <v>25</v>
      </c>
      <c r="B6" s="1">
        <v>5.0054218845363403</v>
      </c>
      <c r="C6" s="1">
        <v>3.92336553574967</v>
      </c>
      <c r="D6" s="1">
        <v>5.08604371075974</v>
      </c>
    </row>
    <row r="7" spans="1:4" ht="15" thickBot="1" x14ac:dyDescent="0.35">
      <c r="A7" s="1">
        <v>26</v>
      </c>
      <c r="B7" s="1">
        <v>4.2256600159964597</v>
      </c>
      <c r="C7" s="1">
        <v>4.4381440043536697</v>
      </c>
      <c r="D7" s="1">
        <v>5.2351716640202302</v>
      </c>
    </row>
    <row r="8" spans="1:4" ht="15" thickBot="1" x14ac:dyDescent="0.35">
      <c r="A8" s="1">
        <v>21</v>
      </c>
      <c r="B8" s="1">
        <v>3.1573504180204499</v>
      </c>
      <c r="C8" s="1">
        <v>4.2552440254306401</v>
      </c>
      <c r="D8" s="1">
        <v>4.3741775915987899</v>
      </c>
    </row>
    <row r="9" spans="1:4" ht="15" thickBot="1" x14ac:dyDescent="0.35">
      <c r="A9" s="1">
        <v>22</v>
      </c>
      <c r="B9" s="1">
        <v>4.9552066107945096</v>
      </c>
      <c r="C9" s="1">
        <v>3.81884594484921</v>
      </c>
      <c r="D9" s="1">
        <v>4.6847465224298901</v>
      </c>
    </row>
    <row r="10" spans="1:4" ht="15" thickBot="1" x14ac:dyDescent="0.35">
      <c r="A10" s="1">
        <v>3</v>
      </c>
      <c r="B10" s="1">
        <v>3.6814779677213201</v>
      </c>
      <c r="C10" s="1">
        <v>4.7872479101196603</v>
      </c>
      <c r="D10" s="1">
        <v>4.9489621327350299</v>
      </c>
    </row>
    <row r="11" spans="1:4" ht="15" thickBot="1" x14ac:dyDescent="0.35">
      <c r="A11" s="1">
        <v>4</v>
      </c>
      <c r="B11" s="1">
        <v>5.5187665489665001</v>
      </c>
      <c r="C11" s="1">
        <v>3.5245381739561701</v>
      </c>
      <c r="D11" s="1">
        <v>4.6885793625032299</v>
      </c>
    </row>
    <row r="12" spans="1:4" ht="15" thickBot="1" x14ac:dyDescent="0.35">
      <c r="A12" s="1">
        <v>10</v>
      </c>
      <c r="B12" s="1">
        <v>3.9471613896916602</v>
      </c>
      <c r="C12" s="1">
        <v>4.29286936296932</v>
      </c>
      <c r="D12" s="1">
        <v>4.7662685728428</v>
      </c>
    </row>
    <row r="13" spans="1:4" ht="15" thickBot="1" x14ac:dyDescent="0.35">
      <c r="A13" s="1">
        <v>9</v>
      </c>
      <c r="B13" s="1">
        <v>3.5675225745851198</v>
      </c>
      <c r="C13" s="1">
        <v>4.7779385364440898</v>
      </c>
      <c r="D13" s="1">
        <v>4.9566405500773998</v>
      </c>
    </row>
    <row r="14" spans="1:4" ht="15" thickBot="1" x14ac:dyDescent="0.35">
      <c r="A14" s="1">
        <v>29</v>
      </c>
      <c r="B14" s="1">
        <v>4.4145940954029497</v>
      </c>
      <c r="C14" s="1">
        <v>4.4205850675555496</v>
      </c>
      <c r="D14" s="1">
        <v>5.0827254152408603</v>
      </c>
    </row>
    <row r="15" spans="1:4" ht="15" thickBot="1" x14ac:dyDescent="0.35">
      <c r="A15" s="1">
        <v>30</v>
      </c>
      <c r="B15" s="1">
        <v>3.80647981672587</v>
      </c>
      <c r="C15" s="1">
        <v>5.3647376633589703</v>
      </c>
      <c r="D15" s="1">
        <v>4.8651953184629999</v>
      </c>
    </row>
    <row r="16" spans="1:4" ht="15" thickBot="1" x14ac:dyDescent="0.35">
      <c r="A16" s="1">
        <v>8</v>
      </c>
      <c r="B16" s="1">
        <v>4.5084913691159398</v>
      </c>
      <c r="C16" s="1">
        <v>3.6752688742100101</v>
      </c>
      <c r="D16" s="1">
        <v>4.8079627986729401</v>
      </c>
    </row>
    <row r="17" spans="1:4" ht="15" thickBot="1" x14ac:dyDescent="0.35">
      <c r="A17" s="1">
        <v>7</v>
      </c>
      <c r="B17" s="1">
        <v>5.1895315936080699</v>
      </c>
      <c r="C17" s="1">
        <v>4.26033776165192</v>
      </c>
      <c r="D17" s="1">
        <v>5.0946981874580599</v>
      </c>
    </row>
    <row r="18" spans="1:4" ht="15" thickBot="1" x14ac:dyDescent="0.35">
      <c r="A18" s="1">
        <v>19</v>
      </c>
      <c r="B18" s="1">
        <v>3.80099216550787</v>
      </c>
      <c r="C18" s="1">
        <v>4.7840965048745003</v>
      </c>
      <c r="D18" s="1">
        <v>4.5644099781314704</v>
      </c>
    </row>
    <row r="19" spans="1:4" ht="15" thickBot="1" x14ac:dyDescent="0.35">
      <c r="A19" s="1">
        <v>20</v>
      </c>
      <c r="B19" s="1">
        <v>5.2736031795856899</v>
      </c>
      <c r="C19" s="1">
        <v>4.6864095273368003</v>
      </c>
      <c r="D19" s="1">
        <v>5.0158336574886002</v>
      </c>
    </row>
    <row r="20" spans="1:4" ht="15" thickBot="1" x14ac:dyDescent="0.35">
      <c r="A20" s="1">
        <v>6</v>
      </c>
      <c r="B20" s="1">
        <v>4.3426273710546903</v>
      </c>
      <c r="C20" s="1">
        <v>2.7039424020589302</v>
      </c>
      <c r="D20" s="1">
        <v>5.1582720866335601</v>
      </c>
    </row>
    <row r="21" spans="1:4" ht="15" thickBot="1" x14ac:dyDescent="0.35">
      <c r="A21" s="1">
        <v>5</v>
      </c>
      <c r="B21" s="1">
        <v>5.0844231977936101</v>
      </c>
      <c r="C21" s="1">
        <v>4.1072800785769701</v>
      </c>
      <c r="D21" s="1">
        <v>5.0156081093909402</v>
      </c>
    </row>
    <row r="22" spans="1:4" ht="15" thickBot="1" x14ac:dyDescent="0.35">
      <c r="A22" s="1">
        <v>27</v>
      </c>
      <c r="B22" s="1">
        <v>4.3859541503332604</v>
      </c>
      <c r="C22" s="1">
        <v>4.3067359651030399</v>
      </c>
      <c r="D22" s="1">
        <v>5.2269711584854797</v>
      </c>
    </row>
    <row r="23" spans="1:4" ht="15" thickBot="1" x14ac:dyDescent="0.35">
      <c r="A23" s="1">
        <v>28</v>
      </c>
      <c r="B23" s="1">
        <v>4.07611101020251</v>
      </c>
      <c r="C23" s="1">
        <v>4.0490981166258999</v>
      </c>
      <c r="D23" s="1">
        <v>5.2505203860824397</v>
      </c>
    </row>
    <row r="24" spans="1:4" ht="15" thickBot="1" x14ac:dyDescent="0.35">
      <c r="A24" s="1">
        <v>12</v>
      </c>
      <c r="B24" s="1">
        <v>5.4114649711093898</v>
      </c>
      <c r="C24" s="1">
        <v>4.0259121567645799</v>
      </c>
      <c r="D24" s="1">
        <v>4.8763662806013004</v>
      </c>
    </row>
    <row r="25" spans="1:4" ht="15" thickBot="1" x14ac:dyDescent="0.35">
      <c r="A25" s="1">
        <v>11</v>
      </c>
      <c r="B25" s="1">
        <v>4.9212612749793303</v>
      </c>
      <c r="C25" s="1">
        <v>5.6185138471262004</v>
      </c>
      <c r="D25" s="1">
        <v>4.7064400510325504</v>
      </c>
    </row>
    <row r="26" spans="1:4" ht="15" thickBot="1" x14ac:dyDescent="0.35">
      <c r="A26" s="1">
        <v>1</v>
      </c>
      <c r="B26" s="1">
        <v>3.2835903777415298</v>
      </c>
      <c r="C26" s="1">
        <v>5.0811088194366798</v>
      </c>
      <c r="D26" s="1">
        <v>4.0921027234834799</v>
      </c>
    </row>
    <row r="27" spans="1:4" ht="15" thickBot="1" x14ac:dyDescent="0.35">
      <c r="A27" s="1">
        <v>2</v>
      </c>
      <c r="B27" s="1">
        <v>5.5041955461037002</v>
      </c>
      <c r="C27" s="1">
        <v>5.6229789145344302</v>
      </c>
      <c r="D27" s="1">
        <v>4.1695737015864696</v>
      </c>
    </row>
    <row r="28" spans="1:4" ht="15" thickBot="1" x14ac:dyDescent="0.35">
      <c r="A28" s="1">
        <v>23</v>
      </c>
      <c r="B28" s="1">
        <v>4.5617911108077598</v>
      </c>
      <c r="C28" s="1">
        <v>5.1708551974024699</v>
      </c>
      <c r="D28" s="1">
        <v>4.9420084003316296</v>
      </c>
    </row>
    <row r="29" spans="1:4" ht="15" thickBot="1" x14ac:dyDescent="0.35">
      <c r="A29" s="1">
        <v>24</v>
      </c>
      <c r="B29" s="1">
        <v>4.8233264259349902</v>
      </c>
      <c r="C29" s="1">
        <v>3.7734305270837898</v>
      </c>
      <c r="D29" s="1">
        <v>5.0573834657523502</v>
      </c>
    </row>
    <row r="30" spans="1:4" ht="15" thickBot="1" x14ac:dyDescent="0.35">
      <c r="A30" s="1">
        <v>14</v>
      </c>
      <c r="B30" s="1">
        <v>3.7642146035813902</v>
      </c>
      <c r="C30" s="1">
        <v>4.0269627269437196</v>
      </c>
      <c r="D30" s="1">
        <v>5.0261080344359303</v>
      </c>
    </row>
    <row r="31" spans="1:4" ht="15" thickBot="1" x14ac:dyDescent="0.35">
      <c r="A31" s="1">
        <v>13</v>
      </c>
      <c r="B31" s="1">
        <v>5.4449705874665604</v>
      </c>
      <c r="C31" s="1">
        <v>3.8719095744360499</v>
      </c>
      <c r="D31" s="1">
        <v>5.2265024728054303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17</v>
      </c>
      <c r="B2" s="1">
        <v>3.1043502135348899</v>
      </c>
      <c r="C2" s="1">
        <v>6.0718359037359999</v>
      </c>
      <c r="D2" s="1">
        <v>3.7380041765068102</v>
      </c>
    </row>
    <row r="3" spans="1:4" ht="15" thickBot="1" x14ac:dyDescent="0.35">
      <c r="A3" s="1">
        <v>18</v>
      </c>
      <c r="B3" s="1">
        <v>4.1077038975007998</v>
      </c>
      <c r="C3" s="1">
        <v>5.0523915580403802</v>
      </c>
      <c r="D3" s="1">
        <v>5.1460003056414996</v>
      </c>
    </row>
    <row r="4" spans="1:4" ht="15" thickBot="1" x14ac:dyDescent="0.35">
      <c r="A4" s="1">
        <v>16</v>
      </c>
      <c r="B4" s="1">
        <v>3.1101163693782099</v>
      </c>
      <c r="C4" s="1">
        <v>4.0520303155147799</v>
      </c>
      <c r="D4" s="1">
        <v>5.6371323524691999</v>
      </c>
    </row>
    <row r="5" spans="1:4" ht="15" thickBot="1" x14ac:dyDescent="0.35">
      <c r="A5" s="1">
        <v>15</v>
      </c>
      <c r="B5" s="1">
        <v>3.1172465520462098</v>
      </c>
      <c r="C5" s="1">
        <v>3.0925854354879099</v>
      </c>
      <c r="D5" s="1">
        <v>3.9526575716083601</v>
      </c>
    </row>
    <row r="6" spans="1:4" ht="15" thickBot="1" x14ac:dyDescent="0.35">
      <c r="A6" s="1">
        <v>25</v>
      </c>
      <c r="B6" s="1">
        <v>5.0809346969157296</v>
      </c>
      <c r="C6" s="1">
        <v>4.0520303155147799</v>
      </c>
      <c r="D6" s="1">
        <v>5.7822184888081303</v>
      </c>
    </row>
    <row r="7" spans="1:4" ht="15" thickBot="1" x14ac:dyDescent="0.35">
      <c r="A7" s="1">
        <v>26</v>
      </c>
      <c r="B7" s="1">
        <v>4.1272062152528903</v>
      </c>
      <c r="C7" s="1">
        <v>4.0869534656706197</v>
      </c>
      <c r="D7" s="1">
        <v>6.1172143721043302</v>
      </c>
    </row>
    <row r="8" spans="1:4" ht="15" thickBot="1" x14ac:dyDescent="0.35">
      <c r="A8" s="1">
        <v>21</v>
      </c>
      <c r="B8" s="1">
        <v>2.1584056422357301</v>
      </c>
      <c r="C8" s="1">
        <v>4.3919674615158204</v>
      </c>
      <c r="D8" s="1">
        <v>3.7250680663554001</v>
      </c>
    </row>
    <row r="9" spans="1:4" ht="15" thickBot="1" x14ac:dyDescent="0.35">
      <c r="A9" s="1">
        <v>22</v>
      </c>
      <c r="B9" s="1">
        <v>4.2093894938586098</v>
      </c>
      <c r="C9" s="1">
        <v>3.0811338973069402</v>
      </c>
      <c r="D9" s="1">
        <v>4.5055305756566799</v>
      </c>
    </row>
    <row r="10" spans="1:4" ht="15" thickBot="1" x14ac:dyDescent="0.35">
      <c r="A10" s="1">
        <v>3</v>
      </c>
      <c r="B10" s="1">
        <v>3.1273311840079998</v>
      </c>
      <c r="C10" s="1">
        <v>5.09583104280716</v>
      </c>
      <c r="D10" s="1">
        <v>4.5329793498893798</v>
      </c>
    </row>
    <row r="11" spans="1:4" ht="15" thickBot="1" x14ac:dyDescent="0.35">
      <c r="A11" s="1">
        <v>4</v>
      </c>
      <c r="B11" s="1">
        <v>6.1213563281347199</v>
      </c>
      <c r="C11" s="1">
        <v>2.6730511810878901</v>
      </c>
      <c r="D11" s="1">
        <v>4.9849884480808804</v>
      </c>
    </row>
    <row r="12" spans="1:4" ht="15" thickBot="1" x14ac:dyDescent="0.35">
      <c r="A12" s="1">
        <v>10</v>
      </c>
      <c r="B12" s="1">
        <v>4.1143695128202999</v>
      </c>
      <c r="C12" s="1">
        <v>4.1019074760796297</v>
      </c>
      <c r="D12" s="1">
        <v>4.49430368770052</v>
      </c>
    </row>
    <row r="13" spans="1:4" ht="15" thickBot="1" x14ac:dyDescent="0.35">
      <c r="A13" s="1">
        <v>9</v>
      </c>
      <c r="B13" s="1">
        <v>3.09834265174851</v>
      </c>
      <c r="C13" s="1">
        <v>5.0896159609812202</v>
      </c>
      <c r="D13" s="1">
        <v>5.0961144170584802</v>
      </c>
    </row>
    <row r="14" spans="1:4" ht="15" thickBot="1" x14ac:dyDescent="0.35">
      <c r="A14" s="1">
        <v>29</v>
      </c>
      <c r="B14" s="1">
        <v>4.16324260201083</v>
      </c>
      <c r="C14" s="1">
        <v>4.1172097346928904</v>
      </c>
      <c r="D14" s="1">
        <v>5.27822224143046</v>
      </c>
    </row>
    <row r="15" spans="1:4" ht="15" thickBot="1" x14ac:dyDescent="0.35">
      <c r="A15" s="1">
        <v>30</v>
      </c>
      <c r="B15" s="1">
        <v>3.1524258335148398</v>
      </c>
      <c r="C15" s="1">
        <v>5.1045949651566502</v>
      </c>
      <c r="D15" s="1">
        <v>4.6972655065301101</v>
      </c>
    </row>
    <row r="16" spans="1:4" ht="15" thickBot="1" x14ac:dyDescent="0.35">
      <c r="A16" s="1">
        <v>8</v>
      </c>
      <c r="B16" s="1">
        <v>4.1788661176573303</v>
      </c>
      <c r="C16" s="1">
        <v>3.06547082619235</v>
      </c>
      <c r="D16" s="1">
        <v>5.1279471101044001</v>
      </c>
    </row>
    <row r="17" spans="1:4" ht="15" thickBot="1" x14ac:dyDescent="0.35">
      <c r="A17" s="1">
        <v>7</v>
      </c>
      <c r="B17" s="1">
        <v>6.11406833060789</v>
      </c>
      <c r="C17" s="1">
        <v>4.1157946367468696</v>
      </c>
      <c r="D17" s="1">
        <v>5.7941191435685502</v>
      </c>
    </row>
    <row r="18" spans="1:4" ht="15" thickBot="1" x14ac:dyDescent="0.35">
      <c r="A18" s="1">
        <v>19</v>
      </c>
      <c r="B18" s="1">
        <v>3.1146625241610102</v>
      </c>
      <c r="C18" s="1">
        <v>5.0733748256097302</v>
      </c>
      <c r="D18" s="1">
        <v>4.2095306090159799</v>
      </c>
    </row>
    <row r="19" spans="1:4" ht="15" thickBot="1" x14ac:dyDescent="0.35">
      <c r="A19" s="1">
        <v>20</v>
      </c>
      <c r="B19" s="1">
        <v>5.1431132402716599</v>
      </c>
      <c r="C19" s="1">
        <v>5.0983821664159397</v>
      </c>
      <c r="D19" s="1">
        <v>5.2729629161834</v>
      </c>
    </row>
    <row r="20" spans="1:4" ht="15" thickBot="1" x14ac:dyDescent="0.35">
      <c r="A20" s="1">
        <v>6</v>
      </c>
      <c r="B20" s="1">
        <v>4.1914064342198101</v>
      </c>
      <c r="C20" s="1">
        <v>2.0795787647593</v>
      </c>
      <c r="D20" s="1">
        <v>5.6080879635308296</v>
      </c>
    </row>
    <row r="21" spans="1:4" ht="15" thickBot="1" x14ac:dyDescent="0.35">
      <c r="A21" s="1">
        <v>5</v>
      </c>
      <c r="B21" s="1">
        <v>5.1440126997478401</v>
      </c>
      <c r="C21" s="1">
        <v>4.0782220182428501</v>
      </c>
      <c r="D21" s="1">
        <v>5.2450934830053901</v>
      </c>
    </row>
    <row r="22" spans="1:4" ht="15" thickBot="1" x14ac:dyDescent="0.35">
      <c r="A22" s="1">
        <v>27</v>
      </c>
      <c r="B22" s="1">
        <v>5.1065061748757703</v>
      </c>
      <c r="C22" s="1">
        <v>4.1746317641432604</v>
      </c>
      <c r="D22" s="1">
        <v>5.5267734026822097</v>
      </c>
    </row>
    <row r="23" spans="1:4" ht="15" thickBot="1" x14ac:dyDescent="0.35">
      <c r="A23" s="1">
        <v>28</v>
      </c>
      <c r="B23" s="1">
        <v>4.1174219630685904</v>
      </c>
      <c r="C23" s="1">
        <v>4.0735647476151202</v>
      </c>
      <c r="D23" s="1">
        <v>5.5858646137091004</v>
      </c>
    </row>
    <row r="24" spans="1:4" ht="15" thickBot="1" x14ac:dyDescent="0.35">
      <c r="A24" s="1">
        <v>12</v>
      </c>
      <c r="B24" s="1">
        <v>6.1112079579284</v>
      </c>
      <c r="C24" s="1">
        <v>4.0646736237262999</v>
      </c>
      <c r="D24" s="1">
        <v>4.8186560979999804</v>
      </c>
    </row>
    <row r="25" spans="1:4" ht="15" thickBot="1" x14ac:dyDescent="0.35">
      <c r="A25" s="1">
        <v>11</v>
      </c>
      <c r="B25" s="1">
        <v>5.1604625015647798</v>
      </c>
      <c r="C25" s="1">
        <v>6.1501433331905497</v>
      </c>
      <c r="D25" s="1">
        <v>4.5588992786382798</v>
      </c>
    </row>
    <row r="26" spans="1:4" ht="15" thickBot="1" x14ac:dyDescent="0.35">
      <c r="A26" s="1">
        <v>1</v>
      </c>
      <c r="B26" s="1">
        <v>3.1239859760236901</v>
      </c>
      <c r="C26" s="1">
        <v>5.0861526784765596</v>
      </c>
      <c r="D26" s="1">
        <v>3.0183029536019998</v>
      </c>
    </row>
    <row r="27" spans="1:4" ht="15" thickBot="1" x14ac:dyDescent="0.35">
      <c r="A27" s="1">
        <v>2</v>
      </c>
      <c r="B27" s="1">
        <v>5.2310597173457296</v>
      </c>
      <c r="C27" s="1">
        <v>6.1691550305458804</v>
      </c>
      <c r="D27" s="1">
        <v>3.34948014638855</v>
      </c>
    </row>
    <row r="28" spans="1:4" ht="15" thickBot="1" x14ac:dyDescent="0.35">
      <c r="A28" s="1">
        <v>23</v>
      </c>
      <c r="B28" s="1">
        <v>4.1140749113586201</v>
      </c>
      <c r="C28" s="1">
        <v>5.1410333902071397</v>
      </c>
      <c r="D28" s="1">
        <v>4.1247388008873198</v>
      </c>
    </row>
    <row r="29" spans="1:4" ht="15" thickBot="1" x14ac:dyDescent="0.35">
      <c r="A29" s="1">
        <v>24</v>
      </c>
      <c r="B29" s="1">
        <v>5.1058057557425602</v>
      </c>
      <c r="C29" s="1">
        <v>3.0822148357730201</v>
      </c>
      <c r="D29" s="1">
        <v>5.3281673185987497</v>
      </c>
    </row>
    <row r="30" spans="1:4" ht="15" thickBot="1" x14ac:dyDescent="0.35">
      <c r="A30" s="1">
        <v>14</v>
      </c>
      <c r="B30" s="1">
        <v>3.1146625241610102</v>
      </c>
      <c r="C30" s="1">
        <v>4.0289257853833904</v>
      </c>
      <c r="D30" s="1">
        <v>5.2093119714067804</v>
      </c>
    </row>
    <row r="31" spans="1:4" ht="15" thickBot="1" x14ac:dyDescent="0.35">
      <c r="A31" s="1">
        <v>13</v>
      </c>
      <c r="B31" s="1">
        <v>5.2366761403658</v>
      </c>
      <c r="C31" s="1">
        <v>3.0938277071055902</v>
      </c>
      <c r="D31" s="1">
        <v>4.8649359245288304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1"/>
  <sheetViews>
    <sheetView topLeftCell="A6" workbookViewId="0">
      <selection activeCell="Q2" sqref="Q2:Q31"/>
    </sheetView>
  </sheetViews>
  <sheetFormatPr defaultRowHeight="14.4" x14ac:dyDescent="0.3"/>
  <sheetData>
    <row r="1" spans="1:58" x14ac:dyDescent="0.3">
      <c r="A1" s="25" t="s">
        <v>49</v>
      </c>
      <c r="B1" s="25" t="s">
        <v>116</v>
      </c>
      <c r="C1" s="25" t="s">
        <v>74</v>
      </c>
      <c r="D1" s="25" t="s">
        <v>56</v>
      </c>
      <c r="E1" s="25" t="s">
        <v>75</v>
      </c>
      <c r="F1" s="25" t="s">
        <v>76</v>
      </c>
      <c r="G1" s="25" t="s">
        <v>50</v>
      </c>
      <c r="H1" s="25" t="s">
        <v>77</v>
      </c>
      <c r="I1" s="25" t="s">
        <v>78</v>
      </c>
      <c r="J1" s="25" t="s">
        <v>79</v>
      </c>
      <c r="K1" s="25" t="s">
        <v>80</v>
      </c>
      <c r="L1" s="25" t="s">
        <v>81</v>
      </c>
      <c r="M1" s="25" t="s">
        <v>82</v>
      </c>
      <c r="N1" s="25" t="s">
        <v>83</v>
      </c>
      <c r="O1" s="25" t="s">
        <v>84</v>
      </c>
      <c r="P1" s="25" t="s">
        <v>117</v>
      </c>
      <c r="Q1" s="25" t="s">
        <v>85</v>
      </c>
      <c r="R1" s="25" t="s">
        <v>86</v>
      </c>
      <c r="S1" s="25" t="s">
        <v>87</v>
      </c>
      <c r="T1" s="25" t="s">
        <v>88</v>
      </c>
      <c r="U1" s="25" t="s">
        <v>89</v>
      </c>
      <c r="V1" s="25" t="s">
        <v>72</v>
      </c>
      <c r="W1" s="25" t="s">
        <v>90</v>
      </c>
      <c r="X1" s="25" t="s">
        <v>91</v>
      </c>
      <c r="Y1" s="25" t="s">
        <v>92</v>
      </c>
      <c r="Z1" s="25" t="s">
        <v>73</v>
      </c>
      <c r="AA1" s="25" t="s">
        <v>93</v>
      </c>
      <c r="AB1" s="25" t="s">
        <v>94</v>
      </c>
      <c r="AC1" s="25" t="s">
        <v>95</v>
      </c>
      <c r="AD1" s="25" t="s">
        <v>51</v>
      </c>
      <c r="AE1" s="25" t="s">
        <v>96</v>
      </c>
      <c r="AF1" s="25" t="s">
        <v>97</v>
      </c>
      <c r="AG1" s="25" t="s">
        <v>98</v>
      </c>
      <c r="AH1" s="25" t="s">
        <v>99</v>
      </c>
      <c r="AI1" s="25" t="s">
        <v>100</v>
      </c>
      <c r="AJ1" s="25" t="s">
        <v>101</v>
      </c>
      <c r="AK1" s="25" t="s">
        <v>102</v>
      </c>
      <c r="AL1" s="25" t="s">
        <v>103</v>
      </c>
      <c r="AM1" s="25" t="s">
        <v>104</v>
      </c>
      <c r="AN1" s="25" t="s">
        <v>105</v>
      </c>
      <c r="AO1" s="25" t="s">
        <v>106</v>
      </c>
      <c r="AP1" s="25" t="s">
        <v>107</v>
      </c>
      <c r="AQ1" s="25" t="s">
        <v>108</v>
      </c>
      <c r="AR1" s="25" t="s">
        <v>109</v>
      </c>
      <c r="AS1" s="25" t="s">
        <v>110</v>
      </c>
      <c r="AT1" s="25" t="s">
        <v>111</v>
      </c>
      <c r="AU1" s="25" t="s">
        <v>112</v>
      </c>
      <c r="AV1" s="25" t="s">
        <v>113</v>
      </c>
      <c r="AW1" s="25" t="s">
        <v>114</v>
      </c>
      <c r="AX1" s="25" t="s">
        <v>115</v>
      </c>
      <c r="AY1" s="25" t="s">
        <v>118</v>
      </c>
      <c r="AZ1" s="25" t="s">
        <v>119</v>
      </c>
      <c r="BA1" s="25" t="s">
        <v>120</v>
      </c>
      <c r="BB1" s="25" t="s">
        <v>121</v>
      </c>
      <c r="BC1" s="25" t="s">
        <v>122</v>
      </c>
      <c r="BD1" s="25" t="s">
        <v>57</v>
      </c>
      <c r="BE1" s="25" t="s">
        <v>123</v>
      </c>
      <c r="BF1" s="25" t="s">
        <v>124</v>
      </c>
    </row>
    <row r="2" spans="1:58" x14ac:dyDescent="0.3">
      <c r="A2" t="s">
        <v>71</v>
      </c>
      <c r="B2" t="s">
        <v>36</v>
      </c>
      <c r="C2" t="s">
        <v>10</v>
      </c>
      <c r="D2" t="s">
        <v>178</v>
      </c>
      <c r="E2">
        <v>35.9</v>
      </c>
      <c r="F2">
        <v>32.9</v>
      </c>
      <c r="G2">
        <v>3.1</v>
      </c>
      <c r="H2">
        <v>7.4</v>
      </c>
      <c r="I2">
        <v>5.2</v>
      </c>
      <c r="J2">
        <v>1.5</v>
      </c>
      <c r="K2">
        <v>0.1</v>
      </c>
      <c r="L2">
        <v>0.6</v>
      </c>
      <c r="M2">
        <v>2.9</v>
      </c>
      <c r="N2">
        <v>0.9</v>
      </c>
      <c r="O2">
        <v>0.2</v>
      </c>
      <c r="P2">
        <v>2.2000000000000002</v>
      </c>
      <c r="Q2">
        <v>9.3000000000000007</v>
      </c>
      <c r="R2">
        <v>0.21879999999999999</v>
      </c>
      <c r="S2">
        <v>0.27289999999999998</v>
      </c>
      <c r="T2">
        <v>0.32040000000000002</v>
      </c>
      <c r="U2">
        <v>0.59340000000000004</v>
      </c>
      <c r="V2">
        <v>10.9</v>
      </c>
      <c r="W2">
        <v>1.3</v>
      </c>
      <c r="X2">
        <v>0.3</v>
      </c>
      <c r="Y2">
        <v>0.3</v>
      </c>
      <c r="Z2">
        <v>0.2</v>
      </c>
      <c r="AA2">
        <v>0</v>
      </c>
      <c r="AB2">
        <v>38.6</v>
      </c>
      <c r="AC2">
        <v>34</v>
      </c>
      <c r="AD2">
        <v>6.2</v>
      </c>
      <c r="AE2">
        <v>10</v>
      </c>
      <c r="AF2">
        <v>7</v>
      </c>
      <c r="AG2">
        <v>1.4</v>
      </c>
      <c r="AH2">
        <v>0.2</v>
      </c>
      <c r="AI2">
        <v>1.4</v>
      </c>
      <c r="AJ2">
        <v>5.7</v>
      </c>
      <c r="AK2">
        <v>0.6</v>
      </c>
      <c r="AL2">
        <v>0.2</v>
      </c>
      <c r="AM2">
        <v>2.8</v>
      </c>
      <c r="AN2">
        <v>6.1</v>
      </c>
      <c r="AO2">
        <v>0.2893</v>
      </c>
      <c r="AP2">
        <v>0.34939999999999999</v>
      </c>
      <c r="AQ2">
        <v>0.46379999999999999</v>
      </c>
      <c r="AR2">
        <v>0.81330000000000013</v>
      </c>
      <c r="AS2">
        <v>16</v>
      </c>
      <c r="AT2">
        <v>0.6</v>
      </c>
      <c r="AU2">
        <v>0.8</v>
      </c>
      <c r="AV2">
        <v>0.2</v>
      </c>
      <c r="AW2">
        <v>0.7</v>
      </c>
      <c r="AX2">
        <v>0.2</v>
      </c>
      <c r="AY2">
        <v>5.458333333333333</v>
      </c>
      <c r="AZ2">
        <v>2.083333333333333</v>
      </c>
      <c r="BA2">
        <v>8.3333333333333329E-2</v>
      </c>
      <c r="BB2">
        <v>0.91666666666666663</v>
      </c>
      <c r="BC2">
        <v>1.75</v>
      </c>
      <c r="BD2">
        <v>3.916666666666667</v>
      </c>
      <c r="BE2">
        <v>22.833333333333329</v>
      </c>
      <c r="BF2">
        <v>6.75</v>
      </c>
    </row>
    <row r="3" spans="1:58" x14ac:dyDescent="0.3">
      <c r="A3" t="s">
        <v>36</v>
      </c>
      <c r="B3" t="s">
        <v>71</v>
      </c>
      <c r="C3" t="s">
        <v>11</v>
      </c>
      <c r="D3" t="s">
        <v>185</v>
      </c>
      <c r="E3">
        <v>36.6</v>
      </c>
      <c r="F3">
        <v>32.299999999999997</v>
      </c>
      <c r="G3">
        <v>3.7</v>
      </c>
      <c r="H3">
        <v>7.1</v>
      </c>
      <c r="I3">
        <v>4.2</v>
      </c>
      <c r="J3">
        <v>1.7</v>
      </c>
      <c r="K3">
        <v>0.2</v>
      </c>
      <c r="L3">
        <v>1</v>
      </c>
      <c r="M3">
        <v>3.6</v>
      </c>
      <c r="N3">
        <v>0.4</v>
      </c>
      <c r="O3">
        <v>0</v>
      </c>
      <c r="P3">
        <v>2.6</v>
      </c>
      <c r="Q3">
        <v>7.7</v>
      </c>
      <c r="R3">
        <v>0.21360000000000001</v>
      </c>
      <c r="S3">
        <v>0.2843</v>
      </c>
      <c r="T3">
        <v>0.36899999999999999</v>
      </c>
      <c r="U3">
        <v>0.65329999999999999</v>
      </c>
      <c r="V3">
        <v>12.2</v>
      </c>
      <c r="W3">
        <v>0.9</v>
      </c>
      <c r="X3">
        <v>1.1000000000000001</v>
      </c>
      <c r="Y3">
        <v>0.1</v>
      </c>
      <c r="Z3">
        <v>0.5</v>
      </c>
      <c r="AA3">
        <v>0.1</v>
      </c>
      <c r="AB3">
        <v>35.9</v>
      </c>
      <c r="AC3">
        <v>31.5</v>
      </c>
      <c r="AD3">
        <v>4.7</v>
      </c>
      <c r="AE3">
        <v>7.5</v>
      </c>
      <c r="AF3">
        <v>4.8</v>
      </c>
      <c r="AG3">
        <v>1</v>
      </c>
      <c r="AH3">
        <v>0.3</v>
      </c>
      <c r="AI3">
        <v>1.4</v>
      </c>
      <c r="AJ3">
        <v>4.5999999999999996</v>
      </c>
      <c r="AK3">
        <v>0.7</v>
      </c>
      <c r="AL3">
        <v>0.3</v>
      </c>
      <c r="AM3">
        <v>3.6</v>
      </c>
      <c r="AN3">
        <v>7.9</v>
      </c>
      <c r="AO3">
        <v>0.2361</v>
      </c>
      <c r="AP3">
        <v>0.30880000000000002</v>
      </c>
      <c r="AQ3">
        <v>0.42430000000000001</v>
      </c>
      <c r="AR3">
        <v>0.73309999999999997</v>
      </c>
      <c r="AS3">
        <v>13.3</v>
      </c>
      <c r="AT3">
        <v>0.8</v>
      </c>
      <c r="AU3">
        <v>0.1</v>
      </c>
      <c r="AV3">
        <v>0.2</v>
      </c>
      <c r="AW3">
        <v>0.5</v>
      </c>
      <c r="AX3">
        <v>0</v>
      </c>
      <c r="AY3">
        <v>5.3538461538461526</v>
      </c>
      <c r="AZ3">
        <v>3.307692307692307</v>
      </c>
      <c r="BA3">
        <v>7.6923076923076927E-2</v>
      </c>
      <c r="BB3">
        <v>1</v>
      </c>
      <c r="BC3">
        <v>1.3076923076923079</v>
      </c>
      <c r="BD3">
        <v>6.0769230769230766</v>
      </c>
      <c r="BE3">
        <v>23.07692307692308</v>
      </c>
      <c r="BF3">
        <v>7</v>
      </c>
    </row>
    <row r="4" spans="1:58" x14ac:dyDescent="0.3">
      <c r="A4" t="s">
        <v>68</v>
      </c>
      <c r="B4" t="s">
        <v>134</v>
      </c>
      <c r="C4" t="s">
        <v>10</v>
      </c>
      <c r="D4" t="s">
        <v>197</v>
      </c>
      <c r="E4">
        <v>35.9</v>
      </c>
      <c r="F4">
        <v>32.799999999999997</v>
      </c>
      <c r="G4">
        <v>3.5</v>
      </c>
      <c r="H4">
        <v>7.5</v>
      </c>
      <c r="I4">
        <v>5</v>
      </c>
      <c r="J4">
        <v>1.9</v>
      </c>
      <c r="K4">
        <v>0.1</v>
      </c>
      <c r="L4">
        <v>0.5</v>
      </c>
      <c r="M4">
        <v>3.3</v>
      </c>
      <c r="N4">
        <v>0.4</v>
      </c>
      <c r="O4">
        <v>0.2</v>
      </c>
      <c r="P4">
        <v>2.4</v>
      </c>
      <c r="Q4">
        <v>5.2</v>
      </c>
      <c r="R4">
        <v>0.22600000000000001</v>
      </c>
      <c r="S4">
        <v>0.27610000000000001</v>
      </c>
      <c r="T4">
        <v>0.3342</v>
      </c>
      <c r="U4">
        <v>0.61020000000000008</v>
      </c>
      <c r="V4">
        <v>11.1</v>
      </c>
      <c r="W4">
        <v>0.6</v>
      </c>
      <c r="X4">
        <v>0.2</v>
      </c>
      <c r="Y4">
        <v>0.2</v>
      </c>
      <c r="Z4">
        <v>0.3</v>
      </c>
      <c r="AA4">
        <v>0.1</v>
      </c>
      <c r="AB4">
        <v>36.299999999999997</v>
      </c>
      <c r="AC4">
        <v>32.9</v>
      </c>
      <c r="AD4">
        <v>3.7</v>
      </c>
      <c r="AE4">
        <v>7</v>
      </c>
      <c r="AF4">
        <v>4.4000000000000004</v>
      </c>
      <c r="AG4">
        <v>1.1000000000000001</v>
      </c>
      <c r="AH4">
        <v>0</v>
      </c>
      <c r="AI4">
        <v>1.5</v>
      </c>
      <c r="AJ4">
        <v>3.6</v>
      </c>
      <c r="AK4">
        <v>0.9</v>
      </c>
      <c r="AL4">
        <v>0.1</v>
      </c>
      <c r="AM4">
        <v>2.6</v>
      </c>
      <c r="AN4">
        <v>8.8000000000000007</v>
      </c>
      <c r="AO4">
        <v>0.20949999999999999</v>
      </c>
      <c r="AP4">
        <v>0.27629999999999999</v>
      </c>
      <c r="AQ4">
        <v>0.37669999999999998</v>
      </c>
      <c r="AR4">
        <v>0.65280000000000005</v>
      </c>
      <c r="AS4">
        <v>12.6</v>
      </c>
      <c r="AT4">
        <v>0.5</v>
      </c>
      <c r="AU4">
        <v>0.6</v>
      </c>
      <c r="AV4">
        <v>0.1</v>
      </c>
      <c r="AW4">
        <v>0.1</v>
      </c>
      <c r="AX4">
        <v>0.1</v>
      </c>
      <c r="AY4">
        <v>5.4615384615384617</v>
      </c>
      <c r="AZ4">
        <v>2.384615384615385</v>
      </c>
      <c r="BA4">
        <v>0.23076923076923081</v>
      </c>
      <c r="BB4">
        <v>0.53846153846153844</v>
      </c>
      <c r="BC4">
        <v>2.1538461538461542</v>
      </c>
      <c r="BD4">
        <v>5.384615384615385</v>
      </c>
      <c r="BE4">
        <v>24.38461538461538</v>
      </c>
      <c r="BF4">
        <v>8.384615384615385</v>
      </c>
    </row>
    <row r="5" spans="1:58" x14ac:dyDescent="0.3">
      <c r="A5" t="s">
        <v>134</v>
      </c>
      <c r="B5" t="s">
        <v>68</v>
      </c>
      <c r="C5" t="s">
        <v>11</v>
      </c>
      <c r="D5" t="s">
        <v>184</v>
      </c>
      <c r="E5">
        <v>36.299999999999997</v>
      </c>
      <c r="F5">
        <v>32.799999999999997</v>
      </c>
      <c r="G5">
        <v>3.2</v>
      </c>
      <c r="H5">
        <v>7.5</v>
      </c>
      <c r="I5">
        <v>5.8</v>
      </c>
      <c r="J5">
        <v>1</v>
      </c>
      <c r="K5">
        <v>0.3</v>
      </c>
      <c r="L5">
        <v>0.4</v>
      </c>
      <c r="M5">
        <v>3.1</v>
      </c>
      <c r="N5">
        <v>1.5</v>
      </c>
      <c r="O5">
        <v>0.2</v>
      </c>
      <c r="P5">
        <v>2.9</v>
      </c>
      <c r="Q5">
        <v>8.6999999999999993</v>
      </c>
      <c r="R5">
        <v>0.223</v>
      </c>
      <c r="S5">
        <v>0.29049999999999998</v>
      </c>
      <c r="T5">
        <v>0.3095</v>
      </c>
      <c r="U5">
        <v>0.60010000000000008</v>
      </c>
      <c r="V5">
        <v>10.3</v>
      </c>
      <c r="W5">
        <v>1</v>
      </c>
      <c r="X5">
        <v>0.4</v>
      </c>
      <c r="Y5">
        <v>0</v>
      </c>
      <c r="Z5">
        <v>0.2</v>
      </c>
      <c r="AA5">
        <v>0.2</v>
      </c>
      <c r="AB5">
        <v>35.6</v>
      </c>
      <c r="AC5">
        <v>31.7</v>
      </c>
      <c r="AD5">
        <v>3.1</v>
      </c>
      <c r="AE5">
        <v>6.3</v>
      </c>
      <c r="AF5">
        <v>4.5</v>
      </c>
      <c r="AG5">
        <v>1</v>
      </c>
      <c r="AH5">
        <v>0</v>
      </c>
      <c r="AI5">
        <v>0.8</v>
      </c>
      <c r="AJ5">
        <v>3</v>
      </c>
      <c r="AK5">
        <v>0.3</v>
      </c>
      <c r="AL5">
        <v>0</v>
      </c>
      <c r="AM5">
        <v>3</v>
      </c>
      <c r="AN5">
        <v>6.9</v>
      </c>
      <c r="AO5">
        <v>0.19239999999999999</v>
      </c>
      <c r="AP5">
        <v>0.26960000000000001</v>
      </c>
      <c r="AQ5">
        <v>0.29730000000000001</v>
      </c>
      <c r="AR5">
        <v>0.56690000000000007</v>
      </c>
      <c r="AS5">
        <v>9.6999999999999993</v>
      </c>
      <c r="AT5">
        <v>0.6</v>
      </c>
      <c r="AU5">
        <v>0.5</v>
      </c>
      <c r="AV5">
        <v>0.1</v>
      </c>
      <c r="AW5">
        <v>0.2</v>
      </c>
      <c r="AX5">
        <v>0.2</v>
      </c>
      <c r="AY5">
        <v>4.7428571428571429</v>
      </c>
      <c r="AZ5">
        <v>2.285714285714286</v>
      </c>
      <c r="BA5">
        <v>0</v>
      </c>
      <c r="BB5">
        <v>1</v>
      </c>
      <c r="BC5">
        <v>1.857142857142857</v>
      </c>
      <c r="BD5">
        <v>4.2857142857142856</v>
      </c>
      <c r="BE5">
        <v>20</v>
      </c>
      <c r="BF5">
        <v>6.2857142857142856</v>
      </c>
    </row>
    <row r="6" spans="1:58" x14ac:dyDescent="0.3">
      <c r="A6" t="s">
        <v>137</v>
      </c>
      <c r="B6" t="s">
        <v>136</v>
      </c>
      <c r="C6" t="s">
        <v>10</v>
      </c>
      <c r="D6" t="s">
        <v>180</v>
      </c>
      <c r="E6">
        <v>37.5</v>
      </c>
      <c r="F6">
        <v>34.5</v>
      </c>
      <c r="G6">
        <v>5.0999999999999996</v>
      </c>
      <c r="H6">
        <v>9.1999999999999993</v>
      </c>
      <c r="I6">
        <v>6</v>
      </c>
      <c r="J6">
        <v>1.4</v>
      </c>
      <c r="K6">
        <v>0.2</v>
      </c>
      <c r="L6">
        <v>1.6</v>
      </c>
      <c r="M6">
        <v>5</v>
      </c>
      <c r="N6">
        <v>0.9</v>
      </c>
      <c r="O6">
        <v>0.3</v>
      </c>
      <c r="P6">
        <v>2.2000000000000002</v>
      </c>
      <c r="Q6">
        <v>7</v>
      </c>
      <c r="R6">
        <v>0.26429999999999998</v>
      </c>
      <c r="S6">
        <v>0.30909999999999999</v>
      </c>
      <c r="T6">
        <v>0.45829999999999999</v>
      </c>
      <c r="U6">
        <v>0.76739999999999997</v>
      </c>
      <c r="V6">
        <v>15.8</v>
      </c>
      <c r="W6">
        <v>0.7</v>
      </c>
      <c r="X6">
        <v>0.3</v>
      </c>
      <c r="Y6">
        <v>0.1</v>
      </c>
      <c r="Z6">
        <v>0.4</v>
      </c>
      <c r="AA6">
        <v>0.1</v>
      </c>
      <c r="AB6">
        <v>37.1</v>
      </c>
      <c r="AC6">
        <v>32.9</v>
      </c>
      <c r="AD6">
        <v>3.5</v>
      </c>
      <c r="AE6">
        <v>6.9</v>
      </c>
      <c r="AF6">
        <v>4.3</v>
      </c>
      <c r="AG6">
        <v>1.2</v>
      </c>
      <c r="AH6">
        <v>0.1</v>
      </c>
      <c r="AI6">
        <v>1.3</v>
      </c>
      <c r="AJ6">
        <v>3.5</v>
      </c>
      <c r="AK6">
        <v>1</v>
      </c>
      <c r="AL6">
        <v>0.1</v>
      </c>
      <c r="AM6">
        <v>3.2</v>
      </c>
      <c r="AN6">
        <v>8</v>
      </c>
      <c r="AO6">
        <v>0.20419999999999999</v>
      </c>
      <c r="AP6">
        <v>0.27839999999999998</v>
      </c>
      <c r="AQ6">
        <v>0.3614</v>
      </c>
      <c r="AR6">
        <v>0.63990000000000002</v>
      </c>
      <c r="AS6">
        <v>12.2</v>
      </c>
      <c r="AT6">
        <v>0.5</v>
      </c>
      <c r="AU6">
        <v>0.5</v>
      </c>
      <c r="AV6">
        <v>0.2</v>
      </c>
      <c r="AW6">
        <v>0.3</v>
      </c>
      <c r="AX6">
        <v>0</v>
      </c>
      <c r="AY6">
        <v>6.25</v>
      </c>
      <c r="AZ6">
        <v>2.5</v>
      </c>
      <c r="BA6">
        <v>0</v>
      </c>
      <c r="BB6">
        <v>0.6</v>
      </c>
      <c r="BC6">
        <v>1.8</v>
      </c>
      <c r="BD6">
        <v>5</v>
      </c>
      <c r="BE6">
        <v>25.3</v>
      </c>
      <c r="BF6">
        <v>7.8</v>
      </c>
    </row>
    <row r="7" spans="1:58" x14ac:dyDescent="0.3">
      <c r="A7" t="s">
        <v>136</v>
      </c>
      <c r="B7" t="s">
        <v>137</v>
      </c>
      <c r="C7" t="s">
        <v>11</v>
      </c>
      <c r="D7" t="s">
        <v>193</v>
      </c>
      <c r="E7">
        <v>38.799999999999997</v>
      </c>
      <c r="F7">
        <v>34.6</v>
      </c>
      <c r="G7">
        <v>3.9</v>
      </c>
      <c r="H7">
        <v>7.8</v>
      </c>
      <c r="I7">
        <v>5.4</v>
      </c>
      <c r="J7">
        <v>0.9</v>
      </c>
      <c r="K7">
        <v>0.1</v>
      </c>
      <c r="L7">
        <v>1.4</v>
      </c>
      <c r="M7">
        <v>3.9</v>
      </c>
      <c r="N7">
        <v>0.2</v>
      </c>
      <c r="O7">
        <v>0</v>
      </c>
      <c r="P7">
        <v>3.7</v>
      </c>
      <c r="Q7">
        <v>8.8000000000000007</v>
      </c>
      <c r="R7">
        <v>0.21859999999999999</v>
      </c>
      <c r="S7">
        <v>0.29380000000000001</v>
      </c>
      <c r="T7">
        <v>0.36840000000000001</v>
      </c>
      <c r="U7">
        <v>0.6623</v>
      </c>
      <c r="V7">
        <v>13.1</v>
      </c>
      <c r="W7">
        <v>0.4</v>
      </c>
      <c r="X7">
        <v>0.4</v>
      </c>
      <c r="Y7">
        <v>0</v>
      </c>
      <c r="Z7">
        <v>0.1</v>
      </c>
      <c r="AA7">
        <v>0</v>
      </c>
      <c r="AB7">
        <v>36.9</v>
      </c>
      <c r="AC7">
        <v>33.6</v>
      </c>
      <c r="AD7">
        <v>4.5</v>
      </c>
      <c r="AE7">
        <v>8.8000000000000007</v>
      </c>
      <c r="AF7">
        <v>6.1</v>
      </c>
      <c r="AG7">
        <v>1.3</v>
      </c>
      <c r="AH7">
        <v>0.6</v>
      </c>
      <c r="AI7">
        <v>0.8</v>
      </c>
      <c r="AJ7">
        <v>4.3</v>
      </c>
      <c r="AK7">
        <v>0.9</v>
      </c>
      <c r="AL7">
        <v>0</v>
      </c>
      <c r="AM7">
        <v>2.2000000000000002</v>
      </c>
      <c r="AN7">
        <v>8.6999999999999993</v>
      </c>
      <c r="AO7">
        <v>0.25979999999999998</v>
      </c>
      <c r="AP7">
        <v>0.3054</v>
      </c>
      <c r="AQ7">
        <v>0.4032</v>
      </c>
      <c r="AR7">
        <v>0.70860000000000001</v>
      </c>
      <c r="AS7">
        <v>13.7</v>
      </c>
      <c r="AT7">
        <v>1.2</v>
      </c>
      <c r="AU7">
        <v>0.4</v>
      </c>
      <c r="AV7">
        <v>0.1</v>
      </c>
      <c r="AW7">
        <v>0.6</v>
      </c>
      <c r="AX7">
        <v>0.1</v>
      </c>
      <c r="AY7">
        <v>6.1000000000000014</v>
      </c>
      <c r="AZ7">
        <v>2</v>
      </c>
      <c r="BA7">
        <v>0.2142857142857143</v>
      </c>
      <c r="BB7">
        <v>0.2142857142857143</v>
      </c>
      <c r="BC7">
        <v>1.428571428571429</v>
      </c>
      <c r="BD7">
        <v>5.2142857142857144</v>
      </c>
      <c r="BE7">
        <v>25.214285714285719</v>
      </c>
      <c r="BF7">
        <v>7.7142857142857144</v>
      </c>
    </row>
    <row r="8" spans="1:58" x14ac:dyDescent="0.3">
      <c r="A8" t="s">
        <v>64</v>
      </c>
      <c r="B8" t="s">
        <v>67</v>
      </c>
      <c r="C8" t="s">
        <v>10</v>
      </c>
      <c r="D8" t="s">
        <v>188</v>
      </c>
      <c r="E8">
        <v>35.299999999999997</v>
      </c>
      <c r="F8">
        <v>32.299999999999997</v>
      </c>
      <c r="G8">
        <v>2.7</v>
      </c>
      <c r="H8">
        <v>6.7</v>
      </c>
      <c r="I8">
        <v>4.7</v>
      </c>
      <c r="J8">
        <v>1.1000000000000001</v>
      </c>
      <c r="K8">
        <v>0</v>
      </c>
      <c r="L8">
        <v>0.9</v>
      </c>
      <c r="M8">
        <v>2.4</v>
      </c>
      <c r="N8">
        <v>0.4</v>
      </c>
      <c r="O8">
        <v>0.2</v>
      </c>
      <c r="P8">
        <v>2.5</v>
      </c>
      <c r="Q8">
        <v>9.3000000000000007</v>
      </c>
      <c r="R8">
        <v>0.1981</v>
      </c>
      <c r="S8">
        <v>0.2586</v>
      </c>
      <c r="T8">
        <v>0.3115</v>
      </c>
      <c r="U8">
        <v>0.57000000000000006</v>
      </c>
      <c r="V8">
        <v>10.5</v>
      </c>
      <c r="W8">
        <v>0.6</v>
      </c>
      <c r="X8">
        <v>0.2</v>
      </c>
      <c r="Y8">
        <v>0.3</v>
      </c>
      <c r="Z8">
        <v>0</v>
      </c>
      <c r="AA8">
        <v>0</v>
      </c>
      <c r="AB8">
        <v>37.799999999999997</v>
      </c>
      <c r="AC8">
        <v>32.6</v>
      </c>
      <c r="AD8">
        <v>4.4000000000000004</v>
      </c>
      <c r="AE8">
        <v>8</v>
      </c>
      <c r="AF8">
        <v>4.5999999999999996</v>
      </c>
      <c r="AG8">
        <v>2.6</v>
      </c>
      <c r="AH8">
        <v>0</v>
      </c>
      <c r="AI8">
        <v>0.8</v>
      </c>
      <c r="AJ8">
        <v>4.2</v>
      </c>
      <c r="AK8">
        <v>0.8</v>
      </c>
      <c r="AL8">
        <v>0.1</v>
      </c>
      <c r="AM8">
        <v>4.0999999999999996</v>
      </c>
      <c r="AN8">
        <v>6.1</v>
      </c>
      <c r="AO8">
        <v>0.24060000000000001</v>
      </c>
      <c r="AP8">
        <v>0.33189999999999997</v>
      </c>
      <c r="AQ8">
        <v>0.39</v>
      </c>
      <c r="AR8">
        <v>0.72199999999999998</v>
      </c>
      <c r="AS8">
        <v>13</v>
      </c>
      <c r="AT8">
        <v>0.8</v>
      </c>
      <c r="AU8">
        <v>0.6</v>
      </c>
      <c r="AV8">
        <v>0.1</v>
      </c>
      <c r="AW8">
        <v>0.4</v>
      </c>
      <c r="AX8">
        <v>0.4</v>
      </c>
      <c r="AY8">
        <v>5.6</v>
      </c>
      <c r="AZ8">
        <v>0.5</v>
      </c>
      <c r="BA8">
        <v>1</v>
      </c>
      <c r="BB8">
        <v>1</v>
      </c>
      <c r="BC8">
        <v>2.5</v>
      </c>
      <c r="BD8">
        <v>5</v>
      </c>
      <c r="BE8">
        <v>21.5</v>
      </c>
      <c r="BF8">
        <v>6.5</v>
      </c>
    </row>
    <row r="9" spans="1:58" x14ac:dyDescent="0.3">
      <c r="A9" t="s">
        <v>67</v>
      </c>
      <c r="B9" t="s">
        <v>64</v>
      </c>
      <c r="C9" t="s">
        <v>11</v>
      </c>
      <c r="D9" t="s">
        <v>191</v>
      </c>
      <c r="E9">
        <v>38.5</v>
      </c>
      <c r="F9">
        <v>34</v>
      </c>
      <c r="G9">
        <v>4.7</v>
      </c>
      <c r="H9">
        <v>9.6</v>
      </c>
      <c r="I9">
        <v>6.1</v>
      </c>
      <c r="J9">
        <v>2.2000000000000002</v>
      </c>
      <c r="K9">
        <v>0</v>
      </c>
      <c r="L9">
        <v>1.3</v>
      </c>
      <c r="M9">
        <v>4.4000000000000004</v>
      </c>
      <c r="N9">
        <v>1</v>
      </c>
      <c r="O9">
        <v>0.1</v>
      </c>
      <c r="P9">
        <v>3.4</v>
      </c>
      <c r="Q9">
        <v>5</v>
      </c>
      <c r="R9">
        <v>0.28000000000000003</v>
      </c>
      <c r="S9">
        <v>0.35149999999999998</v>
      </c>
      <c r="T9">
        <v>0.45669999999999999</v>
      </c>
      <c r="U9">
        <v>0.80800000000000005</v>
      </c>
      <c r="V9">
        <v>15.7</v>
      </c>
      <c r="W9">
        <v>0.6</v>
      </c>
      <c r="X9">
        <v>0.6</v>
      </c>
      <c r="Y9">
        <v>0.3</v>
      </c>
      <c r="Z9">
        <v>0.2</v>
      </c>
      <c r="AA9">
        <v>0.3</v>
      </c>
      <c r="AB9">
        <v>35.6</v>
      </c>
      <c r="AC9">
        <v>31.9</v>
      </c>
      <c r="AD9">
        <v>3.4</v>
      </c>
      <c r="AE9">
        <v>7.6</v>
      </c>
      <c r="AF9">
        <v>5.5</v>
      </c>
      <c r="AG9">
        <v>1</v>
      </c>
      <c r="AH9">
        <v>0.1</v>
      </c>
      <c r="AI9">
        <v>1</v>
      </c>
      <c r="AJ9">
        <v>3.3</v>
      </c>
      <c r="AK9">
        <v>0.9</v>
      </c>
      <c r="AL9">
        <v>0.4</v>
      </c>
      <c r="AM9">
        <v>2.8</v>
      </c>
      <c r="AN9">
        <v>7.2</v>
      </c>
      <c r="AO9">
        <v>0.2326</v>
      </c>
      <c r="AP9">
        <v>0.29609999999999997</v>
      </c>
      <c r="AQ9">
        <v>0.35949999999999999</v>
      </c>
      <c r="AR9">
        <v>0.65549999999999997</v>
      </c>
      <c r="AS9">
        <v>11.8</v>
      </c>
      <c r="AT9">
        <v>0.8</v>
      </c>
      <c r="AU9">
        <v>0.3</v>
      </c>
      <c r="AV9">
        <v>0.2</v>
      </c>
      <c r="AW9">
        <v>0.3</v>
      </c>
      <c r="AX9">
        <v>0.1</v>
      </c>
      <c r="AY9">
        <v>5.6</v>
      </c>
      <c r="AZ9">
        <v>2.1538461538461542</v>
      </c>
      <c r="BA9">
        <v>0.38461538461538458</v>
      </c>
      <c r="BB9">
        <v>0.92307692307692313</v>
      </c>
      <c r="BC9">
        <v>2.2307692307692308</v>
      </c>
      <c r="BD9">
        <v>6</v>
      </c>
      <c r="BE9">
        <v>24</v>
      </c>
      <c r="BF9">
        <v>7.1538461538461542</v>
      </c>
    </row>
    <row r="10" spans="1:58" x14ac:dyDescent="0.3">
      <c r="A10" t="s">
        <v>144</v>
      </c>
      <c r="B10" t="s">
        <v>69</v>
      </c>
      <c r="C10" t="s">
        <v>10</v>
      </c>
      <c r="D10" t="s">
        <v>171</v>
      </c>
      <c r="E10">
        <v>36.1</v>
      </c>
      <c r="F10">
        <v>32.799999999999997</v>
      </c>
      <c r="G10">
        <v>3.8</v>
      </c>
      <c r="H10">
        <v>6.8</v>
      </c>
      <c r="I10">
        <v>3.9</v>
      </c>
      <c r="J10">
        <v>2</v>
      </c>
      <c r="K10">
        <v>0.1</v>
      </c>
      <c r="L10">
        <v>0.8</v>
      </c>
      <c r="M10">
        <v>3.4</v>
      </c>
      <c r="N10">
        <v>0</v>
      </c>
      <c r="O10">
        <v>0.1</v>
      </c>
      <c r="P10">
        <v>2.8</v>
      </c>
      <c r="Q10">
        <v>7.6</v>
      </c>
      <c r="R10">
        <v>0.20250000000000001</v>
      </c>
      <c r="S10">
        <v>0.26779999999999998</v>
      </c>
      <c r="T10">
        <v>0.3372</v>
      </c>
      <c r="U10">
        <v>0.60499999999999998</v>
      </c>
      <c r="V10">
        <v>11.4</v>
      </c>
      <c r="W10">
        <v>0.5</v>
      </c>
      <c r="X10">
        <v>0.3</v>
      </c>
      <c r="Y10">
        <v>0</v>
      </c>
      <c r="Z10">
        <v>0.2</v>
      </c>
      <c r="AA10">
        <v>0.1</v>
      </c>
      <c r="AB10">
        <v>36</v>
      </c>
      <c r="AC10">
        <v>32</v>
      </c>
      <c r="AD10">
        <v>4.9000000000000004</v>
      </c>
      <c r="AE10">
        <v>7.8</v>
      </c>
      <c r="AF10">
        <v>4.8</v>
      </c>
      <c r="AG10">
        <v>1.6</v>
      </c>
      <c r="AH10">
        <v>0.2</v>
      </c>
      <c r="AI10">
        <v>1.2</v>
      </c>
      <c r="AJ10">
        <v>4.8</v>
      </c>
      <c r="AK10">
        <v>0.5</v>
      </c>
      <c r="AL10">
        <v>0.5</v>
      </c>
      <c r="AM10">
        <v>3</v>
      </c>
      <c r="AN10">
        <v>9.1999999999999993</v>
      </c>
      <c r="AO10">
        <v>0.23350000000000001</v>
      </c>
      <c r="AP10">
        <v>0.3075</v>
      </c>
      <c r="AQ10">
        <v>0.40039999999999998</v>
      </c>
      <c r="AR10">
        <v>0.70789999999999997</v>
      </c>
      <c r="AS10">
        <v>13.4</v>
      </c>
      <c r="AT10">
        <v>0.5</v>
      </c>
      <c r="AU10">
        <v>0.4</v>
      </c>
      <c r="AV10">
        <v>0.2</v>
      </c>
      <c r="AW10">
        <v>0.3</v>
      </c>
      <c r="AX10">
        <v>0.1</v>
      </c>
      <c r="AY10">
        <v>4.5999999999999996</v>
      </c>
      <c r="AZ10">
        <v>4.5</v>
      </c>
      <c r="BA10">
        <v>0</v>
      </c>
      <c r="BB10">
        <v>1</v>
      </c>
      <c r="BC10">
        <v>1.5</v>
      </c>
      <c r="BD10">
        <v>4.5</v>
      </c>
      <c r="BE10">
        <v>22.5</v>
      </c>
      <c r="BF10">
        <v>8</v>
      </c>
    </row>
    <row r="11" spans="1:58" x14ac:dyDescent="0.3">
      <c r="A11" t="s">
        <v>69</v>
      </c>
      <c r="B11" t="s">
        <v>144</v>
      </c>
      <c r="C11" t="s">
        <v>11</v>
      </c>
      <c r="D11" t="s">
        <v>172</v>
      </c>
      <c r="E11">
        <v>38.6</v>
      </c>
      <c r="F11">
        <v>35.5</v>
      </c>
      <c r="G11">
        <v>5.6</v>
      </c>
      <c r="H11">
        <v>9.4</v>
      </c>
      <c r="I11">
        <v>5.2</v>
      </c>
      <c r="J11">
        <v>1.6</v>
      </c>
      <c r="K11">
        <v>0.4</v>
      </c>
      <c r="L11">
        <v>2.2000000000000002</v>
      </c>
      <c r="M11">
        <v>5.6</v>
      </c>
      <c r="N11">
        <v>0.8</v>
      </c>
      <c r="O11">
        <v>0.1</v>
      </c>
      <c r="P11">
        <v>2.6</v>
      </c>
      <c r="Q11">
        <v>8.1999999999999993</v>
      </c>
      <c r="R11">
        <v>0.25990000000000002</v>
      </c>
      <c r="S11">
        <v>0.31940000000000002</v>
      </c>
      <c r="T11">
        <v>0.51029999999999998</v>
      </c>
      <c r="U11">
        <v>0.82950000000000002</v>
      </c>
      <c r="V11">
        <v>18.399999999999999</v>
      </c>
      <c r="W11">
        <v>0.6</v>
      </c>
      <c r="X11">
        <v>0.5</v>
      </c>
      <c r="Y11">
        <v>0</v>
      </c>
      <c r="Z11">
        <v>0</v>
      </c>
      <c r="AA11">
        <v>0</v>
      </c>
      <c r="AB11">
        <v>35.4</v>
      </c>
      <c r="AC11">
        <v>33</v>
      </c>
      <c r="AD11">
        <v>2.2999999999999998</v>
      </c>
      <c r="AE11">
        <v>6.9</v>
      </c>
      <c r="AF11">
        <v>4.9000000000000004</v>
      </c>
      <c r="AG11">
        <v>1.2</v>
      </c>
      <c r="AH11">
        <v>0.2</v>
      </c>
      <c r="AI11">
        <v>0.6</v>
      </c>
      <c r="AJ11">
        <v>2.2000000000000002</v>
      </c>
      <c r="AK11">
        <v>0.3</v>
      </c>
      <c r="AL11">
        <v>0.2</v>
      </c>
      <c r="AM11">
        <v>2</v>
      </c>
      <c r="AN11">
        <v>7.7</v>
      </c>
      <c r="AO11">
        <v>0.2051</v>
      </c>
      <c r="AP11">
        <v>0.24859999999999999</v>
      </c>
      <c r="AQ11">
        <v>0.30549999999999999</v>
      </c>
      <c r="AR11">
        <v>0.55400000000000005</v>
      </c>
      <c r="AS11">
        <v>10.3</v>
      </c>
      <c r="AT11">
        <v>0.2</v>
      </c>
      <c r="AU11">
        <v>0.1</v>
      </c>
      <c r="AV11">
        <v>0</v>
      </c>
      <c r="AW11">
        <v>0.3</v>
      </c>
      <c r="AX11">
        <v>0</v>
      </c>
      <c r="AY11">
        <v>5.0999999999999996</v>
      </c>
      <c r="AZ11">
        <v>6</v>
      </c>
      <c r="BA11">
        <v>0</v>
      </c>
      <c r="BB11">
        <v>1</v>
      </c>
      <c r="BC11">
        <v>4</v>
      </c>
      <c r="BD11">
        <v>2</v>
      </c>
      <c r="BE11">
        <v>25</v>
      </c>
      <c r="BF11">
        <v>9</v>
      </c>
    </row>
    <row r="12" spans="1:58" x14ac:dyDescent="0.3">
      <c r="A12" t="s">
        <v>160</v>
      </c>
      <c r="B12" t="s">
        <v>149</v>
      </c>
      <c r="C12" t="s">
        <v>10</v>
      </c>
      <c r="D12" t="s">
        <v>198</v>
      </c>
      <c r="E12">
        <v>35.9</v>
      </c>
      <c r="F12">
        <v>31.7</v>
      </c>
      <c r="G12">
        <v>4.2</v>
      </c>
      <c r="H12">
        <v>7.3</v>
      </c>
      <c r="I12">
        <v>5.6</v>
      </c>
      <c r="J12">
        <v>1</v>
      </c>
      <c r="K12">
        <v>0.2</v>
      </c>
      <c r="L12">
        <v>0.5</v>
      </c>
      <c r="M12">
        <v>4.0999999999999996</v>
      </c>
      <c r="N12">
        <v>0.5</v>
      </c>
      <c r="O12">
        <v>0.6</v>
      </c>
      <c r="P12">
        <v>3</v>
      </c>
      <c r="Q12">
        <v>7.6</v>
      </c>
      <c r="R12">
        <v>0.22789999999999999</v>
      </c>
      <c r="S12">
        <v>0.29289999999999999</v>
      </c>
      <c r="T12">
        <v>0.31840000000000002</v>
      </c>
      <c r="U12">
        <v>0.61129999999999995</v>
      </c>
      <c r="V12">
        <v>10.199999999999999</v>
      </c>
      <c r="W12">
        <v>0.9</v>
      </c>
      <c r="X12">
        <v>0.4</v>
      </c>
      <c r="Y12">
        <v>0.1</v>
      </c>
      <c r="Z12">
        <v>0.7</v>
      </c>
      <c r="AA12">
        <v>0</v>
      </c>
      <c r="AB12">
        <v>37.700000000000003</v>
      </c>
      <c r="AC12">
        <v>34.1</v>
      </c>
      <c r="AD12">
        <v>4.5999999999999996</v>
      </c>
      <c r="AE12">
        <v>8.1999999999999993</v>
      </c>
      <c r="AF12">
        <v>5.0999999999999996</v>
      </c>
      <c r="AG12">
        <v>1.8</v>
      </c>
      <c r="AH12">
        <v>0.3</v>
      </c>
      <c r="AI12">
        <v>1</v>
      </c>
      <c r="AJ12">
        <v>4</v>
      </c>
      <c r="AK12">
        <v>0.7</v>
      </c>
      <c r="AL12">
        <v>0</v>
      </c>
      <c r="AM12">
        <v>2.7</v>
      </c>
      <c r="AN12">
        <v>7.4</v>
      </c>
      <c r="AO12">
        <v>0.23769999999999999</v>
      </c>
      <c r="AP12">
        <v>0.2979</v>
      </c>
      <c r="AQ12">
        <v>0.39360000000000001</v>
      </c>
      <c r="AR12">
        <v>0.6915</v>
      </c>
      <c r="AS12">
        <v>13.6</v>
      </c>
      <c r="AT12">
        <v>0.8</v>
      </c>
      <c r="AU12">
        <v>0.5</v>
      </c>
      <c r="AV12">
        <v>0</v>
      </c>
      <c r="AW12">
        <v>0.4</v>
      </c>
      <c r="AX12">
        <v>0</v>
      </c>
      <c r="AY12">
        <v>5.7153846153846164</v>
      </c>
      <c r="AZ12">
        <v>2</v>
      </c>
      <c r="BA12">
        <v>0.30769230769230771</v>
      </c>
      <c r="BB12">
        <v>0.46153846153846162</v>
      </c>
      <c r="BC12">
        <v>1.0769230769230771</v>
      </c>
      <c r="BD12">
        <v>4.9230769230769234</v>
      </c>
      <c r="BE12">
        <v>23</v>
      </c>
      <c r="BF12">
        <v>6.384615384615385</v>
      </c>
    </row>
    <row r="13" spans="1:58" x14ac:dyDescent="0.3">
      <c r="A13" t="s">
        <v>149</v>
      </c>
      <c r="B13" t="s">
        <v>160</v>
      </c>
      <c r="C13" t="s">
        <v>11</v>
      </c>
      <c r="D13" t="s">
        <v>179</v>
      </c>
      <c r="E13">
        <v>36.5</v>
      </c>
      <c r="F13">
        <v>33.5</v>
      </c>
      <c r="G13">
        <v>3.8</v>
      </c>
      <c r="H13">
        <v>6.5</v>
      </c>
      <c r="I13">
        <v>4</v>
      </c>
      <c r="J13">
        <v>1.5</v>
      </c>
      <c r="K13">
        <v>0.2</v>
      </c>
      <c r="L13">
        <v>0.8</v>
      </c>
      <c r="M13">
        <v>3.5</v>
      </c>
      <c r="N13">
        <v>0.6</v>
      </c>
      <c r="O13">
        <v>0</v>
      </c>
      <c r="P13">
        <v>2.4</v>
      </c>
      <c r="Q13">
        <v>8.5</v>
      </c>
      <c r="R13">
        <v>0.1857</v>
      </c>
      <c r="S13">
        <v>0.24229999999999999</v>
      </c>
      <c r="T13">
        <v>0.31330000000000002</v>
      </c>
      <c r="U13">
        <v>0.55549999999999999</v>
      </c>
      <c r="V13">
        <v>10.8</v>
      </c>
      <c r="W13">
        <v>0.5</v>
      </c>
      <c r="X13">
        <v>0.3</v>
      </c>
      <c r="Y13">
        <v>0</v>
      </c>
      <c r="Z13">
        <v>0.2</v>
      </c>
      <c r="AA13">
        <v>0</v>
      </c>
      <c r="AB13">
        <v>38.6</v>
      </c>
      <c r="AC13">
        <v>34.5</v>
      </c>
      <c r="AD13">
        <v>5</v>
      </c>
      <c r="AE13">
        <v>9.3000000000000007</v>
      </c>
      <c r="AF13">
        <v>6.4</v>
      </c>
      <c r="AG13">
        <v>1.5</v>
      </c>
      <c r="AH13">
        <v>0.6</v>
      </c>
      <c r="AI13">
        <v>0.8</v>
      </c>
      <c r="AJ13">
        <v>4.7</v>
      </c>
      <c r="AK13">
        <v>0.8</v>
      </c>
      <c r="AL13">
        <v>0.6</v>
      </c>
      <c r="AM13">
        <v>3.3</v>
      </c>
      <c r="AN13">
        <v>8.5</v>
      </c>
      <c r="AO13">
        <v>0.26519999999999999</v>
      </c>
      <c r="AP13">
        <v>0.33</v>
      </c>
      <c r="AQ13">
        <v>0.41060000000000002</v>
      </c>
      <c r="AR13">
        <v>0.7407999999999999</v>
      </c>
      <c r="AS13">
        <v>14.4</v>
      </c>
      <c r="AT13">
        <v>1</v>
      </c>
      <c r="AU13">
        <v>0.3</v>
      </c>
      <c r="AV13">
        <v>0</v>
      </c>
      <c r="AW13">
        <v>0.5</v>
      </c>
      <c r="AX13">
        <v>0.1</v>
      </c>
      <c r="AY13">
        <v>5.3166666666666664</v>
      </c>
      <c r="AZ13">
        <v>2.083333333333333</v>
      </c>
      <c r="BA13">
        <v>0.41666666666666669</v>
      </c>
      <c r="BB13">
        <v>0.25</v>
      </c>
      <c r="BC13">
        <v>1.75</v>
      </c>
      <c r="BD13">
        <v>4.833333333333333</v>
      </c>
      <c r="BE13">
        <v>23</v>
      </c>
      <c r="BF13">
        <v>6.916666666666667</v>
      </c>
    </row>
    <row r="14" spans="1:58" x14ac:dyDescent="0.3">
      <c r="A14" t="s">
        <v>147</v>
      </c>
      <c r="B14" t="s">
        <v>135</v>
      </c>
      <c r="C14" t="s">
        <v>10</v>
      </c>
      <c r="D14" t="s">
        <v>174</v>
      </c>
      <c r="E14">
        <v>38.1</v>
      </c>
      <c r="F14">
        <v>33.5</v>
      </c>
      <c r="G14">
        <v>4.2</v>
      </c>
      <c r="H14">
        <v>8</v>
      </c>
      <c r="I14">
        <v>4.8</v>
      </c>
      <c r="J14">
        <v>2.1</v>
      </c>
      <c r="K14">
        <v>0.1</v>
      </c>
      <c r="L14">
        <v>1</v>
      </c>
      <c r="M14">
        <v>4</v>
      </c>
      <c r="N14">
        <v>1.2</v>
      </c>
      <c r="O14">
        <v>0</v>
      </c>
      <c r="P14">
        <v>3.4</v>
      </c>
      <c r="Q14">
        <v>8.6</v>
      </c>
      <c r="R14">
        <v>0.23680000000000001</v>
      </c>
      <c r="S14">
        <v>0.3256</v>
      </c>
      <c r="T14">
        <v>0.39900000000000002</v>
      </c>
      <c r="U14">
        <v>0.7248</v>
      </c>
      <c r="V14">
        <v>13.3</v>
      </c>
      <c r="W14">
        <v>0.5</v>
      </c>
      <c r="X14">
        <v>1.1000000000000001</v>
      </c>
      <c r="Y14">
        <v>0</v>
      </c>
      <c r="Z14">
        <v>0.1</v>
      </c>
      <c r="AA14">
        <v>0.2</v>
      </c>
      <c r="AB14">
        <v>37</v>
      </c>
      <c r="AC14">
        <v>32.4</v>
      </c>
      <c r="AD14">
        <v>4.9000000000000004</v>
      </c>
      <c r="AE14">
        <v>8.3000000000000007</v>
      </c>
      <c r="AF14">
        <v>5.9</v>
      </c>
      <c r="AG14">
        <v>1.3</v>
      </c>
      <c r="AH14">
        <v>0</v>
      </c>
      <c r="AI14">
        <v>1.1000000000000001</v>
      </c>
      <c r="AJ14">
        <v>4.4000000000000004</v>
      </c>
      <c r="AK14">
        <v>0.9</v>
      </c>
      <c r="AL14">
        <v>0</v>
      </c>
      <c r="AM14">
        <v>3.5</v>
      </c>
      <c r="AN14">
        <v>9.1999999999999993</v>
      </c>
      <c r="AO14">
        <v>0.25290000000000001</v>
      </c>
      <c r="AP14">
        <v>0.32569999999999999</v>
      </c>
      <c r="AQ14">
        <v>0.39529999999999998</v>
      </c>
      <c r="AR14">
        <v>0.72110000000000007</v>
      </c>
      <c r="AS14">
        <v>12.9</v>
      </c>
      <c r="AT14">
        <v>0.6</v>
      </c>
      <c r="AU14">
        <v>0.3</v>
      </c>
      <c r="AV14">
        <v>0.6</v>
      </c>
      <c r="AW14">
        <v>0.2</v>
      </c>
      <c r="AX14">
        <v>0</v>
      </c>
      <c r="AY14">
        <v>5.0923076923076929</v>
      </c>
      <c r="AZ14">
        <v>1.615384615384615</v>
      </c>
      <c r="BA14">
        <v>0.15384615384615391</v>
      </c>
      <c r="BB14">
        <v>0.53846153846153844</v>
      </c>
      <c r="BC14">
        <v>2.1538461538461542</v>
      </c>
      <c r="BD14">
        <v>5.2307692307692308</v>
      </c>
      <c r="BE14">
        <v>22.30769230769231</v>
      </c>
      <c r="BF14">
        <v>6.8461538461538458</v>
      </c>
    </row>
    <row r="15" spans="1:58" x14ac:dyDescent="0.3">
      <c r="A15" t="s">
        <v>135</v>
      </c>
      <c r="B15" t="s">
        <v>147</v>
      </c>
      <c r="C15" t="s">
        <v>11</v>
      </c>
      <c r="D15" t="s">
        <v>195</v>
      </c>
      <c r="E15">
        <v>37.4</v>
      </c>
      <c r="F15">
        <v>33.799999999999997</v>
      </c>
      <c r="G15">
        <v>3.6</v>
      </c>
      <c r="H15">
        <v>7.8</v>
      </c>
      <c r="I15">
        <v>5.4</v>
      </c>
      <c r="J15">
        <v>1.8</v>
      </c>
      <c r="K15">
        <v>0.1</v>
      </c>
      <c r="L15">
        <v>0.5</v>
      </c>
      <c r="M15">
        <v>3.4</v>
      </c>
      <c r="N15">
        <v>0.3</v>
      </c>
      <c r="O15">
        <v>0.4</v>
      </c>
      <c r="P15">
        <v>2.8</v>
      </c>
      <c r="Q15">
        <v>9.5</v>
      </c>
      <c r="R15">
        <v>0.22450000000000001</v>
      </c>
      <c r="S15">
        <v>0.28689999999999999</v>
      </c>
      <c r="T15">
        <v>0.32550000000000001</v>
      </c>
      <c r="U15">
        <v>0.61239999999999994</v>
      </c>
      <c r="V15">
        <v>11.3</v>
      </c>
      <c r="W15">
        <v>0.2</v>
      </c>
      <c r="X15">
        <v>0.4</v>
      </c>
      <c r="Y15">
        <v>0.2</v>
      </c>
      <c r="Z15">
        <v>0.2</v>
      </c>
      <c r="AA15">
        <v>0</v>
      </c>
      <c r="AB15">
        <v>39.200000000000003</v>
      </c>
      <c r="AC15">
        <v>36.700000000000003</v>
      </c>
      <c r="AD15">
        <v>5</v>
      </c>
      <c r="AE15">
        <v>10.7</v>
      </c>
      <c r="AF15">
        <v>7.1</v>
      </c>
      <c r="AG15">
        <v>1.5</v>
      </c>
      <c r="AH15">
        <v>0.5</v>
      </c>
      <c r="AI15">
        <v>1.6</v>
      </c>
      <c r="AJ15">
        <v>5</v>
      </c>
      <c r="AK15">
        <v>0.6</v>
      </c>
      <c r="AL15">
        <v>0</v>
      </c>
      <c r="AM15">
        <v>2</v>
      </c>
      <c r="AN15">
        <v>8.5</v>
      </c>
      <c r="AO15">
        <v>0.2898</v>
      </c>
      <c r="AP15">
        <v>0.32900000000000001</v>
      </c>
      <c r="AQ15">
        <v>0.48909999999999998</v>
      </c>
      <c r="AR15">
        <v>0.81820000000000004</v>
      </c>
      <c r="AS15">
        <v>18</v>
      </c>
      <c r="AT15">
        <v>0.3</v>
      </c>
      <c r="AU15">
        <v>0.3</v>
      </c>
      <c r="AV15">
        <v>0</v>
      </c>
      <c r="AW15">
        <v>0.2</v>
      </c>
      <c r="AX15">
        <v>0.1</v>
      </c>
      <c r="AY15">
        <v>4.9923076923076923</v>
      </c>
      <c r="AZ15">
        <v>3.1538461538461542</v>
      </c>
      <c r="BA15">
        <v>0.15384615384615391</v>
      </c>
      <c r="BB15">
        <v>1</v>
      </c>
      <c r="BC15">
        <v>1.461538461538461</v>
      </c>
      <c r="BD15">
        <v>5.2307692307692308</v>
      </c>
      <c r="BE15">
        <v>22.38461538461538</v>
      </c>
      <c r="BF15">
        <v>7.5384615384615383</v>
      </c>
    </row>
    <row r="16" spans="1:58" x14ac:dyDescent="0.3">
      <c r="A16" t="s">
        <v>148</v>
      </c>
      <c r="B16" t="s">
        <v>161</v>
      </c>
      <c r="C16" t="s">
        <v>10</v>
      </c>
      <c r="D16" t="s">
        <v>177</v>
      </c>
      <c r="E16">
        <v>37.5</v>
      </c>
      <c r="F16">
        <v>32.799999999999997</v>
      </c>
      <c r="G16">
        <v>4.8</v>
      </c>
      <c r="H16">
        <v>8</v>
      </c>
      <c r="I16">
        <v>5.2</v>
      </c>
      <c r="J16">
        <v>1.7</v>
      </c>
      <c r="K16">
        <v>0.1</v>
      </c>
      <c r="L16">
        <v>1</v>
      </c>
      <c r="M16">
        <v>4.4000000000000004</v>
      </c>
      <c r="N16">
        <v>0.5</v>
      </c>
      <c r="O16">
        <v>0.4</v>
      </c>
      <c r="P16">
        <v>4</v>
      </c>
      <c r="Q16">
        <v>7.1</v>
      </c>
      <c r="R16">
        <v>0.24199999999999999</v>
      </c>
      <c r="S16">
        <v>0.32619999999999999</v>
      </c>
      <c r="T16">
        <v>0.3901</v>
      </c>
      <c r="U16">
        <v>0.71619999999999995</v>
      </c>
      <c r="V16">
        <v>12.9</v>
      </c>
      <c r="W16">
        <v>0.7</v>
      </c>
      <c r="X16">
        <v>0.3</v>
      </c>
      <c r="Y16">
        <v>0.3</v>
      </c>
      <c r="Z16">
        <v>0.1</v>
      </c>
      <c r="AA16">
        <v>0.2</v>
      </c>
      <c r="AB16">
        <v>35.299999999999997</v>
      </c>
      <c r="AC16">
        <v>32.4</v>
      </c>
      <c r="AD16">
        <v>3.3</v>
      </c>
      <c r="AE16">
        <v>6.9</v>
      </c>
      <c r="AF16">
        <v>4</v>
      </c>
      <c r="AG16">
        <v>2.1</v>
      </c>
      <c r="AH16">
        <v>0</v>
      </c>
      <c r="AI16">
        <v>0.8</v>
      </c>
      <c r="AJ16">
        <v>3.3</v>
      </c>
      <c r="AK16">
        <v>0.7</v>
      </c>
      <c r="AL16">
        <v>0.2</v>
      </c>
      <c r="AM16">
        <v>2.2999999999999998</v>
      </c>
      <c r="AN16">
        <v>8</v>
      </c>
      <c r="AO16">
        <v>0.21199999999999999</v>
      </c>
      <c r="AP16">
        <v>0.26729999999999998</v>
      </c>
      <c r="AQ16">
        <v>0.34939999999999999</v>
      </c>
      <c r="AR16">
        <v>0.61709999999999998</v>
      </c>
      <c r="AS16">
        <v>11.4</v>
      </c>
      <c r="AT16">
        <v>0.6</v>
      </c>
      <c r="AU16">
        <v>0.4</v>
      </c>
      <c r="AV16">
        <v>0</v>
      </c>
      <c r="AW16">
        <v>0.2</v>
      </c>
      <c r="AX16">
        <v>0</v>
      </c>
      <c r="AY16">
        <v>5.2769230769230768</v>
      </c>
      <c r="AZ16">
        <v>2.2307692307692308</v>
      </c>
      <c r="BA16">
        <v>7.6923076923076927E-2</v>
      </c>
      <c r="BB16">
        <v>0.61538461538461542</v>
      </c>
      <c r="BC16">
        <v>1.461538461538461</v>
      </c>
      <c r="BD16">
        <v>5.8461538461538458</v>
      </c>
      <c r="BE16">
        <v>22.61538461538462</v>
      </c>
      <c r="BF16">
        <v>7.2307692307692308</v>
      </c>
    </row>
    <row r="17" spans="1:58" x14ac:dyDescent="0.3">
      <c r="A17" t="s">
        <v>161</v>
      </c>
      <c r="B17" t="s">
        <v>148</v>
      </c>
      <c r="C17" t="s">
        <v>11</v>
      </c>
      <c r="D17" t="s">
        <v>176</v>
      </c>
      <c r="E17">
        <v>37.799999999999997</v>
      </c>
      <c r="F17">
        <v>33.299999999999997</v>
      </c>
      <c r="G17">
        <v>5.9</v>
      </c>
      <c r="H17">
        <v>9.3000000000000007</v>
      </c>
      <c r="I17">
        <v>6.4</v>
      </c>
      <c r="J17">
        <v>1.5</v>
      </c>
      <c r="K17">
        <v>0.2</v>
      </c>
      <c r="L17">
        <v>1.2</v>
      </c>
      <c r="M17">
        <v>5.5</v>
      </c>
      <c r="N17">
        <v>1.2</v>
      </c>
      <c r="O17">
        <v>0.1</v>
      </c>
      <c r="P17">
        <v>2.7</v>
      </c>
      <c r="Q17">
        <v>7.9</v>
      </c>
      <c r="R17">
        <v>0.2717</v>
      </c>
      <c r="S17">
        <v>0.33600000000000002</v>
      </c>
      <c r="T17">
        <v>0.43290000000000001</v>
      </c>
      <c r="U17">
        <v>0.76919999999999999</v>
      </c>
      <c r="V17">
        <v>14.8</v>
      </c>
      <c r="W17">
        <v>0.5</v>
      </c>
      <c r="X17">
        <v>0.9</v>
      </c>
      <c r="Y17">
        <v>0.5</v>
      </c>
      <c r="Z17">
        <v>0.4</v>
      </c>
      <c r="AA17">
        <v>0</v>
      </c>
      <c r="AB17">
        <v>38.6</v>
      </c>
      <c r="AC17">
        <v>34</v>
      </c>
      <c r="AD17">
        <v>3.8</v>
      </c>
      <c r="AE17">
        <v>8</v>
      </c>
      <c r="AF17">
        <v>4.4000000000000004</v>
      </c>
      <c r="AG17">
        <v>2.7</v>
      </c>
      <c r="AH17">
        <v>0.1</v>
      </c>
      <c r="AI17">
        <v>0.8</v>
      </c>
      <c r="AJ17">
        <v>3.8</v>
      </c>
      <c r="AK17">
        <v>1.1000000000000001</v>
      </c>
      <c r="AL17">
        <v>0.1</v>
      </c>
      <c r="AM17">
        <v>3.4</v>
      </c>
      <c r="AN17">
        <v>8.6</v>
      </c>
      <c r="AO17">
        <v>0.23089999999999999</v>
      </c>
      <c r="AP17">
        <v>0.3155</v>
      </c>
      <c r="AQ17">
        <v>0.38879999999999998</v>
      </c>
      <c r="AR17">
        <v>0.70440000000000003</v>
      </c>
      <c r="AS17">
        <v>13.3</v>
      </c>
      <c r="AT17">
        <v>0.6</v>
      </c>
      <c r="AU17">
        <v>0.9</v>
      </c>
      <c r="AV17">
        <v>0.2</v>
      </c>
      <c r="AW17">
        <v>0.1</v>
      </c>
      <c r="AX17">
        <v>0.3</v>
      </c>
      <c r="AY17">
        <v>5.7111111111111112</v>
      </c>
      <c r="AZ17">
        <v>1.8888888888888891</v>
      </c>
      <c r="BA17">
        <v>0</v>
      </c>
      <c r="BB17">
        <v>0.55555555555555558</v>
      </c>
      <c r="BC17">
        <v>1.333333333333333</v>
      </c>
      <c r="BD17">
        <v>6.2222222222222223</v>
      </c>
      <c r="BE17">
        <v>23.666666666666671</v>
      </c>
      <c r="BF17">
        <v>6.8888888888888893</v>
      </c>
    </row>
    <row r="18" spans="1:58" x14ac:dyDescent="0.3">
      <c r="A18" t="s">
        <v>152</v>
      </c>
      <c r="B18" t="s">
        <v>153</v>
      </c>
      <c r="C18" t="s">
        <v>10</v>
      </c>
      <c r="D18" t="s">
        <v>183</v>
      </c>
      <c r="E18">
        <v>36.200000000000003</v>
      </c>
      <c r="F18">
        <v>34.1</v>
      </c>
      <c r="G18">
        <v>3.5</v>
      </c>
      <c r="H18">
        <v>8.1999999999999993</v>
      </c>
      <c r="I18">
        <v>5.8</v>
      </c>
      <c r="J18">
        <v>1.4</v>
      </c>
      <c r="K18">
        <v>0.2</v>
      </c>
      <c r="L18">
        <v>0.8</v>
      </c>
      <c r="M18">
        <v>3.3</v>
      </c>
      <c r="N18">
        <v>0.7</v>
      </c>
      <c r="O18">
        <v>0.1</v>
      </c>
      <c r="P18">
        <v>1.6</v>
      </c>
      <c r="Q18">
        <v>8.6</v>
      </c>
      <c r="R18">
        <v>0.2336</v>
      </c>
      <c r="S18">
        <v>0.26889999999999997</v>
      </c>
      <c r="T18">
        <v>0.35470000000000002</v>
      </c>
      <c r="U18">
        <v>0.62370000000000003</v>
      </c>
      <c r="V18">
        <v>12.4</v>
      </c>
      <c r="W18">
        <v>0.5</v>
      </c>
      <c r="X18">
        <v>0.2</v>
      </c>
      <c r="Y18">
        <v>0</v>
      </c>
      <c r="Z18">
        <v>0.3</v>
      </c>
      <c r="AA18">
        <v>0.1</v>
      </c>
      <c r="AB18">
        <v>38</v>
      </c>
      <c r="AC18">
        <v>33.9</v>
      </c>
      <c r="AD18">
        <v>4.8</v>
      </c>
      <c r="AE18">
        <v>8.8000000000000007</v>
      </c>
      <c r="AF18">
        <v>5.7</v>
      </c>
      <c r="AG18">
        <v>2.1</v>
      </c>
      <c r="AH18">
        <v>0.1</v>
      </c>
      <c r="AI18">
        <v>0.9</v>
      </c>
      <c r="AJ18">
        <v>4.5999999999999996</v>
      </c>
      <c r="AK18">
        <v>0.2</v>
      </c>
      <c r="AL18">
        <v>0.4</v>
      </c>
      <c r="AM18">
        <v>3.1</v>
      </c>
      <c r="AN18">
        <v>7.3</v>
      </c>
      <c r="AO18">
        <v>0.25469999999999998</v>
      </c>
      <c r="AP18">
        <v>0.32390000000000002</v>
      </c>
      <c r="AQ18">
        <v>0.40229999999999999</v>
      </c>
      <c r="AR18">
        <v>0.72609999999999997</v>
      </c>
      <c r="AS18">
        <v>13.8</v>
      </c>
      <c r="AT18">
        <v>1</v>
      </c>
      <c r="AU18">
        <v>0.7</v>
      </c>
      <c r="AV18">
        <v>0</v>
      </c>
      <c r="AW18">
        <v>0.3</v>
      </c>
      <c r="AX18">
        <v>0</v>
      </c>
      <c r="AY18">
        <v>5.08</v>
      </c>
      <c r="AZ18">
        <v>3.4</v>
      </c>
      <c r="BA18">
        <v>0</v>
      </c>
      <c r="BB18">
        <v>0.4</v>
      </c>
      <c r="BC18">
        <v>0.8</v>
      </c>
      <c r="BD18">
        <v>4.8</v>
      </c>
      <c r="BE18">
        <v>22.8</v>
      </c>
      <c r="BF18">
        <v>7.6</v>
      </c>
    </row>
    <row r="19" spans="1:58" x14ac:dyDescent="0.3">
      <c r="A19" t="s">
        <v>153</v>
      </c>
      <c r="B19" t="s">
        <v>152</v>
      </c>
      <c r="C19" t="s">
        <v>11</v>
      </c>
      <c r="D19" t="s">
        <v>186</v>
      </c>
      <c r="E19">
        <v>38.6</v>
      </c>
      <c r="F19">
        <v>34.6</v>
      </c>
      <c r="G19">
        <v>5.5</v>
      </c>
      <c r="H19">
        <v>9.8000000000000007</v>
      </c>
      <c r="I19">
        <v>6</v>
      </c>
      <c r="J19">
        <v>2.2000000000000002</v>
      </c>
      <c r="K19">
        <v>0.5</v>
      </c>
      <c r="L19">
        <v>1.1000000000000001</v>
      </c>
      <c r="M19">
        <v>5.2</v>
      </c>
      <c r="N19">
        <v>0.7</v>
      </c>
      <c r="O19">
        <v>0</v>
      </c>
      <c r="P19">
        <v>3</v>
      </c>
      <c r="Q19">
        <v>7.3</v>
      </c>
      <c r="R19">
        <v>0.27779999999999999</v>
      </c>
      <c r="S19">
        <v>0.34229999999999999</v>
      </c>
      <c r="T19">
        <v>0.46289999999999998</v>
      </c>
      <c r="U19">
        <v>0.80510000000000004</v>
      </c>
      <c r="V19">
        <v>16.3</v>
      </c>
      <c r="W19">
        <v>1</v>
      </c>
      <c r="X19">
        <v>0.6</v>
      </c>
      <c r="Y19">
        <v>0</v>
      </c>
      <c r="Z19">
        <v>0.4</v>
      </c>
      <c r="AA19">
        <v>0</v>
      </c>
      <c r="AB19">
        <v>38.700000000000003</v>
      </c>
      <c r="AC19">
        <v>33.9</v>
      </c>
      <c r="AD19">
        <v>5.3</v>
      </c>
      <c r="AE19">
        <v>8.3000000000000007</v>
      </c>
      <c r="AF19">
        <v>5.9</v>
      </c>
      <c r="AG19">
        <v>1.2</v>
      </c>
      <c r="AH19">
        <v>0</v>
      </c>
      <c r="AI19">
        <v>1.2</v>
      </c>
      <c r="AJ19">
        <v>5</v>
      </c>
      <c r="AK19">
        <v>0.9</v>
      </c>
      <c r="AL19">
        <v>0.4</v>
      </c>
      <c r="AM19">
        <v>3.3</v>
      </c>
      <c r="AN19">
        <v>8.4</v>
      </c>
      <c r="AO19">
        <v>0.2412</v>
      </c>
      <c r="AP19">
        <v>0.31759999999999999</v>
      </c>
      <c r="AQ19">
        <v>0.37609999999999999</v>
      </c>
      <c r="AR19">
        <v>0.69369999999999998</v>
      </c>
      <c r="AS19">
        <v>13.1</v>
      </c>
      <c r="AT19">
        <v>0.8</v>
      </c>
      <c r="AU19">
        <v>0.9</v>
      </c>
      <c r="AV19">
        <v>0</v>
      </c>
      <c r="AW19">
        <v>0.4</v>
      </c>
      <c r="AX19">
        <v>0</v>
      </c>
      <c r="AY19">
        <v>5.6</v>
      </c>
      <c r="AZ19">
        <v>2</v>
      </c>
      <c r="BA19">
        <v>0.5</v>
      </c>
      <c r="BB19">
        <v>0.5</v>
      </c>
      <c r="BC19">
        <v>1.5</v>
      </c>
      <c r="BD19">
        <v>2.5</v>
      </c>
      <c r="BE19">
        <v>25</v>
      </c>
      <c r="BF19">
        <v>8.5</v>
      </c>
    </row>
    <row r="20" spans="1:58" x14ac:dyDescent="0.3">
      <c r="A20" t="s">
        <v>154</v>
      </c>
      <c r="B20" t="s">
        <v>146</v>
      </c>
      <c r="C20" t="s">
        <v>10</v>
      </c>
      <c r="D20" t="s">
        <v>189</v>
      </c>
      <c r="E20">
        <v>37.200000000000003</v>
      </c>
      <c r="F20">
        <v>33.6</v>
      </c>
      <c r="G20">
        <v>4.3</v>
      </c>
      <c r="H20">
        <v>8.1</v>
      </c>
      <c r="I20">
        <v>5.2</v>
      </c>
      <c r="J20">
        <v>1.6</v>
      </c>
      <c r="K20">
        <v>0</v>
      </c>
      <c r="L20">
        <v>1.3</v>
      </c>
      <c r="M20">
        <v>4</v>
      </c>
      <c r="N20">
        <v>0.8</v>
      </c>
      <c r="O20">
        <v>0.2</v>
      </c>
      <c r="P20">
        <v>3.2</v>
      </c>
      <c r="Q20">
        <v>8</v>
      </c>
      <c r="R20">
        <v>0.2364</v>
      </c>
      <c r="S20">
        <v>0.30709999999999998</v>
      </c>
      <c r="T20">
        <v>0.39829999999999999</v>
      </c>
      <c r="U20">
        <v>0.70530000000000004</v>
      </c>
      <c r="V20">
        <v>13.6</v>
      </c>
      <c r="W20">
        <v>0.6</v>
      </c>
      <c r="X20">
        <v>0.3</v>
      </c>
      <c r="Y20">
        <v>0.1</v>
      </c>
      <c r="Z20">
        <v>0</v>
      </c>
      <c r="AA20">
        <v>0.2</v>
      </c>
      <c r="AB20">
        <v>35.299999999999997</v>
      </c>
      <c r="AC20">
        <v>32.700000000000003</v>
      </c>
      <c r="AD20">
        <v>2</v>
      </c>
      <c r="AE20">
        <v>5.9</v>
      </c>
      <c r="AF20">
        <v>4.0999999999999996</v>
      </c>
      <c r="AG20">
        <v>1.3</v>
      </c>
      <c r="AH20">
        <v>0</v>
      </c>
      <c r="AI20">
        <v>0.5</v>
      </c>
      <c r="AJ20">
        <v>1.9</v>
      </c>
      <c r="AK20">
        <v>0.4</v>
      </c>
      <c r="AL20">
        <v>0.1</v>
      </c>
      <c r="AM20">
        <v>2.1</v>
      </c>
      <c r="AN20">
        <v>9.1</v>
      </c>
      <c r="AO20">
        <v>0.17630000000000001</v>
      </c>
      <c r="AP20">
        <v>0.2281</v>
      </c>
      <c r="AQ20">
        <v>0.2606</v>
      </c>
      <c r="AR20">
        <v>0.48880000000000001</v>
      </c>
      <c r="AS20">
        <v>8.6999999999999993</v>
      </c>
      <c r="AT20">
        <v>0.6</v>
      </c>
      <c r="AU20">
        <v>0.3</v>
      </c>
      <c r="AV20">
        <v>0</v>
      </c>
      <c r="AW20">
        <v>0.2</v>
      </c>
      <c r="AX20">
        <v>0</v>
      </c>
      <c r="AY20">
        <v>5.45</v>
      </c>
      <c r="AZ20">
        <v>1.666666666666667</v>
      </c>
      <c r="BA20">
        <v>0.41666666666666669</v>
      </c>
      <c r="BB20">
        <v>8.3333333333333329E-2</v>
      </c>
      <c r="BC20">
        <v>1.75</v>
      </c>
      <c r="BD20">
        <v>4.916666666666667</v>
      </c>
      <c r="BE20">
        <v>23.416666666666671</v>
      </c>
      <c r="BF20">
        <v>7.916666666666667</v>
      </c>
    </row>
    <row r="21" spans="1:58" x14ac:dyDescent="0.3">
      <c r="A21" t="s">
        <v>146</v>
      </c>
      <c r="B21" t="s">
        <v>154</v>
      </c>
      <c r="C21" t="s">
        <v>11</v>
      </c>
      <c r="D21" t="s">
        <v>173</v>
      </c>
      <c r="E21">
        <v>39.299999999999997</v>
      </c>
      <c r="F21">
        <v>34.799999999999997</v>
      </c>
      <c r="G21">
        <v>5.3</v>
      </c>
      <c r="H21">
        <v>9.5</v>
      </c>
      <c r="I21">
        <v>6.2</v>
      </c>
      <c r="J21">
        <v>1.6</v>
      </c>
      <c r="K21">
        <v>0.3</v>
      </c>
      <c r="L21">
        <v>1.4</v>
      </c>
      <c r="M21">
        <v>5</v>
      </c>
      <c r="N21">
        <v>1.1000000000000001</v>
      </c>
      <c r="O21">
        <v>0.6</v>
      </c>
      <c r="P21">
        <v>3.1</v>
      </c>
      <c r="Q21">
        <v>9.6</v>
      </c>
      <c r="R21">
        <v>0.25929999999999997</v>
      </c>
      <c r="S21">
        <v>0.3256</v>
      </c>
      <c r="T21">
        <v>0.43559999999999999</v>
      </c>
      <c r="U21">
        <v>0.76139999999999997</v>
      </c>
      <c r="V21">
        <v>15.9</v>
      </c>
      <c r="W21">
        <v>0.5</v>
      </c>
      <c r="X21">
        <v>0.7</v>
      </c>
      <c r="Y21">
        <v>0</v>
      </c>
      <c r="Z21">
        <v>0.6</v>
      </c>
      <c r="AA21">
        <v>0.1</v>
      </c>
      <c r="AB21">
        <v>36.700000000000003</v>
      </c>
      <c r="AC21">
        <v>33.9</v>
      </c>
      <c r="AD21">
        <v>4.5</v>
      </c>
      <c r="AE21">
        <v>7.3</v>
      </c>
      <c r="AF21">
        <v>4.2</v>
      </c>
      <c r="AG21">
        <v>1.8</v>
      </c>
      <c r="AH21">
        <v>0</v>
      </c>
      <c r="AI21">
        <v>1.3</v>
      </c>
      <c r="AJ21">
        <v>4.0999999999999996</v>
      </c>
      <c r="AK21">
        <v>0.7</v>
      </c>
      <c r="AL21">
        <v>0.1</v>
      </c>
      <c r="AM21">
        <v>2.2999999999999998</v>
      </c>
      <c r="AN21">
        <v>8.9</v>
      </c>
      <c r="AO21">
        <v>0.2097</v>
      </c>
      <c r="AP21">
        <v>0.26419999999999999</v>
      </c>
      <c r="AQ21">
        <v>0.37830000000000003</v>
      </c>
      <c r="AR21">
        <v>0.64249999999999996</v>
      </c>
      <c r="AS21">
        <v>13</v>
      </c>
      <c r="AT21">
        <v>0.7</v>
      </c>
      <c r="AU21">
        <v>0.3</v>
      </c>
      <c r="AV21">
        <v>0.1</v>
      </c>
      <c r="AW21">
        <v>0.1</v>
      </c>
      <c r="AX21">
        <v>0.2</v>
      </c>
      <c r="AY21">
        <v>5.1749999999999998</v>
      </c>
      <c r="AZ21">
        <v>2</v>
      </c>
      <c r="BA21">
        <v>0</v>
      </c>
      <c r="BB21">
        <v>1</v>
      </c>
      <c r="BC21">
        <v>1.125</v>
      </c>
      <c r="BD21">
        <v>6.375</v>
      </c>
      <c r="BE21">
        <v>20.5</v>
      </c>
      <c r="BF21">
        <v>5</v>
      </c>
    </row>
    <row r="22" spans="1:58" x14ac:dyDescent="0.3">
      <c r="A22" t="s">
        <v>155</v>
      </c>
      <c r="B22" t="s">
        <v>157</v>
      </c>
      <c r="C22" t="s">
        <v>10</v>
      </c>
      <c r="D22" t="s">
        <v>190</v>
      </c>
      <c r="E22">
        <v>38.799999999999997</v>
      </c>
      <c r="F22">
        <v>34.700000000000003</v>
      </c>
      <c r="G22">
        <v>4.7</v>
      </c>
      <c r="H22">
        <v>8.1999999999999993</v>
      </c>
      <c r="I22">
        <v>6</v>
      </c>
      <c r="J22">
        <v>1.2</v>
      </c>
      <c r="K22">
        <v>0.2</v>
      </c>
      <c r="L22">
        <v>0.8</v>
      </c>
      <c r="M22">
        <v>4.5</v>
      </c>
      <c r="N22">
        <v>0.9</v>
      </c>
      <c r="O22">
        <v>0</v>
      </c>
      <c r="P22">
        <v>2.6</v>
      </c>
      <c r="Q22">
        <v>9.6</v>
      </c>
      <c r="R22">
        <v>0.23119999999999999</v>
      </c>
      <c r="S22">
        <v>0.28820000000000001</v>
      </c>
      <c r="T22">
        <v>0.35289999999999999</v>
      </c>
      <c r="U22">
        <v>0.64119999999999999</v>
      </c>
      <c r="V22">
        <v>12.2</v>
      </c>
      <c r="W22">
        <v>0.5</v>
      </c>
      <c r="X22">
        <v>0.4</v>
      </c>
      <c r="Y22">
        <v>0.4</v>
      </c>
      <c r="Z22">
        <v>0.7</v>
      </c>
      <c r="AA22">
        <v>0</v>
      </c>
      <c r="AB22">
        <v>40.700000000000003</v>
      </c>
      <c r="AC22">
        <v>36</v>
      </c>
      <c r="AD22">
        <v>4</v>
      </c>
      <c r="AE22">
        <v>8.8000000000000007</v>
      </c>
      <c r="AF22">
        <v>5.8</v>
      </c>
      <c r="AG22">
        <v>2.1</v>
      </c>
      <c r="AH22">
        <v>0.2</v>
      </c>
      <c r="AI22">
        <v>0.7</v>
      </c>
      <c r="AJ22">
        <v>3.6</v>
      </c>
      <c r="AK22">
        <v>0.7</v>
      </c>
      <c r="AL22">
        <v>0.1</v>
      </c>
      <c r="AM22">
        <v>3.2</v>
      </c>
      <c r="AN22">
        <v>9.1999999999999993</v>
      </c>
      <c r="AO22">
        <v>0.2424</v>
      </c>
      <c r="AP22">
        <v>0.31319999999999998</v>
      </c>
      <c r="AQ22">
        <v>0.36370000000000002</v>
      </c>
      <c r="AR22">
        <v>0.67679999999999996</v>
      </c>
      <c r="AS22">
        <v>13.4</v>
      </c>
      <c r="AT22">
        <v>0.5</v>
      </c>
      <c r="AU22">
        <v>1</v>
      </c>
      <c r="AV22">
        <v>0.2</v>
      </c>
      <c r="AW22">
        <v>0.2</v>
      </c>
      <c r="AX22">
        <v>0.2</v>
      </c>
      <c r="AY22">
        <v>5.6166666666666671</v>
      </c>
      <c r="AZ22">
        <v>2.333333333333333</v>
      </c>
      <c r="BA22">
        <v>0</v>
      </c>
      <c r="BB22">
        <v>0.91666666666666663</v>
      </c>
      <c r="BC22">
        <v>1.5</v>
      </c>
      <c r="BD22">
        <v>3.666666666666667</v>
      </c>
      <c r="BE22">
        <v>22.5</v>
      </c>
      <c r="BF22">
        <v>5.916666666666667</v>
      </c>
    </row>
    <row r="23" spans="1:58" x14ac:dyDescent="0.3">
      <c r="A23" t="s">
        <v>157</v>
      </c>
      <c r="B23" t="s">
        <v>155</v>
      </c>
      <c r="C23" t="s">
        <v>11</v>
      </c>
      <c r="D23" t="s">
        <v>194</v>
      </c>
      <c r="E23">
        <v>37.6</v>
      </c>
      <c r="F23">
        <v>34.299999999999997</v>
      </c>
      <c r="G23">
        <v>4</v>
      </c>
      <c r="H23">
        <v>8.1</v>
      </c>
      <c r="I23">
        <v>5.5</v>
      </c>
      <c r="J23">
        <v>1.4</v>
      </c>
      <c r="K23">
        <v>0</v>
      </c>
      <c r="L23">
        <v>1.2</v>
      </c>
      <c r="M23">
        <v>3.6</v>
      </c>
      <c r="N23">
        <v>0.2</v>
      </c>
      <c r="O23">
        <v>0.1</v>
      </c>
      <c r="P23">
        <v>2.5</v>
      </c>
      <c r="Q23">
        <v>8.1</v>
      </c>
      <c r="R23">
        <v>0.23449999999999999</v>
      </c>
      <c r="S23">
        <v>0.28179999999999999</v>
      </c>
      <c r="T23">
        <v>0.37769999999999998</v>
      </c>
      <c r="U23">
        <v>0.65959999999999996</v>
      </c>
      <c r="V23">
        <v>13.1</v>
      </c>
      <c r="W23">
        <v>0.1</v>
      </c>
      <c r="X23">
        <v>0.1</v>
      </c>
      <c r="Y23">
        <v>0.2</v>
      </c>
      <c r="Z23">
        <v>0.4</v>
      </c>
      <c r="AA23">
        <v>0</v>
      </c>
      <c r="AB23">
        <v>36.700000000000003</v>
      </c>
      <c r="AC23">
        <v>33</v>
      </c>
      <c r="AD23">
        <v>4.4000000000000004</v>
      </c>
      <c r="AE23">
        <v>7.2</v>
      </c>
      <c r="AF23">
        <v>5</v>
      </c>
      <c r="AG23">
        <v>1.1000000000000001</v>
      </c>
      <c r="AH23">
        <v>0.2</v>
      </c>
      <c r="AI23">
        <v>0.9</v>
      </c>
      <c r="AJ23">
        <v>4.2</v>
      </c>
      <c r="AK23">
        <v>1.3</v>
      </c>
      <c r="AL23">
        <v>0.1</v>
      </c>
      <c r="AM23">
        <v>2.8</v>
      </c>
      <c r="AN23">
        <v>9.4</v>
      </c>
      <c r="AO23">
        <v>0.21410000000000001</v>
      </c>
      <c r="AP23">
        <v>0.2797</v>
      </c>
      <c r="AQ23">
        <v>0.34100000000000003</v>
      </c>
      <c r="AR23">
        <v>0.62090000000000001</v>
      </c>
      <c r="AS23">
        <v>11.4</v>
      </c>
      <c r="AT23">
        <v>0.7</v>
      </c>
      <c r="AU23">
        <v>0.3</v>
      </c>
      <c r="AV23">
        <v>0.3</v>
      </c>
      <c r="AW23">
        <v>0.3</v>
      </c>
      <c r="AX23">
        <v>0</v>
      </c>
      <c r="AY23">
        <v>5.5</v>
      </c>
      <c r="AZ23">
        <v>2</v>
      </c>
      <c r="BA23">
        <v>0.45454545454545447</v>
      </c>
      <c r="BB23">
        <v>0.54545454545454541</v>
      </c>
      <c r="BC23">
        <v>1.7272727272727271</v>
      </c>
      <c r="BD23">
        <v>7.4545454545454541</v>
      </c>
      <c r="BE23">
        <v>22.72727272727273</v>
      </c>
      <c r="BF23">
        <v>6.3636363636363633</v>
      </c>
    </row>
    <row r="24" spans="1:58" x14ac:dyDescent="0.3">
      <c r="A24" t="s">
        <v>70</v>
      </c>
      <c r="B24" t="s">
        <v>65</v>
      </c>
      <c r="C24" t="s">
        <v>10</v>
      </c>
      <c r="D24" t="s">
        <v>187</v>
      </c>
      <c r="E24">
        <v>38.299999999999997</v>
      </c>
      <c r="F24">
        <v>33.6</v>
      </c>
      <c r="G24">
        <v>6</v>
      </c>
      <c r="H24">
        <v>8.6999999999999993</v>
      </c>
      <c r="I24">
        <v>5.5</v>
      </c>
      <c r="J24">
        <v>1.1000000000000001</v>
      </c>
      <c r="K24">
        <v>0.6</v>
      </c>
      <c r="L24">
        <v>1.5</v>
      </c>
      <c r="M24">
        <v>5.9</v>
      </c>
      <c r="N24">
        <v>0.4</v>
      </c>
      <c r="O24">
        <v>0.2</v>
      </c>
      <c r="P24">
        <v>3.6</v>
      </c>
      <c r="Q24">
        <v>9.3000000000000007</v>
      </c>
      <c r="R24">
        <v>0.2596</v>
      </c>
      <c r="S24">
        <v>0.3342</v>
      </c>
      <c r="T24">
        <v>0.46160000000000001</v>
      </c>
      <c r="U24">
        <v>0.79580000000000006</v>
      </c>
      <c r="V24">
        <v>15.5</v>
      </c>
      <c r="W24">
        <v>0.8</v>
      </c>
      <c r="X24">
        <v>0.4</v>
      </c>
      <c r="Y24">
        <v>0.3</v>
      </c>
      <c r="Z24">
        <v>0.4</v>
      </c>
      <c r="AA24">
        <v>0.1</v>
      </c>
      <c r="AB24">
        <v>37.799999999999997</v>
      </c>
      <c r="AC24">
        <v>33.6</v>
      </c>
      <c r="AD24">
        <v>3.9</v>
      </c>
      <c r="AE24">
        <v>7</v>
      </c>
      <c r="AF24">
        <v>3.6</v>
      </c>
      <c r="AG24">
        <v>1.9</v>
      </c>
      <c r="AH24">
        <v>0.2</v>
      </c>
      <c r="AI24">
        <v>1.3</v>
      </c>
      <c r="AJ24">
        <v>3.9</v>
      </c>
      <c r="AK24">
        <v>0.5</v>
      </c>
      <c r="AL24">
        <v>0</v>
      </c>
      <c r="AM24">
        <v>3.2</v>
      </c>
      <c r="AN24">
        <v>8.5</v>
      </c>
      <c r="AO24">
        <v>0.2039</v>
      </c>
      <c r="AP24">
        <v>0.28120000000000001</v>
      </c>
      <c r="AQ24">
        <v>0.3866</v>
      </c>
      <c r="AR24">
        <v>0.66779999999999995</v>
      </c>
      <c r="AS24">
        <v>13.2</v>
      </c>
      <c r="AT24">
        <v>0.7</v>
      </c>
      <c r="AU24">
        <v>0.7</v>
      </c>
      <c r="AV24">
        <v>0</v>
      </c>
      <c r="AW24">
        <v>0.3</v>
      </c>
      <c r="AX24">
        <v>0</v>
      </c>
      <c r="AY24">
        <v>5.0666666666666664</v>
      </c>
      <c r="AZ24">
        <v>1</v>
      </c>
      <c r="BA24">
        <v>0.33333333333333331</v>
      </c>
      <c r="BB24">
        <v>0.66666666666666663</v>
      </c>
      <c r="BC24">
        <v>1.333333333333333</v>
      </c>
      <c r="BD24">
        <v>3.666666666666667</v>
      </c>
      <c r="BE24">
        <v>20.333333333333329</v>
      </c>
      <c r="BF24">
        <v>5.666666666666667</v>
      </c>
    </row>
    <row r="25" spans="1:58" x14ac:dyDescent="0.3">
      <c r="A25" t="s">
        <v>65</v>
      </c>
      <c r="B25" t="s">
        <v>70</v>
      </c>
      <c r="C25" t="s">
        <v>11</v>
      </c>
      <c r="D25" t="s">
        <v>199</v>
      </c>
      <c r="E25">
        <v>38.200000000000003</v>
      </c>
      <c r="F25">
        <v>34</v>
      </c>
      <c r="G25">
        <v>5</v>
      </c>
      <c r="H25">
        <v>8.8000000000000007</v>
      </c>
      <c r="I25">
        <v>5.5</v>
      </c>
      <c r="J25">
        <v>1.9</v>
      </c>
      <c r="K25">
        <v>0.4</v>
      </c>
      <c r="L25">
        <v>1</v>
      </c>
      <c r="M25">
        <v>5</v>
      </c>
      <c r="N25">
        <v>1</v>
      </c>
      <c r="O25">
        <v>0.1</v>
      </c>
      <c r="P25">
        <v>3.1</v>
      </c>
      <c r="Q25">
        <v>7</v>
      </c>
      <c r="R25">
        <v>0.25750000000000001</v>
      </c>
      <c r="S25">
        <v>0.32269999999999999</v>
      </c>
      <c r="T25">
        <v>0.42220000000000002</v>
      </c>
      <c r="U25">
        <v>0.7451000000000001</v>
      </c>
      <c r="V25">
        <v>14.5</v>
      </c>
      <c r="W25">
        <v>0.9</v>
      </c>
      <c r="X25">
        <v>0.4</v>
      </c>
      <c r="Y25">
        <v>0.3</v>
      </c>
      <c r="Z25">
        <v>0.4</v>
      </c>
      <c r="AA25">
        <v>0.3</v>
      </c>
      <c r="AB25">
        <v>39.9</v>
      </c>
      <c r="AC25">
        <v>35.1</v>
      </c>
      <c r="AD25">
        <v>6.5</v>
      </c>
      <c r="AE25">
        <v>10.1</v>
      </c>
      <c r="AF25">
        <v>7.1</v>
      </c>
      <c r="AG25">
        <v>1.6</v>
      </c>
      <c r="AH25">
        <v>0.2</v>
      </c>
      <c r="AI25">
        <v>1.2</v>
      </c>
      <c r="AJ25">
        <v>6.2</v>
      </c>
      <c r="AK25">
        <v>0</v>
      </c>
      <c r="AL25">
        <v>0.4</v>
      </c>
      <c r="AM25">
        <v>3.2</v>
      </c>
      <c r="AN25">
        <v>7.9</v>
      </c>
      <c r="AO25">
        <v>0.28449999999999998</v>
      </c>
      <c r="AP25">
        <v>0.3523</v>
      </c>
      <c r="AQ25">
        <v>0.44450000000000001</v>
      </c>
      <c r="AR25">
        <v>0.79670000000000007</v>
      </c>
      <c r="AS25">
        <v>15.7</v>
      </c>
      <c r="AT25">
        <v>0.8</v>
      </c>
      <c r="AU25">
        <v>0.7</v>
      </c>
      <c r="AV25">
        <v>0.6</v>
      </c>
      <c r="AW25">
        <v>0.3</v>
      </c>
      <c r="AX25">
        <v>0.1</v>
      </c>
      <c r="AY25">
        <v>5.0068265068265063</v>
      </c>
      <c r="AZ25">
        <v>2.6057513914656769</v>
      </c>
      <c r="BA25">
        <v>0.1054778554778555</v>
      </c>
      <c r="BB25">
        <v>0.95711431425717142</v>
      </c>
      <c r="BC25">
        <v>1.8631130773987921</v>
      </c>
      <c r="BD25">
        <v>4.924480281623139</v>
      </c>
      <c r="BE25">
        <v>22.515520194091621</v>
      </c>
      <c r="BF25">
        <v>7.4326506826506824</v>
      </c>
    </row>
    <row r="26" spans="1:58" x14ac:dyDescent="0.3">
      <c r="A26" t="s">
        <v>150</v>
      </c>
      <c r="B26" t="s">
        <v>143</v>
      </c>
      <c r="C26" t="s">
        <v>10</v>
      </c>
      <c r="D26" t="s">
        <v>181</v>
      </c>
      <c r="E26">
        <v>34.299999999999997</v>
      </c>
      <c r="F26">
        <v>30.8</v>
      </c>
      <c r="G26">
        <v>2.9</v>
      </c>
      <c r="H26">
        <v>6.5</v>
      </c>
      <c r="I26">
        <v>4.5</v>
      </c>
      <c r="J26">
        <v>1.3</v>
      </c>
      <c r="K26">
        <v>0</v>
      </c>
      <c r="L26">
        <v>0.7</v>
      </c>
      <c r="M26">
        <v>2.8</v>
      </c>
      <c r="N26">
        <v>1.2</v>
      </c>
      <c r="O26">
        <v>0.6</v>
      </c>
      <c r="P26">
        <v>2.6</v>
      </c>
      <c r="Q26">
        <v>7.2</v>
      </c>
      <c r="R26">
        <v>0.2069</v>
      </c>
      <c r="S26">
        <v>0.27229999999999999</v>
      </c>
      <c r="T26">
        <v>0.31430000000000002</v>
      </c>
      <c r="U26">
        <v>0.58660000000000001</v>
      </c>
      <c r="V26">
        <v>9.9</v>
      </c>
      <c r="W26">
        <v>1.1000000000000001</v>
      </c>
      <c r="X26">
        <v>0.5</v>
      </c>
      <c r="Y26">
        <v>0</v>
      </c>
      <c r="Z26">
        <v>0.3</v>
      </c>
      <c r="AA26">
        <v>0</v>
      </c>
      <c r="AB26">
        <v>38.6</v>
      </c>
      <c r="AC26">
        <v>34.200000000000003</v>
      </c>
      <c r="AD26">
        <v>5.3</v>
      </c>
      <c r="AE26">
        <v>9.5</v>
      </c>
      <c r="AF26">
        <v>5.9</v>
      </c>
      <c r="AG26">
        <v>2.2999999999999998</v>
      </c>
      <c r="AH26">
        <v>0.3</v>
      </c>
      <c r="AI26">
        <v>1</v>
      </c>
      <c r="AJ26">
        <v>5.0999999999999996</v>
      </c>
      <c r="AK26">
        <v>1</v>
      </c>
      <c r="AL26">
        <v>0</v>
      </c>
      <c r="AM26">
        <v>3.3</v>
      </c>
      <c r="AN26">
        <v>5.5</v>
      </c>
      <c r="AO26">
        <v>0.27300000000000002</v>
      </c>
      <c r="AP26">
        <v>0.34989999999999999</v>
      </c>
      <c r="AQ26">
        <v>0.44469999999999998</v>
      </c>
      <c r="AR26">
        <v>0.79449999999999998</v>
      </c>
      <c r="AS26">
        <v>15.4</v>
      </c>
      <c r="AT26">
        <v>0.9</v>
      </c>
      <c r="AU26">
        <v>0.9</v>
      </c>
      <c r="AV26">
        <v>0.1</v>
      </c>
      <c r="AW26">
        <v>0.1</v>
      </c>
      <c r="AX26">
        <v>0.3</v>
      </c>
      <c r="AY26">
        <v>5.1545454545454552</v>
      </c>
      <c r="AZ26">
        <v>2.0909090909090908</v>
      </c>
      <c r="BA26">
        <v>0.36363636363636359</v>
      </c>
      <c r="BB26">
        <v>0.27272727272727271</v>
      </c>
      <c r="BC26">
        <v>2.0909090909090908</v>
      </c>
      <c r="BD26">
        <v>4.7272727272727284</v>
      </c>
      <c r="BE26">
        <v>22.18181818181818</v>
      </c>
      <c r="BF26">
        <v>7</v>
      </c>
    </row>
    <row r="27" spans="1:58" x14ac:dyDescent="0.3">
      <c r="A27" t="s">
        <v>143</v>
      </c>
      <c r="B27" t="s">
        <v>150</v>
      </c>
      <c r="C27" t="s">
        <v>11</v>
      </c>
      <c r="D27" t="s">
        <v>170</v>
      </c>
      <c r="E27">
        <v>40.1</v>
      </c>
      <c r="F27">
        <v>35.6</v>
      </c>
      <c r="G27">
        <v>5.6</v>
      </c>
      <c r="H27">
        <v>10.3</v>
      </c>
      <c r="I27">
        <v>6.7</v>
      </c>
      <c r="J27">
        <v>2</v>
      </c>
      <c r="K27">
        <v>0.3</v>
      </c>
      <c r="L27">
        <v>1.3</v>
      </c>
      <c r="M27">
        <v>5.4</v>
      </c>
      <c r="N27">
        <v>1.1000000000000001</v>
      </c>
      <c r="O27">
        <v>0.1</v>
      </c>
      <c r="P27">
        <v>3.3</v>
      </c>
      <c r="Q27">
        <v>9.1</v>
      </c>
      <c r="R27">
        <v>0.28670000000000001</v>
      </c>
      <c r="S27">
        <v>0.35720000000000002</v>
      </c>
      <c r="T27">
        <v>0.46889999999999998</v>
      </c>
      <c r="U27">
        <v>0.82609999999999995</v>
      </c>
      <c r="V27">
        <v>16.8</v>
      </c>
      <c r="W27">
        <v>0.6</v>
      </c>
      <c r="X27">
        <v>0.9</v>
      </c>
      <c r="Y27">
        <v>0.1</v>
      </c>
      <c r="Z27">
        <v>0.2</v>
      </c>
      <c r="AA27">
        <v>0.1</v>
      </c>
      <c r="AB27">
        <v>40.299999999999997</v>
      </c>
      <c r="AC27">
        <v>35.4</v>
      </c>
      <c r="AD27">
        <v>5.8</v>
      </c>
      <c r="AE27">
        <v>10.1</v>
      </c>
      <c r="AF27">
        <v>6</v>
      </c>
      <c r="AG27">
        <v>2.2000000000000002</v>
      </c>
      <c r="AH27">
        <v>0.2</v>
      </c>
      <c r="AI27">
        <v>1.7</v>
      </c>
      <c r="AJ27">
        <v>5.6</v>
      </c>
      <c r="AK27">
        <v>0.7</v>
      </c>
      <c r="AL27">
        <v>0.2</v>
      </c>
      <c r="AM27">
        <v>3.8</v>
      </c>
      <c r="AN27">
        <v>6</v>
      </c>
      <c r="AO27">
        <v>0.27960000000000002</v>
      </c>
      <c r="AP27">
        <v>0.35410000000000003</v>
      </c>
      <c r="AQ27">
        <v>0.49259999999999998</v>
      </c>
      <c r="AR27">
        <v>0.84659999999999991</v>
      </c>
      <c r="AS27">
        <v>17.8</v>
      </c>
      <c r="AT27">
        <v>0.8</v>
      </c>
      <c r="AU27">
        <v>0.7</v>
      </c>
      <c r="AV27">
        <v>0.2</v>
      </c>
      <c r="AW27">
        <v>0.2</v>
      </c>
      <c r="AX27">
        <v>0</v>
      </c>
      <c r="AY27">
        <v>4.9571428571428573</v>
      </c>
      <c r="AZ27">
        <v>2.8571428571428572</v>
      </c>
      <c r="BA27">
        <v>0</v>
      </c>
      <c r="BB27">
        <v>1</v>
      </c>
      <c r="BC27">
        <v>1.142857142857143</v>
      </c>
      <c r="BD27">
        <v>3.8571428571428572</v>
      </c>
      <c r="BE27">
        <v>21.142857142857139</v>
      </c>
      <c r="BF27">
        <v>6.1428571428571432</v>
      </c>
    </row>
    <row r="28" spans="1:58" x14ac:dyDescent="0.3">
      <c r="A28" t="s">
        <v>63</v>
      </c>
      <c r="B28" t="s">
        <v>66</v>
      </c>
      <c r="C28" t="s">
        <v>10</v>
      </c>
      <c r="D28" t="s">
        <v>175</v>
      </c>
      <c r="E28">
        <v>37.4</v>
      </c>
      <c r="F28">
        <v>34.4</v>
      </c>
      <c r="G28">
        <v>4.4000000000000004</v>
      </c>
      <c r="H28">
        <v>8.3000000000000007</v>
      </c>
      <c r="I28">
        <v>5.3</v>
      </c>
      <c r="J28">
        <v>1.2</v>
      </c>
      <c r="K28">
        <v>0</v>
      </c>
      <c r="L28">
        <v>1.8</v>
      </c>
      <c r="M28">
        <v>4.3</v>
      </c>
      <c r="N28">
        <v>0.9</v>
      </c>
      <c r="O28">
        <v>0</v>
      </c>
      <c r="P28">
        <v>2.4</v>
      </c>
      <c r="Q28">
        <v>9.6999999999999993</v>
      </c>
      <c r="R28">
        <v>0.2389</v>
      </c>
      <c r="S28">
        <v>0.29549999999999998</v>
      </c>
      <c r="T28">
        <v>0.43120000000000003</v>
      </c>
      <c r="U28">
        <v>0.7268</v>
      </c>
      <c r="V28">
        <v>14.9</v>
      </c>
      <c r="W28">
        <v>0.6</v>
      </c>
      <c r="X28">
        <v>0.4</v>
      </c>
      <c r="Y28">
        <v>0.1</v>
      </c>
      <c r="Z28">
        <v>0.1</v>
      </c>
      <c r="AA28">
        <v>0.2</v>
      </c>
      <c r="AB28">
        <v>39.4</v>
      </c>
      <c r="AC28">
        <v>34.5</v>
      </c>
      <c r="AD28">
        <v>5.9</v>
      </c>
      <c r="AE28">
        <v>9.1</v>
      </c>
      <c r="AF28">
        <v>6.5</v>
      </c>
      <c r="AG28">
        <v>1.4</v>
      </c>
      <c r="AH28">
        <v>0.1</v>
      </c>
      <c r="AI28">
        <v>1.1000000000000001</v>
      </c>
      <c r="AJ28">
        <v>5.4</v>
      </c>
      <c r="AK28">
        <v>1.5</v>
      </c>
      <c r="AL28">
        <v>0.1</v>
      </c>
      <c r="AM28">
        <v>3.7</v>
      </c>
      <c r="AN28">
        <v>9.4</v>
      </c>
      <c r="AO28">
        <v>0.252</v>
      </c>
      <c r="AP28">
        <v>0.33529999999999999</v>
      </c>
      <c r="AQ28">
        <v>0.38940000000000002</v>
      </c>
      <c r="AR28">
        <v>0.72470000000000001</v>
      </c>
      <c r="AS28">
        <v>14</v>
      </c>
      <c r="AT28">
        <v>0.5</v>
      </c>
      <c r="AU28">
        <v>0.8</v>
      </c>
      <c r="AV28">
        <v>0</v>
      </c>
      <c r="AW28">
        <v>0.4</v>
      </c>
      <c r="AX28">
        <v>0.1</v>
      </c>
      <c r="AY28">
        <v>4.3999999999999986</v>
      </c>
      <c r="AZ28">
        <v>3.666666666666667</v>
      </c>
      <c r="BA28">
        <v>0</v>
      </c>
      <c r="BB28">
        <v>0.66666666666666663</v>
      </c>
      <c r="BC28">
        <v>1.333333333333333</v>
      </c>
      <c r="BD28">
        <v>4.333333333333333</v>
      </c>
      <c r="BE28">
        <v>21</v>
      </c>
      <c r="BF28">
        <v>8</v>
      </c>
    </row>
    <row r="29" spans="1:58" x14ac:dyDescent="0.3">
      <c r="A29" t="s">
        <v>66</v>
      </c>
      <c r="B29" t="s">
        <v>63</v>
      </c>
      <c r="C29" t="s">
        <v>11</v>
      </c>
      <c r="D29" t="s">
        <v>192</v>
      </c>
      <c r="E29">
        <v>38.299999999999997</v>
      </c>
      <c r="F29">
        <v>32.9</v>
      </c>
      <c r="G29">
        <v>5.3</v>
      </c>
      <c r="H29">
        <v>7.5</v>
      </c>
      <c r="I29">
        <v>4.3</v>
      </c>
      <c r="J29">
        <v>2.1</v>
      </c>
      <c r="K29">
        <v>0</v>
      </c>
      <c r="L29">
        <v>1.1000000000000001</v>
      </c>
      <c r="M29">
        <v>5.3</v>
      </c>
      <c r="N29">
        <v>0.7</v>
      </c>
      <c r="O29">
        <v>0.1</v>
      </c>
      <c r="P29">
        <v>4.0999999999999996</v>
      </c>
      <c r="Q29">
        <v>8.6</v>
      </c>
      <c r="R29">
        <v>0.22320000000000001</v>
      </c>
      <c r="S29">
        <v>0.32229999999999998</v>
      </c>
      <c r="T29">
        <v>0.3861</v>
      </c>
      <c r="U29">
        <v>0.70850000000000002</v>
      </c>
      <c r="V29">
        <v>12.9</v>
      </c>
      <c r="W29">
        <v>0.7</v>
      </c>
      <c r="X29">
        <v>0.9</v>
      </c>
      <c r="Y29">
        <v>0.2</v>
      </c>
      <c r="Z29">
        <v>0.2</v>
      </c>
      <c r="AA29">
        <v>0.1</v>
      </c>
      <c r="AB29">
        <v>36</v>
      </c>
      <c r="AC29">
        <v>33</v>
      </c>
      <c r="AD29">
        <v>3.6</v>
      </c>
      <c r="AE29">
        <v>7.2</v>
      </c>
      <c r="AF29">
        <v>4.8</v>
      </c>
      <c r="AG29">
        <v>1.3</v>
      </c>
      <c r="AH29">
        <v>0.2</v>
      </c>
      <c r="AI29">
        <v>0.9</v>
      </c>
      <c r="AJ29">
        <v>3.4</v>
      </c>
      <c r="AK29">
        <v>0.7</v>
      </c>
      <c r="AL29">
        <v>0.2</v>
      </c>
      <c r="AM29">
        <v>2.6</v>
      </c>
      <c r="AN29">
        <v>8.4</v>
      </c>
      <c r="AO29">
        <v>0.2147</v>
      </c>
      <c r="AP29">
        <v>0.26759999999999989</v>
      </c>
      <c r="AQ29">
        <v>0.34420000000000001</v>
      </c>
      <c r="AR29">
        <v>0.6119</v>
      </c>
      <c r="AS29">
        <v>11.6</v>
      </c>
      <c r="AT29">
        <v>0.5</v>
      </c>
      <c r="AU29">
        <v>0.1</v>
      </c>
      <c r="AV29">
        <v>0.2</v>
      </c>
      <c r="AW29">
        <v>0.1</v>
      </c>
      <c r="AX29">
        <v>0.2</v>
      </c>
      <c r="AY29">
        <v>5.7846153846153836</v>
      </c>
      <c r="AZ29">
        <v>2.4615384615384621</v>
      </c>
      <c r="BA29">
        <v>0.15384615384615391</v>
      </c>
      <c r="BB29">
        <v>0.92307692307692313</v>
      </c>
      <c r="BC29">
        <v>1.6923076923076921</v>
      </c>
      <c r="BD29">
        <v>5.5384615384615383</v>
      </c>
      <c r="BE29">
        <v>23</v>
      </c>
      <c r="BF29">
        <v>5.9230769230769234</v>
      </c>
    </row>
    <row r="30" spans="1:58" x14ac:dyDescent="0.3">
      <c r="A30" t="s">
        <v>158</v>
      </c>
      <c r="B30" t="s">
        <v>151</v>
      </c>
      <c r="C30" t="s">
        <v>10</v>
      </c>
      <c r="D30" t="s">
        <v>196</v>
      </c>
      <c r="E30">
        <v>36.4</v>
      </c>
      <c r="F30">
        <v>33</v>
      </c>
      <c r="G30">
        <v>3.8</v>
      </c>
      <c r="H30">
        <v>7.8</v>
      </c>
      <c r="I30">
        <v>5.8</v>
      </c>
      <c r="J30">
        <v>1.1000000000000001</v>
      </c>
      <c r="K30">
        <v>0.2</v>
      </c>
      <c r="L30">
        <v>0.7</v>
      </c>
      <c r="M30">
        <v>3.3</v>
      </c>
      <c r="N30">
        <v>0.6</v>
      </c>
      <c r="O30">
        <v>0.1</v>
      </c>
      <c r="P30">
        <v>2.8</v>
      </c>
      <c r="Q30">
        <v>7.5</v>
      </c>
      <c r="R30">
        <v>0.23130000000000001</v>
      </c>
      <c r="S30">
        <v>0.2863</v>
      </c>
      <c r="T30">
        <v>0.3382</v>
      </c>
      <c r="U30">
        <v>0.62450000000000006</v>
      </c>
      <c r="V30">
        <v>11.4</v>
      </c>
      <c r="W30">
        <v>0.8</v>
      </c>
      <c r="X30">
        <v>0.1</v>
      </c>
      <c r="Y30">
        <v>0</v>
      </c>
      <c r="Z30">
        <v>0.5</v>
      </c>
      <c r="AA30">
        <v>0.1</v>
      </c>
      <c r="AB30">
        <v>36.1</v>
      </c>
      <c r="AC30">
        <v>32.9</v>
      </c>
      <c r="AD30">
        <v>3.9</v>
      </c>
      <c r="AE30">
        <v>7.4</v>
      </c>
      <c r="AF30">
        <v>4.9000000000000004</v>
      </c>
      <c r="AG30">
        <v>0.7</v>
      </c>
      <c r="AH30">
        <v>0.1</v>
      </c>
      <c r="AI30">
        <v>1.7</v>
      </c>
      <c r="AJ30">
        <v>3.9</v>
      </c>
      <c r="AK30">
        <v>0.4</v>
      </c>
      <c r="AL30">
        <v>0.1</v>
      </c>
      <c r="AM30">
        <v>2.7</v>
      </c>
      <c r="AN30">
        <v>8.6999999999999993</v>
      </c>
      <c r="AO30">
        <v>0.2198</v>
      </c>
      <c r="AP30">
        <v>0.27189999999999998</v>
      </c>
      <c r="AQ30">
        <v>0.39750000000000002</v>
      </c>
      <c r="AR30">
        <v>0.66930000000000001</v>
      </c>
      <c r="AS30">
        <v>13.4</v>
      </c>
      <c r="AT30">
        <v>0.7</v>
      </c>
      <c r="AU30">
        <v>0.3</v>
      </c>
      <c r="AV30">
        <v>0</v>
      </c>
      <c r="AW30">
        <v>0.2</v>
      </c>
      <c r="AX30">
        <v>0.1</v>
      </c>
      <c r="AY30">
        <v>5.37</v>
      </c>
      <c r="AZ30">
        <v>1.4</v>
      </c>
      <c r="BA30">
        <v>0.3</v>
      </c>
      <c r="BB30">
        <v>0.2</v>
      </c>
      <c r="BC30">
        <v>1.7</v>
      </c>
      <c r="BD30">
        <v>5.2</v>
      </c>
      <c r="BE30">
        <v>23.1</v>
      </c>
      <c r="BF30">
        <v>6.9</v>
      </c>
    </row>
    <row r="31" spans="1:58" x14ac:dyDescent="0.3">
      <c r="A31" t="s">
        <v>151</v>
      </c>
      <c r="B31" t="s">
        <v>158</v>
      </c>
      <c r="C31" t="s">
        <v>11</v>
      </c>
      <c r="D31" t="s">
        <v>182</v>
      </c>
      <c r="E31">
        <v>40.5</v>
      </c>
      <c r="F31">
        <v>34.5</v>
      </c>
      <c r="G31">
        <v>5.8</v>
      </c>
      <c r="H31">
        <v>9.1999999999999993</v>
      </c>
      <c r="I31">
        <v>5.3</v>
      </c>
      <c r="J31">
        <v>2.2000000000000002</v>
      </c>
      <c r="K31">
        <v>0.1</v>
      </c>
      <c r="L31">
        <v>1.6</v>
      </c>
      <c r="M31">
        <v>5.4</v>
      </c>
      <c r="N31">
        <v>0.9</v>
      </c>
      <c r="O31">
        <v>0.1</v>
      </c>
      <c r="P31">
        <v>4.9000000000000004</v>
      </c>
      <c r="Q31">
        <v>7.4</v>
      </c>
      <c r="R31">
        <v>0.2636</v>
      </c>
      <c r="S31">
        <v>0.35759999999999997</v>
      </c>
      <c r="T31">
        <v>0.46700000000000003</v>
      </c>
      <c r="U31">
        <v>0.82440000000000002</v>
      </c>
      <c r="V31">
        <v>16.399999999999999</v>
      </c>
      <c r="W31">
        <v>0.8</v>
      </c>
      <c r="X31">
        <v>0.6</v>
      </c>
      <c r="Y31">
        <v>0.1</v>
      </c>
      <c r="Z31">
        <v>0.3</v>
      </c>
      <c r="AA31">
        <v>0.3</v>
      </c>
      <c r="AB31">
        <v>36.700000000000003</v>
      </c>
      <c r="AC31">
        <v>33.4</v>
      </c>
      <c r="AD31">
        <v>3.5</v>
      </c>
      <c r="AE31">
        <v>7.7</v>
      </c>
      <c r="AF31">
        <v>5.5</v>
      </c>
      <c r="AG31">
        <v>1.1000000000000001</v>
      </c>
      <c r="AH31">
        <v>0.1</v>
      </c>
      <c r="AI31">
        <v>1</v>
      </c>
      <c r="AJ31">
        <v>3.3</v>
      </c>
      <c r="AK31">
        <v>0.5</v>
      </c>
      <c r="AL31">
        <v>0.3</v>
      </c>
      <c r="AM31">
        <v>2.8</v>
      </c>
      <c r="AN31">
        <v>10.3</v>
      </c>
      <c r="AO31">
        <v>0.22700000000000001</v>
      </c>
      <c r="AP31">
        <v>0.2843</v>
      </c>
      <c r="AQ31">
        <v>0.35539999999999999</v>
      </c>
      <c r="AR31">
        <v>0.63970000000000005</v>
      </c>
      <c r="AS31">
        <v>12</v>
      </c>
      <c r="AT31">
        <v>0.6</v>
      </c>
      <c r="AU31">
        <v>0</v>
      </c>
      <c r="AV31">
        <v>0.1</v>
      </c>
      <c r="AW31">
        <v>0.4</v>
      </c>
      <c r="AX31">
        <v>0</v>
      </c>
      <c r="AY31">
        <v>4.55</v>
      </c>
      <c r="AZ31">
        <v>2.5</v>
      </c>
      <c r="BA31">
        <v>0.33333333333333331</v>
      </c>
      <c r="BB31">
        <v>1.166666666666667</v>
      </c>
      <c r="BC31">
        <v>1.333333333333333</v>
      </c>
      <c r="BD31">
        <v>4.5</v>
      </c>
      <c r="BE31">
        <v>20.666666666666671</v>
      </c>
      <c r="BF31">
        <v>7.666666666666667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N30"/>
    </sheetView>
  </sheetViews>
  <sheetFormatPr defaultRowHeight="14.4" x14ac:dyDescent="0.3"/>
  <cols>
    <col min="1" max="1" width="17.21875" bestFit="1" customWidth="1"/>
  </cols>
  <sheetData>
    <row r="1" spans="1:18" x14ac:dyDescent="0.3">
      <c r="A1" s="20" t="s">
        <v>56</v>
      </c>
      <c r="B1" s="20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20" t="s">
        <v>62</v>
      </c>
    </row>
    <row r="2" spans="1:18" x14ac:dyDescent="0.3">
      <c r="A2" t="s">
        <v>170</v>
      </c>
      <c r="B2" t="s">
        <v>143</v>
      </c>
      <c r="C2">
        <v>3.5</v>
      </c>
      <c r="D2">
        <v>125</v>
      </c>
      <c r="E2">
        <v>-160</v>
      </c>
      <c r="F2">
        <v>4.5</v>
      </c>
      <c r="G2">
        <v>-154</v>
      </c>
      <c r="H2">
        <v>122</v>
      </c>
      <c r="I2">
        <v>3.5</v>
      </c>
      <c r="J2">
        <v>135</v>
      </c>
      <c r="K2">
        <v>-175</v>
      </c>
      <c r="L2">
        <v>4.5</v>
      </c>
      <c r="M2">
        <v>138</v>
      </c>
      <c r="N2">
        <v>120</v>
      </c>
      <c r="R2" s="12">
        <f t="shared" ref="R2:R30" si="0">MIN(C2,F2,I2,L2,O2)</f>
        <v>3.5</v>
      </c>
    </row>
    <row r="3" spans="1:18" x14ac:dyDescent="0.3">
      <c r="A3" t="s">
        <v>171</v>
      </c>
      <c r="B3" t="s">
        <v>144</v>
      </c>
      <c r="C3">
        <v>3.5</v>
      </c>
      <c r="D3">
        <v>100</v>
      </c>
      <c r="E3">
        <v>-130</v>
      </c>
      <c r="F3">
        <v>3.5</v>
      </c>
      <c r="G3">
        <v>106</v>
      </c>
      <c r="H3">
        <v>-136</v>
      </c>
      <c r="I3">
        <v>3.5</v>
      </c>
      <c r="J3">
        <v>100</v>
      </c>
      <c r="K3">
        <v>-130</v>
      </c>
      <c r="L3">
        <v>3.5</v>
      </c>
      <c r="M3">
        <v>102</v>
      </c>
      <c r="N3">
        <v>-136</v>
      </c>
      <c r="R3" s="12">
        <f t="shared" si="0"/>
        <v>3.5</v>
      </c>
    </row>
    <row r="4" spans="1:18" x14ac:dyDescent="0.3">
      <c r="A4" t="s">
        <v>172</v>
      </c>
      <c r="B4" t="s">
        <v>69</v>
      </c>
      <c r="C4">
        <v>4.5</v>
      </c>
      <c r="D4">
        <v>-130</v>
      </c>
      <c r="E4">
        <v>105</v>
      </c>
      <c r="F4">
        <v>4.5</v>
      </c>
      <c r="G4">
        <v>-128</v>
      </c>
      <c r="H4">
        <v>100</v>
      </c>
      <c r="I4">
        <v>4.5</v>
      </c>
      <c r="J4">
        <v>-135</v>
      </c>
      <c r="K4">
        <v>100</v>
      </c>
      <c r="L4" t="s">
        <v>145</v>
      </c>
      <c r="M4" t="s">
        <v>145</v>
      </c>
      <c r="N4" t="s">
        <v>145</v>
      </c>
      <c r="R4" s="12">
        <f t="shared" si="0"/>
        <v>4.5</v>
      </c>
    </row>
    <row r="5" spans="1:18" x14ac:dyDescent="0.3">
      <c r="A5" t="s">
        <v>173</v>
      </c>
      <c r="B5" t="s">
        <v>146</v>
      </c>
      <c r="C5">
        <v>6.5</v>
      </c>
      <c r="D5">
        <v>-150</v>
      </c>
      <c r="E5">
        <v>115</v>
      </c>
      <c r="F5">
        <v>6.5</v>
      </c>
      <c r="G5">
        <v>-144</v>
      </c>
      <c r="H5">
        <v>112</v>
      </c>
      <c r="I5">
        <v>6.5</v>
      </c>
      <c r="J5">
        <v>-145</v>
      </c>
      <c r="K5">
        <v>110</v>
      </c>
      <c r="L5">
        <v>6.5</v>
      </c>
      <c r="M5">
        <v>123</v>
      </c>
      <c r="N5">
        <v>125</v>
      </c>
      <c r="R5" s="12">
        <f t="shared" si="0"/>
        <v>6.5</v>
      </c>
    </row>
    <row r="6" spans="1:18" x14ac:dyDescent="0.3">
      <c r="A6" t="s">
        <v>174</v>
      </c>
      <c r="B6" t="s">
        <v>147</v>
      </c>
      <c r="C6">
        <v>4.5</v>
      </c>
      <c r="D6">
        <v>125</v>
      </c>
      <c r="E6">
        <v>-160</v>
      </c>
      <c r="F6">
        <v>4.5</v>
      </c>
      <c r="G6">
        <v>112</v>
      </c>
      <c r="H6">
        <v>-142</v>
      </c>
      <c r="I6">
        <v>4.5</v>
      </c>
      <c r="J6">
        <v>110</v>
      </c>
      <c r="K6">
        <v>-145</v>
      </c>
      <c r="L6">
        <v>4.5</v>
      </c>
      <c r="M6">
        <v>104</v>
      </c>
      <c r="N6">
        <v>-137</v>
      </c>
      <c r="R6" s="12">
        <f t="shared" si="0"/>
        <v>4.5</v>
      </c>
    </row>
    <row r="7" spans="1:18" x14ac:dyDescent="0.3">
      <c r="A7" t="s">
        <v>175</v>
      </c>
      <c r="B7" t="s">
        <v>63</v>
      </c>
      <c r="C7">
        <v>4.5</v>
      </c>
      <c r="D7">
        <v>-145</v>
      </c>
      <c r="E7">
        <v>115</v>
      </c>
      <c r="F7">
        <v>4.5</v>
      </c>
      <c r="G7">
        <v>-156</v>
      </c>
      <c r="H7">
        <v>122</v>
      </c>
      <c r="I7">
        <v>4.5</v>
      </c>
      <c r="J7">
        <v>-145</v>
      </c>
      <c r="K7">
        <v>110</v>
      </c>
      <c r="L7">
        <v>4.5</v>
      </c>
      <c r="M7">
        <v>145</v>
      </c>
      <c r="N7">
        <v>114</v>
      </c>
      <c r="R7" s="12">
        <f t="shared" si="0"/>
        <v>4.5</v>
      </c>
    </row>
    <row r="8" spans="1:18" x14ac:dyDescent="0.3">
      <c r="A8" t="s">
        <v>176</v>
      </c>
      <c r="B8" t="s">
        <v>161</v>
      </c>
      <c r="C8">
        <v>6.5</v>
      </c>
      <c r="D8">
        <v>-190</v>
      </c>
      <c r="E8">
        <v>145</v>
      </c>
      <c r="F8">
        <v>5.5</v>
      </c>
      <c r="G8">
        <v>120</v>
      </c>
      <c r="H8">
        <v>-152</v>
      </c>
      <c r="I8">
        <v>6.5</v>
      </c>
      <c r="J8">
        <v>-175</v>
      </c>
      <c r="K8">
        <v>135</v>
      </c>
      <c r="L8">
        <v>6.5</v>
      </c>
      <c r="M8">
        <v>110</v>
      </c>
      <c r="N8">
        <v>143</v>
      </c>
      <c r="R8" s="12">
        <f t="shared" si="0"/>
        <v>5.5</v>
      </c>
    </row>
    <row r="9" spans="1:18" x14ac:dyDescent="0.3">
      <c r="A9" t="s">
        <v>177</v>
      </c>
      <c r="B9" t="s">
        <v>148</v>
      </c>
      <c r="C9">
        <v>6.5</v>
      </c>
      <c r="D9">
        <v>-145</v>
      </c>
      <c r="E9">
        <v>115</v>
      </c>
      <c r="F9">
        <v>6.5</v>
      </c>
      <c r="G9">
        <v>-146</v>
      </c>
      <c r="H9">
        <v>114</v>
      </c>
      <c r="I9">
        <v>6.5</v>
      </c>
      <c r="J9" t="s">
        <v>145</v>
      </c>
      <c r="K9">
        <v>105</v>
      </c>
      <c r="L9">
        <v>6.5</v>
      </c>
      <c r="M9">
        <v>118</v>
      </c>
      <c r="N9">
        <v>130</v>
      </c>
      <c r="R9" s="12">
        <f t="shared" si="0"/>
        <v>6.5</v>
      </c>
    </row>
    <row r="10" spans="1:18" x14ac:dyDescent="0.3">
      <c r="A10" t="s">
        <v>178</v>
      </c>
      <c r="B10" t="s">
        <v>71</v>
      </c>
      <c r="C10">
        <v>3.5</v>
      </c>
      <c r="D10" t="s">
        <v>145</v>
      </c>
      <c r="E10" t="s">
        <v>145</v>
      </c>
      <c r="F10">
        <v>3.5</v>
      </c>
      <c r="G10" t="s">
        <v>145</v>
      </c>
      <c r="H10" t="s">
        <v>145</v>
      </c>
      <c r="I10">
        <v>3.5</v>
      </c>
      <c r="J10" t="s">
        <v>145</v>
      </c>
      <c r="K10" t="s">
        <v>145</v>
      </c>
      <c r="L10">
        <v>3.5</v>
      </c>
      <c r="M10" t="s">
        <v>145</v>
      </c>
      <c r="N10" t="s">
        <v>145</v>
      </c>
      <c r="R10" s="12">
        <f t="shared" si="0"/>
        <v>3.5</v>
      </c>
    </row>
    <row r="11" spans="1:18" x14ac:dyDescent="0.3">
      <c r="A11" t="s">
        <v>179</v>
      </c>
      <c r="B11" t="s">
        <v>149</v>
      </c>
      <c r="C11">
        <v>4.5</v>
      </c>
      <c r="D11">
        <v>100</v>
      </c>
      <c r="E11">
        <v>-125</v>
      </c>
      <c r="F11">
        <v>4.5</v>
      </c>
      <c r="G11">
        <v>-104</v>
      </c>
      <c r="H11">
        <v>-122</v>
      </c>
      <c r="I11">
        <v>4.5</v>
      </c>
      <c r="J11">
        <v>-105</v>
      </c>
      <c r="K11">
        <v>-125</v>
      </c>
      <c r="L11">
        <v>4.5</v>
      </c>
      <c r="M11">
        <v>-117</v>
      </c>
      <c r="N11">
        <v>-114</v>
      </c>
      <c r="R11" s="12">
        <f t="shared" si="0"/>
        <v>4.5</v>
      </c>
    </row>
    <row r="12" spans="1:18" x14ac:dyDescent="0.3">
      <c r="A12" t="s">
        <v>180</v>
      </c>
      <c r="B12" t="s">
        <v>137</v>
      </c>
      <c r="C12">
        <v>5.5</v>
      </c>
      <c r="D12">
        <v>-125</v>
      </c>
      <c r="E12">
        <v>100</v>
      </c>
      <c r="F12">
        <v>5.5</v>
      </c>
      <c r="G12">
        <v>-146</v>
      </c>
      <c r="H12">
        <v>114</v>
      </c>
      <c r="I12">
        <v>5.5</v>
      </c>
      <c r="J12">
        <v>-115</v>
      </c>
      <c r="K12">
        <v>-115</v>
      </c>
      <c r="L12">
        <v>5.5</v>
      </c>
      <c r="M12">
        <v>140</v>
      </c>
      <c r="N12">
        <v>118</v>
      </c>
      <c r="R12" s="12">
        <f t="shared" si="0"/>
        <v>5.5</v>
      </c>
    </row>
    <row r="13" spans="1:18" x14ac:dyDescent="0.3">
      <c r="A13" t="s">
        <v>181</v>
      </c>
      <c r="B13" t="s">
        <v>150</v>
      </c>
      <c r="C13">
        <v>4.5</v>
      </c>
      <c r="D13">
        <v>-160</v>
      </c>
      <c r="E13">
        <v>125</v>
      </c>
      <c r="F13">
        <v>4.5</v>
      </c>
      <c r="G13">
        <v>-150</v>
      </c>
      <c r="H13">
        <v>118</v>
      </c>
      <c r="I13">
        <v>4.5</v>
      </c>
      <c r="J13">
        <v>-160</v>
      </c>
      <c r="K13">
        <v>120</v>
      </c>
      <c r="L13">
        <v>4.5</v>
      </c>
      <c r="M13">
        <v>133</v>
      </c>
      <c r="N13">
        <v>128</v>
      </c>
      <c r="R13" s="12">
        <f t="shared" si="0"/>
        <v>4.5</v>
      </c>
    </row>
    <row r="14" spans="1:18" x14ac:dyDescent="0.3">
      <c r="A14" t="s">
        <v>182</v>
      </c>
      <c r="B14" t="s">
        <v>151</v>
      </c>
      <c r="C14">
        <v>4.5</v>
      </c>
      <c r="D14">
        <v>-105</v>
      </c>
      <c r="E14">
        <v>-120</v>
      </c>
      <c r="F14">
        <v>4.5</v>
      </c>
      <c r="G14">
        <v>-104</v>
      </c>
      <c r="H14">
        <v>-122</v>
      </c>
      <c r="I14">
        <v>4.5</v>
      </c>
      <c r="J14">
        <v>-105</v>
      </c>
      <c r="K14">
        <v>-120</v>
      </c>
      <c r="L14">
        <v>4.5</v>
      </c>
      <c r="M14">
        <v>-108</v>
      </c>
      <c r="N14">
        <v>-122</v>
      </c>
      <c r="R14" s="12">
        <f t="shared" si="0"/>
        <v>4.5</v>
      </c>
    </row>
    <row r="15" spans="1:18" x14ac:dyDescent="0.3">
      <c r="A15" t="s">
        <v>183</v>
      </c>
      <c r="B15" t="s">
        <v>152</v>
      </c>
      <c r="C15">
        <v>4.5</v>
      </c>
      <c r="D15">
        <v>-140</v>
      </c>
      <c r="E15">
        <v>110</v>
      </c>
      <c r="F15">
        <v>4.5</v>
      </c>
      <c r="G15">
        <v>-160</v>
      </c>
      <c r="H15">
        <v>124</v>
      </c>
      <c r="I15">
        <v>4.5</v>
      </c>
      <c r="J15">
        <v>-140</v>
      </c>
      <c r="K15">
        <v>105</v>
      </c>
      <c r="L15">
        <v>4.5</v>
      </c>
      <c r="M15">
        <v>-143</v>
      </c>
      <c r="N15">
        <v>108</v>
      </c>
      <c r="R15" s="12">
        <f t="shared" si="0"/>
        <v>4.5</v>
      </c>
    </row>
    <row r="16" spans="1:18" x14ac:dyDescent="0.3">
      <c r="A16" t="s">
        <v>184</v>
      </c>
      <c r="B16" t="s">
        <v>134</v>
      </c>
      <c r="C16">
        <v>3.5</v>
      </c>
      <c r="D16">
        <v>-110</v>
      </c>
      <c r="E16">
        <v>-115</v>
      </c>
      <c r="F16">
        <v>3.5</v>
      </c>
      <c r="G16">
        <v>-120</v>
      </c>
      <c r="H16">
        <v>-106</v>
      </c>
      <c r="I16">
        <v>3.5</v>
      </c>
      <c r="J16">
        <v>-120</v>
      </c>
      <c r="K16">
        <v>-110</v>
      </c>
      <c r="L16">
        <v>3.5</v>
      </c>
      <c r="M16">
        <v>104</v>
      </c>
      <c r="N16">
        <v>-137</v>
      </c>
      <c r="R16" s="12">
        <f t="shared" si="0"/>
        <v>3.5</v>
      </c>
    </row>
    <row r="17" spans="1:18" x14ac:dyDescent="0.3">
      <c r="A17" t="s">
        <v>185</v>
      </c>
      <c r="B17" t="s">
        <v>36</v>
      </c>
      <c r="C17">
        <v>7.5</v>
      </c>
      <c r="D17" t="s">
        <v>145</v>
      </c>
      <c r="E17" t="s">
        <v>145</v>
      </c>
      <c r="F17">
        <v>7.5</v>
      </c>
      <c r="G17" t="s">
        <v>145</v>
      </c>
      <c r="H17" t="s">
        <v>145</v>
      </c>
      <c r="I17">
        <v>7.5</v>
      </c>
      <c r="J17" t="s">
        <v>145</v>
      </c>
      <c r="K17" t="s">
        <v>145</v>
      </c>
      <c r="L17">
        <v>8.5</v>
      </c>
      <c r="M17" t="s">
        <v>145</v>
      </c>
      <c r="N17" t="s">
        <v>145</v>
      </c>
      <c r="R17" s="12">
        <f t="shared" si="0"/>
        <v>7.5</v>
      </c>
    </row>
    <row r="18" spans="1:18" x14ac:dyDescent="0.3">
      <c r="A18" t="s">
        <v>186</v>
      </c>
      <c r="B18" t="s">
        <v>153</v>
      </c>
      <c r="C18">
        <v>4.5</v>
      </c>
      <c r="D18">
        <v>115</v>
      </c>
      <c r="E18">
        <v>-145</v>
      </c>
      <c r="F18">
        <v>4.5</v>
      </c>
      <c r="G18">
        <v>116</v>
      </c>
      <c r="H18">
        <v>-148</v>
      </c>
      <c r="I18">
        <v>4.5</v>
      </c>
      <c r="J18">
        <v>115</v>
      </c>
      <c r="K18">
        <v>-155</v>
      </c>
      <c r="L18">
        <v>5.5</v>
      </c>
      <c r="M18">
        <v>120</v>
      </c>
      <c r="N18">
        <v>135</v>
      </c>
      <c r="R18" s="12">
        <f t="shared" si="0"/>
        <v>4.5</v>
      </c>
    </row>
    <row r="19" spans="1:18" x14ac:dyDescent="0.3">
      <c r="A19" t="s">
        <v>187</v>
      </c>
      <c r="B19" t="s">
        <v>70</v>
      </c>
      <c r="C19">
        <v>3.5</v>
      </c>
      <c r="D19">
        <v>105</v>
      </c>
      <c r="E19">
        <v>-135</v>
      </c>
      <c r="F19">
        <v>3.5</v>
      </c>
      <c r="G19">
        <v>102</v>
      </c>
      <c r="H19">
        <v>-130</v>
      </c>
      <c r="I19">
        <v>3.5</v>
      </c>
      <c r="J19">
        <v>100</v>
      </c>
      <c r="K19">
        <v>-130</v>
      </c>
      <c r="L19">
        <v>3.5</v>
      </c>
      <c r="M19">
        <v>100</v>
      </c>
      <c r="N19">
        <v>-134</v>
      </c>
      <c r="R19" s="12">
        <f t="shared" si="0"/>
        <v>3.5</v>
      </c>
    </row>
    <row r="20" spans="1:18" x14ac:dyDescent="0.3">
      <c r="A20" t="s">
        <v>188</v>
      </c>
      <c r="B20" t="s">
        <v>64</v>
      </c>
      <c r="C20">
        <v>3.5</v>
      </c>
      <c r="D20">
        <v>100</v>
      </c>
      <c r="E20">
        <v>-130</v>
      </c>
      <c r="F20">
        <v>3.5</v>
      </c>
      <c r="G20">
        <v>-108</v>
      </c>
      <c r="H20">
        <v>-118</v>
      </c>
      <c r="I20">
        <v>3.5</v>
      </c>
      <c r="J20" t="s">
        <v>145</v>
      </c>
      <c r="K20" t="s">
        <v>145</v>
      </c>
      <c r="L20">
        <v>3.5</v>
      </c>
      <c r="M20">
        <v>-103</v>
      </c>
      <c r="N20">
        <v>-130</v>
      </c>
      <c r="R20" s="12">
        <f t="shared" si="0"/>
        <v>3.5</v>
      </c>
    </row>
    <row r="21" spans="1:18" x14ac:dyDescent="0.3">
      <c r="A21" t="s">
        <v>189</v>
      </c>
      <c r="B21" t="s">
        <v>154</v>
      </c>
      <c r="C21">
        <v>5.5</v>
      </c>
      <c r="D21">
        <v>105</v>
      </c>
      <c r="E21">
        <v>-135</v>
      </c>
      <c r="F21">
        <v>5.5</v>
      </c>
      <c r="G21">
        <v>-104</v>
      </c>
      <c r="H21">
        <v>-122</v>
      </c>
      <c r="I21">
        <v>5.5</v>
      </c>
      <c r="J21">
        <v>105</v>
      </c>
      <c r="K21">
        <v>-135</v>
      </c>
      <c r="L21">
        <v>5.5</v>
      </c>
      <c r="M21">
        <v>-105</v>
      </c>
      <c r="N21">
        <v>-127</v>
      </c>
      <c r="R21" s="12">
        <f t="shared" si="0"/>
        <v>5.5</v>
      </c>
    </row>
    <row r="22" spans="1:18" x14ac:dyDescent="0.3">
      <c r="A22" t="s">
        <v>190</v>
      </c>
      <c r="B22" t="s">
        <v>155</v>
      </c>
      <c r="C22">
        <v>3.5</v>
      </c>
      <c r="D22">
        <v>-115</v>
      </c>
      <c r="E22">
        <v>-110</v>
      </c>
      <c r="F22">
        <v>3.5</v>
      </c>
      <c r="G22">
        <v>-130</v>
      </c>
      <c r="H22">
        <v>102</v>
      </c>
      <c r="I22">
        <v>3.5</v>
      </c>
      <c r="J22">
        <v>-130</v>
      </c>
      <c r="K22">
        <v>100</v>
      </c>
      <c r="L22">
        <v>3.5</v>
      </c>
      <c r="M22">
        <v>-118</v>
      </c>
      <c r="N22">
        <v>-112</v>
      </c>
      <c r="R22" s="12">
        <f t="shared" si="0"/>
        <v>3.5</v>
      </c>
    </row>
    <row r="23" spans="1:18" x14ac:dyDescent="0.3">
      <c r="A23" t="s">
        <v>191</v>
      </c>
      <c r="B23" t="s">
        <v>156</v>
      </c>
      <c r="C23">
        <v>6.5</v>
      </c>
      <c r="D23">
        <v>-105</v>
      </c>
      <c r="E23">
        <v>-120</v>
      </c>
      <c r="F23">
        <v>6.5</v>
      </c>
      <c r="G23">
        <v>-104</v>
      </c>
      <c r="H23">
        <v>-122</v>
      </c>
      <c r="I23">
        <v>6.5</v>
      </c>
      <c r="J23">
        <v>-110</v>
      </c>
      <c r="K23">
        <v>-120</v>
      </c>
      <c r="L23">
        <v>7.5</v>
      </c>
      <c r="M23">
        <v>108</v>
      </c>
      <c r="N23">
        <v>140</v>
      </c>
      <c r="R23" s="12">
        <f t="shared" si="0"/>
        <v>6.5</v>
      </c>
    </row>
    <row r="24" spans="1:18" x14ac:dyDescent="0.3">
      <c r="A24" t="s">
        <v>192</v>
      </c>
      <c r="B24" t="s">
        <v>66</v>
      </c>
      <c r="C24">
        <v>6.5</v>
      </c>
      <c r="D24">
        <v>-155</v>
      </c>
      <c r="E24">
        <v>120</v>
      </c>
      <c r="F24">
        <v>6.5</v>
      </c>
      <c r="G24">
        <v>-142</v>
      </c>
      <c r="H24">
        <v>112</v>
      </c>
      <c r="I24">
        <v>6.5</v>
      </c>
      <c r="J24">
        <v>-155</v>
      </c>
      <c r="K24">
        <v>115</v>
      </c>
      <c r="L24">
        <v>6.5</v>
      </c>
      <c r="M24">
        <v>125</v>
      </c>
      <c r="N24">
        <v>125</v>
      </c>
      <c r="R24" s="12">
        <f t="shared" si="0"/>
        <v>6.5</v>
      </c>
    </row>
    <row r="25" spans="1:18" x14ac:dyDescent="0.3">
      <c r="A25" t="s">
        <v>193</v>
      </c>
      <c r="B25" t="s">
        <v>73</v>
      </c>
      <c r="C25">
        <v>4.5</v>
      </c>
      <c r="D25">
        <v>-105</v>
      </c>
      <c r="E25">
        <v>-120</v>
      </c>
      <c r="F25">
        <v>4.5</v>
      </c>
      <c r="G25">
        <v>102</v>
      </c>
      <c r="H25">
        <v>-128</v>
      </c>
      <c r="I25">
        <v>4.5</v>
      </c>
      <c r="J25">
        <v>-105</v>
      </c>
      <c r="K25">
        <v>-120</v>
      </c>
      <c r="L25">
        <v>4.5</v>
      </c>
      <c r="M25">
        <v>-117</v>
      </c>
      <c r="N25">
        <v>-114</v>
      </c>
      <c r="R25" s="12">
        <f t="shared" si="0"/>
        <v>4.5</v>
      </c>
    </row>
    <row r="26" spans="1:18" x14ac:dyDescent="0.3">
      <c r="A26" t="s">
        <v>194</v>
      </c>
      <c r="B26" t="s">
        <v>157</v>
      </c>
      <c r="C26">
        <v>6.5</v>
      </c>
      <c r="D26">
        <v>100</v>
      </c>
      <c r="E26">
        <v>-125</v>
      </c>
      <c r="F26">
        <v>6.5</v>
      </c>
      <c r="G26">
        <v>-110</v>
      </c>
      <c r="H26">
        <v>-116</v>
      </c>
      <c r="I26">
        <v>6.5</v>
      </c>
      <c r="J26">
        <v>100</v>
      </c>
      <c r="K26">
        <v>-135</v>
      </c>
      <c r="L26">
        <v>6.5</v>
      </c>
      <c r="M26">
        <v>-103</v>
      </c>
      <c r="N26">
        <v>-130</v>
      </c>
      <c r="R26" s="12">
        <f t="shared" si="0"/>
        <v>6.5</v>
      </c>
    </row>
    <row r="27" spans="1:18" x14ac:dyDescent="0.3">
      <c r="A27" t="s">
        <v>195</v>
      </c>
      <c r="B27" t="s">
        <v>72</v>
      </c>
      <c r="C27">
        <v>5.5</v>
      </c>
      <c r="D27">
        <v>-125</v>
      </c>
      <c r="E27">
        <v>100</v>
      </c>
      <c r="F27">
        <v>5.5</v>
      </c>
      <c r="G27">
        <v>-146</v>
      </c>
      <c r="H27">
        <v>116</v>
      </c>
      <c r="I27">
        <v>5.5</v>
      </c>
      <c r="J27">
        <v>-135</v>
      </c>
      <c r="K27">
        <v>100</v>
      </c>
      <c r="L27">
        <v>5.5</v>
      </c>
      <c r="M27">
        <v>130</v>
      </c>
      <c r="N27">
        <v>120</v>
      </c>
      <c r="R27" s="12">
        <f t="shared" si="0"/>
        <v>5.5</v>
      </c>
    </row>
    <row r="28" spans="1:18" x14ac:dyDescent="0.3">
      <c r="A28" t="s">
        <v>196</v>
      </c>
      <c r="B28" t="s">
        <v>158</v>
      </c>
      <c r="C28">
        <v>3.5</v>
      </c>
      <c r="D28">
        <v>110</v>
      </c>
      <c r="E28">
        <v>-135</v>
      </c>
      <c r="F28" t="s">
        <v>145</v>
      </c>
      <c r="G28" t="s">
        <v>145</v>
      </c>
      <c r="H28" t="s">
        <v>145</v>
      </c>
      <c r="I28">
        <v>3.5</v>
      </c>
      <c r="J28">
        <v>110</v>
      </c>
      <c r="K28">
        <v>-140</v>
      </c>
      <c r="L28">
        <v>3.5</v>
      </c>
      <c r="M28">
        <v>108</v>
      </c>
      <c r="N28">
        <v>-143</v>
      </c>
      <c r="R28" s="12">
        <f t="shared" si="0"/>
        <v>3.5</v>
      </c>
    </row>
    <row r="29" spans="1:18" x14ac:dyDescent="0.3">
      <c r="A29" t="s">
        <v>197</v>
      </c>
      <c r="B29" t="s">
        <v>68</v>
      </c>
      <c r="C29">
        <v>5.5</v>
      </c>
      <c r="D29">
        <v>115</v>
      </c>
      <c r="E29">
        <v>-150</v>
      </c>
      <c r="F29">
        <v>5.5</v>
      </c>
      <c r="G29">
        <v>116</v>
      </c>
      <c r="H29">
        <v>-148</v>
      </c>
      <c r="I29">
        <v>5.5</v>
      </c>
      <c r="J29">
        <v>110</v>
      </c>
      <c r="K29">
        <v>-145</v>
      </c>
      <c r="L29">
        <v>5.5</v>
      </c>
      <c r="M29">
        <v>-109</v>
      </c>
      <c r="N29">
        <v>-122</v>
      </c>
      <c r="R29" s="12">
        <f t="shared" si="0"/>
        <v>5.5</v>
      </c>
    </row>
    <row r="30" spans="1:18" x14ac:dyDescent="0.3">
      <c r="A30" t="s">
        <v>198</v>
      </c>
      <c r="B30" t="s">
        <v>159</v>
      </c>
      <c r="C30">
        <v>4.5</v>
      </c>
      <c r="D30">
        <v>-105</v>
      </c>
      <c r="E30">
        <v>-125</v>
      </c>
      <c r="F30">
        <v>4.5</v>
      </c>
      <c r="G30">
        <v>-111</v>
      </c>
      <c r="H30">
        <v>-115</v>
      </c>
      <c r="I30">
        <v>4.5</v>
      </c>
      <c r="J30">
        <v>-105</v>
      </c>
      <c r="K30">
        <v>-120</v>
      </c>
      <c r="L30">
        <v>4.5</v>
      </c>
      <c r="M30">
        <v>-125</v>
      </c>
      <c r="N30">
        <v>-106</v>
      </c>
      <c r="R30" s="12">
        <f t="shared" si="0"/>
        <v>4.5</v>
      </c>
    </row>
    <row r="31" spans="1:18" x14ac:dyDescent="0.3">
      <c r="R31" s="12">
        <f t="shared" ref="R31" si="1">MIN(C31,F31,I31,L31,O31)</f>
        <v>0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17</v>
      </c>
      <c r="B2" s="1">
        <v>3</v>
      </c>
      <c r="C2" s="1">
        <v>6</v>
      </c>
      <c r="D2" s="1">
        <v>3.48</v>
      </c>
      <c r="F2" s="1"/>
      <c r="G2" s="1"/>
      <c r="H2" s="1"/>
    </row>
    <row r="3" spans="1:8" ht="15" thickBot="1" x14ac:dyDescent="0.35">
      <c r="A3" s="1">
        <v>18</v>
      </c>
      <c r="B3" s="1">
        <v>4.04</v>
      </c>
      <c r="C3" s="1">
        <v>5</v>
      </c>
      <c r="D3" s="1">
        <v>5.54</v>
      </c>
      <c r="F3" s="1"/>
      <c r="G3" s="1"/>
      <c r="H3" s="1"/>
    </row>
    <row r="4" spans="1:8" ht="15" thickBot="1" x14ac:dyDescent="0.35">
      <c r="A4" s="1">
        <v>16</v>
      </c>
      <c r="B4" s="1">
        <v>3.01</v>
      </c>
      <c r="C4" s="1">
        <v>4.0999999999999996</v>
      </c>
      <c r="D4" s="1">
        <v>5.72</v>
      </c>
      <c r="F4" s="1"/>
      <c r="G4" s="1"/>
      <c r="H4" s="1"/>
    </row>
    <row r="5" spans="1:8" ht="15" thickBot="1" x14ac:dyDescent="0.35">
      <c r="A5" s="1">
        <v>15</v>
      </c>
      <c r="B5" s="1">
        <v>3.03</v>
      </c>
      <c r="C5" s="1">
        <v>3</v>
      </c>
      <c r="D5" s="1">
        <v>4.24</v>
      </c>
      <c r="F5" s="1"/>
      <c r="G5" s="1"/>
      <c r="H5" s="1"/>
    </row>
    <row r="6" spans="1:8" ht="15" thickBot="1" x14ac:dyDescent="0.35">
      <c r="A6" s="1">
        <v>25</v>
      </c>
      <c r="B6" s="1">
        <v>5</v>
      </c>
      <c r="C6" s="1">
        <v>3</v>
      </c>
      <c r="D6" s="1">
        <v>5.84</v>
      </c>
      <c r="F6" s="1"/>
      <c r="G6" s="1"/>
      <c r="H6" s="1"/>
    </row>
    <row r="7" spans="1:8" ht="15" thickBot="1" x14ac:dyDescent="0.35">
      <c r="A7" s="1">
        <v>26</v>
      </c>
      <c r="B7" s="1">
        <v>4.08</v>
      </c>
      <c r="C7" s="1">
        <v>4.03</v>
      </c>
      <c r="D7" s="1">
        <v>6.02</v>
      </c>
      <c r="F7" s="1"/>
      <c r="G7" s="1"/>
      <c r="H7" s="1"/>
    </row>
    <row r="8" spans="1:8" ht="15" thickBot="1" x14ac:dyDescent="0.35">
      <c r="A8" s="1">
        <v>21</v>
      </c>
      <c r="B8" s="1">
        <v>2.0499999999999998</v>
      </c>
      <c r="C8" s="1">
        <v>4.29</v>
      </c>
      <c r="D8" s="1">
        <v>3.36</v>
      </c>
      <c r="F8" s="1"/>
      <c r="G8" s="1"/>
      <c r="H8" s="1"/>
    </row>
    <row r="9" spans="1:8" ht="15" thickBot="1" x14ac:dyDescent="0.35">
      <c r="A9" s="1">
        <v>22</v>
      </c>
      <c r="B9" s="1">
        <v>4.01</v>
      </c>
      <c r="C9" s="1">
        <v>3</v>
      </c>
      <c r="D9" s="1">
        <v>4.6900000000000004</v>
      </c>
      <c r="F9" s="1"/>
      <c r="G9" s="1"/>
      <c r="H9" s="1"/>
    </row>
    <row r="10" spans="1:8" ht="15" thickBot="1" x14ac:dyDescent="0.35">
      <c r="A10" s="1">
        <v>3</v>
      </c>
      <c r="B10" s="1">
        <v>3.09</v>
      </c>
      <c r="C10" s="1">
        <v>5</v>
      </c>
      <c r="D10" s="1">
        <v>4.8099999999999996</v>
      </c>
      <c r="F10" s="1"/>
      <c r="G10" s="1"/>
      <c r="H10" s="1"/>
    </row>
    <row r="11" spans="1:8" ht="15" thickBot="1" x14ac:dyDescent="0.35">
      <c r="A11" s="1">
        <v>4</v>
      </c>
      <c r="B11" s="1">
        <v>6.29</v>
      </c>
      <c r="C11" s="1">
        <v>2.95</v>
      </c>
      <c r="D11" s="1">
        <v>5.09</v>
      </c>
      <c r="F11" s="1"/>
      <c r="G11" s="1"/>
      <c r="H11" s="1"/>
    </row>
    <row r="12" spans="1:8" ht="15" thickBot="1" x14ac:dyDescent="0.35">
      <c r="A12" s="1">
        <v>10</v>
      </c>
      <c r="B12" s="1">
        <v>4.03</v>
      </c>
      <c r="C12" s="1">
        <v>4.09</v>
      </c>
      <c r="D12" s="1">
        <v>4.5999999999999996</v>
      </c>
      <c r="F12" s="1"/>
      <c r="G12" s="1"/>
      <c r="H12" s="1"/>
    </row>
    <row r="13" spans="1:8" ht="15" thickBot="1" x14ac:dyDescent="0.35">
      <c r="A13" s="1">
        <v>9</v>
      </c>
      <c r="B13" s="1">
        <v>3</v>
      </c>
      <c r="C13" s="1">
        <v>5</v>
      </c>
      <c r="D13" s="1">
        <v>5.25</v>
      </c>
      <c r="F13" s="1"/>
      <c r="G13" s="1"/>
      <c r="H13" s="1"/>
    </row>
    <row r="14" spans="1:8" ht="15" thickBot="1" x14ac:dyDescent="0.35">
      <c r="A14" s="1">
        <v>29</v>
      </c>
      <c r="B14" s="1">
        <v>4.28</v>
      </c>
      <c r="C14" s="1">
        <v>4.28</v>
      </c>
      <c r="D14" s="1">
        <v>5.69</v>
      </c>
      <c r="F14" s="1"/>
      <c r="G14" s="1"/>
      <c r="H14" s="1"/>
    </row>
    <row r="15" spans="1:8" ht="15" thickBot="1" x14ac:dyDescent="0.35">
      <c r="A15" s="1">
        <v>30</v>
      </c>
      <c r="B15" s="1">
        <v>3.23</v>
      </c>
      <c r="C15" s="1">
        <v>5.09</v>
      </c>
      <c r="D15" s="1">
        <v>4.75</v>
      </c>
      <c r="F15" s="1"/>
      <c r="G15" s="1"/>
      <c r="H15" s="1"/>
    </row>
    <row r="16" spans="1:8" ht="15" thickBot="1" x14ac:dyDescent="0.35">
      <c r="A16" s="1">
        <v>8</v>
      </c>
      <c r="B16" s="1">
        <v>4.04</v>
      </c>
      <c r="C16" s="1">
        <v>3</v>
      </c>
      <c r="D16" s="1">
        <v>5.36</v>
      </c>
    </row>
    <row r="17" spans="1:4" ht="15" thickBot="1" x14ac:dyDescent="0.35">
      <c r="A17" s="1">
        <v>7</v>
      </c>
      <c r="B17" s="1">
        <v>5</v>
      </c>
      <c r="C17" s="1">
        <v>4.0199999999999996</v>
      </c>
      <c r="D17" s="1">
        <v>5.48</v>
      </c>
    </row>
    <row r="18" spans="1:4" ht="15" thickBot="1" x14ac:dyDescent="0.35">
      <c r="A18" s="1">
        <v>19</v>
      </c>
      <c r="B18" s="1">
        <v>3</v>
      </c>
      <c r="C18" s="1">
        <v>5</v>
      </c>
      <c r="D18" s="1">
        <v>4.72</v>
      </c>
    </row>
    <row r="19" spans="1:4" ht="15" thickBot="1" x14ac:dyDescent="0.35">
      <c r="A19" s="1">
        <v>20</v>
      </c>
      <c r="B19" s="1">
        <v>5</v>
      </c>
      <c r="C19" s="1">
        <v>5.0599999999999996</v>
      </c>
      <c r="D19" s="1">
        <v>5.23</v>
      </c>
    </row>
    <row r="20" spans="1:4" ht="15" thickBot="1" x14ac:dyDescent="0.35">
      <c r="A20" s="1">
        <v>6</v>
      </c>
      <c r="B20" s="1">
        <v>4.16</v>
      </c>
      <c r="C20" s="1">
        <v>2</v>
      </c>
      <c r="D20" s="1">
        <v>5.49</v>
      </c>
    </row>
    <row r="21" spans="1:4" ht="15" thickBot="1" x14ac:dyDescent="0.35">
      <c r="A21" s="1">
        <v>5</v>
      </c>
      <c r="B21" s="1">
        <v>5.0199999999999996</v>
      </c>
      <c r="C21" s="1">
        <v>4.01</v>
      </c>
      <c r="D21" s="1">
        <v>4.83</v>
      </c>
    </row>
    <row r="22" spans="1:4" ht="15" thickBot="1" x14ac:dyDescent="0.35">
      <c r="A22" s="1">
        <v>27</v>
      </c>
      <c r="B22" s="1">
        <v>4.13</v>
      </c>
      <c r="C22" s="1">
        <v>4.1399999999999997</v>
      </c>
      <c r="D22" s="1">
        <v>5.55</v>
      </c>
    </row>
    <row r="23" spans="1:4" ht="15" thickBot="1" x14ac:dyDescent="0.35">
      <c r="A23" s="1">
        <v>28</v>
      </c>
      <c r="B23" s="1">
        <v>4.1900000000000004</v>
      </c>
      <c r="C23" s="1">
        <v>4.1100000000000003</v>
      </c>
      <c r="D23" s="1">
        <v>5.44</v>
      </c>
    </row>
    <row r="24" spans="1:4" ht="15" thickBot="1" x14ac:dyDescent="0.35">
      <c r="A24" s="1">
        <v>12</v>
      </c>
      <c r="B24" s="1">
        <v>6.03</v>
      </c>
      <c r="C24" s="1">
        <v>4</v>
      </c>
      <c r="D24" s="1">
        <v>4.71</v>
      </c>
    </row>
    <row r="25" spans="1:4" ht="15" thickBot="1" x14ac:dyDescent="0.35">
      <c r="A25" s="1">
        <v>11</v>
      </c>
      <c r="B25" s="1">
        <v>5.04</v>
      </c>
      <c r="C25" s="1">
        <v>6.45</v>
      </c>
      <c r="D25" s="1">
        <v>4.7</v>
      </c>
    </row>
    <row r="26" spans="1:4" ht="15" thickBot="1" x14ac:dyDescent="0.35">
      <c r="A26" s="1">
        <v>1</v>
      </c>
      <c r="B26" s="1">
        <v>3.24</v>
      </c>
      <c r="C26" s="1">
        <v>5.0999999999999996</v>
      </c>
      <c r="D26" s="1">
        <v>2.84</v>
      </c>
    </row>
    <row r="27" spans="1:4" ht="15" thickBot="1" x14ac:dyDescent="0.35">
      <c r="A27" s="1">
        <v>2</v>
      </c>
      <c r="B27" s="1">
        <v>5.33</v>
      </c>
      <c r="C27" s="1">
        <v>6.15</v>
      </c>
      <c r="D27" s="1">
        <v>3.11</v>
      </c>
    </row>
    <row r="28" spans="1:4" ht="15" thickBot="1" x14ac:dyDescent="0.35">
      <c r="A28" s="1">
        <v>23</v>
      </c>
      <c r="B28" s="1">
        <v>4.03</v>
      </c>
      <c r="C28" s="1">
        <v>5.07</v>
      </c>
      <c r="D28" s="1">
        <v>4.63</v>
      </c>
    </row>
    <row r="29" spans="1:4" ht="15" thickBot="1" x14ac:dyDescent="0.35">
      <c r="A29" s="1">
        <v>24</v>
      </c>
      <c r="B29" s="1">
        <v>5</v>
      </c>
      <c r="C29" s="1">
        <v>3</v>
      </c>
      <c r="D29" s="1">
        <v>4.99</v>
      </c>
    </row>
    <row r="30" spans="1:4" ht="15" thickBot="1" x14ac:dyDescent="0.35">
      <c r="A30" s="1">
        <v>14</v>
      </c>
      <c r="B30" s="1">
        <v>3.04</v>
      </c>
      <c r="C30" s="1">
        <v>4.01</v>
      </c>
      <c r="D30" s="1">
        <v>5.01</v>
      </c>
    </row>
    <row r="31" spans="1:4" ht="15" thickBot="1" x14ac:dyDescent="0.35">
      <c r="A31" s="1">
        <v>13</v>
      </c>
      <c r="B31" s="1">
        <v>5.0599999999999996</v>
      </c>
      <c r="C31" s="1">
        <v>3</v>
      </c>
      <c r="D31" s="1">
        <v>4.82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17</v>
      </c>
      <c r="B2" s="1">
        <v>3.0601298924936602</v>
      </c>
      <c r="C2" s="1">
        <v>5.8879591739387296</v>
      </c>
      <c r="D2" s="1">
        <v>4.0453955957321899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18</v>
      </c>
      <c r="B3" s="1">
        <v>3.7826581303358702</v>
      </c>
      <c r="C3" s="1">
        <v>4.7415339014028604</v>
      </c>
      <c r="D3" s="1">
        <v>5.1125408998723403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16</v>
      </c>
      <c r="B4" s="1">
        <v>3.5058827152093399</v>
      </c>
      <c r="C4" s="1">
        <v>3.67136384613061</v>
      </c>
      <c r="D4" s="1">
        <v>5.3853172275984802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15</v>
      </c>
      <c r="B5" s="1">
        <v>3.2953125573776898</v>
      </c>
      <c r="C5" s="1">
        <v>3.0840833410250998</v>
      </c>
      <c r="D5" s="1">
        <v>3.5285756114510298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25</v>
      </c>
      <c r="B6" s="1">
        <v>5.16228876657296</v>
      </c>
      <c r="C6" s="1">
        <v>3.6642145823780901</v>
      </c>
      <c r="D6" s="1">
        <v>4.9306145872591802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26</v>
      </c>
      <c r="B7" s="1">
        <v>4.0756859096121003</v>
      </c>
      <c r="C7" s="1">
        <v>4.4532486158529201</v>
      </c>
      <c r="D7" s="1">
        <v>5.7053195230945999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21</v>
      </c>
      <c r="B8" s="1">
        <v>2.5494259027381401</v>
      </c>
      <c r="C8" s="1">
        <v>4.6036230238943103</v>
      </c>
      <c r="D8" s="1">
        <v>3.91743543979802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22</v>
      </c>
      <c r="B9" s="1">
        <v>4.6574616921216503</v>
      </c>
      <c r="C9" s="1">
        <v>3.5108573693507998</v>
      </c>
      <c r="D9" s="1">
        <v>4.7324542311554296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3</v>
      </c>
      <c r="B10" s="1">
        <v>3.5867249525711</v>
      </c>
      <c r="C10" s="1">
        <v>4.8899598122241201</v>
      </c>
      <c r="D10" s="1">
        <v>5.5707807079727596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4</v>
      </c>
      <c r="B11" s="1">
        <v>5.8083267098525297</v>
      </c>
      <c r="C11" s="1">
        <v>2.5350249068835899</v>
      </c>
      <c r="D11" s="1">
        <v>4.6249852960792897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10</v>
      </c>
      <c r="B12" s="1">
        <v>4.28850665557938</v>
      </c>
      <c r="C12" s="1">
        <v>4.28081916609103</v>
      </c>
      <c r="D12" s="1">
        <v>4.6792445122964503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9</v>
      </c>
      <c r="B13" s="1">
        <v>3.68813884177422</v>
      </c>
      <c r="C13" s="1">
        <v>5.0210726958180301</v>
      </c>
      <c r="D13" s="1">
        <v>5.4752049402370897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29</v>
      </c>
      <c r="B14" s="1">
        <v>4.1810985747151204</v>
      </c>
      <c r="C14" s="1">
        <v>4.55974592344268</v>
      </c>
      <c r="D14" s="1">
        <v>5.44449096843727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30</v>
      </c>
      <c r="B15" s="1">
        <v>3.5090182218861301</v>
      </c>
      <c r="C15" s="1">
        <v>5.2772546808971104</v>
      </c>
      <c r="D15" s="1">
        <v>4.7958582648558199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8</v>
      </c>
      <c r="B16" s="1">
        <v>4.7043022146705296</v>
      </c>
      <c r="C16" s="1">
        <v>3.3205508540839901</v>
      </c>
      <c r="D16" s="1">
        <v>4.7014533795127003</v>
      </c>
    </row>
    <row r="17" spans="1:4" ht="15" thickBot="1" x14ac:dyDescent="0.35">
      <c r="A17" s="1">
        <v>7</v>
      </c>
      <c r="B17" s="1">
        <v>5.8028183903944504</v>
      </c>
      <c r="C17" s="1">
        <v>4.0128805959084897</v>
      </c>
      <c r="D17" s="1">
        <v>5.4910216687504096</v>
      </c>
    </row>
    <row r="18" spans="1:4" ht="15" thickBot="1" x14ac:dyDescent="0.35">
      <c r="A18" s="1">
        <v>19</v>
      </c>
      <c r="B18" s="1">
        <v>3.4818002625604598</v>
      </c>
      <c r="C18" s="1">
        <v>4.8089731264243403</v>
      </c>
      <c r="D18" s="1">
        <v>4.1953653659453796</v>
      </c>
    </row>
    <row r="19" spans="1:4" ht="15" thickBot="1" x14ac:dyDescent="0.35">
      <c r="A19" s="1">
        <v>20</v>
      </c>
      <c r="B19" s="1">
        <v>5.4357124217998702</v>
      </c>
      <c r="C19" s="1">
        <v>5.1667575420581304</v>
      </c>
      <c r="D19" s="1">
        <v>5.2263704588173701</v>
      </c>
    </row>
    <row r="20" spans="1:4" ht="15" thickBot="1" x14ac:dyDescent="0.35">
      <c r="A20" s="1">
        <v>6</v>
      </c>
      <c r="B20" s="1">
        <v>4.3325474540768303</v>
      </c>
      <c r="C20" s="1">
        <v>1.9594774829929</v>
      </c>
      <c r="D20" s="1">
        <v>5.1321649118644901</v>
      </c>
    </row>
    <row r="21" spans="1:4" ht="15" thickBot="1" x14ac:dyDescent="0.35">
      <c r="A21" s="1">
        <v>5</v>
      </c>
      <c r="B21" s="1">
        <v>5.3121309962040701</v>
      </c>
      <c r="C21" s="1">
        <v>4.2196584287214902</v>
      </c>
      <c r="D21" s="1">
        <v>5.1239494486371902</v>
      </c>
    </row>
    <row r="22" spans="1:4" ht="15" thickBot="1" x14ac:dyDescent="0.35">
      <c r="A22" s="1">
        <v>27</v>
      </c>
      <c r="B22" s="1">
        <v>4.7611530066597103</v>
      </c>
      <c r="C22" s="1">
        <v>4.0243129078632096</v>
      </c>
      <c r="D22" s="1">
        <v>5.3377034081708903</v>
      </c>
    </row>
    <row r="23" spans="1:4" ht="15" thickBot="1" x14ac:dyDescent="0.35">
      <c r="A23" s="1">
        <v>28</v>
      </c>
      <c r="B23" s="1">
        <v>3.68194313022792</v>
      </c>
      <c r="C23" s="1">
        <v>4.46648320440951</v>
      </c>
      <c r="D23" s="1">
        <v>5.6846597381358901</v>
      </c>
    </row>
    <row r="24" spans="1:4" ht="15" thickBot="1" x14ac:dyDescent="0.35">
      <c r="A24" s="1">
        <v>12</v>
      </c>
      <c r="B24" s="1">
        <v>6.1191103542977201</v>
      </c>
      <c r="C24" s="1">
        <v>4.0949960980750397</v>
      </c>
      <c r="D24" s="1">
        <v>4.6495273090615497</v>
      </c>
    </row>
    <row r="25" spans="1:4" ht="15" thickBot="1" x14ac:dyDescent="0.35">
      <c r="A25" s="1">
        <v>11</v>
      </c>
      <c r="B25" s="1">
        <v>5.2959846117378602</v>
      </c>
      <c r="C25" s="1">
        <v>6.2738822484165402</v>
      </c>
      <c r="D25" s="1">
        <v>4.4088888303628098</v>
      </c>
    </row>
    <row r="26" spans="1:4" ht="15" thickBot="1" x14ac:dyDescent="0.35">
      <c r="A26" s="1">
        <v>1</v>
      </c>
      <c r="B26" s="1">
        <v>2.9371317503615</v>
      </c>
      <c r="C26" s="1">
        <v>5.4262581792430797</v>
      </c>
      <c r="D26" s="1">
        <v>3.5225977250159</v>
      </c>
    </row>
    <row r="27" spans="1:4" ht="15" thickBot="1" x14ac:dyDescent="0.35">
      <c r="A27" s="1">
        <v>2</v>
      </c>
      <c r="B27" s="1">
        <v>5.6973478718517203</v>
      </c>
      <c r="C27" s="1">
        <v>6.00474160442488</v>
      </c>
      <c r="D27" s="1">
        <v>3.5070186708520099</v>
      </c>
    </row>
    <row r="28" spans="1:4" ht="15" thickBot="1" x14ac:dyDescent="0.35">
      <c r="A28" s="1">
        <v>23</v>
      </c>
      <c r="B28" s="1">
        <v>4.3959103920971696</v>
      </c>
      <c r="C28" s="1">
        <v>5.6029562211901904</v>
      </c>
      <c r="D28" s="1">
        <v>4.6282761998426301</v>
      </c>
    </row>
    <row r="29" spans="1:4" ht="15" thickBot="1" x14ac:dyDescent="0.35">
      <c r="A29" s="1">
        <v>24</v>
      </c>
      <c r="B29" s="1">
        <v>5.5239070965084904</v>
      </c>
      <c r="C29" s="1">
        <v>3.6049803049777802</v>
      </c>
      <c r="D29" s="1">
        <v>5.3772733971886097</v>
      </c>
    </row>
    <row r="30" spans="1:4" ht="15" thickBot="1" x14ac:dyDescent="0.35">
      <c r="A30" s="1">
        <v>14</v>
      </c>
      <c r="B30" s="1">
        <v>3.5247713483621901</v>
      </c>
      <c r="C30" s="1">
        <v>3.9567224024582002</v>
      </c>
      <c r="D30" s="1">
        <v>5.4112086182781898</v>
      </c>
    </row>
    <row r="31" spans="1:4" ht="15" thickBot="1" x14ac:dyDescent="0.35">
      <c r="A31" s="1">
        <v>13</v>
      </c>
      <c r="B31" s="1">
        <v>5.7332522784089797</v>
      </c>
      <c r="C31" s="1">
        <v>3.42202158221335</v>
      </c>
      <c r="D31" s="1">
        <v>5.2148260056323004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17</v>
      </c>
      <c r="B2" s="1">
        <v>3.0519061215587402</v>
      </c>
      <c r="C2" s="1">
        <v>5.9113864867504304</v>
      </c>
      <c r="D2" s="1">
        <v>3.9335718508662598</v>
      </c>
    </row>
    <row r="3" spans="1:4" ht="15" thickBot="1" x14ac:dyDescent="0.35">
      <c r="A3" s="1">
        <v>18</v>
      </c>
      <c r="B3" s="1">
        <v>3.7564015653332201</v>
      </c>
      <c r="C3" s="1">
        <v>4.8048888051148699</v>
      </c>
      <c r="D3" s="1">
        <v>5.05986775546884</v>
      </c>
    </row>
    <row r="4" spans="1:4" ht="15" thickBot="1" x14ac:dyDescent="0.35">
      <c r="A4" s="1">
        <v>16</v>
      </c>
      <c r="B4" s="1">
        <v>3.5033584655279402</v>
      </c>
      <c r="C4" s="1">
        <v>3.6997471997164699</v>
      </c>
      <c r="D4" s="1">
        <v>5.1863301584513</v>
      </c>
    </row>
    <row r="5" spans="1:4" ht="15" thickBot="1" x14ac:dyDescent="0.35">
      <c r="A5" s="1">
        <v>15</v>
      </c>
      <c r="B5" s="1">
        <v>3.3075015124790301</v>
      </c>
      <c r="C5" s="1">
        <v>3.1539151681902902</v>
      </c>
      <c r="D5" s="1">
        <v>3.5708420069456701</v>
      </c>
    </row>
    <row r="6" spans="1:4" ht="15" thickBot="1" x14ac:dyDescent="0.35">
      <c r="A6" s="1">
        <v>25</v>
      </c>
      <c r="B6" s="1">
        <v>5.2002354866654796</v>
      </c>
      <c r="C6" s="1">
        <v>3.6297349297770101</v>
      </c>
      <c r="D6" s="1">
        <v>4.9165663360804297</v>
      </c>
    </row>
    <row r="7" spans="1:4" ht="15" thickBot="1" x14ac:dyDescent="0.35">
      <c r="A7" s="1">
        <v>26</v>
      </c>
      <c r="B7" s="1">
        <v>4.1142148116546204</v>
      </c>
      <c r="C7" s="1">
        <v>4.4676107694641098</v>
      </c>
      <c r="D7" s="1">
        <v>5.7834133835344597</v>
      </c>
    </row>
    <row r="8" spans="1:4" ht="15" thickBot="1" x14ac:dyDescent="0.35">
      <c r="A8" s="1">
        <v>21</v>
      </c>
      <c r="B8" s="1">
        <v>2.5416391529693998</v>
      </c>
      <c r="C8" s="1">
        <v>4.5365416101342397</v>
      </c>
      <c r="D8" s="1">
        <v>3.5421255155373701</v>
      </c>
    </row>
    <row r="9" spans="1:4" ht="15" thickBot="1" x14ac:dyDescent="0.35">
      <c r="A9" s="1">
        <v>22</v>
      </c>
      <c r="B9" s="1">
        <v>4.6492325955722098</v>
      </c>
      <c r="C9" s="1">
        <v>3.5294021332209402</v>
      </c>
      <c r="D9" s="1">
        <v>4.85969108254075</v>
      </c>
    </row>
    <row r="10" spans="1:4" ht="15" thickBot="1" x14ac:dyDescent="0.35">
      <c r="A10" s="1">
        <v>3</v>
      </c>
      <c r="B10" s="1">
        <v>3.6006024501135498</v>
      </c>
      <c r="C10" s="1">
        <v>4.9707144979872098</v>
      </c>
      <c r="D10" s="1">
        <v>5.4270059219245397</v>
      </c>
    </row>
    <row r="11" spans="1:4" ht="15" thickBot="1" x14ac:dyDescent="0.35">
      <c r="A11" s="1">
        <v>4</v>
      </c>
      <c r="B11" s="1">
        <v>5.8178021477781101</v>
      </c>
      <c r="C11" s="1">
        <v>2.6359593170125799</v>
      </c>
      <c r="D11" s="1">
        <v>4.6522280374414899</v>
      </c>
    </row>
    <row r="12" spans="1:4" ht="15" thickBot="1" x14ac:dyDescent="0.35">
      <c r="A12" s="1">
        <v>10</v>
      </c>
      <c r="B12" s="1">
        <v>4.3173358975777401</v>
      </c>
      <c r="C12" s="1">
        <v>4.2913372212308598</v>
      </c>
      <c r="D12" s="1">
        <v>4.5618818053886301</v>
      </c>
    </row>
    <row r="13" spans="1:4" ht="15" thickBot="1" x14ac:dyDescent="0.35">
      <c r="A13" s="1">
        <v>9</v>
      </c>
      <c r="B13" s="1">
        <v>3.6927144904173899</v>
      </c>
      <c r="C13" s="1">
        <v>5.0444443009842601</v>
      </c>
      <c r="D13" s="1">
        <v>5.4244868276903198</v>
      </c>
    </row>
    <row r="14" spans="1:4" ht="15" thickBot="1" x14ac:dyDescent="0.35">
      <c r="A14" s="1">
        <v>29</v>
      </c>
      <c r="B14" s="1">
        <v>4.20422977690815</v>
      </c>
      <c r="C14" s="1">
        <v>4.5212627641324001</v>
      </c>
      <c r="D14" s="1">
        <v>5.5016159948874002</v>
      </c>
    </row>
    <row r="15" spans="1:4" ht="15" thickBot="1" x14ac:dyDescent="0.35">
      <c r="A15" s="1">
        <v>30</v>
      </c>
      <c r="B15" s="1">
        <v>3.5680887742340301</v>
      </c>
      <c r="C15" s="1">
        <v>5.2969479525089396</v>
      </c>
      <c r="D15" s="1">
        <v>4.7127294250138601</v>
      </c>
    </row>
    <row r="16" spans="1:4" ht="15" thickBot="1" x14ac:dyDescent="0.35">
      <c r="A16" s="1">
        <v>8</v>
      </c>
      <c r="B16" s="1">
        <v>4.69063868248774</v>
      </c>
      <c r="C16" s="1">
        <v>3.3373892743983902</v>
      </c>
      <c r="D16" s="1">
        <v>4.6690958302622603</v>
      </c>
    </row>
    <row r="17" spans="1:4" ht="15" thickBot="1" x14ac:dyDescent="0.35">
      <c r="A17" s="1">
        <v>7</v>
      </c>
      <c r="B17" s="1">
        <v>5.7554081394600702</v>
      </c>
      <c r="C17" s="1">
        <v>4.0133886882229302</v>
      </c>
      <c r="D17" s="1">
        <v>5.5192464323644996</v>
      </c>
    </row>
    <row r="18" spans="1:4" ht="15" thickBot="1" x14ac:dyDescent="0.35">
      <c r="A18" s="1">
        <v>19</v>
      </c>
      <c r="B18" s="1">
        <v>3.5095604912688598</v>
      </c>
      <c r="C18" s="1">
        <v>4.8150866672354899</v>
      </c>
      <c r="D18" s="1">
        <v>4.1257094622568999</v>
      </c>
    </row>
    <row r="19" spans="1:4" ht="15" thickBot="1" x14ac:dyDescent="0.35">
      <c r="A19" s="1">
        <v>20</v>
      </c>
      <c r="B19" s="1">
        <v>5.4491692464726</v>
      </c>
      <c r="C19" s="1">
        <v>5.1808320526724803</v>
      </c>
      <c r="D19" s="1">
        <v>5.1941998380687799</v>
      </c>
    </row>
    <row r="20" spans="1:4" ht="15" thickBot="1" x14ac:dyDescent="0.35">
      <c r="A20" s="1">
        <v>6</v>
      </c>
      <c r="B20" s="1">
        <v>4.2922770773986398</v>
      </c>
      <c r="C20" s="1">
        <v>2.0245081339699902</v>
      </c>
      <c r="D20" s="1">
        <v>5.07021195141132</v>
      </c>
    </row>
    <row r="21" spans="1:4" ht="15" thickBot="1" x14ac:dyDescent="0.35">
      <c r="A21" s="1">
        <v>5</v>
      </c>
      <c r="B21" s="1">
        <v>5.2463773156462903</v>
      </c>
      <c r="C21" s="1">
        <v>4.2671823280260899</v>
      </c>
      <c r="D21" s="1">
        <v>5.2260646418970804</v>
      </c>
    </row>
    <row r="22" spans="1:4" ht="15" thickBot="1" x14ac:dyDescent="0.35">
      <c r="A22" s="1">
        <v>27</v>
      </c>
      <c r="B22" s="1">
        <v>4.7555573809913403</v>
      </c>
      <c r="C22" s="1">
        <v>3.98780800600206</v>
      </c>
      <c r="D22" s="1">
        <v>5.1825203797756298</v>
      </c>
    </row>
    <row r="23" spans="1:4" ht="15" thickBot="1" x14ac:dyDescent="0.35">
      <c r="A23" s="1">
        <v>28</v>
      </c>
      <c r="B23" s="1">
        <v>3.77625450307813</v>
      </c>
      <c r="C23" s="1">
        <v>4.4544949818175201</v>
      </c>
      <c r="D23" s="1">
        <v>5.7461960338342797</v>
      </c>
    </row>
    <row r="24" spans="1:4" ht="15" thickBot="1" x14ac:dyDescent="0.35">
      <c r="A24" s="1">
        <v>12</v>
      </c>
      <c r="B24" s="1">
        <v>6.1505112830730404</v>
      </c>
      <c r="C24" s="1">
        <v>4.0343610019278797</v>
      </c>
      <c r="D24" s="1">
        <v>4.6237202721155803</v>
      </c>
    </row>
    <row r="25" spans="1:4" ht="15" thickBot="1" x14ac:dyDescent="0.35">
      <c r="A25" s="1">
        <v>11</v>
      </c>
      <c r="B25" s="1">
        <v>5.2346524834155304</v>
      </c>
      <c r="C25" s="1">
        <v>6.4690661573292596</v>
      </c>
      <c r="D25" s="1">
        <v>4.5314867822143796</v>
      </c>
    </row>
    <row r="26" spans="1:4" ht="15" thickBot="1" x14ac:dyDescent="0.35">
      <c r="A26" s="1">
        <v>1</v>
      </c>
      <c r="B26" s="1">
        <v>2.97112623418366</v>
      </c>
      <c r="C26" s="1">
        <v>5.4783957741126601</v>
      </c>
      <c r="D26" s="1">
        <v>3.41218164237524</v>
      </c>
    </row>
    <row r="27" spans="1:4" ht="15" thickBot="1" x14ac:dyDescent="0.35">
      <c r="A27" s="1">
        <v>2</v>
      </c>
      <c r="B27" s="1">
        <v>5.6925103056219601</v>
      </c>
      <c r="C27" s="1">
        <v>6.0058109100816504</v>
      </c>
      <c r="D27" s="1">
        <v>3.7003103256668499</v>
      </c>
    </row>
    <row r="28" spans="1:4" ht="15" thickBot="1" x14ac:dyDescent="0.35">
      <c r="A28" s="1">
        <v>23</v>
      </c>
      <c r="B28" s="1">
        <v>4.4901288233335999</v>
      </c>
      <c r="C28" s="1">
        <v>5.5975361482443002</v>
      </c>
      <c r="D28" s="1">
        <v>4.6261982327021602</v>
      </c>
    </row>
    <row r="29" spans="1:4" ht="15" thickBot="1" x14ac:dyDescent="0.35">
      <c r="A29" s="1">
        <v>24</v>
      </c>
      <c r="B29" s="1">
        <v>5.4726187791077203</v>
      </c>
      <c r="C29" s="1">
        <v>3.64193749585099</v>
      </c>
      <c r="D29" s="1">
        <v>5.4155115036727501</v>
      </c>
    </row>
    <row r="30" spans="1:4" ht="15" thickBot="1" x14ac:dyDescent="0.35">
      <c r="A30" s="1">
        <v>14</v>
      </c>
      <c r="B30" s="1">
        <v>3.5177018877041299</v>
      </c>
      <c r="C30" s="1">
        <v>4.0388164836036999</v>
      </c>
      <c r="D30" s="1">
        <v>5.3672662931593198</v>
      </c>
    </row>
    <row r="31" spans="1:4" ht="15" thickBot="1" x14ac:dyDescent="0.35">
      <c r="A31" s="1">
        <v>13</v>
      </c>
      <c r="B31" s="1">
        <v>5.7185744148267199</v>
      </c>
      <c r="C31" s="1">
        <v>3.45320035202313</v>
      </c>
      <c r="D31" s="1">
        <v>5.2857146544085598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17</v>
      </c>
      <c r="B2" s="1">
        <v>3.2482517482517399</v>
      </c>
      <c r="C2" s="1">
        <v>6.8050541516245397</v>
      </c>
      <c r="D2" s="1">
        <v>4.07981220657277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18</v>
      </c>
      <c r="B3" s="1">
        <v>4.5198019801980198</v>
      </c>
      <c r="C3" s="1">
        <v>5.68965517241379</v>
      </c>
      <c r="D3" s="1">
        <v>4.7441016333938197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16</v>
      </c>
      <c r="B4" s="1">
        <v>3.2482517482517399</v>
      </c>
      <c r="C4" s="1">
        <v>4.3761061946902604</v>
      </c>
      <c r="D4" s="1">
        <v>4.8734353268428299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15</v>
      </c>
      <c r="B5" s="1">
        <v>3.2482517482517399</v>
      </c>
      <c r="C5" s="1">
        <v>3.3719376391982099</v>
      </c>
      <c r="D5" s="1">
        <v>4.0477815699658697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25</v>
      </c>
      <c r="B6" s="1">
        <v>5.7846481876332598</v>
      </c>
      <c r="C6" s="1">
        <v>4.3761061946902604</v>
      </c>
      <c r="D6" s="1">
        <v>5.2928064842958404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26</v>
      </c>
      <c r="B7" s="1">
        <v>4.5198019801980198</v>
      </c>
      <c r="C7" s="1">
        <v>4.3761061946902604</v>
      </c>
      <c r="D7" s="1">
        <v>5.6711813393528896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21</v>
      </c>
      <c r="B8" s="1">
        <v>2.9761388286333998</v>
      </c>
      <c r="C8" s="1">
        <v>4.3761061946902604</v>
      </c>
      <c r="D8" s="1">
        <v>3.9799732977303002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22</v>
      </c>
      <c r="B9" s="1">
        <v>4.5198019801980198</v>
      </c>
      <c r="C9" s="1">
        <v>3.3719376391982099</v>
      </c>
      <c r="D9" s="1">
        <v>4.1404109589041003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3</v>
      </c>
      <c r="B10" s="1">
        <v>3.2482517482517399</v>
      </c>
      <c r="C10" s="1">
        <v>5.68965517241379</v>
      </c>
      <c r="D10" s="1">
        <v>4.2225201072385996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4</v>
      </c>
      <c r="B11" s="1">
        <v>6.7205387205387197</v>
      </c>
      <c r="C11" s="1">
        <v>2.9224652087475098</v>
      </c>
      <c r="D11" s="1">
        <v>4.6326781326781301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10</v>
      </c>
      <c r="B12" s="1">
        <v>4.5198019801980198</v>
      </c>
      <c r="C12" s="1">
        <v>4.3761061946902604</v>
      </c>
      <c r="D12" s="1">
        <v>4.07981220657277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9</v>
      </c>
      <c r="B13" s="1">
        <v>3.2482517482517399</v>
      </c>
      <c r="C13" s="1">
        <v>5.68965517241379</v>
      </c>
      <c r="D13" s="1">
        <v>4.7194570135746599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29</v>
      </c>
      <c r="B14" s="1">
        <v>4.5198019801980198</v>
      </c>
      <c r="C14" s="1">
        <v>4.3761061946902604</v>
      </c>
      <c r="D14" s="1">
        <v>4.7702205882352899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30</v>
      </c>
      <c r="B15" s="1">
        <v>3.2482517482517399</v>
      </c>
      <c r="C15" s="1">
        <v>5.68965517241379</v>
      </c>
      <c r="D15" s="1">
        <v>4.6326781326781301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8</v>
      </c>
      <c r="B16" s="1">
        <v>4.5198019801980198</v>
      </c>
      <c r="C16" s="1">
        <v>3.3719376391982099</v>
      </c>
      <c r="D16" s="1">
        <v>4.7441016333938197</v>
      </c>
    </row>
    <row r="17" spans="1:4" ht="15" thickBot="1" x14ac:dyDescent="0.35">
      <c r="A17" s="1">
        <v>7</v>
      </c>
      <c r="B17" s="1">
        <v>6.7205387205387197</v>
      </c>
      <c r="C17" s="1">
        <v>4.3761061946902604</v>
      </c>
      <c r="D17" s="1">
        <v>5.2928064842958404</v>
      </c>
    </row>
    <row r="18" spans="1:4" ht="15" thickBot="1" x14ac:dyDescent="0.35">
      <c r="A18" s="1">
        <v>19</v>
      </c>
      <c r="B18" s="1">
        <v>3.2482517482517399</v>
      </c>
      <c r="C18" s="1">
        <v>5.68965517241379</v>
      </c>
      <c r="D18" s="1">
        <v>4.07981220657277</v>
      </c>
    </row>
    <row r="19" spans="1:4" ht="15" thickBot="1" x14ac:dyDescent="0.35">
      <c r="A19" s="1">
        <v>20</v>
      </c>
      <c r="B19" s="1">
        <v>5.7846481876332598</v>
      </c>
      <c r="C19" s="1">
        <v>5.68965517241379</v>
      </c>
      <c r="D19" s="1">
        <v>4.9459459459459403</v>
      </c>
    </row>
    <row r="20" spans="1:4" ht="15" thickBot="1" x14ac:dyDescent="0.35">
      <c r="A20" s="1">
        <v>6</v>
      </c>
      <c r="B20" s="1">
        <v>4.5198019801980198</v>
      </c>
      <c r="C20" s="1">
        <v>2.9224652087475098</v>
      </c>
      <c r="D20" s="1">
        <v>4.8419452887537897</v>
      </c>
    </row>
    <row r="21" spans="1:4" ht="15" thickBot="1" x14ac:dyDescent="0.35">
      <c r="A21" s="1">
        <v>5</v>
      </c>
      <c r="B21" s="1">
        <v>5.7846481876332598</v>
      </c>
      <c r="C21" s="1">
        <v>4.3761061946902604</v>
      </c>
      <c r="D21" s="1">
        <v>4.7702205882352899</v>
      </c>
    </row>
    <row r="22" spans="1:4" ht="15" thickBot="1" x14ac:dyDescent="0.35">
      <c r="A22" s="1">
        <v>27</v>
      </c>
      <c r="B22" s="1">
        <v>5.7846481876332598</v>
      </c>
      <c r="C22" s="1">
        <v>4.3761061946902604</v>
      </c>
      <c r="D22" s="1">
        <v>5.0514469453376201</v>
      </c>
    </row>
    <row r="23" spans="1:4" ht="15" thickBot="1" x14ac:dyDescent="0.35">
      <c r="A23" s="1">
        <v>28</v>
      </c>
      <c r="B23" s="1">
        <v>4.5198019801980198</v>
      </c>
      <c r="C23" s="1">
        <v>4.3761061946902604</v>
      </c>
      <c r="D23" s="1">
        <v>4.9092592592592501</v>
      </c>
    </row>
    <row r="24" spans="1:4" ht="15" thickBot="1" x14ac:dyDescent="0.35">
      <c r="A24" s="1">
        <v>12</v>
      </c>
      <c r="B24" s="1">
        <v>6.7205387205387197</v>
      </c>
      <c r="C24" s="1">
        <v>4.3761061946902604</v>
      </c>
      <c r="D24" s="1">
        <v>4.5765765765765698</v>
      </c>
    </row>
    <row r="25" spans="1:4" ht="15" thickBot="1" x14ac:dyDescent="0.35">
      <c r="A25" s="1">
        <v>11</v>
      </c>
      <c r="B25" s="1">
        <v>5.7846481876332598</v>
      </c>
      <c r="C25" s="1">
        <v>6.8050541516245397</v>
      </c>
      <c r="D25" s="1">
        <v>4.6326781326781301</v>
      </c>
    </row>
    <row r="26" spans="1:4" ht="15" thickBot="1" x14ac:dyDescent="0.35">
      <c r="A26" s="1">
        <v>1</v>
      </c>
      <c r="B26" s="1">
        <v>3.2482517482517399</v>
      </c>
      <c r="C26" s="1">
        <v>5.68965517241379</v>
      </c>
      <c r="D26" s="1">
        <v>2.7609075043629998</v>
      </c>
    </row>
    <row r="27" spans="1:4" ht="15" thickBot="1" x14ac:dyDescent="0.35">
      <c r="A27" s="1">
        <v>2</v>
      </c>
      <c r="B27" s="1">
        <v>5.7846481876332598</v>
      </c>
      <c r="C27" s="1">
        <v>6.8050541516245397</v>
      </c>
      <c r="D27" s="1">
        <v>4.0477815699658697</v>
      </c>
    </row>
    <row r="28" spans="1:4" ht="15" thickBot="1" x14ac:dyDescent="0.35">
      <c r="A28" s="1">
        <v>23</v>
      </c>
      <c r="B28" s="1">
        <v>4.5198019801980198</v>
      </c>
      <c r="C28" s="1">
        <v>5.68965517241379</v>
      </c>
      <c r="D28" s="1">
        <v>4.1789077212806003</v>
      </c>
    </row>
    <row r="29" spans="1:4" ht="15" thickBot="1" x14ac:dyDescent="0.35">
      <c r="A29" s="1">
        <v>24</v>
      </c>
      <c r="B29" s="1">
        <v>5.7846481876332598</v>
      </c>
      <c r="C29" s="1">
        <v>3.3719376391982099</v>
      </c>
      <c r="D29" s="1">
        <v>4.9770554493307797</v>
      </c>
    </row>
    <row r="30" spans="1:4" ht="15" thickBot="1" x14ac:dyDescent="0.35">
      <c r="A30" s="1">
        <v>14</v>
      </c>
      <c r="B30" s="1">
        <v>3.2482517482517399</v>
      </c>
      <c r="C30" s="1">
        <v>4.3761061946902604</v>
      </c>
      <c r="D30" s="1">
        <v>4.7702205882352899</v>
      </c>
    </row>
    <row r="31" spans="1:4" ht="15" thickBot="1" x14ac:dyDescent="0.35">
      <c r="A31" s="1">
        <v>13</v>
      </c>
      <c r="B31" s="1">
        <v>5.7846481876332598</v>
      </c>
      <c r="C31" s="1">
        <v>3.3719376391982099</v>
      </c>
      <c r="D31" s="1">
        <v>5.2443403590944504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17</v>
      </c>
      <c r="B2" s="1">
        <v>2.0171212999999999</v>
      </c>
      <c r="C2" s="1">
        <v>5.0165300000000004</v>
      </c>
      <c r="D2" s="1">
        <v>3.9820582999999998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18</v>
      </c>
      <c r="B3" s="1">
        <v>2.9940975000000001</v>
      </c>
      <c r="C3" s="1">
        <v>4.1367425999999998</v>
      </c>
      <c r="D3" s="1">
        <v>4.2032449999999999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16</v>
      </c>
      <c r="B4" s="1">
        <v>3.1427177999999998</v>
      </c>
      <c r="C4" s="1">
        <v>2.9539650000000002</v>
      </c>
      <c r="D4" s="1">
        <v>5.8650169999999999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15</v>
      </c>
      <c r="B5" s="1">
        <v>3.0957642000000001</v>
      </c>
      <c r="C5" s="1">
        <v>2.9924140000000001</v>
      </c>
      <c r="D5" s="1">
        <v>3.4990656000000002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25</v>
      </c>
      <c r="B6" s="1">
        <v>5.1839675999999999</v>
      </c>
      <c r="C6" s="1">
        <v>3.0898137000000001</v>
      </c>
      <c r="D6" s="1">
        <v>5.5422700000000003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26</v>
      </c>
      <c r="B7" s="1">
        <v>3.2467519999999999</v>
      </c>
      <c r="C7" s="1">
        <v>4.0861783000000003</v>
      </c>
      <c r="D7" s="1">
        <v>5.2547363999999996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21</v>
      </c>
      <c r="B8" s="1">
        <v>2.0282469999999999</v>
      </c>
      <c r="C8" s="1">
        <v>4.4100789999999996</v>
      </c>
      <c r="D8" s="1">
        <v>3.5305133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22</v>
      </c>
      <c r="B9" s="1">
        <v>4.0265965000000001</v>
      </c>
      <c r="C9" s="1">
        <v>2.9637733000000002</v>
      </c>
      <c r="D9" s="1">
        <v>4.7402762999999997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3</v>
      </c>
      <c r="B10" s="1">
        <v>3.2403314000000001</v>
      </c>
      <c r="C10" s="1">
        <v>4.3373995000000001</v>
      </c>
      <c r="D10" s="1">
        <v>4.8778629999999996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4</v>
      </c>
      <c r="B11" s="1">
        <v>5.4088159999999998</v>
      </c>
      <c r="C11" s="1">
        <v>2.6992953000000002</v>
      </c>
      <c r="D11" s="1">
        <v>4.4357620000000004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10</v>
      </c>
      <c r="B12" s="1">
        <v>4.1843409999999999</v>
      </c>
      <c r="C12" s="1">
        <v>4.2900558000000002</v>
      </c>
      <c r="D12" s="1">
        <v>4.2058169999999997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9</v>
      </c>
      <c r="B13" s="1">
        <v>3.0858755000000002</v>
      </c>
      <c r="C13" s="1">
        <v>4.3019876000000004</v>
      </c>
      <c r="D13" s="1">
        <v>5.5060929999999999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29</v>
      </c>
      <c r="B14" s="1">
        <v>4.228701</v>
      </c>
      <c r="C14" s="1">
        <v>4.4522753000000002</v>
      </c>
      <c r="D14" s="1">
        <v>5.8072166000000003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30</v>
      </c>
      <c r="B15" s="1">
        <v>3.0860037999999999</v>
      </c>
      <c r="C15" s="1">
        <v>5.0502339999999997</v>
      </c>
      <c r="D15" s="1">
        <v>5.2714639999999999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8</v>
      </c>
      <c r="B16" s="1">
        <v>4.2420553999999999</v>
      </c>
      <c r="C16" s="1">
        <v>2.9945178000000001</v>
      </c>
      <c r="D16" s="1">
        <v>4.9578176000000003</v>
      </c>
    </row>
    <row r="17" spans="1:4" ht="15" thickBot="1" x14ac:dyDescent="0.35">
      <c r="A17" s="1">
        <v>7</v>
      </c>
      <c r="B17" s="1">
        <v>5.2359390000000001</v>
      </c>
      <c r="C17" s="1">
        <v>3.2173346999999999</v>
      </c>
      <c r="D17" s="1">
        <v>5.2943616000000002</v>
      </c>
    </row>
    <row r="18" spans="1:4" ht="15" thickBot="1" x14ac:dyDescent="0.35">
      <c r="A18" s="1">
        <v>19</v>
      </c>
      <c r="B18" s="1">
        <v>2.9981680000000002</v>
      </c>
      <c r="C18" s="1">
        <v>4.2918167</v>
      </c>
      <c r="D18" s="1">
        <v>4.2268980000000003</v>
      </c>
    </row>
    <row r="19" spans="1:4" ht="15" thickBot="1" x14ac:dyDescent="0.35">
      <c r="A19" s="1">
        <v>20</v>
      </c>
      <c r="B19" s="1">
        <v>5.0340651999999997</v>
      </c>
      <c r="C19" s="1">
        <v>5.0965220000000002</v>
      </c>
      <c r="D19" s="1">
        <v>5.0080869999999997</v>
      </c>
    </row>
    <row r="20" spans="1:4" ht="15" thickBot="1" x14ac:dyDescent="0.35">
      <c r="A20" s="1">
        <v>6</v>
      </c>
      <c r="B20" s="1">
        <v>4.3585039999999999</v>
      </c>
      <c r="C20" s="1">
        <v>0.9765066</v>
      </c>
      <c r="D20" s="1">
        <v>5.9963164000000004</v>
      </c>
    </row>
    <row r="21" spans="1:4" ht="15" thickBot="1" x14ac:dyDescent="0.35">
      <c r="A21" s="1">
        <v>5</v>
      </c>
      <c r="B21" s="1">
        <v>5.0590400000000004</v>
      </c>
      <c r="C21" s="1">
        <v>4.1726723000000003</v>
      </c>
      <c r="D21" s="1">
        <v>4.4133753999999996</v>
      </c>
    </row>
    <row r="22" spans="1:4" ht="15" thickBot="1" x14ac:dyDescent="0.35">
      <c r="A22" s="1">
        <v>27</v>
      </c>
      <c r="B22" s="1">
        <v>4.2798524000000002</v>
      </c>
      <c r="C22" s="1">
        <v>3.1806722000000001</v>
      </c>
      <c r="D22" s="1">
        <v>6.1525999999999996</v>
      </c>
    </row>
    <row r="23" spans="1:4" ht="15" thickBot="1" x14ac:dyDescent="0.35">
      <c r="A23" s="1">
        <v>28</v>
      </c>
      <c r="B23" s="1">
        <v>2.9857844999999998</v>
      </c>
      <c r="C23" s="1">
        <v>4.2377469999999997</v>
      </c>
      <c r="D23" s="1">
        <v>5.9847983999999999</v>
      </c>
    </row>
    <row r="24" spans="1:4" ht="15" thickBot="1" x14ac:dyDescent="0.35">
      <c r="A24" s="1">
        <v>12</v>
      </c>
      <c r="B24" s="1">
        <v>5.1601210000000002</v>
      </c>
      <c r="C24" s="1">
        <v>3.1464371999999998</v>
      </c>
      <c r="D24" s="1">
        <v>4.1272143999999997</v>
      </c>
    </row>
    <row r="25" spans="1:4" ht="15" thickBot="1" x14ac:dyDescent="0.35">
      <c r="A25" s="1">
        <v>11</v>
      </c>
      <c r="B25" s="1">
        <v>5.0398927000000002</v>
      </c>
      <c r="C25" s="1">
        <v>6.1339525999999998</v>
      </c>
      <c r="D25" s="1">
        <v>3.6046757999999999</v>
      </c>
    </row>
    <row r="26" spans="1:4" ht="15" thickBot="1" x14ac:dyDescent="0.35">
      <c r="A26" s="1">
        <v>1</v>
      </c>
      <c r="B26" s="1">
        <v>1.9802449</v>
      </c>
      <c r="C26" s="1">
        <v>5.1053777</v>
      </c>
      <c r="D26" s="1">
        <v>2.9943016</v>
      </c>
    </row>
    <row r="27" spans="1:4" ht="15" thickBot="1" x14ac:dyDescent="0.35">
      <c r="A27" s="1">
        <v>2</v>
      </c>
      <c r="B27" s="1">
        <v>5.5532636999999996</v>
      </c>
      <c r="C27" s="1">
        <v>5.1370940000000003</v>
      </c>
      <c r="D27" s="1">
        <v>2.781666</v>
      </c>
    </row>
    <row r="28" spans="1:4" ht="15" thickBot="1" x14ac:dyDescent="0.35">
      <c r="A28" s="1">
        <v>23</v>
      </c>
      <c r="B28" s="1">
        <v>4.0381193</v>
      </c>
      <c r="C28" s="1">
        <v>5.0409819999999996</v>
      </c>
      <c r="D28" s="1">
        <v>3.6376908000000001</v>
      </c>
    </row>
    <row r="29" spans="1:4" ht="15" thickBot="1" x14ac:dyDescent="0.35">
      <c r="A29" s="1">
        <v>24</v>
      </c>
      <c r="B29" s="1">
        <v>5.0898705</v>
      </c>
      <c r="C29" s="1">
        <v>3.1086360000000002</v>
      </c>
      <c r="D29" s="1">
        <v>5.4433894</v>
      </c>
    </row>
    <row r="30" spans="1:4" ht="15" thickBot="1" x14ac:dyDescent="0.35">
      <c r="A30" s="1">
        <v>14</v>
      </c>
      <c r="B30" s="1">
        <v>3.3390026000000002</v>
      </c>
      <c r="C30" s="1">
        <v>3.0168004000000002</v>
      </c>
      <c r="D30" s="1">
        <v>5.4263988000000003</v>
      </c>
    </row>
    <row r="31" spans="1:4" ht="15" thickBot="1" x14ac:dyDescent="0.35">
      <c r="A31" s="1">
        <v>13</v>
      </c>
      <c r="B31" s="1">
        <v>5.239973</v>
      </c>
      <c r="C31" s="1">
        <v>2.9428713000000002</v>
      </c>
      <c r="D31" s="1">
        <v>4.3721519999999998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17</v>
      </c>
      <c r="B2" s="1">
        <v>2.90001625057422</v>
      </c>
      <c r="C2" s="1">
        <v>5.7001210259846404</v>
      </c>
      <c r="D2" s="1">
        <v>3.9133557162178798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18</v>
      </c>
      <c r="B3" s="1">
        <v>3.6000005185452002</v>
      </c>
      <c r="C3" s="1">
        <v>4.60000317540658</v>
      </c>
      <c r="D3" s="1">
        <v>5.0187249325010104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16</v>
      </c>
      <c r="B4" s="1">
        <v>3.3000000662002398</v>
      </c>
      <c r="C4" s="1">
        <v>3.6000008369646799</v>
      </c>
      <c r="D4" s="1">
        <v>5.2231194326809103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15</v>
      </c>
      <c r="B5" s="1">
        <v>3.1000165255418302</v>
      </c>
      <c r="C5" s="1">
        <v>3.0001206974121</v>
      </c>
      <c r="D5" s="1">
        <v>3.62516649724544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25</v>
      </c>
      <c r="B6" s="1">
        <v>5.00000100617968</v>
      </c>
      <c r="C6" s="1">
        <v>3.5000002882669001</v>
      </c>
      <c r="D6" s="1">
        <v>4.90930464676872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26</v>
      </c>
      <c r="B7" s="1">
        <v>3.9000002918171499</v>
      </c>
      <c r="C7" s="1">
        <v>4.3000036798264496</v>
      </c>
      <c r="D7" s="1">
        <v>5.7452707411827904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21</v>
      </c>
      <c r="B8" s="1">
        <v>2.4000013919281402</v>
      </c>
      <c r="C8" s="1">
        <v>4.2000076280176399</v>
      </c>
      <c r="D8" s="1">
        <v>3.54306422820693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22</v>
      </c>
      <c r="B9" s="1">
        <v>4.4000162309093298</v>
      </c>
      <c r="C9" s="1">
        <v>3.30012242733644</v>
      </c>
      <c r="D9" s="1">
        <v>4.8657154440516797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3</v>
      </c>
      <c r="B10" s="1">
        <v>3.4000162315937699</v>
      </c>
      <c r="C10" s="1">
        <v>4.80011924912192</v>
      </c>
      <c r="D10" s="1">
        <v>5.4880776408861802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4</v>
      </c>
      <c r="B11" s="1">
        <v>5.5999998175780803</v>
      </c>
      <c r="C11" s="1">
        <v>2.20000661374507</v>
      </c>
      <c r="D11" s="1">
        <v>4.7274274832090404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10</v>
      </c>
      <c r="B12" s="1">
        <v>4.1000005734846896</v>
      </c>
      <c r="C12" s="1">
        <v>4.0000035681958703</v>
      </c>
      <c r="D12" s="1">
        <v>4.5640717678785201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9</v>
      </c>
      <c r="B13" s="1">
        <v>3.5001459081983599</v>
      </c>
      <c r="C13" s="1">
        <v>4.7000272713662801</v>
      </c>
      <c r="D13" s="1">
        <v>5.4051216332679903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29</v>
      </c>
      <c r="B14" s="1">
        <v>4.00000069541976</v>
      </c>
      <c r="C14" s="1">
        <v>4.4000026940318602</v>
      </c>
      <c r="D14" s="1">
        <v>5.4610915656812997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30</v>
      </c>
      <c r="B15" s="1">
        <v>3.4000009378824201</v>
      </c>
      <c r="C15" s="1">
        <v>5.0000036979638596</v>
      </c>
      <c r="D15" s="1">
        <v>4.74845485600689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8</v>
      </c>
      <c r="B16" s="1">
        <v>4.40000264393111</v>
      </c>
      <c r="C16" s="1">
        <v>3.29999748602676</v>
      </c>
      <c r="D16" s="1">
        <v>4.6627079295078104</v>
      </c>
    </row>
    <row r="17" spans="1:4" ht="15" thickBot="1" x14ac:dyDescent="0.35">
      <c r="A17" s="1">
        <v>7</v>
      </c>
      <c r="B17" s="1">
        <v>5.5000012510057896</v>
      </c>
      <c r="C17" s="1">
        <v>3.80000302474481</v>
      </c>
      <c r="D17" s="1">
        <v>5.4880433857703501</v>
      </c>
    </row>
    <row r="18" spans="1:4" ht="15" thickBot="1" x14ac:dyDescent="0.35">
      <c r="A18" s="1">
        <v>19</v>
      </c>
      <c r="B18" s="1">
        <v>3.3000001727344301</v>
      </c>
      <c r="C18" s="1">
        <v>4.6000021559645603</v>
      </c>
      <c r="D18" s="1">
        <v>4.11768156842174</v>
      </c>
    </row>
    <row r="19" spans="1:4" ht="15" thickBot="1" x14ac:dyDescent="0.35">
      <c r="A19" s="1">
        <v>20</v>
      </c>
      <c r="B19" s="1">
        <v>5.2000321687387201</v>
      </c>
      <c r="C19" s="1">
        <v>5.0002400840384</v>
      </c>
      <c r="D19" s="1">
        <v>5.1508608396764597</v>
      </c>
    </row>
    <row r="20" spans="1:4" ht="15" thickBot="1" x14ac:dyDescent="0.35">
      <c r="A20" s="1">
        <v>6</v>
      </c>
      <c r="B20" s="1">
        <v>4.0000015572906804</v>
      </c>
      <c r="C20" s="1">
        <v>1.9000020844688399</v>
      </c>
      <c r="D20" s="1">
        <v>5.0757681282309699</v>
      </c>
    </row>
    <row r="21" spans="1:4" ht="15" thickBot="1" x14ac:dyDescent="0.35">
      <c r="A21" s="1">
        <v>5</v>
      </c>
      <c r="B21" s="1">
        <v>5.0001457215090301</v>
      </c>
      <c r="C21" s="1">
        <v>4.1000251681834703</v>
      </c>
      <c r="D21" s="1">
        <v>5.23417872545458</v>
      </c>
    </row>
    <row r="22" spans="1:4" ht="15" thickBot="1" x14ac:dyDescent="0.35">
      <c r="A22" s="1">
        <v>27</v>
      </c>
      <c r="B22" s="1">
        <v>4.5000166675465696</v>
      </c>
      <c r="C22" s="1">
        <v>3.60012310445327</v>
      </c>
      <c r="D22" s="1">
        <v>5.2035595727595698</v>
      </c>
    </row>
    <row r="23" spans="1:4" ht="15" thickBot="1" x14ac:dyDescent="0.35">
      <c r="A23" s="1">
        <v>28</v>
      </c>
      <c r="B23" s="1">
        <v>3.6001453124479599</v>
      </c>
      <c r="C23" s="1">
        <v>4.2000275118088597</v>
      </c>
      <c r="D23" s="1">
        <v>5.7724039151846798</v>
      </c>
    </row>
    <row r="24" spans="1:4" ht="15" thickBot="1" x14ac:dyDescent="0.35">
      <c r="A24" s="1">
        <v>12</v>
      </c>
      <c r="B24" s="1">
        <v>5.9000008590179798</v>
      </c>
      <c r="C24" s="1">
        <v>3.9000019605059002</v>
      </c>
      <c r="D24" s="1">
        <v>4.6151712837045604</v>
      </c>
    </row>
    <row r="25" spans="1:4" ht="15" thickBot="1" x14ac:dyDescent="0.35">
      <c r="A25" s="1">
        <v>11</v>
      </c>
      <c r="B25" s="1">
        <v>4.9999999113623899</v>
      </c>
      <c r="C25" s="1">
        <v>6.2000051687655802</v>
      </c>
      <c r="D25" s="1">
        <v>4.50677176388173</v>
      </c>
    </row>
    <row r="26" spans="1:4" ht="15" thickBot="1" x14ac:dyDescent="0.35">
      <c r="A26" s="1">
        <v>1</v>
      </c>
      <c r="B26" s="1">
        <v>2.80014460818732</v>
      </c>
      <c r="C26" s="1">
        <v>5.1000281710169499</v>
      </c>
      <c r="D26" s="1">
        <v>3.4174118980390902</v>
      </c>
    </row>
    <row r="27" spans="1:4" ht="15" thickBot="1" x14ac:dyDescent="0.35">
      <c r="A27" s="1">
        <v>2</v>
      </c>
      <c r="B27" s="1">
        <v>5.4000005873851897</v>
      </c>
      <c r="C27" s="1">
        <v>5.6000056108958196</v>
      </c>
      <c r="D27" s="1">
        <v>3.6456301457639602</v>
      </c>
    </row>
    <row r="28" spans="1:4" ht="15" thickBot="1" x14ac:dyDescent="0.35">
      <c r="A28" s="1">
        <v>23</v>
      </c>
      <c r="B28" s="1">
        <v>4.3000003605708903</v>
      </c>
      <c r="C28" s="1">
        <v>5.40000213141351</v>
      </c>
      <c r="D28" s="1">
        <v>4.6503009190946196</v>
      </c>
    </row>
    <row r="29" spans="1:4" ht="15" thickBot="1" x14ac:dyDescent="0.35">
      <c r="A29" s="1">
        <v>24</v>
      </c>
      <c r="B29" s="1">
        <v>5.3000005042777003</v>
      </c>
      <c r="C29" s="1">
        <v>3.4000040689653801</v>
      </c>
      <c r="D29" s="1">
        <v>5.3849599906779897</v>
      </c>
    </row>
    <row r="30" spans="1:4" ht="15" thickBot="1" x14ac:dyDescent="0.35">
      <c r="A30" s="1">
        <v>14</v>
      </c>
      <c r="B30" s="1">
        <v>3.3000001670591002</v>
      </c>
      <c r="C30" s="1">
        <v>3.9000027702025601</v>
      </c>
      <c r="D30" s="1">
        <v>5.3201300940418701</v>
      </c>
    </row>
    <row r="31" spans="1:4" ht="15" thickBot="1" x14ac:dyDescent="0.35">
      <c r="A31" s="1">
        <v>13</v>
      </c>
      <c r="B31" s="1">
        <v>5.4001458871214902</v>
      </c>
      <c r="C31" s="1">
        <v>3.3000249436861999</v>
      </c>
      <c r="D31" s="1">
        <v>5.3508926570110296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Average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2024-06-13T11:10:41Z</dcterms:modified>
</cp:coreProperties>
</file>