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21E3878A-F46D-4C00-B2C5-C2A423D664D2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Props" sheetId="17" r:id="rId3"/>
    <sheet name="RF" sheetId="2" r:id="rId4"/>
    <sheet name="Neural" sheetId="3" r:id="rId5"/>
    <sheet name="LR" sheetId="4" r:id="rId6"/>
    <sheet name="Adaboost" sheetId="6" r:id="rId7"/>
    <sheet name="XGBR" sheetId="7" r:id="rId8"/>
    <sheet name="Huber" sheetId="12" r:id="rId9"/>
    <sheet name="BayesRidge" sheetId="16" r:id="rId10"/>
    <sheet name="Elastic" sheetId="15" r:id="rId11"/>
    <sheet name="GBR" sheetId="13" r:id="rId12"/>
  </sheets>
  <definedNames>
    <definedName name="_xlnm._FilterDatabase" localSheetId="0" hidden="1">Sheet1!$L$77:$AH$92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Q78" i="1"/>
  <c r="N79" i="1"/>
  <c r="Q79" i="1"/>
  <c r="N80" i="1"/>
  <c r="Q80" i="1"/>
  <c r="N81" i="1"/>
  <c r="Q81" i="1"/>
  <c r="N82" i="1"/>
  <c r="Q82" i="1"/>
  <c r="N83" i="1"/>
  <c r="Q83" i="1"/>
  <c r="N84" i="1"/>
  <c r="Q84" i="1"/>
  <c r="N85" i="1"/>
  <c r="Q85" i="1"/>
  <c r="N86" i="1"/>
  <c r="Q86" i="1"/>
  <c r="N87" i="1"/>
  <c r="Q87" i="1"/>
  <c r="N88" i="1"/>
  <c r="Q88" i="1"/>
  <c r="N89" i="1"/>
  <c r="Q89" i="1"/>
  <c r="N90" i="1"/>
  <c r="Q90" i="1"/>
  <c r="N91" i="1"/>
  <c r="Q91" i="1"/>
  <c r="N92" i="1"/>
  <c r="Q92" i="1"/>
  <c r="Z35" i="1"/>
  <c r="N78" i="1"/>
  <c r="P78" i="1"/>
  <c r="M79" i="1"/>
  <c r="M80" i="1"/>
  <c r="P80" i="1"/>
  <c r="M81" i="1"/>
  <c r="P81" i="1"/>
  <c r="M82" i="1"/>
  <c r="P82" i="1"/>
  <c r="P83" i="1"/>
  <c r="M84" i="1"/>
  <c r="P84" i="1"/>
  <c r="M85" i="1"/>
  <c r="P85" i="1"/>
  <c r="M86" i="1"/>
  <c r="P86" i="1"/>
  <c r="M87" i="1"/>
  <c r="P87" i="1"/>
  <c r="M88" i="1"/>
  <c r="P88" i="1"/>
  <c r="M89" i="1"/>
  <c r="P89" i="1"/>
  <c r="M90" i="1"/>
  <c r="P90" i="1"/>
  <c r="M91" i="1"/>
  <c r="P91" i="1"/>
  <c r="M92" i="1"/>
  <c r="P92" i="1"/>
  <c r="M78" i="1"/>
  <c r="AE89" i="1" l="1"/>
  <c r="AE82" i="1"/>
  <c r="AE83" i="1"/>
  <c r="AE87" i="1"/>
  <c r="AE88" i="1"/>
  <c r="AE86" i="1"/>
  <c r="AE91" i="1"/>
  <c r="AE92" i="1"/>
  <c r="AE90" i="1"/>
  <c r="AE80" i="1"/>
  <c r="AE81" i="1"/>
  <c r="AE84" i="1"/>
  <c r="AE85" i="1"/>
  <c r="AE78" i="1"/>
  <c r="W78" i="1"/>
  <c r="W84" i="1"/>
  <c r="W80" i="1"/>
  <c r="W90" i="1"/>
  <c r="W92" i="1"/>
  <c r="W91" i="1"/>
  <c r="W81" i="1"/>
  <c r="W86" i="1"/>
  <c r="W82" i="1"/>
  <c r="W87" i="1"/>
  <c r="W85" i="1"/>
  <c r="W83" i="1"/>
  <c r="W88" i="1"/>
  <c r="W89" i="1"/>
  <c r="P79" i="1"/>
  <c r="W79" i="1" s="1"/>
  <c r="R21" i="17"/>
  <c r="R22" i="17"/>
  <c r="R23" i="17"/>
  <c r="R24" i="17"/>
  <c r="R25" i="17"/>
  <c r="R26" i="17"/>
  <c r="R27" i="17"/>
  <c r="R28" i="17"/>
  <c r="R29" i="17"/>
  <c r="R30" i="17"/>
  <c r="AE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H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O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O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O87" i="1" s="1"/>
  <c r="D47" i="1"/>
  <c r="D67" i="1" s="1"/>
  <c r="E46" i="1"/>
  <c r="E66" i="1" s="1"/>
  <c r="D46" i="1"/>
  <c r="D66" i="1" s="1"/>
  <c r="E45" i="1"/>
  <c r="E85" i="1" s="1"/>
  <c r="O85" i="1" s="1"/>
  <c r="D45" i="1"/>
  <c r="D65" i="1" s="1"/>
  <c r="E44" i="1"/>
  <c r="E64" i="1" s="1"/>
  <c r="D44" i="1"/>
  <c r="D64" i="1" s="1"/>
  <c r="E43" i="1"/>
  <c r="E83" i="1" s="1"/>
  <c r="O83" i="1" s="1"/>
  <c r="D43" i="1"/>
  <c r="D83" i="1" s="1"/>
  <c r="L83" i="1" s="1"/>
  <c r="E42" i="1"/>
  <c r="E82" i="1" s="1"/>
  <c r="O82" i="1" s="1"/>
  <c r="D42" i="1"/>
  <c r="D82" i="1" s="1"/>
  <c r="L82" i="1" s="1"/>
  <c r="E40" i="1"/>
  <c r="E80" i="1" s="1"/>
  <c r="O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O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O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O91" i="1" s="1"/>
  <c r="E90" i="1"/>
  <c r="O90" i="1" s="1"/>
  <c r="D90" i="1"/>
  <c r="L90" i="1" s="1"/>
  <c r="D91" i="1"/>
  <c r="L91" i="1" s="1"/>
  <c r="E89" i="1"/>
  <c r="O89" i="1" s="1"/>
  <c r="E88" i="1"/>
  <c r="O88" i="1" s="1"/>
  <c r="D88" i="1"/>
  <c r="L88" i="1" s="1"/>
  <c r="D87" i="1"/>
  <c r="L87" i="1" s="1"/>
  <c r="E86" i="1"/>
  <c r="O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O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H73" i="1"/>
  <c r="I73" i="1"/>
  <c r="H93" i="1"/>
  <c r="J93" i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T91" i="1" s="1"/>
  <c r="X91" i="1" s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T87" i="1" l="1"/>
  <c r="X87" i="1" s="1"/>
  <c r="T88" i="1"/>
  <c r="X88" i="1" s="1"/>
  <c r="T89" i="1"/>
  <c r="X89" i="1" s="1"/>
  <c r="T85" i="1"/>
  <c r="X85" i="1" s="1"/>
  <c r="T92" i="1"/>
  <c r="T90" i="1"/>
  <c r="X90" i="1" s="1"/>
  <c r="T86" i="1"/>
  <c r="T84" i="1"/>
  <c r="AB90" i="1"/>
  <c r="AF90" i="1" s="1"/>
  <c r="AB92" i="1"/>
  <c r="AF92" i="1" s="1"/>
  <c r="AB89" i="1"/>
  <c r="AF89" i="1" s="1"/>
  <c r="AB88" i="1"/>
  <c r="AF88" i="1" s="1"/>
  <c r="AB85" i="1"/>
  <c r="AF85" i="1" s="1"/>
  <c r="U91" i="1"/>
  <c r="V91" i="1" s="1"/>
  <c r="AB86" i="1"/>
  <c r="AF86" i="1" s="1"/>
  <c r="AB91" i="1"/>
  <c r="AF91" i="1" s="1"/>
  <c r="AB87" i="1"/>
  <c r="AF87" i="1" s="1"/>
  <c r="AB84" i="1"/>
  <c r="AF84" i="1" s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U88" i="1" l="1"/>
  <c r="V88" i="1" s="1"/>
  <c r="Y88" i="1" s="1"/>
  <c r="T83" i="1"/>
  <c r="X83" i="1" s="1"/>
  <c r="T80" i="1"/>
  <c r="X80" i="1" s="1"/>
  <c r="U85" i="1"/>
  <c r="V85" i="1" s="1"/>
  <c r="Y85" i="1" s="1"/>
  <c r="U92" i="1"/>
  <c r="V92" i="1" s="1"/>
  <c r="X92" i="1"/>
  <c r="U84" i="1"/>
  <c r="V84" i="1" s="1"/>
  <c r="X84" i="1"/>
  <c r="U86" i="1"/>
  <c r="V86" i="1" s="1"/>
  <c r="X86" i="1"/>
  <c r="T79" i="1"/>
  <c r="X79" i="1" s="1"/>
  <c r="T81" i="1"/>
  <c r="T78" i="1"/>
  <c r="X78" i="1" s="1"/>
  <c r="T82" i="1"/>
  <c r="U87" i="1"/>
  <c r="V87" i="1" s="1"/>
  <c r="Y87" i="1" s="1"/>
  <c r="AC90" i="1"/>
  <c r="AD90" i="1" s="1"/>
  <c r="AG90" i="1" s="1"/>
  <c r="AC92" i="1"/>
  <c r="AD92" i="1" s="1"/>
  <c r="AG92" i="1" s="1"/>
  <c r="AC88" i="1"/>
  <c r="AD88" i="1" s="1"/>
  <c r="AG88" i="1" s="1"/>
  <c r="AC89" i="1"/>
  <c r="AD89" i="1" s="1"/>
  <c r="AG89" i="1" s="1"/>
  <c r="Y91" i="1"/>
  <c r="AC91" i="1"/>
  <c r="AD91" i="1" s="1"/>
  <c r="AG91" i="1" s="1"/>
  <c r="AB82" i="1"/>
  <c r="AF82" i="1" s="1"/>
  <c r="AC86" i="1"/>
  <c r="AD86" i="1" s="1"/>
  <c r="AG86" i="1" s="1"/>
  <c r="AC85" i="1"/>
  <c r="AD85" i="1" s="1"/>
  <c r="AG85" i="1" s="1"/>
  <c r="AC87" i="1"/>
  <c r="AD87" i="1" s="1"/>
  <c r="AG87" i="1" s="1"/>
  <c r="AB79" i="1"/>
  <c r="AF79" i="1" s="1"/>
  <c r="AB81" i="1"/>
  <c r="AF81" i="1" s="1"/>
  <c r="AB78" i="1"/>
  <c r="AF78" i="1" s="1"/>
  <c r="AC84" i="1"/>
  <c r="AD84" i="1" s="1"/>
  <c r="AB80" i="1"/>
  <c r="AF80" i="1" s="1"/>
  <c r="AB83" i="1"/>
  <c r="AF83" i="1" s="1"/>
  <c r="U90" i="1"/>
  <c r="V90" i="1" s="1"/>
  <c r="U89" i="1"/>
  <c r="V89" i="1" s="1"/>
  <c r="U83" i="1" l="1"/>
  <c r="V83" i="1" s="1"/>
  <c r="Y83" i="1" s="1"/>
  <c r="Y92" i="1"/>
  <c r="Y86" i="1"/>
  <c r="Y84" i="1"/>
  <c r="U82" i="1"/>
  <c r="V82" i="1" s="1"/>
  <c r="X82" i="1"/>
  <c r="U81" i="1"/>
  <c r="V81" i="1" s="1"/>
  <c r="X81" i="1"/>
  <c r="U78" i="1"/>
  <c r="V78" i="1" s="1"/>
  <c r="AC82" i="1"/>
  <c r="AD82" i="1" s="1"/>
  <c r="AG82" i="1" s="1"/>
  <c r="U79" i="1"/>
  <c r="V79" i="1" s="1"/>
  <c r="Y79" i="1" s="1"/>
  <c r="AC81" i="1"/>
  <c r="AD81" i="1" s="1"/>
  <c r="AG81" i="1" s="1"/>
  <c r="AC79" i="1"/>
  <c r="AD79" i="1" s="1"/>
  <c r="AG79" i="1" s="1"/>
  <c r="AC78" i="1"/>
  <c r="AD78" i="1" s="1"/>
  <c r="AG78" i="1" s="1"/>
  <c r="AG84" i="1"/>
  <c r="AC80" i="1"/>
  <c r="AD80" i="1" s="1"/>
  <c r="AG80" i="1" s="1"/>
  <c r="Y89" i="1"/>
  <c r="AC83" i="1"/>
  <c r="AD83" i="1" s="1"/>
  <c r="Y90" i="1"/>
  <c r="U80" i="1"/>
  <c r="V80" i="1" s="1"/>
  <c r="Y81" i="1" l="1"/>
  <c r="Y82" i="1"/>
  <c r="Y78" i="1"/>
  <c r="AG83" i="1"/>
  <c r="Y80" i="1"/>
</calcChain>
</file>

<file path=xl/sharedStrings.xml><?xml version="1.0" encoding="utf-8"?>
<sst xmlns="http://schemas.openxmlformats.org/spreadsheetml/2006/main" count="503" uniqueCount="191">
  <si>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</si>
  <si>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</si>
  <si>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</si>
  <si>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</si>
  <si>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</si>
  <si>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</si>
  <si>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</si>
  <si>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</si>
  <si>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</si>
  <si>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</si>
  <si>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</si>
  <si>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</si>
  <si>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</si>
  <si>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</si>
  <si>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</si>
  <si>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</si>
  <si>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</si>
  <si>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</si>
  <si>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</si>
  <si>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</si>
  <si>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</si>
  <si>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</si>
  <si>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</si>
  <si>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</si>
  <si>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</si>
  <si>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</si>
  <si>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</si>
  <si>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</si>
  <si>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</si>
  <si>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</si>
  <si>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</si>
  <si>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</si>
  <si>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</si>
  <si>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</si>
  <si>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</si>
  <si>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</si>
  <si>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</si>
  <si>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</si>
  <si>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</si>
  <si>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</si>
  <si>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</si>
  <si>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</si>
  <si>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</si>
  <si>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</si>
  <si>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</si>
  <si>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</si>
  <si>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</si>
  <si>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</si>
  <si>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</si>
  <si>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</si>
  <si>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</si>
  <si>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</si>
  <si>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</si>
  <si>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</si>
  <si>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</si>
  <si>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</si>
  <si>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</si>
  <si>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</si>
  <si>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</si>
  <si>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</si>
  <si>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</si>
  <si>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</si>
  <si>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</si>
  <si>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CHW</t>
  </si>
  <si>
    <t>OAK</t>
  </si>
  <si>
    <t>KCR</t>
  </si>
  <si>
    <t>SEA</t>
  </si>
  <si>
    <t>BAL</t>
  </si>
  <si>
    <t>NYY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</si>
  <si>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</si>
  <si>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</si>
  <si>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</si>
  <si>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</si>
  <si>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</si>
  <si>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</si>
  <si>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</si>
  <si>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</si>
  <si>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</si>
  <si>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</si>
  <si>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</si>
  <si>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</si>
  <si>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</si>
  <si>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</si>
  <si>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</si>
  <si>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</si>
  <si>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</si>
  <si>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</si>
  <si>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</si>
  <si>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</si>
  <si>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</si>
  <si>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</si>
  <si>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</si>
  <si>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</si>
  <si>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</si>
  <si>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</si>
  <si>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</si>
  <si>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</si>
  <si>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</si>
  <si>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</si>
  <si>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</si>
  <si>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</si>
  <si>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</si>
  <si>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</si>
  <si>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</si>
  <si>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</si>
  <si>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</si>
  <si>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</si>
  <si>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</si>
  <si>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</si>
  <si>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</si>
  <si>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</si>
  <si>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</si>
  <si>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</si>
  <si>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</si>
  <si>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</si>
  <si>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</si>
  <si>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</si>
  <si>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</si>
  <si>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</si>
  <si>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</si>
  <si>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</si>
  <si>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</si>
  <si>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</si>
  <si>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</si>
  <si>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</si>
  <si>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L10 OPP Avg</t>
  </si>
  <si>
    <t>Average Home Team Score</t>
  </si>
  <si>
    <t>Additional Stars</t>
  </si>
  <si>
    <t>Average Combined Score Difference</t>
  </si>
  <si>
    <t>-130</t>
  </si>
  <si>
    <t>+110</t>
  </si>
  <si>
    <t>TBR</t>
  </si>
  <si>
    <t>-105</t>
  </si>
  <si>
    <t>-150</t>
  </si>
  <si>
    <t>+130</t>
  </si>
  <si>
    <t>8.5</t>
  </si>
  <si>
    <t>ARI</t>
  </si>
  <si>
    <t>ATL</t>
  </si>
  <si>
    <t/>
  </si>
  <si>
    <t>BOS</t>
  </si>
  <si>
    <t>CHC</t>
  </si>
  <si>
    <t>DET</t>
  </si>
  <si>
    <t>LAA</t>
  </si>
  <si>
    <t>LAD</t>
  </si>
  <si>
    <t>MIA</t>
  </si>
  <si>
    <t>NYM</t>
  </si>
  <si>
    <t>PHI</t>
  </si>
  <si>
    <t>PIT</t>
  </si>
  <si>
    <t>STL</t>
  </si>
  <si>
    <t>TEX</t>
  </si>
  <si>
    <t>WSH</t>
  </si>
  <si>
    <t>WSN</t>
  </si>
  <si>
    <t>-110</t>
  </si>
  <si>
    <t>+105</t>
  </si>
  <si>
    <t>-125</t>
  </si>
  <si>
    <t>-225</t>
  </si>
  <si>
    <t>-175</t>
  </si>
  <si>
    <t>+165</t>
  </si>
  <si>
    <t>Reynaldo Lopez</t>
  </si>
  <si>
    <t>Cole Irvin</t>
  </si>
  <si>
    <t>Patrick Corbin</t>
  </si>
  <si>
    <t>Casey Mize</t>
  </si>
  <si>
    <t>Nestor Cortes</t>
  </si>
  <si>
    <t>Alec Marsh</t>
  </si>
  <si>
    <t>Mitch Keller</t>
  </si>
  <si>
    <t>Lance Lynn</t>
  </si>
  <si>
    <t>Justin Steele</t>
  </si>
  <si>
    <t>Taj Bradley</t>
  </si>
  <si>
    <t>Roddery Munoz</t>
  </si>
  <si>
    <t>Luis Severino</t>
  </si>
  <si>
    <t>Aaron Nola</t>
  </si>
  <si>
    <t>Tanner Houck</t>
  </si>
  <si>
    <t>Luis Medina</t>
  </si>
  <si>
    <t>Joe Ryan</t>
  </si>
  <si>
    <t>Griffin Canning</t>
  </si>
  <si>
    <t>Brandon Pfaadt</t>
  </si>
  <si>
    <t>Garrett Crochet</t>
  </si>
  <si>
    <t>Luis Castillo</t>
  </si>
  <si>
    <t>Michael Lorenzen</t>
  </si>
  <si>
    <t>Yoshinobu Yamamoto</t>
  </si>
  <si>
    <t>KC</t>
  </si>
  <si>
    <t>-185</t>
  </si>
  <si>
    <t>-120</t>
  </si>
  <si>
    <t>-170</t>
  </si>
  <si>
    <t>+145</t>
  </si>
  <si>
    <t>-195</t>
  </si>
  <si>
    <t>+200</t>
  </si>
  <si>
    <t>-240</t>
  </si>
  <si>
    <t>+155</t>
  </si>
  <si>
    <t>+185</t>
  </si>
  <si>
    <t>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</si>
</sst>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11" fillId="0" borderId="2" xfId="0" applyFont="1" applyBorder="1" applyAlignment="1">
      <alignment horizontal="center" vertical="top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P128"/>
  <sheetViews>
    <sheetView tabSelected="1" topLeftCell="K61" zoomScale="80" zoomScaleNormal="80" workbookViewId="0">
      <selection activeCell="T88" sqref="T88:Z88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7.44140625" style="6" bestFit="1" customWidth="1"/>
    <col min="17" max="17" width="13.5546875" style="6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123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123</v>
      </c>
      <c r="AA1" s="4" t="s">
        <v>42</v>
      </c>
      <c r="AB1" s="4" t="s">
        <v>43</v>
      </c>
      <c r="AE1" s="19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137</v>
      </c>
      <c r="B2" t="s">
        <v>67</v>
      </c>
      <c r="C2" s="5">
        <f>RF!B2</f>
        <v>3.11</v>
      </c>
      <c r="D2" s="5">
        <f>LR!B2</f>
        <v>3.3928569919462901</v>
      </c>
      <c r="E2" s="5">
        <f>Adaboost!B2</f>
        <v>3.42635658914728</v>
      </c>
      <c r="F2" s="5">
        <f>XGBR!B2</f>
        <v>3.3100963000000001</v>
      </c>
      <c r="G2" s="5">
        <f>Huber!B2</f>
        <v>3.20001556181382</v>
      </c>
      <c r="H2" s="5">
        <f>BayesRidge!B2</f>
        <v>3.3890793937628798</v>
      </c>
      <c r="I2" s="5">
        <f>Elastic!B2</f>
        <v>3.6264394696405899</v>
      </c>
      <c r="J2" s="5">
        <f>GBR!B2</f>
        <v>3.1194912745008399</v>
      </c>
      <c r="K2" s="6">
        <f t="shared" ref="K2:K24" si="0">AVERAGE(C2:J2,B39)</f>
        <v>3.3241658480239655</v>
      </c>
      <c r="L2">
        <f>MAX(C2:J2)</f>
        <v>3.6264394696405899</v>
      </c>
      <c r="M2">
        <f>MIN(C2:J2)</f>
        <v>3.11</v>
      </c>
      <c r="N2">
        <v>3.6</v>
      </c>
      <c r="O2" s="5">
        <f>RF!C2</f>
        <v>5.01</v>
      </c>
      <c r="P2" s="5">
        <f>LR!C2</f>
        <v>5.0629380231374999</v>
      </c>
      <c r="Q2" s="5">
        <f>Adaboost!C2</f>
        <v>5.87525150905432</v>
      </c>
      <c r="R2" s="5">
        <f>XGBR!C2</f>
        <v>5.0202520000000002</v>
      </c>
      <c r="S2" s="5">
        <f>Huber!C2</f>
        <v>5.0001206540438803</v>
      </c>
      <c r="T2" s="5">
        <f>BayesRidge!C2</f>
        <v>5.0683544421403397</v>
      </c>
      <c r="U2" s="5">
        <f>Elastic!C2</f>
        <v>4.5867294819908002</v>
      </c>
      <c r="V2" s="5">
        <f>GBR!C2</f>
        <v>5.0568812215424499</v>
      </c>
      <c r="W2" s="6">
        <f t="shared" ref="W2:W35" si="1">AVERAGE(O2:V2,C39)</f>
        <v>5.0773512067285136</v>
      </c>
      <c r="X2" s="6">
        <f>MAX(O2:V2)</f>
        <v>5.87525150905432</v>
      </c>
      <c r="Y2" s="6">
        <f>MIN(O2:V2)</f>
        <v>4.5867294819908002</v>
      </c>
      <c r="Z2">
        <v>5.0999999999999996</v>
      </c>
      <c r="AA2" s="6">
        <f>MAX(L2,M2,X3,Y3)-MIN(L3,M3,X2,Y2)</f>
        <v>-0.96029001235021028</v>
      </c>
      <c r="AB2" s="6">
        <f>MIN(L2,M2,X3,Y3)-MAX(L3,M3,X2,Y2)</f>
        <v>-4.6116207951070303</v>
      </c>
      <c r="AC2" s="6"/>
      <c r="AE2" t="s">
        <v>158</v>
      </c>
      <c r="AF2" s="6">
        <f>RF!D2</f>
        <v>6.01</v>
      </c>
      <c r="AG2" s="6">
        <f>LR!D2</f>
        <v>5.8505263679617299</v>
      </c>
      <c r="AH2" s="6">
        <f>Adaboost!D2</f>
        <v>5.0156412930135499</v>
      </c>
      <c r="AI2" s="6">
        <f>XGBR!D2</f>
        <v>5.1108909999999996</v>
      </c>
      <c r="AJ2" s="6">
        <f>Huber!D2</f>
        <v>5.8243159191406404</v>
      </c>
      <c r="AK2" s="6">
        <f>BayesRidge!D2</f>
        <v>5.8809535789724503</v>
      </c>
      <c r="AL2" s="6">
        <f>Elastic!D2</f>
        <v>5.1058570169183399</v>
      </c>
      <c r="AM2" s="6">
        <f>GBR!D2</f>
        <v>5.8986989122990803</v>
      </c>
      <c r="AN2" s="6">
        <f>AVERAGE(AF2:AM2,Neural!D2)</f>
        <v>5.6069376901771415</v>
      </c>
      <c r="AO2" s="6">
        <f>MAX(AF2:AM2,Neural!D2)</f>
        <v>6.01</v>
      </c>
      <c r="AP2" s="6">
        <f>MIN(AF2:AM2,Neural!D2)</f>
        <v>5.0156412930135499</v>
      </c>
    </row>
    <row r="3" spans="1:42" ht="15" thickBot="1" x14ac:dyDescent="0.35">
      <c r="A3" t="s">
        <v>67</v>
      </c>
      <c r="B3" t="s">
        <v>137</v>
      </c>
      <c r="C3" s="5">
        <f>RF!B3</f>
        <v>6.04</v>
      </c>
      <c r="D3" s="5">
        <f>LR!B3</f>
        <v>5.8963255621605297</v>
      </c>
      <c r="E3" s="5">
        <f>Adaboost!B3</f>
        <v>6.6116207951070303</v>
      </c>
      <c r="F3" s="5">
        <f>XGBR!B3</f>
        <v>5.0762495999999997</v>
      </c>
      <c r="G3" s="5">
        <f>Huber!B3</f>
        <v>5.6999998602699797</v>
      </c>
      <c r="H3" s="5">
        <f>BayesRidge!B3</f>
        <v>5.9066309960865002</v>
      </c>
      <c r="I3" s="5">
        <f>Elastic!B3</f>
        <v>5.4532839827260302</v>
      </c>
      <c r="J3" s="5">
        <f>GBR!B3</f>
        <v>6.1200982347508299</v>
      </c>
      <c r="K3" s="6">
        <f t="shared" si="0"/>
        <v>5.8618916208374525</v>
      </c>
      <c r="L3">
        <f t="shared" ref="L3:L35" si="2">MAX(C3:J3)</f>
        <v>6.6116207951070303</v>
      </c>
      <c r="M3">
        <f t="shared" ref="M3:M35" si="3">MIN(C3:J3)</f>
        <v>5.0762495999999997</v>
      </c>
      <c r="N3">
        <v>5.7</v>
      </c>
      <c r="O3" s="5">
        <f>RF!C3</f>
        <v>2</v>
      </c>
      <c r="P3" s="5">
        <f>LR!C3</f>
        <v>2.0881236740114399</v>
      </c>
      <c r="Q3" s="5">
        <f>Adaboost!C3</f>
        <v>2.84040404040404</v>
      </c>
      <c r="R3" s="5">
        <f>XGBR!C3</f>
        <v>2.0211203000000002</v>
      </c>
      <c r="S3" s="5">
        <f>Huber!C3</f>
        <v>2.0000007266925901</v>
      </c>
      <c r="T3" s="5">
        <f>BayesRidge!C3</f>
        <v>2.0917121636198099</v>
      </c>
      <c r="U3" s="5">
        <f>Elastic!C3</f>
        <v>2.8313464283694598</v>
      </c>
      <c r="V3" s="5">
        <f>GBR!C3</f>
        <v>2.0732280414940498</v>
      </c>
      <c r="W3" s="6">
        <f t="shared" si="1"/>
        <v>2.2287824326974048</v>
      </c>
      <c r="X3" s="6">
        <f t="shared" ref="X3:X35" si="4">MAX(O3:V3)</f>
        <v>2.84040404040404</v>
      </c>
      <c r="Y3" s="6">
        <f t="shared" ref="Y3:Y35" si="5">MIN(O3:V3)</f>
        <v>2</v>
      </c>
      <c r="Z3">
        <v>2.1</v>
      </c>
      <c r="AC3" s="6"/>
      <c r="AE3" t="s">
        <v>159</v>
      </c>
      <c r="AF3" s="6">
        <f>RF!D3</f>
        <v>5.26</v>
      </c>
      <c r="AG3" s="6">
        <f>LR!D3</f>
        <v>5.1942920977050901</v>
      </c>
      <c r="AH3" s="6">
        <f>Adaboost!D3</f>
        <v>4.3015873015872996</v>
      </c>
      <c r="AI3" s="6">
        <f>XGBR!D3</f>
        <v>5.2938333000000002</v>
      </c>
      <c r="AJ3" s="6">
        <f>Huber!D3</f>
        <v>5.1756588843084899</v>
      </c>
      <c r="AK3" s="6">
        <f>BayesRidge!D3</f>
        <v>5.1389067345642898</v>
      </c>
      <c r="AL3" s="6">
        <f>Elastic!D3</f>
        <v>4.9250105776338504</v>
      </c>
      <c r="AM3" s="6">
        <f>GBR!D3</f>
        <v>5.1718927437512097</v>
      </c>
      <c r="AN3" s="6">
        <f>AVERAGE(AF3:AM3,Neural!D3)</f>
        <v>5.0727002847239406</v>
      </c>
      <c r="AO3" s="6">
        <f>MAX(AF3:AM3,Neural!D3)</f>
        <v>5.2938333000000002</v>
      </c>
      <c r="AP3" s="6">
        <f>MIN(AF3:AM3,Neural!D3)</f>
        <v>4.3015873015872996</v>
      </c>
    </row>
    <row r="4" spans="1:42" ht="15" thickBot="1" x14ac:dyDescent="0.35">
      <c r="A4" t="s">
        <v>151</v>
      </c>
      <c r="B4" t="s">
        <v>141</v>
      </c>
      <c r="C4" s="5">
        <f>RF!B4</f>
        <v>4.03</v>
      </c>
      <c r="D4" s="5">
        <f>LR!B4</f>
        <v>4.7510830607712897</v>
      </c>
      <c r="E4" s="5">
        <f>Adaboost!B4</f>
        <v>5.8567567567567496</v>
      </c>
      <c r="F4" s="5">
        <f>XGBR!B4</f>
        <v>4.2188090000000003</v>
      </c>
      <c r="G4" s="5">
        <f>Huber!B4</f>
        <v>4.5000013436304798</v>
      </c>
      <c r="H4" s="5">
        <f>BayesRidge!B4</f>
        <v>4.7513845325122102</v>
      </c>
      <c r="I4" s="5">
        <f>Elastic!B4</f>
        <v>4.3262226215386299</v>
      </c>
      <c r="J4" s="5">
        <f>GBR!B4</f>
        <v>5.1027362668692096</v>
      </c>
      <c r="K4" s="6">
        <f t="shared" si="0"/>
        <v>4.6986319309599116</v>
      </c>
      <c r="L4">
        <f t="shared" si="2"/>
        <v>5.8567567567567496</v>
      </c>
      <c r="M4">
        <f t="shared" si="3"/>
        <v>4.03</v>
      </c>
      <c r="N4">
        <v>4.7</v>
      </c>
      <c r="O4" s="5">
        <f>RF!C4</f>
        <v>4.0199999999999996</v>
      </c>
      <c r="P4" s="5">
        <f>LR!C4</f>
        <v>4.4675805277211698</v>
      </c>
      <c r="Q4" s="5">
        <f>Adaboost!C4</f>
        <v>4.5792682926829196</v>
      </c>
      <c r="R4" s="5">
        <f>XGBR!C4</f>
        <v>4.1604469999999996</v>
      </c>
      <c r="S4" s="5">
        <f>Huber!C4</f>
        <v>4.2000038357232299</v>
      </c>
      <c r="T4" s="5">
        <f>BayesRidge!C4</f>
        <v>4.46843474410373</v>
      </c>
      <c r="U4" s="5">
        <f>Elastic!C4</f>
        <v>4.7132236514166204</v>
      </c>
      <c r="V4" s="5">
        <f>GBR!C4</f>
        <v>4.0864104555920697</v>
      </c>
      <c r="W4" s="6">
        <f t="shared" si="1"/>
        <v>4.3548972002142463</v>
      </c>
      <c r="X4" s="6">
        <f t="shared" si="4"/>
        <v>4.7132236514166204</v>
      </c>
      <c r="Y4" s="6">
        <f t="shared" si="5"/>
        <v>4.0199999999999996</v>
      </c>
      <c r="Z4">
        <v>4.8</v>
      </c>
      <c r="AA4" s="6">
        <f>MAX(L4,M4,X5,Y5)-MIN(L5,M5,X4,Y4)</f>
        <v>2.6501250118039996</v>
      </c>
      <c r="AB4" s="6">
        <f>MIN(L4,M4,X5,Y5)-MAX(L5,M5,X4,Y4)</f>
        <v>-0.82365853658536015</v>
      </c>
      <c r="AC4" s="6"/>
      <c r="AE4" t="s">
        <v>160</v>
      </c>
      <c r="AF4" s="6">
        <f>RF!D4</f>
        <v>5.18</v>
      </c>
      <c r="AG4" s="6">
        <f>LR!D4</f>
        <v>4.0896693178356296</v>
      </c>
      <c r="AH4" s="6">
        <f>Adaboost!D4</f>
        <v>4.28669724770642</v>
      </c>
      <c r="AI4" s="6">
        <f>XGBR!D4</f>
        <v>4.0141863999999998</v>
      </c>
      <c r="AJ4" s="6">
        <f>Huber!D4</f>
        <v>4.1424816841695504</v>
      </c>
      <c r="AK4" s="6">
        <f>BayesRidge!D4</f>
        <v>4.1604458339133696</v>
      </c>
      <c r="AL4" s="6">
        <f>Elastic!D4</f>
        <v>4.7306924038248699</v>
      </c>
      <c r="AM4" s="6">
        <f>GBR!D4</f>
        <v>5.0128202013980596</v>
      </c>
      <c r="AN4" s="6">
        <f>AVERAGE(AF4:AM4,Neural!D4)</f>
        <v>4.3951667099811793</v>
      </c>
      <c r="AO4" s="6">
        <f>MAX(AF4:AM4,Neural!D4)</f>
        <v>5.18</v>
      </c>
      <c r="AP4" s="6">
        <f>MIN(AF4:AM4,Neural!D4)</f>
        <v>3.93950730098272</v>
      </c>
    </row>
    <row r="5" spans="1:42" ht="15" thickBot="1" x14ac:dyDescent="0.35">
      <c r="A5" t="s">
        <v>141</v>
      </c>
      <c r="B5" t="s">
        <v>151</v>
      </c>
      <c r="C5" s="5">
        <f>RF!B5</f>
        <v>4</v>
      </c>
      <c r="D5" s="5">
        <f>LR!B5</f>
        <v>3.8133768759834701</v>
      </c>
      <c r="E5" s="5">
        <f>Adaboost!B5</f>
        <v>4.8536585365853604</v>
      </c>
      <c r="F5" s="5">
        <f>XGBR!B5</f>
        <v>3.2630153000000002</v>
      </c>
      <c r="G5" s="5">
        <f>Huber!B5</f>
        <v>3.6001412670918902</v>
      </c>
      <c r="H5" s="5">
        <f>BayesRidge!B5</f>
        <v>3.7963438102326799</v>
      </c>
      <c r="I5" s="5">
        <f>Elastic!B5</f>
        <v>3.7225807598967302</v>
      </c>
      <c r="J5" s="5">
        <f>GBR!B5</f>
        <v>4.0989713680322799</v>
      </c>
      <c r="K5" s="6">
        <f t="shared" si="0"/>
        <v>3.8748987804986905</v>
      </c>
      <c r="L5">
        <f t="shared" si="2"/>
        <v>4.8536585365853604</v>
      </c>
      <c r="M5">
        <f t="shared" si="3"/>
        <v>3.2630153000000002</v>
      </c>
      <c r="N5">
        <v>4</v>
      </c>
      <c r="O5" s="5">
        <f>RF!C5</f>
        <v>5.01</v>
      </c>
      <c r="P5" s="5">
        <f>LR!C5</f>
        <v>4.8960012720166501</v>
      </c>
      <c r="Q5" s="5">
        <f>Adaboost!C5</f>
        <v>5.9131403118039998</v>
      </c>
      <c r="R5" s="5">
        <f>XGBR!C5</f>
        <v>4.274286</v>
      </c>
      <c r="S5" s="5">
        <f>Huber!C5</f>
        <v>4.6000345186589398</v>
      </c>
      <c r="T5" s="5">
        <f>BayesRidge!C5</f>
        <v>4.89906925694096</v>
      </c>
      <c r="U5" s="5">
        <f>Elastic!C5</f>
        <v>4.7935521513064296</v>
      </c>
      <c r="V5" s="5">
        <f>GBR!C5</f>
        <v>5.1048650254626802</v>
      </c>
      <c r="W5" s="6">
        <f t="shared" si="1"/>
        <v>4.9201925237700506</v>
      </c>
      <c r="X5" s="6">
        <f t="shared" si="4"/>
        <v>5.9131403118039998</v>
      </c>
      <c r="Y5" s="6">
        <f t="shared" si="5"/>
        <v>4.274286</v>
      </c>
      <c r="Z5">
        <v>5</v>
      </c>
      <c r="AC5" s="6"/>
      <c r="AE5" t="s">
        <v>161</v>
      </c>
      <c r="AF5" s="6">
        <f>RF!D5</f>
        <v>5.12</v>
      </c>
      <c r="AG5" s="6">
        <f>LR!D5</f>
        <v>4.4533169550128404</v>
      </c>
      <c r="AH5" s="6">
        <f>Adaboost!D5</f>
        <v>4.3015873015872996</v>
      </c>
      <c r="AI5" s="6">
        <f>XGBR!D5</f>
        <v>4.4250426000000003</v>
      </c>
      <c r="AJ5" s="6">
        <f>Huber!D5</f>
        <v>4.4706157432399598</v>
      </c>
      <c r="AK5" s="6">
        <f>BayesRidge!D5</f>
        <v>4.4415416124576304</v>
      </c>
      <c r="AL5" s="6">
        <f>Elastic!D5</f>
        <v>4.7276601424893201</v>
      </c>
      <c r="AM5" s="6">
        <f>GBR!D5</f>
        <v>4.5732597323331801</v>
      </c>
      <c r="AN5" s="6">
        <f>AVERAGE(AF5:AM5,Neural!D5)</f>
        <v>4.5425149033961283</v>
      </c>
      <c r="AO5" s="6">
        <f>MAX(AF5:AM5,Neural!D5)</f>
        <v>5.12</v>
      </c>
      <c r="AP5" s="6">
        <f>MIN(AF5:AM5,Neural!D5)</f>
        <v>4.3015873015872996</v>
      </c>
    </row>
    <row r="6" spans="1:42" ht="15" thickBot="1" x14ac:dyDescent="0.35">
      <c r="A6" t="s">
        <v>68</v>
      </c>
      <c r="B6" t="s">
        <v>65</v>
      </c>
      <c r="C6" s="5">
        <f>RF!B6</f>
        <v>6</v>
      </c>
      <c r="D6" s="5">
        <f>LR!B6</f>
        <v>6.5671284430033596</v>
      </c>
      <c r="E6" s="5">
        <f>Adaboost!B6</f>
        <v>6.5667574931880104</v>
      </c>
      <c r="F6" s="5">
        <f>XGBR!B6</f>
        <v>6.1475410000000004</v>
      </c>
      <c r="G6" s="5">
        <f>Huber!B6</f>
        <v>6.3000009224565598</v>
      </c>
      <c r="H6" s="5">
        <f>BayesRidge!B6</f>
        <v>6.5697387103464298</v>
      </c>
      <c r="I6" s="5">
        <f>Elastic!B6</f>
        <v>5.5690942226201097</v>
      </c>
      <c r="J6" s="5">
        <f>GBR!B6</f>
        <v>6.1143259015352003</v>
      </c>
      <c r="K6" s="6">
        <f t="shared" si="0"/>
        <v>6.2748540733617659</v>
      </c>
      <c r="L6">
        <f t="shared" si="2"/>
        <v>6.5697387103464298</v>
      </c>
      <c r="M6">
        <f t="shared" si="3"/>
        <v>5.5690942226201097</v>
      </c>
      <c r="N6">
        <v>6.4</v>
      </c>
      <c r="O6" s="5">
        <f>RF!C6</f>
        <v>4.01</v>
      </c>
      <c r="P6" s="5">
        <f>LR!C6</f>
        <v>4.1763922917918102</v>
      </c>
      <c r="Q6" s="5">
        <f>Adaboost!C6</f>
        <v>4.5792682926829196</v>
      </c>
      <c r="R6" s="5">
        <f>XGBR!C6</f>
        <v>4.1436849999999996</v>
      </c>
      <c r="S6" s="5">
        <f>Huber!C6</f>
        <v>4.0000009435310497</v>
      </c>
      <c r="T6" s="5">
        <f>BayesRidge!C6</f>
        <v>4.1875227498144101</v>
      </c>
      <c r="U6" s="5">
        <f>Elastic!C6</f>
        <v>4.3325847209006998</v>
      </c>
      <c r="V6" s="5">
        <f>GBR!C6</f>
        <v>4.0846787515735699</v>
      </c>
      <c r="W6" s="6">
        <f t="shared" si="1"/>
        <v>4.1903647313130454</v>
      </c>
      <c r="X6" s="6">
        <f t="shared" si="4"/>
        <v>4.5792682926829196</v>
      </c>
      <c r="Y6" s="6">
        <f t="shared" si="5"/>
        <v>4.0000009435310497</v>
      </c>
      <c r="Z6">
        <v>4.0999999999999996</v>
      </c>
      <c r="AA6" s="6">
        <f>MAX(L6,M6,X7,Y7)-MIN(L7,M7,X6,Y6)</f>
        <v>2.77611845945402</v>
      </c>
      <c r="AB6" s="6">
        <f>MIN(L6,M6,X7,Y7)-MAX(L7,M7,X6,Y6)</f>
        <v>-0.29309051153385912</v>
      </c>
      <c r="AC6" s="6"/>
      <c r="AE6" t="s">
        <v>162</v>
      </c>
      <c r="AF6" s="6">
        <f>RF!D6</f>
        <v>5.38</v>
      </c>
      <c r="AG6" s="6">
        <f>LR!D6</f>
        <v>4.7425027797692101</v>
      </c>
      <c r="AH6" s="6">
        <f>Adaboost!D6</f>
        <v>4.5690072639225097</v>
      </c>
      <c r="AI6" s="6">
        <f>XGBR!D6</f>
        <v>4.4490059999999998</v>
      </c>
      <c r="AJ6" s="6">
        <f>Huber!D6</f>
        <v>4.7227519021868503</v>
      </c>
      <c r="AK6" s="6">
        <f>BayesRidge!D6</f>
        <v>4.7664535877713403</v>
      </c>
      <c r="AL6" s="6">
        <f>Elastic!D6</f>
        <v>4.8639442467748397</v>
      </c>
      <c r="AM6" s="6">
        <f>GBR!D6</f>
        <v>5.2618754804902199</v>
      </c>
      <c r="AN6" s="6">
        <f>AVERAGE(AF6:AM6,Neural!D6)</f>
        <v>4.8347222955678362</v>
      </c>
      <c r="AO6" s="6">
        <f>MAX(AF6:AM6,Neural!D6)</f>
        <v>5.38</v>
      </c>
      <c r="AP6" s="6">
        <f>MIN(AF6:AM6,Neural!D6)</f>
        <v>4.4490059999999998</v>
      </c>
    </row>
    <row r="7" spans="1:42" ht="15" thickBot="1" x14ac:dyDescent="0.35">
      <c r="A7" t="s">
        <v>65</v>
      </c>
      <c r="B7" t="s">
        <v>68</v>
      </c>
      <c r="C7" s="5">
        <f>RF!B7</f>
        <v>5.0599999999999996</v>
      </c>
      <c r="D7" s="5">
        <f>LR!B7</f>
        <v>4.8078279823383703</v>
      </c>
      <c r="E7" s="5">
        <f>Adaboost!B7</f>
        <v>5.8567567567567496</v>
      </c>
      <c r="F7" s="5">
        <f>XGBR!B7</f>
        <v>4.2015285000000002</v>
      </c>
      <c r="G7" s="5">
        <f>Huber!B7</f>
        <v>4.5999999009789896</v>
      </c>
      <c r="H7" s="5">
        <f>BayesRidge!B7</f>
        <v>4.8267970103018403</v>
      </c>
      <c r="I7" s="5">
        <f>Elastic!B7</f>
        <v>4.7195098903942396</v>
      </c>
      <c r="J7" s="5">
        <f>GBR!B7</f>
        <v>5.1028522475773803</v>
      </c>
      <c r="K7" s="6">
        <f t="shared" si="0"/>
        <v>4.8576281936660841</v>
      </c>
      <c r="L7">
        <f t="shared" si="2"/>
        <v>5.8567567567567496</v>
      </c>
      <c r="M7">
        <f t="shared" si="3"/>
        <v>4.2015285000000002</v>
      </c>
      <c r="N7">
        <v>4.7</v>
      </c>
      <c r="O7" s="5">
        <f>RF!C7</f>
        <v>6.02</v>
      </c>
      <c r="P7" s="5">
        <f>LR!C7</f>
        <v>6.4416762280427697</v>
      </c>
      <c r="Q7" s="5">
        <f>Adaboost!C7</f>
        <v>6.7761194029850698</v>
      </c>
      <c r="R7" s="5">
        <f>XGBR!C7</f>
        <v>6.4926159999999999</v>
      </c>
      <c r="S7" s="5">
        <f>Huber!C7</f>
        <v>6.20000452329624</v>
      </c>
      <c r="T7" s="5">
        <f>BayesRidge!C7</f>
        <v>6.4304439483014502</v>
      </c>
      <c r="U7" s="5">
        <f>Elastic!C7</f>
        <v>5.5636662452228904</v>
      </c>
      <c r="V7" s="5">
        <f>GBR!C7</f>
        <v>6.1360608774461101</v>
      </c>
      <c r="W7" s="6">
        <f t="shared" si="1"/>
        <v>5.9696836108941387</v>
      </c>
      <c r="X7" s="6">
        <f t="shared" si="4"/>
        <v>6.7761194029850698</v>
      </c>
      <c r="Y7" s="6">
        <f t="shared" si="5"/>
        <v>5.5636662452228904</v>
      </c>
      <c r="Z7">
        <v>6.5</v>
      </c>
      <c r="AC7" s="6"/>
      <c r="AE7" t="s">
        <v>163</v>
      </c>
      <c r="AF7" s="6">
        <f>RF!D7</f>
        <v>5.34</v>
      </c>
      <c r="AG7" s="6">
        <f>LR!D7</f>
        <v>4.9599149124419704</v>
      </c>
      <c r="AH7" s="6">
        <f>Adaboost!D7</f>
        <v>4.4419889502762402</v>
      </c>
      <c r="AI7" s="6">
        <f>XGBR!D7</f>
        <v>4.0387930000000001</v>
      </c>
      <c r="AJ7" s="6">
        <f>Huber!D7</f>
        <v>4.9517511519013704</v>
      </c>
      <c r="AK7" s="6">
        <f>BayesRidge!D7</f>
        <v>4.9530458615050303</v>
      </c>
      <c r="AL7" s="6">
        <f>Elastic!D7</f>
        <v>4.7920673326181404</v>
      </c>
      <c r="AM7" s="6">
        <f>GBR!D7</f>
        <v>5.2572213526312197</v>
      </c>
      <c r="AN7" s="6">
        <f>AVERAGE(AF7:AM7,Neural!D7)</f>
        <v>4.8505905155277445</v>
      </c>
      <c r="AO7" s="6">
        <f>MAX(AF7:AM7,Neural!D7)</f>
        <v>5.34</v>
      </c>
      <c r="AP7" s="6">
        <f>MIN(AF7:AM7,Neural!D7)</f>
        <v>4.0387930000000001</v>
      </c>
    </row>
    <row r="8" spans="1:42" ht="15" thickBot="1" x14ac:dyDescent="0.35">
      <c r="A8" t="s">
        <v>147</v>
      </c>
      <c r="B8" t="s">
        <v>148</v>
      </c>
      <c r="C8" s="5">
        <f>RF!B8</f>
        <v>4.05</v>
      </c>
      <c r="D8" s="5">
        <f>LR!B8</f>
        <v>4.6287365361911901</v>
      </c>
      <c r="E8" s="5">
        <f>Adaboost!B8</f>
        <v>4.8536585365853604</v>
      </c>
      <c r="F8" s="5">
        <f>XGBR!B8</f>
        <v>4.2486540000000002</v>
      </c>
      <c r="G8" s="5">
        <f>Huber!B8</f>
        <v>4.4000163677454003</v>
      </c>
      <c r="H8" s="5">
        <f>BayesRidge!B8</f>
        <v>4.6288056036592202</v>
      </c>
      <c r="I8" s="5">
        <f>Elastic!B8</f>
        <v>4.3885192704874498</v>
      </c>
      <c r="J8" s="5">
        <f>GBR!B8</f>
        <v>4.09504977592833</v>
      </c>
      <c r="K8" s="6">
        <f t="shared" si="0"/>
        <v>4.4555626421987542</v>
      </c>
      <c r="L8">
        <f t="shared" si="2"/>
        <v>4.8536585365853604</v>
      </c>
      <c r="M8">
        <f t="shared" si="3"/>
        <v>4.05</v>
      </c>
      <c r="N8">
        <v>4.5999999999999996</v>
      </c>
      <c r="O8" s="5">
        <f>RF!C8</f>
        <v>3</v>
      </c>
      <c r="P8" s="5">
        <f>LR!C8</f>
        <v>3.7377140225791199</v>
      </c>
      <c r="Q8" s="5">
        <f>Adaboost!C8</f>
        <v>3.3453608247422602</v>
      </c>
      <c r="R8" s="5">
        <f>XGBR!C8</f>
        <v>3.1418599999999999</v>
      </c>
      <c r="S8" s="5">
        <f>Huber!C8</f>
        <v>3.5001240277808399</v>
      </c>
      <c r="T8" s="5">
        <f>BayesRidge!C8</f>
        <v>3.7293557897094298</v>
      </c>
      <c r="U8" s="5">
        <f>Elastic!C8</f>
        <v>4.2421350045092003</v>
      </c>
      <c r="V8" s="5">
        <f>GBR!C8</f>
        <v>3.1236451786070401</v>
      </c>
      <c r="W8" s="6">
        <f t="shared" si="1"/>
        <v>3.8096882031443187</v>
      </c>
      <c r="X8" s="6">
        <f t="shared" si="4"/>
        <v>4.2421350045092003</v>
      </c>
      <c r="Y8" s="6">
        <f t="shared" si="5"/>
        <v>3</v>
      </c>
      <c r="Z8">
        <v>3.9</v>
      </c>
      <c r="AA8" s="6">
        <f>MAX(L8,M8,X9,Y9)-MIN(L9,M9,X8,Y8)</f>
        <v>1.8536585365853604</v>
      </c>
      <c r="AB8" s="6">
        <f>MIN(L8,M8,X9,Y9)-MAX(L9,M9,X8,Y8)</f>
        <v>-1.7715266365853606</v>
      </c>
      <c r="AC8" s="6"/>
      <c r="AE8" t="s">
        <v>164</v>
      </c>
      <c r="AF8" s="6">
        <f>RF!D8</f>
        <v>5.57</v>
      </c>
      <c r="AG8" s="6">
        <f>LR!D8</f>
        <v>5.7735795825234799</v>
      </c>
      <c r="AH8" s="6">
        <f>Adaboost!D8</f>
        <v>5.0156412930135499</v>
      </c>
      <c r="AI8" s="6">
        <f>XGBR!D8</f>
        <v>5.6658999999999997</v>
      </c>
      <c r="AJ8" s="6">
        <f>Huber!D8</f>
        <v>5.7586162576287903</v>
      </c>
      <c r="AK8" s="6">
        <f>BayesRidge!D8</f>
        <v>5.8083305285709503</v>
      </c>
      <c r="AL8" s="6">
        <f>Elastic!D8</f>
        <v>5.3565298831514099</v>
      </c>
      <c r="AM8" s="6">
        <f>GBR!D8</f>
        <v>5.8212417208915399</v>
      </c>
      <c r="AN8" s="6">
        <f>AVERAGE(AF8:AM8,Neural!D8)</f>
        <v>5.6307228954685238</v>
      </c>
      <c r="AO8" s="6">
        <f>MAX(AF8:AM8,Neural!D8)</f>
        <v>5.9066667934369903</v>
      </c>
      <c r="AP8" s="6">
        <f>MIN(AF8:AM8,Neural!D8)</f>
        <v>5.0156412930135499</v>
      </c>
    </row>
    <row r="9" spans="1:42" ht="15" thickBot="1" x14ac:dyDescent="0.35">
      <c r="A9" t="s">
        <v>148</v>
      </c>
      <c r="B9" t="s">
        <v>147</v>
      </c>
      <c r="C9" s="5">
        <f>RF!B9</f>
        <v>4.1500000000000004</v>
      </c>
      <c r="D9" s="5">
        <f>LR!B9</f>
        <v>4.1003466120803402</v>
      </c>
      <c r="E9" s="5">
        <f>Adaboost!B9</f>
        <v>4.8536585365853604</v>
      </c>
      <c r="F9" s="5">
        <f>XGBR!B9</f>
        <v>3.0225472</v>
      </c>
      <c r="G9" s="5">
        <f>Huber!B9</f>
        <v>3.9001409675398802</v>
      </c>
      <c r="H9" s="5">
        <f>BayesRidge!B9</f>
        <v>4.0915285713035701</v>
      </c>
      <c r="I9" s="5">
        <f>Elastic!B9</f>
        <v>4.32131041024412</v>
      </c>
      <c r="J9" s="5">
        <f>GBR!B9</f>
        <v>4.1129994368719398</v>
      </c>
      <c r="K9" s="6">
        <f t="shared" si="0"/>
        <v>4.067732636646948</v>
      </c>
      <c r="L9">
        <f t="shared" si="2"/>
        <v>4.8536585365853604</v>
      </c>
      <c r="M9">
        <f t="shared" si="3"/>
        <v>3.0225472</v>
      </c>
      <c r="N9">
        <v>4.3</v>
      </c>
      <c r="O9" s="5">
        <f>RF!C9</f>
        <v>4.1500000000000004</v>
      </c>
      <c r="P9" s="5">
        <f>LR!C9</f>
        <v>4.0987673313070001</v>
      </c>
      <c r="Q9" s="5">
        <f>Adaboost!C9</f>
        <v>4.5792682926829196</v>
      </c>
      <c r="R9" s="5">
        <f>XGBR!C9</f>
        <v>3.0821318999999998</v>
      </c>
      <c r="S9" s="5">
        <f>Huber!C9</f>
        <v>3.80003960869518</v>
      </c>
      <c r="T9" s="5">
        <f>BayesRidge!C9</f>
        <v>4.0911588874846903</v>
      </c>
      <c r="U9" s="5">
        <f>Elastic!C9</f>
        <v>3.8682564997891502</v>
      </c>
      <c r="V9" s="5">
        <f>GBR!C9</f>
        <v>4.3395344296624998</v>
      </c>
      <c r="W9" s="6">
        <f t="shared" si="1"/>
        <v>4.0026117172094713</v>
      </c>
      <c r="X9" s="6">
        <f t="shared" si="4"/>
        <v>4.5792682926829196</v>
      </c>
      <c r="Y9" s="6">
        <f t="shared" si="5"/>
        <v>3.0821318999999998</v>
      </c>
      <c r="Z9">
        <v>4</v>
      </c>
      <c r="AC9" s="6"/>
      <c r="AE9" t="s">
        <v>165</v>
      </c>
      <c r="AF9" s="6">
        <f>RF!D9</f>
        <v>5.16</v>
      </c>
      <c r="AG9" s="6">
        <f>LR!D9</f>
        <v>5.10711957601539</v>
      </c>
      <c r="AH9" s="6">
        <f>Adaboost!D9</f>
        <v>4.5</v>
      </c>
      <c r="AI9" s="6">
        <f>XGBR!D9</f>
        <v>5.1888185</v>
      </c>
      <c r="AJ9" s="6">
        <f>Huber!D9</f>
        <v>5.1667335065818802</v>
      </c>
      <c r="AK9" s="6">
        <f>BayesRidge!D9</f>
        <v>5.0606426277817302</v>
      </c>
      <c r="AL9" s="6">
        <f>Elastic!D9</f>
        <v>5.0713357835758703</v>
      </c>
      <c r="AM9" s="6">
        <f>GBR!D9</f>
        <v>5.0452561527948703</v>
      </c>
      <c r="AN9" s="6">
        <f>AVERAGE(AF9:AM9,Neural!D9)</f>
        <v>5.0445008403020308</v>
      </c>
      <c r="AO9" s="6">
        <f>MAX(AF9:AM9,Neural!D9)</f>
        <v>5.1888185</v>
      </c>
      <c r="AP9" s="6">
        <f>MIN(AF9:AM9,Neural!D9)</f>
        <v>4.5</v>
      </c>
    </row>
    <row r="10" spans="1:42" ht="15" thickBot="1" x14ac:dyDescent="0.35">
      <c r="A10" t="s">
        <v>140</v>
      </c>
      <c r="B10" t="s">
        <v>131</v>
      </c>
      <c r="C10" s="5">
        <f>RF!B10</f>
        <v>4.1399999999999997</v>
      </c>
      <c r="D10" s="5">
        <f>LR!B10</f>
        <v>4.2156500537055104</v>
      </c>
      <c r="E10" s="5">
        <f>Adaboost!B10</f>
        <v>4.8536585365853604</v>
      </c>
      <c r="F10" s="5">
        <f>XGBR!B10</f>
        <v>4.1685824</v>
      </c>
      <c r="G10" s="5">
        <f>Huber!B10</f>
        <v>4.0000010271519297</v>
      </c>
      <c r="H10" s="5">
        <f>BayesRidge!B10</f>
        <v>4.2195434184717904</v>
      </c>
      <c r="I10" s="5">
        <f>Elastic!B10</f>
        <v>4.4289258117383303</v>
      </c>
      <c r="J10" s="5">
        <f>GBR!B10</f>
        <v>4.1538308809934801</v>
      </c>
      <c r="K10" s="6">
        <f t="shared" si="0"/>
        <v>4.2662332448368669</v>
      </c>
      <c r="L10">
        <f t="shared" si="2"/>
        <v>4.8536585365853604</v>
      </c>
      <c r="M10">
        <f t="shared" si="3"/>
        <v>4.0000010271519297</v>
      </c>
      <c r="N10">
        <v>4.2</v>
      </c>
      <c r="O10" s="5">
        <f>RF!C10</f>
        <v>4.28</v>
      </c>
      <c r="P10" s="5">
        <f>LR!C10</f>
        <v>4.4992411579486999</v>
      </c>
      <c r="Q10" s="5">
        <f>Adaboost!C10</f>
        <v>4.5792682926829196</v>
      </c>
      <c r="R10" s="5">
        <f>XGBR!C10</f>
        <v>4.2414874999999999</v>
      </c>
      <c r="S10" s="5">
        <f>Huber!C10</f>
        <v>4.2000070140821197</v>
      </c>
      <c r="T10" s="5">
        <f>BayesRidge!C10</f>
        <v>4.4939885358574001</v>
      </c>
      <c r="U10" s="5">
        <f>Elastic!C10</f>
        <v>4.4369296848364703</v>
      </c>
      <c r="V10" s="5">
        <f>GBR!C10</f>
        <v>4.1006393143312101</v>
      </c>
      <c r="W10" s="6">
        <f t="shared" si="1"/>
        <v>4.3648299792650054</v>
      </c>
      <c r="X10" s="6">
        <f t="shared" si="4"/>
        <v>4.5792682926829196</v>
      </c>
      <c r="Y10" s="6">
        <f t="shared" si="5"/>
        <v>4.1006393143312101</v>
      </c>
      <c r="Z10">
        <v>4.7</v>
      </c>
      <c r="AA10" s="6">
        <f>MAX(L10,M10,X11,Y11)-MIN(L11,M11,X10,Y10)</f>
        <v>2.69428050905432</v>
      </c>
      <c r="AB10" s="6">
        <f>MIN(L10,M10,X11,Y11)-MAX(L11,M11,X10,Y10)</f>
        <v>-0.85365750943343066</v>
      </c>
      <c r="AC10" s="6"/>
      <c r="AE10" t="s">
        <v>166</v>
      </c>
      <c r="AF10" s="6">
        <f>RF!D10</f>
        <v>5.52</v>
      </c>
      <c r="AG10" s="6">
        <f>LR!D10</f>
        <v>5.4825241283313098</v>
      </c>
      <c r="AH10" s="6">
        <f>Adaboost!D10</f>
        <v>4.69360902255639</v>
      </c>
      <c r="AI10" s="6">
        <f>XGBR!D10</f>
        <v>4.9102119999999996</v>
      </c>
      <c r="AJ10" s="6">
        <f>Huber!D10</f>
        <v>5.4579128566157697</v>
      </c>
      <c r="AK10" s="6">
        <f>BayesRidge!D10</f>
        <v>5.4529787416428404</v>
      </c>
      <c r="AL10" s="6">
        <f>Elastic!D10</f>
        <v>5.0723958080263101</v>
      </c>
      <c r="AM10" s="6">
        <f>GBR!D10</f>
        <v>5.61561500052757</v>
      </c>
      <c r="AN10" s="6">
        <f>AVERAGE(AF10:AM10,Neural!D10)</f>
        <v>5.294126367274135</v>
      </c>
      <c r="AO10" s="6">
        <f>MAX(AF10:AM10,Neural!D10)</f>
        <v>5.61561500052757</v>
      </c>
      <c r="AP10" s="6">
        <f>MIN(AF10:AM10,Neural!D10)</f>
        <v>4.69360902255639</v>
      </c>
    </row>
    <row r="11" spans="1:42" ht="15" thickBot="1" x14ac:dyDescent="0.35">
      <c r="A11" t="s">
        <v>131</v>
      </c>
      <c r="B11" t="s">
        <v>140</v>
      </c>
      <c r="C11" s="5">
        <f>RF!B11</f>
        <v>4.29</v>
      </c>
      <c r="D11" s="5">
        <f>LR!B11</f>
        <v>3.74859473294836</v>
      </c>
      <c r="E11" s="5">
        <f>Adaboost!B11</f>
        <v>4.8536585365853604</v>
      </c>
      <c r="F11" s="5">
        <f>XGBR!B11</f>
        <v>3.180971</v>
      </c>
      <c r="G11" s="5">
        <f>Huber!B11</f>
        <v>3.6000004284599298</v>
      </c>
      <c r="H11" s="5">
        <f>BayesRidge!B11</f>
        <v>3.7477658597505101</v>
      </c>
      <c r="I11" s="5">
        <f>Elastic!B11</f>
        <v>3.9772291790845302</v>
      </c>
      <c r="J11" s="5">
        <f>GBR!B11</f>
        <v>4.1046554457067996</v>
      </c>
      <c r="K11" s="6">
        <f t="shared" si="0"/>
        <v>3.9209209899771236</v>
      </c>
      <c r="L11">
        <f t="shared" si="2"/>
        <v>4.8536585365853604</v>
      </c>
      <c r="M11">
        <f t="shared" si="3"/>
        <v>3.180971</v>
      </c>
      <c r="N11">
        <v>3.8</v>
      </c>
      <c r="O11" s="5">
        <f>RF!C11</f>
        <v>5.09</v>
      </c>
      <c r="P11" s="5">
        <f>LR!C11</f>
        <v>5.4285891556224897</v>
      </c>
      <c r="Q11" s="5">
        <f>Adaboost!C11</f>
        <v>5.87525150905432</v>
      </c>
      <c r="R11" s="5">
        <f>XGBR!C11</f>
        <v>5.1031632</v>
      </c>
      <c r="S11" s="5">
        <f>Huber!C11</f>
        <v>5.1000040382087404</v>
      </c>
      <c r="T11" s="5">
        <f>BayesRidge!C11</f>
        <v>5.4330745279334201</v>
      </c>
      <c r="U11" s="5">
        <f>Elastic!C11</f>
        <v>5.3941446458264704</v>
      </c>
      <c r="V11" s="5">
        <f>GBR!C11</f>
        <v>5.1162725293584703</v>
      </c>
      <c r="W11" s="6">
        <f t="shared" si="1"/>
        <v>5.3273848759269207</v>
      </c>
      <c r="X11" s="6">
        <f t="shared" si="4"/>
        <v>5.87525150905432</v>
      </c>
      <c r="Y11" s="6">
        <f t="shared" si="5"/>
        <v>5.09</v>
      </c>
      <c r="Z11">
        <v>5.0999999999999996</v>
      </c>
      <c r="AC11" s="6"/>
      <c r="AE11" t="s">
        <v>167</v>
      </c>
      <c r="AF11" s="6">
        <f>RF!D11</f>
        <v>5.53</v>
      </c>
      <c r="AG11" s="6">
        <f>LR!D11</f>
        <v>5.0157495477947496</v>
      </c>
      <c r="AH11" s="6">
        <f>Adaboost!D11</f>
        <v>4.69360902255639</v>
      </c>
      <c r="AI11" s="6">
        <f>XGBR!D11</f>
        <v>5.4928039999999996</v>
      </c>
      <c r="AJ11" s="6">
        <f>Huber!D11</f>
        <v>5.0654941352611402</v>
      </c>
      <c r="AK11" s="6">
        <f>BayesRidge!D11</f>
        <v>5.0074796456937198</v>
      </c>
      <c r="AL11" s="6">
        <f>Elastic!D11</f>
        <v>4.9682580813127304</v>
      </c>
      <c r="AM11" s="6">
        <f>GBR!D11</f>
        <v>5.6425860299317403</v>
      </c>
      <c r="AN11" s="6">
        <f>AVERAGE(AF11:AM11,Neural!D11)</f>
        <v>5.1599444104066201</v>
      </c>
      <c r="AO11" s="6">
        <f>MAX(AF11:AM11,Neural!D11)</f>
        <v>5.6425860299317403</v>
      </c>
      <c r="AP11" s="6">
        <f>MIN(AF11:AM11,Neural!D11)</f>
        <v>4.69360902255639</v>
      </c>
    </row>
    <row r="12" spans="1:42" ht="15" thickBot="1" x14ac:dyDescent="0.35">
      <c r="A12" t="s">
        <v>144</v>
      </c>
      <c r="B12" t="s">
        <v>145</v>
      </c>
      <c r="C12" s="5">
        <f>RF!B12</f>
        <v>3</v>
      </c>
      <c r="D12" s="5">
        <f>LR!B12</f>
        <v>3.0300495107421801</v>
      </c>
      <c r="E12" s="5">
        <f>Adaboost!B12</f>
        <v>3.3140877598152398</v>
      </c>
      <c r="F12" s="5">
        <f>XGBR!B12</f>
        <v>2.1816765999999999</v>
      </c>
      <c r="G12" s="5">
        <f>Huber!B12</f>
        <v>2.9000007511965702</v>
      </c>
      <c r="H12" s="5">
        <f>BayesRidge!B12</f>
        <v>3.0377666912230898</v>
      </c>
      <c r="I12" s="5">
        <f>Elastic!B12</f>
        <v>3.4778789503441101</v>
      </c>
      <c r="J12" s="5">
        <f>GBR!B12</f>
        <v>3.0778458829188802</v>
      </c>
      <c r="K12" s="6">
        <f t="shared" si="0"/>
        <v>3.0085001266044467</v>
      </c>
      <c r="L12">
        <f t="shared" si="2"/>
        <v>3.4778789503441101</v>
      </c>
      <c r="M12">
        <f t="shared" si="3"/>
        <v>2.1816765999999999</v>
      </c>
      <c r="N12">
        <v>3</v>
      </c>
      <c r="O12" s="5">
        <f>RF!C12</f>
        <v>5.0199999999999996</v>
      </c>
      <c r="P12" s="5">
        <f>LR!C12</f>
        <v>5.5507584022575003</v>
      </c>
      <c r="Q12" s="5">
        <f>Adaboost!C12</f>
        <v>5.87525150905432</v>
      </c>
      <c r="R12" s="5">
        <f>XGBR!C12</f>
        <v>5.1231713000000001</v>
      </c>
      <c r="S12" s="5">
        <f>Huber!C12</f>
        <v>5.4000016449935497</v>
      </c>
      <c r="T12" s="5">
        <f>BayesRidge!C12</f>
        <v>5.5468359889384304</v>
      </c>
      <c r="U12" s="5">
        <f>Elastic!C12</f>
        <v>5.23809435340881</v>
      </c>
      <c r="V12" s="5">
        <f>GBR!C12</f>
        <v>5.0815720879538597</v>
      </c>
      <c r="W12" s="6">
        <f t="shared" si="1"/>
        <v>5.3671535917360993</v>
      </c>
      <c r="X12" s="6">
        <f t="shared" si="4"/>
        <v>5.87525150905432</v>
      </c>
      <c r="Y12" s="6">
        <f t="shared" si="5"/>
        <v>5.0199999999999996</v>
      </c>
      <c r="Z12">
        <v>5.7</v>
      </c>
      <c r="AA12" s="6">
        <f>MAX(L12,M12,X13,Y13)-MIN(L13,M13,X12,Y12)</f>
        <v>0.85525150905432046</v>
      </c>
      <c r="AB12" s="6">
        <f>MIN(L12,M12,X13,Y13)-MAX(L13,M13,X12,Y12)</f>
        <v>-4.385080893188011</v>
      </c>
      <c r="AC12" s="6"/>
      <c r="AE12" t="s">
        <v>168</v>
      </c>
      <c r="AF12" s="6">
        <f>RF!D12</f>
        <v>5.65</v>
      </c>
      <c r="AG12" s="6">
        <f>LR!D12</f>
        <v>4.1965531885943097</v>
      </c>
      <c r="AH12" s="6">
        <f>Adaboost!D12</f>
        <v>4.4347826086956497</v>
      </c>
      <c r="AI12" s="6">
        <f>XGBR!D12</f>
        <v>4.13734</v>
      </c>
      <c r="AJ12" s="6">
        <f>Huber!D12</f>
        <v>4.2887908217539197</v>
      </c>
      <c r="AK12" s="6">
        <f>BayesRidge!D12</f>
        <v>4.2176364534052304</v>
      </c>
      <c r="AL12" s="6">
        <f>Elastic!D12</f>
        <v>4.5603542308190796</v>
      </c>
      <c r="AM12" s="6">
        <f>GBR!D12</f>
        <v>4.6906739125083998</v>
      </c>
      <c r="AN12" s="6">
        <f>AVERAGE(AF12:AM12,Neural!D12)</f>
        <v>4.4719535827574468</v>
      </c>
      <c r="AO12" s="6">
        <f>MAX(AF12:AM12,Neural!D12)</f>
        <v>5.65</v>
      </c>
      <c r="AP12" s="6">
        <f>MIN(AF12:AM12,Neural!D12)</f>
        <v>4.07145102904044</v>
      </c>
    </row>
    <row r="13" spans="1:42" ht="15" thickBot="1" x14ac:dyDescent="0.35">
      <c r="A13" t="s">
        <v>145</v>
      </c>
      <c r="B13" t="s">
        <v>144</v>
      </c>
      <c r="C13" s="5">
        <f>RF!B13</f>
        <v>6</v>
      </c>
      <c r="D13" s="5">
        <f>LR!B13</f>
        <v>6.02903668058131</v>
      </c>
      <c r="E13" s="5">
        <f>Adaboost!B13</f>
        <v>6.5667574931880104</v>
      </c>
      <c r="F13" s="5">
        <f>XGBR!B13</f>
        <v>5.0571403999999998</v>
      </c>
      <c r="G13" s="5">
        <f>Huber!B13</f>
        <v>5.8000164074178899</v>
      </c>
      <c r="H13" s="5">
        <f>BayesRidge!B13</f>
        <v>6.0390955305488596</v>
      </c>
      <c r="I13" s="5">
        <f>Elastic!B13</f>
        <v>5.6219108559647202</v>
      </c>
      <c r="J13" s="5">
        <f>GBR!B13</f>
        <v>6.1255125904729297</v>
      </c>
      <c r="K13" s="6">
        <f t="shared" si="0"/>
        <v>5.9157351160744023</v>
      </c>
      <c r="L13">
        <f t="shared" si="2"/>
        <v>6.5667574931880104</v>
      </c>
      <c r="M13">
        <f t="shared" si="3"/>
        <v>5.0571403999999998</v>
      </c>
      <c r="N13">
        <v>6.2</v>
      </c>
      <c r="O13" s="5">
        <f>RF!C13</f>
        <v>5.03</v>
      </c>
      <c r="P13" s="5">
        <f>LR!C13</f>
        <v>5.5315329852888002</v>
      </c>
      <c r="Q13" s="5">
        <f>Adaboost!C13</f>
        <v>5.87525150905432</v>
      </c>
      <c r="R13" s="5">
        <f>XGBR!C13</f>
        <v>5.1245409999999998</v>
      </c>
      <c r="S13" s="5">
        <f>Huber!C13</f>
        <v>5.2001263257735104</v>
      </c>
      <c r="T13" s="5">
        <f>BayesRidge!C13</f>
        <v>5.52326494461352</v>
      </c>
      <c r="U13" s="5">
        <f>Elastic!C13</f>
        <v>4.8829706775911603</v>
      </c>
      <c r="V13" s="5">
        <f>GBR!C13</f>
        <v>5.0876273109308796</v>
      </c>
      <c r="W13" s="6">
        <f t="shared" si="1"/>
        <v>5.3088167700488729</v>
      </c>
      <c r="X13" s="6">
        <f t="shared" si="4"/>
        <v>5.87525150905432</v>
      </c>
      <c r="Y13" s="6">
        <f t="shared" si="5"/>
        <v>4.8829706775911603</v>
      </c>
      <c r="Z13">
        <v>5.5</v>
      </c>
      <c r="AC13" s="6"/>
      <c r="AE13" t="s">
        <v>169</v>
      </c>
      <c r="AF13" s="6">
        <f>RF!D13</f>
        <v>5.26</v>
      </c>
      <c r="AG13" s="6">
        <f>LR!D13</f>
        <v>5.5940635580912197</v>
      </c>
      <c r="AH13" s="6">
        <f>Adaboost!D13</f>
        <v>4.5518269947800096</v>
      </c>
      <c r="AI13" s="6">
        <f>XGBR!D13</f>
        <v>5.0183049999999998</v>
      </c>
      <c r="AJ13" s="6">
        <f>Huber!D13</f>
        <v>5.5807859769387704</v>
      </c>
      <c r="AK13" s="6">
        <f>BayesRidge!D13</f>
        <v>5.5817215881856796</v>
      </c>
      <c r="AL13" s="6">
        <f>Elastic!D13</f>
        <v>5.10625681506097</v>
      </c>
      <c r="AM13" s="6">
        <f>GBR!D13</f>
        <v>5.32049189634371</v>
      </c>
      <c r="AN13" s="6">
        <f>AVERAGE(AF13:AM13,Neural!D13)</f>
        <v>5.3027367817715687</v>
      </c>
      <c r="AO13" s="6">
        <f>MAX(AF13:AM13,Neural!D13)</f>
        <v>5.7111792065437603</v>
      </c>
      <c r="AP13" s="6">
        <f>MIN(AF13:AM13,Neural!D13)</f>
        <v>4.5518269947800096</v>
      </c>
    </row>
    <row r="14" spans="1:42" ht="15" thickBot="1" x14ac:dyDescent="0.35">
      <c r="A14" t="s">
        <v>146</v>
      </c>
      <c r="B14" t="s">
        <v>139</v>
      </c>
      <c r="C14" s="5">
        <f>RF!B14</f>
        <v>4</v>
      </c>
      <c r="D14" s="5">
        <f>LR!B14</f>
        <v>4.2510208721379499</v>
      </c>
      <c r="E14" s="5">
        <f>Adaboost!B14</f>
        <v>4.8536585365853604</v>
      </c>
      <c r="F14" s="5">
        <f>XGBR!B14</f>
        <v>4.0732346000000001</v>
      </c>
      <c r="G14" s="5">
        <f>Huber!B14</f>
        <v>4.0000016273884702</v>
      </c>
      <c r="H14" s="5">
        <f>BayesRidge!B14</f>
        <v>4.2512176517181901</v>
      </c>
      <c r="I14" s="5">
        <f>Elastic!B14</f>
        <v>4.2419956682494204</v>
      </c>
      <c r="J14" s="5">
        <f>GBR!B14</f>
        <v>4.1313934571681399</v>
      </c>
      <c r="K14" s="6">
        <f t="shared" si="0"/>
        <v>4.2322711034405556</v>
      </c>
      <c r="L14">
        <f t="shared" si="2"/>
        <v>4.8536585365853604</v>
      </c>
      <c r="M14">
        <f t="shared" si="3"/>
        <v>4</v>
      </c>
      <c r="N14">
        <v>4.3</v>
      </c>
      <c r="O14" s="5">
        <f>RF!C14</f>
        <v>2</v>
      </c>
      <c r="P14" s="5">
        <f>LR!C14</f>
        <v>2.7244299266760699</v>
      </c>
      <c r="Q14" s="5">
        <f>Adaboost!C14</f>
        <v>2.84040404040404</v>
      </c>
      <c r="R14" s="5">
        <f>XGBR!C14</f>
        <v>2.0329052999999999</v>
      </c>
      <c r="S14" s="5">
        <f>Huber!C14</f>
        <v>2.5000027156376698</v>
      </c>
      <c r="T14" s="5">
        <f>BayesRidge!C14</f>
        <v>2.7228501123173499</v>
      </c>
      <c r="U14" s="5">
        <f>Elastic!C14</f>
        <v>3.20432024803937</v>
      </c>
      <c r="V14" s="5">
        <f>GBR!C14</f>
        <v>2.1123555440807702</v>
      </c>
      <c r="W14" s="6">
        <f t="shared" si="1"/>
        <v>2.5425055406319159</v>
      </c>
      <c r="X14" s="6">
        <f t="shared" si="4"/>
        <v>3.20432024803937</v>
      </c>
      <c r="Y14" s="6">
        <f t="shared" si="5"/>
        <v>2</v>
      </c>
      <c r="Z14">
        <v>2.7</v>
      </c>
      <c r="AA14" s="6">
        <f>MAX(L14,M14,X15,Y15)-MIN(L15,M15,X14,Y14)</f>
        <v>2.8536585365853604</v>
      </c>
      <c r="AB14" s="6">
        <f>MIN(L14,M14,X15,Y15)-MAX(L15,M15,X14,Y14)</f>
        <v>-1.8891625615763497</v>
      </c>
      <c r="AC14" s="6"/>
      <c r="AE14" t="s">
        <v>170</v>
      </c>
      <c r="AF14" s="6">
        <f>RF!D14</f>
        <v>6.09</v>
      </c>
      <c r="AG14" s="6">
        <f>LR!D14</f>
        <v>6.2081181759745796</v>
      </c>
      <c r="AH14" s="6">
        <f>Adaboost!D14</f>
        <v>5.3221343873517704</v>
      </c>
      <c r="AI14" s="6">
        <f>XGBR!D14</f>
        <v>5.4349540000000003</v>
      </c>
      <c r="AJ14" s="6">
        <f>Huber!D14</f>
        <v>6.2075885488617804</v>
      </c>
      <c r="AK14" s="6">
        <f>BayesRidge!D14</f>
        <v>6.18742045968974</v>
      </c>
      <c r="AL14" s="6">
        <f>Elastic!D14</f>
        <v>5.3600383064698498</v>
      </c>
      <c r="AM14" s="6">
        <f>GBR!D14</f>
        <v>6.2594036993039799</v>
      </c>
      <c r="AN14" s="6">
        <f>AVERAGE(AF14:AM14,Neural!D14)</f>
        <v>5.9168529629613547</v>
      </c>
      <c r="AO14" s="6">
        <f>MAX(AF14:AM14,Neural!D14)</f>
        <v>6.2594036993039799</v>
      </c>
      <c r="AP14" s="6">
        <f>MIN(AF14:AM14,Neural!D14)</f>
        <v>5.3221343873517704</v>
      </c>
    </row>
    <row r="15" spans="1:42" ht="15" thickBot="1" x14ac:dyDescent="0.35">
      <c r="A15" t="s">
        <v>139</v>
      </c>
      <c r="B15" t="s">
        <v>146</v>
      </c>
      <c r="C15" s="5">
        <f>RF!B15</f>
        <v>5.04</v>
      </c>
      <c r="D15" s="5">
        <f>LR!B15</f>
        <v>5.2749504034337296</v>
      </c>
      <c r="E15" s="5">
        <f>Adaboost!B15</f>
        <v>5.8891625615763497</v>
      </c>
      <c r="F15" s="5">
        <f>XGBR!B15</f>
        <v>4.9691242999999998</v>
      </c>
      <c r="G15" s="5">
        <f>Huber!B15</f>
        <v>5.00014079311208</v>
      </c>
      <c r="H15" s="5">
        <f>BayesRidge!B15</f>
        <v>5.2764794916697602</v>
      </c>
      <c r="I15" s="5">
        <f>Elastic!B15</f>
        <v>5.1258922486454201</v>
      </c>
      <c r="J15" s="5">
        <f>GBR!B15</f>
        <v>5.1966446283593699</v>
      </c>
      <c r="K15" s="6">
        <f t="shared" si="0"/>
        <v>5.2330894414041094</v>
      </c>
      <c r="L15">
        <f t="shared" si="2"/>
        <v>5.8891625615763497</v>
      </c>
      <c r="M15">
        <f t="shared" si="3"/>
        <v>4.9691242999999998</v>
      </c>
      <c r="N15">
        <v>5.4</v>
      </c>
      <c r="O15" s="5">
        <f>RF!C15</f>
        <v>4.0199999999999996</v>
      </c>
      <c r="P15" s="5">
        <f>LR!C15</f>
        <v>4.60919386964538</v>
      </c>
      <c r="Q15" s="5">
        <f>Adaboost!C15</f>
        <v>4.5792682926829196</v>
      </c>
      <c r="R15" s="5">
        <f>XGBR!C15</f>
        <v>4.0797048</v>
      </c>
      <c r="S15" s="5">
        <f>Huber!C15</f>
        <v>4.4000360269787997</v>
      </c>
      <c r="T15" s="5">
        <f>BayesRidge!C15</f>
        <v>4.5913463260854099</v>
      </c>
      <c r="U15" s="5">
        <f>Elastic!C15</f>
        <v>4.2490554878315203</v>
      </c>
      <c r="V15" s="5">
        <f>GBR!C15</f>
        <v>4.0297501748905296</v>
      </c>
      <c r="W15" s="6">
        <f t="shared" si="1"/>
        <v>4.367551143441184</v>
      </c>
      <c r="X15" s="6">
        <f t="shared" si="4"/>
        <v>4.60919386964538</v>
      </c>
      <c r="Y15" s="6">
        <f t="shared" si="5"/>
        <v>4.0199999999999996</v>
      </c>
      <c r="Z15">
        <v>4.8</v>
      </c>
      <c r="AC15" s="6"/>
      <c r="AE15" t="s">
        <v>171</v>
      </c>
      <c r="AF15" s="6">
        <f>RF!D15</f>
        <v>5.89</v>
      </c>
      <c r="AG15" s="6">
        <f>LR!D15</f>
        <v>6.3082692740402697</v>
      </c>
      <c r="AH15" s="6">
        <f>Adaboost!D15</f>
        <v>5.3221343873517704</v>
      </c>
      <c r="AI15" s="6">
        <f>XGBR!D15</f>
        <v>5.268675</v>
      </c>
      <c r="AJ15" s="6">
        <f>Huber!D15</f>
        <v>6.2559437264139497</v>
      </c>
      <c r="AK15" s="6">
        <f>BayesRidge!D15</f>
        <v>6.2920550188612703</v>
      </c>
      <c r="AL15" s="6">
        <f>Elastic!D15</f>
        <v>5.3813267089446102</v>
      </c>
      <c r="AM15" s="6">
        <f>GBR!D15</f>
        <v>6.0723673172188404</v>
      </c>
      <c r="AN15" s="6">
        <f>AVERAGE(AF15:AM15,Neural!D15)</f>
        <v>5.9061634561130862</v>
      </c>
      <c r="AO15" s="6">
        <f>MAX(AF15:AM15,Neural!D15)</f>
        <v>6.3646996721870597</v>
      </c>
      <c r="AP15" s="6">
        <f>MIN(AF15:AM15,Neural!D15)</f>
        <v>5.268675</v>
      </c>
    </row>
    <row r="16" spans="1:42" ht="15" thickBot="1" x14ac:dyDescent="0.35">
      <c r="A16" t="s">
        <v>64</v>
      </c>
      <c r="B16" t="s">
        <v>36</v>
      </c>
      <c r="C16" s="5">
        <f>RF!B16</f>
        <v>2</v>
      </c>
      <c r="D16" s="5">
        <f>LR!B16</f>
        <v>1.83366807194037</v>
      </c>
      <c r="E16" s="5">
        <f>Adaboost!B16</f>
        <v>2.98083623693379</v>
      </c>
      <c r="F16" s="5">
        <f>XGBR!B16</f>
        <v>1.0026969999999999</v>
      </c>
      <c r="G16" s="5">
        <f>Huber!B16</f>
        <v>1.7000011327162401</v>
      </c>
      <c r="H16" s="5">
        <f>BayesRidge!B16</f>
        <v>1.83518502746521</v>
      </c>
      <c r="I16" s="5">
        <f>Elastic!B16</f>
        <v>2.7100126677176202</v>
      </c>
      <c r="J16" s="5">
        <f>GBR!B16</f>
        <v>2.1251405637083698</v>
      </c>
      <c r="K16" s="6">
        <f t="shared" si="0"/>
        <v>1.9944001846353865</v>
      </c>
      <c r="L16">
        <f t="shared" si="2"/>
        <v>2.98083623693379</v>
      </c>
      <c r="M16">
        <f t="shared" si="3"/>
        <v>1.0026969999999999</v>
      </c>
      <c r="N16">
        <v>2</v>
      </c>
      <c r="O16" s="5">
        <f>RF!C16</f>
        <v>4.0999999999999996</v>
      </c>
      <c r="P16" s="5">
        <f>LR!C16</f>
        <v>4.2745912034788498</v>
      </c>
      <c r="Q16" s="5">
        <f>Adaboost!C16</f>
        <v>4.5792682926829196</v>
      </c>
      <c r="R16" s="5">
        <f>XGBR!C16</f>
        <v>3.0254303999999999</v>
      </c>
      <c r="S16" s="5">
        <f>Huber!C16</f>
        <v>3.9000075667283398</v>
      </c>
      <c r="T16" s="5">
        <f>BayesRidge!C16</f>
        <v>4.2797181916944904</v>
      </c>
      <c r="U16" s="5">
        <f>Elastic!C16</f>
        <v>4.28864877892038</v>
      </c>
      <c r="V16" s="5">
        <f>GBR!C16</f>
        <v>4.1267025600751799</v>
      </c>
      <c r="W16" s="6">
        <f t="shared" si="1"/>
        <v>4.0820976520158618</v>
      </c>
      <c r="X16" s="6">
        <f t="shared" si="4"/>
        <v>4.5792682926829196</v>
      </c>
      <c r="Y16" s="6">
        <f t="shared" si="5"/>
        <v>3.0254303999999999</v>
      </c>
      <c r="Z16">
        <v>4</v>
      </c>
      <c r="AA16" s="6">
        <f>MAX(L16,M16,X17,Y17)-MIN(L17,M17,X16,Y16)</f>
        <v>2.8498211090543202</v>
      </c>
      <c r="AB16" s="6">
        <f>MIN(L16,M16,X17,Y17)-MAX(L17,M17,X16,Y16)</f>
        <v>-4.8540597567567492</v>
      </c>
      <c r="AC16" s="6"/>
      <c r="AE16" t="s">
        <v>172</v>
      </c>
      <c r="AF16" s="6">
        <f>RF!D16</f>
        <v>4.3</v>
      </c>
      <c r="AG16" s="6">
        <f>LR!D16</f>
        <v>4.0459109899428496</v>
      </c>
      <c r="AH16" s="6">
        <f>Adaboost!D16</f>
        <v>3.89694971145919</v>
      </c>
      <c r="AI16" s="6">
        <f>XGBR!D16</f>
        <v>3.8156116</v>
      </c>
      <c r="AJ16" s="6">
        <f>Huber!D16</f>
        <v>4.0384773945349002</v>
      </c>
      <c r="AK16" s="6">
        <f>BayesRidge!D16</f>
        <v>4.0012958053676204</v>
      </c>
      <c r="AL16" s="6">
        <f>Elastic!D16</f>
        <v>4.2925982839915298</v>
      </c>
      <c r="AM16" s="6">
        <f>GBR!D16</f>
        <v>3.9550141143642699</v>
      </c>
      <c r="AN16" s="6">
        <f>AVERAGE(AF16:AM16,Neural!D16)</f>
        <v>4.0310904908023737</v>
      </c>
      <c r="AO16" s="6">
        <f>MAX(AF16:AM16,Neural!D16)</f>
        <v>4.3</v>
      </c>
      <c r="AP16" s="6">
        <f>MIN(AF16:AM16,Neural!D16)</f>
        <v>3.8156116</v>
      </c>
    </row>
    <row r="17" spans="1:42" ht="15" thickBot="1" x14ac:dyDescent="0.35">
      <c r="A17" t="s">
        <v>36</v>
      </c>
      <c r="B17" t="s">
        <v>64</v>
      </c>
      <c r="C17" s="5">
        <f>RF!B17</f>
        <v>5</v>
      </c>
      <c r="D17" s="5">
        <f>LR!B17</f>
        <v>5.2726696960155399</v>
      </c>
      <c r="E17" s="5">
        <f>Adaboost!B17</f>
        <v>5.8567567567567496</v>
      </c>
      <c r="F17" s="5">
        <f>XGBR!B17</f>
        <v>5.1006619999999998</v>
      </c>
      <c r="G17" s="5">
        <f>Huber!B17</f>
        <v>5.1000004836762596</v>
      </c>
      <c r="H17" s="5">
        <f>BayesRidge!B17</f>
        <v>5.2800637385695302</v>
      </c>
      <c r="I17" s="5">
        <f>Elastic!B17</f>
        <v>5.0100897740825197</v>
      </c>
      <c r="J17" s="5">
        <f>GBR!B17</f>
        <v>5.1021758738417002</v>
      </c>
      <c r="K17" s="6">
        <f t="shared" si="0"/>
        <v>5.2381337221729138</v>
      </c>
      <c r="L17">
        <f t="shared" si="2"/>
        <v>5.8567567567567496</v>
      </c>
      <c r="M17">
        <f t="shared" si="3"/>
        <v>5</v>
      </c>
      <c r="N17">
        <v>5.2</v>
      </c>
      <c r="O17" s="5">
        <f>RF!C17</f>
        <v>5.01</v>
      </c>
      <c r="P17" s="5">
        <f>LR!C17</f>
        <v>5.0158353210048299</v>
      </c>
      <c r="Q17" s="5">
        <f>Adaboost!C17</f>
        <v>5.87525150905432</v>
      </c>
      <c r="R17" s="5">
        <f>XGBR!C17</f>
        <v>4.1715045000000002</v>
      </c>
      <c r="S17" s="5">
        <f>Huber!C17</f>
        <v>4.8000033687736101</v>
      </c>
      <c r="T17" s="5">
        <f>BayesRidge!C17</f>
        <v>5.01548784104381</v>
      </c>
      <c r="U17" s="5">
        <f>Elastic!C17</f>
        <v>4.5651538863747803</v>
      </c>
      <c r="V17" s="5">
        <f>GBR!C17</f>
        <v>5.09526121396663</v>
      </c>
      <c r="W17" s="6">
        <f t="shared" si="1"/>
        <v>4.9546774160261569</v>
      </c>
      <c r="X17" s="6">
        <f t="shared" si="4"/>
        <v>5.87525150905432</v>
      </c>
      <c r="Y17" s="6">
        <f t="shared" si="5"/>
        <v>4.1715045000000002</v>
      </c>
      <c r="Z17">
        <v>5.0999999999999996</v>
      </c>
      <c r="AC17" s="6"/>
      <c r="AE17" t="s">
        <v>173</v>
      </c>
      <c r="AF17" s="6">
        <f>RF!D17</f>
        <v>5.47</v>
      </c>
      <c r="AG17" s="6">
        <f>LR!D17</f>
        <v>5.7000684563903903</v>
      </c>
      <c r="AH17" s="6">
        <f>Adaboost!D17</f>
        <v>4.5690072639225097</v>
      </c>
      <c r="AI17" s="6">
        <f>XGBR!D17</f>
        <v>5.5635734000000001</v>
      </c>
      <c r="AJ17" s="6">
        <f>Huber!D17</f>
        <v>5.6541082398046596</v>
      </c>
      <c r="AK17" s="6">
        <f>BayesRidge!D17</f>
        <v>5.7140640971249503</v>
      </c>
      <c r="AL17" s="6">
        <f>Elastic!D17</f>
        <v>5.0698258911116003</v>
      </c>
      <c r="AM17" s="6">
        <f>GBR!D17</f>
        <v>5.42121936211276</v>
      </c>
      <c r="AN17" s="6">
        <f>AVERAGE(AF17:AM17,Neural!D17)</f>
        <v>5.4403623287278338</v>
      </c>
      <c r="AO17" s="6">
        <f>MAX(AF17:AM17,Neural!D17)</f>
        <v>5.80139424808364</v>
      </c>
      <c r="AP17" s="6">
        <f>MIN(AF17:AM17,Neural!D17)</f>
        <v>4.5690072639225097</v>
      </c>
    </row>
    <row r="18" spans="1:42" ht="15" thickBot="1" x14ac:dyDescent="0.35">
      <c r="A18" t="s">
        <v>142</v>
      </c>
      <c r="B18" t="s">
        <v>136</v>
      </c>
      <c r="C18" s="5">
        <f>RF!B18</f>
        <v>3.21</v>
      </c>
      <c r="D18" s="5">
        <f>LR!B18</f>
        <v>3.39833891964081</v>
      </c>
      <c r="E18" s="5">
        <f>Adaboost!B18</f>
        <v>3.3140877598152398</v>
      </c>
      <c r="F18" s="5">
        <f>XGBR!B18</f>
        <v>3.2054</v>
      </c>
      <c r="G18" s="5">
        <f>Huber!B18</f>
        <v>3.2001408900074702</v>
      </c>
      <c r="H18" s="5">
        <f>BayesRidge!B18</f>
        <v>3.4005137011900199</v>
      </c>
      <c r="I18" s="5">
        <f>Elastic!B18</f>
        <v>3.6583232307548701</v>
      </c>
      <c r="J18" s="5">
        <f>GBR!B18</f>
        <v>3.1211741380917402</v>
      </c>
      <c r="K18" s="6">
        <f t="shared" si="0"/>
        <v>3.3151979173693542</v>
      </c>
      <c r="L18">
        <f t="shared" si="2"/>
        <v>3.6583232307548701</v>
      </c>
      <c r="M18">
        <f t="shared" si="3"/>
        <v>3.1211741380917402</v>
      </c>
      <c r="N18">
        <v>3.3</v>
      </c>
      <c r="O18" s="5">
        <f>RF!C18</f>
        <v>5.21</v>
      </c>
      <c r="P18" s="5">
        <f>LR!C18</f>
        <v>5.1406219352170002</v>
      </c>
      <c r="Q18" s="5">
        <f>Adaboost!C18</f>
        <v>5.87525150905432</v>
      </c>
      <c r="R18" s="5">
        <f>XGBR!C18</f>
        <v>4.0934242999999997</v>
      </c>
      <c r="S18" s="5">
        <f>Huber!C18</f>
        <v>4.9000331179059904</v>
      </c>
      <c r="T18" s="5">
        <f>BayesRidge!C18</f>
        <v>5.1307337595139701</v>
      </c>
      <c r="U18" s="5">
        <f>Elastic!C18</f>
        <v>5.0038964184977601</v>
      </c>
      <c r="V18" s="5">
        <f>GBR!C18</f>
        <v>5.0795821375993198</v>
      </c>
      <c r="W18" s="6">
        <f t="shared" si="1"/>
        <v>5.0550152120014014</v>
      </c>
      <c r="X18" s="6">
        <f t="shared" si="4"/>
        <v>5.87525150905432</v>
      </c>
      <c r="Y18" s="6">
        <f t="shared" si="5"/>
        <v>4.0934242999999997</v>
      </c>
      <c r="Z18">
        <v>5.0999999999999996</v>
      </c>
      <c r="AA18" s="6">
        <f>MAX(L18,M18,X19,Y19)-MIN(L19,M19,X18,Y18)</f>
        <v>2.73924802304147</v>
      </c>
      <c r="AB18" s="6">
        <f>MIN(L18,M18,X19,Y19)-MAX(L19,M19,X18,Y18)</f>
        <v>-2.7679884234846095</v>
      </c>
      <c r="AC18" s="6"/>
      <c r="AE18" t="s">
        <v>174</v>
      </c>
      <c r="AF18" s="6">
        <f>RF!D18</f>
        <v>3.22</v>
      </c>
      <c r="AG18" s="6">
        <f>LR!D18</f>
        <v>3.5534360179056499</v>
      </c>
      <c r="AH18" s="6">
        <f>Adaboost!D18</f>
        <v>3.7695852534562202</v>
      </c>
      <c r="AI18" s="6">
        <f>XGBR!D18</f>
        <v>2.9951048</v>
      </c>
      <c r="AJ18" s="6">
        <f>Huber!D18</f>
        <v>3.57890940214644</v>
      </c>
      <c r="AK18" s="6">
        <f>BayesRidge!D18</f>
        <v>3.5875476107314701</v>
      </c>
      <c r="AL18" s="6">
        <f>Elastic!D18</f>
        <v>4.1362706629697898</v>
      </c>
      <c r="AM18" s="6">
        <f>GBR!D18</f>
        <v>3.5551600859572901</v>
      </c>
      <c r="AN18" s="6">
        <f>AVERAGE(AF18:AM18,Neural!D18)</f>
        <v>3.5345597629719276</v>
      </c>
      <c r="AO18" s="6">
        <f>MAX(AF18:AM18,Neural!D18)</f>
        <v>4.1362706629697898</v>
      </c>
      <c r="AP18" s="6">
        <f>MIN(AF18:AM18,Neural!D18)</f>
        <v>2.9951048</v>
      </c>
    </row>
    <row r="19" spans="1:42" ht="15" thickBot="1" x14ac:dyDescent="0.35">
      <c r="A19" t="s">
        <v>136</v>
      </c>
      <c r="B19" t="s">
        <v>142</v>
      </c>
      <c r="C19" s="5">
        <f>RF!B19</f>
        <v>5.19</v>
      </c>
      <c r="D19" s="5">
        <f>LR!B19</f>
        <v>5.0554796599785501</v>
      </c>
      <c r="E19" s="5">
        <f>Adaboost!B19</f>
        <v>5.8891625615763497</v>
      </c>
      <c r="F19" s="5">
        <f>XGBR!B19</f>
        <v>4.0579869999999998</v>
      </c>
      <c r="G19" s="5">
        <f>Huber!B19</f>
        <v>4.8000003562913998</v>
      </c>
      <c r="H19" s="5">
        <f>BayesRidge!B19</f>
        <v>5.0569738295182001</v>
      </c>
      <c r="I19" s="5">
        <f>Elastic!B19</f>
        <v>5.1757184717627904</v>
      </c>
      <c r="J19" s="5">
        <f>GBR!B19</f>
        <v>5.1462530208054096</v>
      </c>
      <c r="K19" s="6">
        <f t="shared" si="0"/>
        <v>5.0455979108792173</v>
      </c>
      <c r="L19">
        <f t="shared" si="2"/>
        <v>5.8891625615763497</v>
      </c>
      <c r="M19">
        <f t="shared" si="3"/>
        <v>4.0579869999999998</v>
      </c>
      <c r="N19">
        <v>4.9000000000000004</v>
      </c>
      <c r="O19" s="5">
        <f>RF!C19</f>
        <v>6.14</v>
      </c>
      <c r="P19" s="5">
        <f>LR!C19</f>
        <v>6.40643978620023</v>
      </c>
      <c r="Q19" s="5">
        <f>Adaboost!C19</f>
        <v>6.7972350230414698</v>
      </c>
      <c r="R19" s="5">
        <f>XGBR!C19</f>
        <v>5.0642342999999999</v>
      </c>
      <c r="S19" s="5">
        <f>Huber!C19</f>
        <v>5.9000089606609496</v>
      </c>
      <c r="T19" s="5">
        <f>BayesRidge!C19</f>
        <v>6.3999477707400798</v>
      </c>
      <c r="U19" s="5">
        <f>Elastic!C19</f>
        <v>5.8250881233868297</v>
      </c>
      <c r="V19" s="5">
        <f>GBR!C19</f>
        <v>6.1503040546846099</v>
      </c>
      <c r="W19" s="6">
        <f t="shared" si="1"/>
        <v>6.1278124188304952</v>
      </c>
      <c r="X19" s="6">
        <f t="shared" si="4"/>
        <v>6.7972350230414698</v>
      </c>
      <c r="Y19" s="6">
        <f t="shared" si="5"/>
        <v>5.0642342999999999</v>
      </c>
      <c r="Z19">
        <v>6.1</v>
      </c>
      <c r="AC19" s="6"/>
      <c r="AE19" t="s">
        <v>175</v>
      </c>
      <c r="AF19" s="6">
        <f>RF!D19</f>
        <v>2.96</v>
      </c>
      <c r="AG19" s="6">
        <f>LR!D19</f>
        <v>4.7600599488323203</v>
      </c>
      <c r="AH19" s="6">
        <f>Adaboost!D19</f>
        <v>3.665</v>
      </c>
      <c r="AI19" s="6">
        <f>XGBR!D19</f>
        <v>3.410625</v>
      </c>
      <c r="AJ19" s="6">
        <f>Huber!D19</f>
        <v>4.6735759079842198</v>
      </c>
      <c r="AK19" s="6">
        <f>BayesRidge!D19</f>
        <v>4.7011482347288904</v>
      </c>
      <c r="AL19" s="6">
        <f>Elastic!D19</f>
        <v>4.5640667080454902</v>
      </c>
      <c r="AM19" s="6">
        <f>GBR!D19</f>
        <v>3.6448813891295102</v>
      </c>
      <c r="AN19" s="6">
        <f>AVERAGE(AF19:AM19,Neural!D19)</f>
        <v>4.121787993660643</v>
      </c>
      <c r="AO19" s="6">
        <f>MAX(AF19:AM19,Neural!D19)</f>
        <v>4.7600599488323203</v>
      </c>
      <c r="AP19" s="6">
        <f>MIN(AF19:AM19,Neural!D19)</f>
        <v>2.96</v>
      </c>
    </row>
    <row r="20" spans="1:42" ht="15" thickBot="1" x14ac:dyDescent="0.35">
      <c r="A20" t="s">
        <v>63</v>
      </c>
      <c r="B20" t="s">
        <v>66</v>
      </c>
      <c r="C20" s="5">
        <f>RF!B20</f>
        <v>4.0199999999999996</v>
      </c>
      <c r="D20" s="5">
        <f>LR!B20</f>
        <v>4.2427108799419297</v>
      </c>
      <c r="E20" s="5">
        <f>Adaboost!B20</f>
        <v>4.8536585365853604</v>
      </c>
      <c r="F20" s="5">
        <f>XGBR!B20</f>
        <v>4.0202159999999996</v>
      </c>
      <c r="G20" s="5">
        <f>Huber!B20</f>
        <v>4.0999996602015898</v>
      </c>
      <c r="H20" s="5">
        <f>BayesRidge!B20</f>
        <v>4.24824684926757</v>
      </c>
      <c r="I20" s="5">
        <f>Elastic!B20</f>
        <v>4.3718879523015204</v>
      </c>
      <c r="J20" s="5">
        <f>GBR!B20</f>
        <v>4.1104789086460096</v>
      </c>
      <c r="K20" s="6">
        <f t="shared" si="0"/>
        <v>4.2498652671332655</v>
      </c>
      <c r="L20">
        <f t="shared" si="2"/>
        <v>4.8536585365853604</v>
      </c>
      <c r="M20">
        <f t="shared" si="3"/>
        <v>4.0199999999999996</v>
      </c>
      <c r="N20">
        <v>4.2</v>
      </c>
      <c r="O20" s="5">
        <f>RF!C20</f>
        <v>5.03</v>
      </c>
      <c r="P20" s="5">
        <f>LR!C20</f>
        <v>5.4472589907963904</v>
      </c>
      <c r="Q20" s="5">
        <f>Adaboost!C20</f>
        <v>5.87525150905432</v>
      </c>
      <c r="R20" s="5">
        <f>XGBR!C20</f>
        <v>5.1335790000000001</v>
      </c>
      <c r="S20" s="5">
        <f>Huber!C20</f>
        <v>5.2000031181865802</v>
      </c>
      <c r="T20" s="5">
        <f>BayesRidge!C20</f>
        <v>5.4544401856251001</v>
      </c>
      <c r="U20" s="5">
        <f>Elastic!C20</f>
        <v>4.9163135879388502</v>
      </c>
      <c r="V20" s="5">
        <f>GBR!C20</f>
        <v>5.1176951296994702</v>
      </c>
      <c r="W20" s="6">
        <f t="shared" si="1"/>
        <v>5.2818046499759124</v>
      </c>
      <c r="X20" s="6">
        <f t="shared" si="4"/>
        <v>5.87525150905432</v>
      </c>
      <c r="Y20" s="6">
        <f t="shared" si="5"/>
        <v>4.9163135879388502</v>
      </c>
      <c r="Z20">
        <v>5.7</v>
      </c>
      <c r="AA20" s="6">
        <f>MAX(L20,M20,X21,Y21)-MIN(L21,M21,X20,Y20)</f>
        <v>0.76170353658536083</v>
      </c>
      <c r="AB20" s="6">
        <f>MIN(L20,M20,X21,Y21)-MAX(L21,M21,X20,Y20)</f>
        <v>-2.87525150905432</v>
      </c>
      <c r="AC20" s="6"/>
      <c r="AE20" t="s">
        <v>176</v>
      </c>
      <c r="AF20" s="6">
        <f>RF!D20</f>
        <v>5.61</v>
      </c>
      <c r="AG20" s="6">
        <f>LR!D20</f>
        <v>5.5001478182719499</v>
      </c>
      <c r="AH20" s="6">
        <f>Adaboost!D20</f>
        <v>4.5690072639225097</v>
      </c>
      <c r="AI20" s="6">
        <f>XGBR!D20</f>
        <v>5.4863600000000003</v>
      </c>
      <c r="AJ20" s="6">
        <f>Huber!D20</f>
        <v>5.4922404061801702</v>
      </c>
      <c r="AK20" s="6">
        <f>BayesRidge!D20</f>
        <v>5.4905020978566998</v>
      </c>
      <c r="AL20" s="6">
        <f>Elastic!D20</f>
        <v>5.0998248289061996</v>
      </c>
      <c r="AM20" s="6">
        <f>GBR!D20</f>
        <v>5.5667971794278399</v>
      </c>
      <c r="AN20" s="6">
        <f>AVERAGE(AF20:AM20,Neural!D20)</f>
        <v>5.3782866832751521</v>
      </c>
      <c r="AO20" s="6">
        <f>MAX(AF20:AM20,Neural!D20)</f>
        <v>5.61</v>
      </c>
      <c r="AP20" s="6">
        <f>MIN(AF20:AM20,Neural!D20)</f>
        <v>4.5690072639225097</v>
      </c>
    </row>
    <row r="21" spans="1:42" ht="15" thickBot="1" x14ac:dyDescent="0.35">
      <c r="A21" t="s">
        <v>66</v>
      </c>
      <c r="B21" t="s">
        <v>63</v>
      </c>
      <c r="C21" s="5">
        <f>RF!B21</f>
        <v>5</v>
      </c>
      <c r="D21" s="5">
        <f>LR!B21</f>
        <v>4.7586468495986702</v>
      </c>
      <c r="E21" s="5">
        <f>Adaboost!B21</f>
        <v>5.8567567567567496</v>
      </c>
      <c r="F21" s="5">
        <f>XGBR!B21</f>
        <v>4.0919549999999996</v>
      </c>
      <c r="G21" s="5">
        <f>Huber!B21</f>
        <v>4.6000004143431896</v>
      </c>
      <c r="H21" s="5">
        <f>BayesRidge!B21</f>
        <v>4.7603057082753502</v>
      </c>
      <c r="I21" s="5">
        <f>Elastic!B21</f>
        <v>4.4218008975191898</v>
      </c>
      <c r="J21" s="5">
        <f>GBR!B21</f>
        <v>5.0978355772925701</v>
      </c>
      <c r="K21" s="6">
        <f t="shared" si="0"/>
        <v>4.8196730999095871</v>
      </c>
      <c r="L21">
        <f t="shared" si="2"/>
        <v>5.8567567567567496</v>
      </c>
      <c r="M21">
        <f t="shared" si="3"/>
        <v>4.0919549999999996</v>
      </c>
      <c r="N21">
        <v>4.5999999999999996</v>
      </c>
      <c r="O21" s="5">
        <f>RF!C21</f>
        <v>3</v>
      </c>
      <c r="P21" s="5">
        <f>LR!C21</f>
        <v>3.5912850389546902</v>
      </c>
      <c r="Q21" s="5">
        <f>Adaboost!C21</f>
        <v>3.3453608247422602</v>
      </c>
      <c r="R21" s="5">
        <f>XGBR!C21</f>
        <v>3.0377722</v>
      </c>
      <c r="S21" s="5">
        <f>Huber!C21</f>
        <v>3.5000010060821101</v>
      </c>
      <c r="T21" s="5">
        <f>BayesRidge!C21</f>
        <v>3.5877688701494299</v>
      </c>
      <c r="U21" s="5">
        <f>Elastic!C21</f>
        <v>3.7723955905308402</v>
      </c>
      <c r="V21" s="5">
        <f>GBR!C21</f>
        <v>3.0588396681039001</v>
      </c>
      <c r="W21" s="6">
        <f t="shared" si="1"/>
        <v>3.39039031141199</v>
      </c>
      <c r="X21" s="6">
        <f t="shared" si="4"/>
        <v>3.7723955905308402</v>
      </c>
      <c r="Y21" s="6">
        <f t="shared" si="5"/>
        <v>3</v>
      </c>
      <c r="Z21">
        <v>3.7</v>
      </c>
      <c r="AC21" s="6"/>
      <c r="AE21" t="s">
        <v>177</v>
      </c>
      <c r="AF21" s="6">
        <f>RF!D21</f>
        <v>5.18</v>
      </c>
      <c r="AG21" s="6">
        <f>LR!D21</f>
        <v>5.3728562101764998</v>
      </c>
      <c r="AH21" s="6">
        <f>Adaboost!D21</f>
        <v>4.5690072639225097</v>
      </c>
      <c r="AI21" s="6">
        <f>XGBR!D21</f>
        <v>5.2863059999999997</v>
      </c>
      <c r="AJ21" s="6">
        <f>Huber!D21</f>
        <v>5.3470469344106597</v>
      </c>
      <c r="AK21" s="6">
        <f>BayesRidge!D21</f>
        <v>5.3311545919390797</v>
      </c>
      <c r="AL21" s="6">
        <f>Elastic!D21</f>
        <v>5.1168860658843904</v>
      </c>
      <c r="AM21" s="6">
        <f>GBR!D21</f>
        <v>5.3642517356577102</v>
      </c>
      <c r="AN21" s="6">
        <f>AVERAGE(AF21:AM21,Neural!D21)</f>
        <v>5.2149108820251824</v>
      </c>
      <c r="AO21" s="6">
        <f>MAX(AF21:AM21,Neural!D21)</f>
        <v>5.3728562101764998</v>
      </c>
      <c r="AP21" s="6">
        <f>MIN(AF21:AM21,Neural!D21)</f>
        <v>4.5690072639225097</v>
      </c>
    </row>
    <row r="22" spans="1:42" ht="15" thickBot="1" x14ac:dyDescent="0.35">
      <c r="A22" t="s">
        <v>149</v>
      </c>
      <c r="B22" t="s">
        <v>143</v>
      </c>
      <c r="C22" s="5">
        <f>RF!B22</f>
        <v>3.09</v>
      </c>
      <c r="D22" s="5">
        <f>LR!B22</f>
        <v>3.6248832154755699</v>
      </c>
      <c r="E22" s="5">
        <f>Adaboost!B22</f>
        <v>3.42635658914728</v>
      </c>
      <c r="F22" s="5">
        <f>XGBR!B22</f>
        <v>3.070087</v>
      </c>
      <c r="G22" s="5">
        <f>Huber!B22</f>
        <v>3.4000005797593098</v>
      </c>
      <c r="H22" s="5">
        <f>BayesRidge!B22</f>
        <v>3.6353903686570899</v>
      </c>
      <c r="I22" s="5">
        <f>Elastic!B22</f>
        <v>3.8472037698900099</v>
      </c>
      <c r="J22" s="5">
        <f>GBR!B22</f>
        <v>3.0939736813773799</v>
      </c>
      <c r="K22" s="6">
        <f t="shared" si="0"/>
        <v>3.4258698636062466</v>
      </c>
      <c r="L22">
        <f t="shared" si="2"/>
        <v>3.8472037698900099</v>
      </c>
      <c r="M22">
        <f t="shared" si="3"/>
        <v>3.070087</v>
      </c>
      <c r="N22">
        <v>3.9</v>
      </c>
      <c r="O22" s="5">
        <f>RF!C22</f>
        <v>3</v>
      </c>
      <c r="P22" s="5">
        <f>LR!C22</f>
        <v>3.3892226127170502</v>
      </c>
      <c r="Q22" s="5">
        <f>Adaboost!C22</f>
        <v>3.3453608247422602</v>
      </c>
      <c r="R22" s="5">
        <f>XGBR!C22</f>
        <v>2.9759772</v>
      </c>
      <c r="S22" s="5">
        <f>Huber!C22</f>
        <v>3.30000110023777</v>
      </c>
      <c r="T22" s="5">
        <f>BayesRidge!C22</f>
        <v>3.37014743285533</v>
      </c>
      <c r="U22" s="5">
        <f>Elastic!C22</f>
        <v>3.74072780887504</v>
      </c>
      <c r="V22" s="5">
        <f>GBR!C22</f>
        <v>3.05278444512687</v>
      </c>
      <c r="W22" s="6">
        <f t="shared" si="1"/>
        <v>3.2836679577909602</v>
      </c>
      <c r="X22" s="6">
        <f t="shared" si="4"/>
        <v>3.74072780887504</v>
      </c>
      <c r="Y22" s="6">
        <f t="shared" si="5"/>
        <v>2.9759772</v>
      </c>
      <c r="Z22">
        <v>3.3</v>
      </c>
      <c r="AA22" s="6">
        <f>MAX(L22,M22,X23,Y23)-MIN(L23,M23,X22,Y22)</f>
        <v>0.87122656989000991</v>
      </c>
      <c r="AB22" s="6">
        <f>MIN(L22,M22,X23,Y23)-MAX(L23,M23,X22,Y22)</f>
        <v>-3.6720854931880105</v>
      </c>
      <c r="AC22" s="6"/>
      <c r="AE22" t="s">
        <v>178</v>
      </c>
      <c r="AF22" s="6">
        <f>RF!D22</f>
        <v>5.66</v>
      </c>
      <c r="AG22" s="6">
        <f>LR!D22</f>
        <v>5.5856224464960302</v>
      </c>
      <c r="AH22" s="6">
        <f>Adaboost!D22</f>
        <v>5.0156412930135499</v>
      </c>
      <c r="AI22" s="6">
        <f>XGBR!D22</f>
        <v>5.6605086</v>
      </c>
      <c r="AJ22" s="6">
        <f>Huber!D22</f>
        <v>5.5989241231669196</v>
      </c>
      <c r="AK22" s="6">
        <f>BayesRidge!D22</f>
        <v>5.5931279808886298</v>
      </c>
      <c r="AL22" s="6">
        <f>Elastic!D22</f>
        <v>5.2902077883838201</v>
      </c>
      <c r="AM22" s="6">
        <f>GBR!D22</f>
        <v>5.8993205933572499</v>
      </c>
      <c r="AN22" s="6">
        <f>AVERAGE(AF22:AM22,Neural!D22)</f>
        <v>5.5428966414418301</v>
      </c>
      <c r="AO22" s="6">
        <f>MAX(AF22:AM22,Neural!D22)</f>
        <v>5.8993205933572499</v>
      </c>
      <c r="AP22" s="6">
        <f>MIN(AF22:AM22,Neural!D22)</f>
        <v>5.0156412930135499</v>
      </c>
    </row>
    <row r="23" spans="1:42" ht="15" thickBot="1" x14ac:dyDescent="0.35">
      <c r="A23" t="s">
        <v>143</v>
      </c>
      <c r="B23" t="s">
        <v>149</v>
      </c>
      <c r="C23" s="5">
        <f>RF!B23</f>
        <v>6.01</v>
      </c>
      <c r="D23" s="5">
        <f>LR!B23</f>
        <v>5.91047514356696</v>
      </c>
      <c r="E23" s="5">
        <f>Adaboost!B23</f>
        <v>6.5667574931880104</v>
      </c>
      <c r="F23" s="5">
        <f>XGBR!B23</f>
        <v>5.0355606000000002</v>
      </c>
      <c r="G23" s="5">
        <f>Huber!B23</f>
        <v>5.6001412120873102</v>
      </c>
      <c r="H23" s="5">
        <f>BayesRidge!B23</f>
        <v>5.9063298118198402</v>
      </c>
      <c r="I23" s="5">
        <f>Elastic!B23</f>
        <v>5.6254192953757398</v>
      </c>
      <c r="J23" s="5">
        <f>GBR!B23</f>
        <v>6.2041044745990703</v>
      </c>
      <c r="K23" s="6">
        <f t="shared" si="0"/>
        <v>5.8705669719040294</v>
      </c>
      <c r="L23">
        <f t="shared" si="2"/>
        <v>6.5667574931880104</v>
      </c>
      <c r="M23">
        <f t="shared" si="3"/>
        <v>5.0355606000000002</v>
      </c>
      <c r="N23">
        <v>5.9</v>
      </c>
      <c r="O23" s="5">
        <f>RF!C23</f>
        <v>3</v>
      </c>
      <c r="P23" s="5">
        <f>LR!C23</f>
        <v>3.45826164167726</v>
      </c>
      <c r="Q23" s="5">
        <f>Adaboost!C23</f>
        <v>3.3453608247422602</v>
      </c>
      <c r="R23" s="5">
        <f>XGBR!C23</f>
        <v>2.8946719999999999</v>
      </c>
      <c r="S23" s="5">
        <f>Huber!C23</f>
        <v>3.3000314957732102</v>
      </c>
      <c r="T23" s="5">
        <f>BayesRidge!C23</f>
        <v>3.46832855178921</v>
      </c>
      <c r="U23" s="5">
        <f>Elastic!C23</f>
        <v>3.7786261430238399</v>
      </c>
      <c r="V23" s="5">
        <f>GBR!C23</f>
        <v>3.08178409532495</v>
      </c>
      <c r="W23" s="6">
        <f t="shared" si="1"/>
        <v>3.3232093448671538</v>
      </c>
      <c r="X23" s="6">
        <f t="shared" si="4"/>
        <v>3.7786261430238399</v>
      </c>
      <c r="Y23" s="6">
        <f t="shared" si="5"/>
        <v>2.8946719999999999</v>
      </c>
      <c r="Z23">
        <v>3.4</v>
      </c>
      <c r="AC23" s="6"/>
      <c r="AE23" t="s">
        <v>179</v>
      </c>
      <c r="AF23" s="6">
        <f>RF!D23</f>
        <v>6.39</v>
      </c>
      <c r="AG23" s="6">
        <f>LR!D23</f>
        <v>5.9441630473401696</v>
      </c>
      <c r="AH23" s="6">
        <f>Adaboost!D23</f>
        <v>6.2344827586206897</v>
      </c>
      <c r="AI23" s="6">
        <f>XGBR!D23</f>
        <v>5.3353039999999998</v>
      </c>
      <c r="AJ23" s="6">
        <f>Huber!D23</f>
        <v>5.9431391386702304</v>
      </c>
      <c r="AK23" s="6">
        <f>BayesRidge!D23</f>
        <v>5.9583559309307299</v>
      </c>
      <c r="AL23" s="6">
        <f>Elastic!D23</f>
        <v>5.3542945388761201</v>
      </c>
      <c r="AM23" s="6">
        <f>GBR!D23</f>
        <v>5.9311349914660303</v>
      </c>
      <c r="AN23" s="6">
        <f>AVERAGE(AF23:AM23,Neural!D23)</f>
        <v>5.8985016652066058</v>
      </c>
      <c r="AO23" s="6">
        <f>MAX(AF23:AM23,Neural!D23)</f>
        <v>6.39</v>
      </c>
      <c r="AP23" s="6">
        <f>MIN(AF23:AM23,Neural!D23)</f>
        <v>5.3353039999999998</v>
      </c>
    </row>
    <row r="24" spans="1:42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>MAX(C24:J24)</f>
        <v>0</v>
      </c>
      <c r="M24">
        <f>MIN(C24:J24)</f>
        <v>0</v>
      </c>
      <c r="N24"/>
      <c r="O24" s="5">
        <f>RF!C24</f>
        <v>0</v>
      </c>
      <c r="P24" s="5">
        <f>LR!C24</f>
        <v>0</v>
      </c>
      <c r="Q24" s="5">
        <f>Adaboost!C24</f>
        <v>0</v>
      </c>
      <c r="R24" s="5">
        <f>XGBR!C24</f>
        <v>0</v>
      </c>
      <c r="S24" s="5">
        <f>Huber!C24</f>
        <v>0</v>
      </c>
      <c r="T24" s="5">
        <f>BayesRidge!C24</f>
        <v>0</v>
      </c>
      <c r="U24" s="5">
        <f>Elastic!C24</f>
        <v>0</v>
      </c>
      <c r="V24" s="5">
        <f>GBR!C24</f>
        <v>0</v>
      </c>
      <c r="W24" s="6">
        <f t="shared" si="1"/>
        <v>0</v>
      </c>
      <c r="X24" s="6">
        <f>MAX(O24:V24)</f>
        <v>0</v>
      </c>
      <c r="Y24" s="6">
        <f>MIN(O24:V24)</f>
        <v>0</v>
      </c>
      <c r="Z24"/>
      <c r="AA24" s="6">
        <f>MAX(L24,M24,X25,Y25)-MIN(L25,M25,X24,Y24)</f>
        <v>0</v>
      </c>
      <c r="AB24" s="6">
        <f>MIN(L24,M24,X25,Y25)-MAX(L25,M25,X24,Y24)</f>
        <v>0</v>
      </c>
      <c r="AC24" s="6"/>
      <c r="AE24"/>
      <c r="AF24" s="6">
        <f>RF!D24</f>
        <v>0</v>
      </c>
      <c r="AG24" s="6">
        <f>LR!D24</f>
        <v>0</v>
      </c>
      <c r="AH24" s="6">
        <f>Adaboost!D24</f>
        <v>0</v>
      </c>
      <c r="AI24" s="6">
        <f>XGBR!D24</f>
        <v>0</v>
      </c>
      <c r="AJ24" s="6">
        <f>Huber!D24</f>
        <v>0</v>
      </c>
      <c r="AK24" s="6">
        <f>BayesRidge!D24</f>
        <v>0</v>
      </c>
      <c r="AL24" s="6">
        <f>Elastic!D24</f>
        <v>0</v>
      </c>
      <c r="AM24" s="6">
        <f>GBR!D24</f>
        <v>0</v>
      </c>
      <c r="AN24" s="6">
        <f>AVERAGE(AF24:AM24,Neural!D24)</f>
        <v>0</v>
      </c>
      <c r="AO24" s="6">
        <f>MAX(AF24:AM24,Neural!D24)</f>
        <v>0</v>
      </c>
      <c r="AP24" s="6">
        <f>MIN(AF24:AM24,Neural!D24)</f>
        <v>0</v>
      </c>
    </row>
    <row r="25" spans="1:42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ref="K25:K35" si="6">AVERAGE(C25:J25,B62)</f>
        <v>0</v>
      </c>
      <c r="L25">
        <f t="shared" si="2"/>
        <v>0</v>
      </c>
      <c r="M25">
        <f t="shared" si="3"/>
        <v>0</v>
      </c>
      <c r="N25"/>
      <c r="O25" s="5">
        <f>RF!C25</f>
        <v>0</v>
      </c>
      <c r="P25" s="5">
        <f>LR!C25</f>
        <v>0</v>
      </c>
      <c r="Q25" s="5">
        <f>Adaboost!C25</f>
        <v>0</v>
      </c>
      <c r="R25" s="5">
        <f>XGBR!C25</f>
        <v>0</v>
      </c>
      <c r="S25" s="5">
        <f>Huber!C25</f>
        <v>0</v>
      </c>
      <c r="T25" s="5">
        <f>BayesRidge!C25</f>
        <v>0</v>
      </c>
      <c r="U25" s="5">
        <f>Elastic!C25</f>
        <v>0</v>
      </c>
      <c r="V25" s="5">
        <f>GBR!C25</f>
        <v>0</v>
      </c>
      <c r="W25" s="6">
        <f t="shared" si="1"/>
        <v>0</v>
      </c>
      <c r="X25" s="6">
        <f t="shared" si="4"/>
        <v>0</v>
      </c>
      <c r="Y25" s="6">
        <f t="shared" si="5"/>
        <v>0</v>
      </c>
      <c r="Z25"/>
      <c r="AC25" s="6"/>
      <c r="AE25"/>
      <c r="AF25" s="6">
        <f>RF!D25</f>
        <v>0</v>
      </c>
      <c r="AG25" s="6">
        <f>LR!D25</f>
        <v>0</v>
      </c>
      <c r="AH25" s="6">
        <f>Adaboost!D25</f>
        <v>0</v>
      </c>
      <c r="AI25" s="6">
        <f>XGBR!D25</f>
        <v>0</v>
      </c>
      <c r="AJ25" s="6">
        <f>Huber!D25</f>
        <v>0</v>
      </c>
      <c r="AK25" s="6">
        <f>BayesRidge!D25</f>
        <v>0</v>
      </c>
      <c r="AL25" s="6">
        <f>Elastic!D25</f>
        <v>0</v>
      </c>
      <c r="AM25" s="6">
        <f>GBR!D25</f>
        <v>0</v>
      </c>
      <c r="AN25" s="6">
        <f>AVERAGE(AF25:AM25,Neural!D25)</f>
        <v>0</v>
      </c>
      <c r="AO25" s="6">
        <f>MAX(AF25:AM25,Neural!D25)</f>
        <v>0</v>
      </c>
      <c r="AP25" s="6">
        <f>MIN(AF25:AM25,Neural!D25)</f>
        <v>0</v>
      </c>
    </row>
    <row r="26" spans="1:42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6"/>
        <v>0</v>
      </c>
      <c r="L26">
        <f t="shared" si="2"/>
        <v>0</v>
      </c>
      <c r="M26">
        <f t="shared" si="3"/>
        <v>0</v>
      </c>
      <c r="N26"/>
      <c r="O26" s="5">
        <f>RF!C26</f>
        <v>0</v>
      </c>
      <c r="P26" s="5">
        <f>LR!C26</f>
        <v>0</v>
      </c>
      <c r="Q26" s="5">
        <f>Adaboost!C26</f>
        <v>0</v>
      </c>
      <c r="R26" s="5">
        <f>XGBR!C26</f>
        <v>0</v>
      </c>
      <c r="S26" s="5">
        <f>Huber!C26</f>
        <v>0</v>
      </c>
      <c r="T26" s="5">
        <f>BayesRidge!C26</f>
        <v>0</v>
      </c>
      <c r="U26" s="5">
        <f>Elastic!C26</f>
        <v>0</v>
      </c>
      <c r="V26" s="5">
        <f>GBR!C26</f>
        <v>0</v>
      </c>
      <c r="W26" s="6">
        <f t="shared" si="1"/>
        <v>0</v>
      </c>
      <c r="X26" s="6">
        <f t="shared" si="4"/>
        <v>0</v>
      </c>
      <c r="Y26" s="6">
        <f t="shared" si="5"/>
        <v>0</v>
      </c>
      <c r="Z26"/>
      <c r="AA26" s="6">
        <f>MAX(L26,M26,X27,Y27)-MIN(L27,M27,X26,Y26)</f>
        <v>0</v>
      </c>
      <c r="AB26" s="6">
        <f>MIN(L26,M26,X27,Y27)-MAX(L27,M27,X26,Y26)</f>
        <v>0</v>
      </c>
      <c r="AC26" s="6"/>
      <c r="AE26"/>
      <c r="AF26" s="6">
        <f>RF!D26</f>
        <v>0</v>
      </c>
      <c r="AG26" s="6">
        <f>LR!D26</f>
        <v>0</v>
      </c>
      <c r="AH26" s="6">
        <f>Adaboost!D26</f>
        <v>0</v>
      </c>
      <c r="AI26" s="6">
        <f>XGBR!D26</f>
        <v>0</v>
      </c>
      <c r="AJ26" s="6">
        <f>Huber!D26</f>
        <v>0</v>
      </c>
      <c r="AK26" s="6">
        <f>BayesRidge!D26</f>
        <v>0</v>
      </c>
      <c r="AL26" s="6">
        <f>Elastic!D26</f>
        <v>0</v>
      </c>
      <c r="AM26" s="6">
        <f>GBR!D26</f>
        <v>0</v>
      </c>
      <c r="AN26" s="6">
        <f>AVERAGE(AF26:AM26,Neural!D26)</f>
        <v>0</v>
      </c>
      <c r="AO26" s="6">
        <f>MAX(AF26:AM26,Neural!D26)</f>
        <v>0</v>
      </c>
      <c r="AP26" s="6">
        <f>MIN(AF26:AM26,Neural!D26)</f>
        <v>0</v>
      </c>
    </row>
    <row r="27" spans="1:42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6"/>
        <v>0</v>
      </c>
      <c r="L27">
        <f t="shared" si="2"/>
        <v>0</v>
      </c>
      <c r="M27">
        <f t="shared" si="3"/>
        <v>0</v>
      </c>
      <c r="N27"/>
      <c r="O27" s="5">
        <f>RF!C27</f>
        <v>0</v>
      </c>
      <c r="P27" s="5">
        <f>LR!C27</f>
        <v>0</v>
      </c>
      <c r="Q27" s="5">
        <f>Adaboost!C27</f>
        <v>0</v>
      </c>
      <c r="R27" s="5">
        <f>XGBR!C27</f>
        <v>0</v>
      </c>
      <c r="S27" s="5">
        <f>Huber!C27</f>
        <v>0</v>
      </c>
      <c r="T27" s="5">
        <f>BayesRidge!C27</f>
        <v>0</v>
      </c>
      <c r="U27" s="5">
        <f>Elastic!C27</f>
        <v>0</v>
      </c>
      <c r="V27" s="5">
        <f>GBR!C27</f>
        <v>0</v>
      </c>
      <c r="W27" s="6">
        <f t="shared" si="1"/>
        <v>0</v>
      </c>
      <c r="X27" s="6">
        <f t="shared" si="4"/>
        <v>0</v>
      </c>
      <c r="Y27" s="6">
        <f t="shared" si="5"/>
        <v>0</v>
      </c>
      <c r="Z27"/>
      <c r="AC27" s="6"/>
      <c r="AE27"/>
      <c r="AF27" s="6">
        <f>RF!D27</f>
        <v>0</v>
      </c>
      <c r="AG27" s="6">
        <f>LR!D27</f>
        <v>0</v>
      </c>
      <c r="AH27" s="6">
        <f>Adaboost!D27</f>
        <v>0</v>
      </c>
      <c r="AI27" s="6">
        <f>XGBR!D27</f>
        <v>0</v>
      </c>
      <c r="AJ27" s="6">
        <f>Huber!D27</f>
        <v>0</v>
      </c>
      <c r="AK27" s="6">
        <f>BayesRidge!D27</f>
        <v>0</v>
      </c>
      <c r="AL27" s="6">
        <f>Elastic!D27</f>
        <v>0</v>
      </c>
      <c r="AM27" s="6">
        <f>GBR!D27</f>
        <v>0</v>
      </c>
      <c r="AN27" s="6">
        <f>AVERAGE(AF27:AM27,Neural!D27)</f>
        <v>0</v>
      </c>
      <c r="AO27" s="6">
        <f>MAX(AF27:AM27,Neural!D27)</f>
        <v>0</v>
      </c>
      <c r="AP27" s="6">
        <f>MIN(AF27:AM27,Neural!D27)</f>
        <v>0</v>
      </c>
    </row>
    <row r="28" spans="1:42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si="6"/>
        <v>0</v>
      </c>
      <c r="L28">
        <f t="shared" si="2"/>
        <v>0</v>
      </c>
      <c r="M28">
        <f t="shared" si="3"/>
        <v>0</v>
      </c>
      <c r="N28"/>
      <c r="O28" s="5">
        <f>RF!C28</f>
        <v>0</v>
      </c>
      <c r="P28" s="5">
        <f>LR!C28</f>
        <v>0</v>
      </c>
      <c r="Q28" s="5">
        <f>Adaboost!C28</f>
        <v>0</v>
      </c>
      <c r="R28" s="5">
        <f>XGBR!C28</f>
        <v>0</v>
      </c>
      <c r="S28" s="5">
        <f>Huber!C28</f>
        <v>0</v>
      </c>
      <c r="T28" s="5">
        <f>BayesRidge!C28</f>
        <v>0</v>
      </c>
      <c r="U28" s="5">
        <f>Elastic!C28</f>
        <v>0</v>
      </c>
      <c r="V28" s="5">
        <f>GBR!C28</f>
        <v>0</v>
      </c>
      <c r="W28" s="6">
        <f t="shared" si="1"/>
        <v>0</v>
      </c>
      <c r="X28" s="6">
        <f t="shared" si="4"/>
        <v>0</v>
      </c>
      <c r="Y28" s="6">
        <f t="shared" si="5"/>
        <v>0</v>
      </c>
      <c r="Z28"/>
      <c r="AA28" s="6">
        <f>MAX(L28,M28,X29,Y29)-MIN(L29,M29,X28,Y28)</f>
        <v>0</v>
      </c>
      <c r="AB28" s="6">
        <f>MIN(L28,M28,X29,Y29)-MAX(L29,M29,X28,Y28)</f>
        <v>0</v>
      </c>
      <c r="AC28" s="6"/>
      <c r="AE28"/>
      <c r="AF28" s="6">
        <f>RF!D28</f>
        <v>0</v>
      </c>
      <c r="AG28" s="6">
        <f>LR!D28</f>
        <v>0</v>
      </c>
      <c r="AH28" s="6">
        <f>Adaboost!D28</f>
        <v>0</v>
      </c>
      <c r="AI28" s="6">
        <f>XGBR!D28</f>
        <v>0</v>
      </c>
      <c r="AJ28" s="6">
        <f>Huber!D28</f>
        <v>0</v>
      </c>
      <c r="AK28" s="6">
        <f>BayesRidge!D28</f>
        <v>0</v>
      </c>
      <c r="AL28" s="6">
        <f>Elastic!D28</f>
        <v>0</v>
      </c>
      <c r="AM28" s="6">
        <f>GBR!D28</f>
        <v>0</v>
      </c>
      <c r="AN28" s="6">
        <f>AVERAGE(AF28:AM28,Neural!D28)</f>
        <v>0</v>
      </c>
      <c r="AO28" s="6">
        <f>MAX(AF28:AM28,Neural!D28)</f>
        <v>0</v>
      </c>
      <c r="AP28" s="6">
        <f>MIN(AF28:AM28,Neural!D28)</f>
        <v>0</v>
      </c>
    </row>
    <row r="29" spans="1:42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6"/>
        <v>0</v>
      </c>
      <c r="L29">
        <f t="shared" si="2"/>
        <v>0</v>
      </c>
      <c r="M29">
        <f t="shared" si="3"/>
        <v>0</v>
      </c>
      <c r="N29"/>
      <c r="O29" s="5">
        <f>RF!C29</f>
        <v>0</v>
      </c>
      <c r="P29" s="5">
        <f>LR!C29</f>
        <v>0</v>
      </c>
      <c r="Q29" s="5">
        <f>Adaboost!C29</f>
        <v>0</v>
      </c>
      <c r="R29" s="5">
        <f>XGBR!C29</f>
        <v>0</v>
      </c>
      <c r="S29" s="5">
        <f>Huber!C29</f>
        <v>0</v>
      </c>
      <c r="T29" s="5">
        <f>BayesRidge!C29</f>
        <v>0</v>
      </c>
      <c r="U29" s="5">
        <f>Elastic!C29</f>
        <v>0</v>
      </c>
      <c r="V29" s="5">
        <f>GBR!C29</f>
        <v>0</v>
      </c>
      <c r="W29" s="6">
        <f t="shared" si="1"/>
        <v>0</v>
      </c>
      <c r="X29" s="6">
        <f t="shared" si="4"/>
        <v>0</v>
      </c>
      <c r="Y29" s="6">
        <f t="shared" si="5"/>
        <v>0</v>
      </c>
      <c r="Z29"/>
      <c r="AC29" s="6"/>
      <c r="AE29"/>
      <c r="AF29" s="6">
        <f>RF!D29</f>
        <v>0</v>
      </c>
      <c r="AG29" s="6">
        <f>LR!D29</f>
        <v>0</v>
      </c>
      <c r="AH29" s="6">
        <f>Adaboost!D29</f>
        <v>0</v>
      </c>
      <c r="AI29" s="6">
        <f>XGBR!D29</f>
        <v>0</v>
      </c>
      <c r="AJ29" s="6">
        <f>Huber!D29</f>
        <v>0</v>
      </c>
      <c r="AK29" s="6">
        <f>BayesRidge!D29</f>
        <v>0</v>
      </c>
      <c r="AL29" s="6">
        <f>Elastic!D29</f>
        <v>0</v>
      </c>
      <c r="AM29" s="6">
        <f>GBR!D29</f>
        <v>0</v>
      </c>
      <c r="AN29" s="6">
        <f>AVERAGE(AF29:AM29,Neural!D29)</f>
        <v>0</v>
      </c>
      <c r="AO29" s="6">
        <f>MAX(AF29:AM29,Neural!D29)</f>
        <v>0</v>
      </c>
      <c r="AP29" s="6">
        <f>MIN(AF29:AM29,Neural!D29)</f>
        <v>0</v>
      </c>
    </row>
    <row r="30" spans="1:42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6"/>
        <v>0</v>
      </c>
      <c r="L30">
        <f t="shared" si="2"/>
        <v>0</v>
      </c>
      <c r="M30">
        <f t="shared" si="3"/>
        <v>0</v>
      </c>
      <c r="N30"/>
      <c r="O30" s="5">
        <f>RF!C30</f>
        <v>0</v>
      </c>
      <c r="P30" s="5">
        <f>LR!C30</f>
        <v>0</v>
      </c>
      <c r="Q30" s="5">
        <f>Adaboost!C30</f>
        <v>0</v>
      </c>
      <c r="R30" s="5">
        <f>XGBR!C30</f>
        <v>0</v>
      </c>
      <c r="S30" s="5">
        <f>Huber!C30</f>
        <v>0</v>
      </c>
      <c r="T30" s="5">
        <f>BayesRidge!C30</f>
        <v>0</v>
      </c>
      <c r="U30" s="5">
        <f>Elastic!C30</f>
        <v>0</v>
      </c>
      <c r="V30" s="5">
        <f>GBR!C30</f>
        <v>0</v>
      </c>
      <c r="W30" s="6">
        <f t="shared" si="1"/>
        <v>0</v>
      </c>
      <c r="X30" s="6">
        <f t="shared" si="4"/>
        <v>0</v>
      </c>
      <c r="Y30" s="6">
        <f t="shared" si="5"/>
        <v>0</v>
      </c>
      <c r="Z30"/>
      <c r="AC30" s="6"/>
      <c r="AE30"/>
      <c r="AF30" s="6">
        <f>RF!D30</f>
        <v>0</v>
      </c>
      <c r="AG30" s="6">
        <f>LR!D30</f>
        <v>0</v>
      </c>
      <c r="AH30" s="6">
        <f>Adaboost!D30</f>
        <v>0</v>
      </c>
      <c r="AI30" s="6">
        <f>XGBR!D30</f>
        <v>0</v>
      </c>
      <c r="AJ30" s="6">
        <f>Huber!D30</f>
        <v>0</v>
      </c>
      <c r="AK30" s="6">
        <f>BayesRidge!D30</f>
        <v>0</v>
      </c>
      <c r="AL30" s="6">
        <f>Elastic!D30</f>
        <v>0</v>
      </c>
      <c r="AM30" s="6">
        <f>GBR!D30</f>
        <v>0</v>
      </c>
      <c r="AN30" s="6">
        <f>AVERAGE(AF30:AM30,Neural!D30)</f>
        <v>0</v>
      </c>
      <c r="AO30" s="6">
        <f>MAX(AF30:AM30,Neural!D30)</f>
        <v>0</v>
      </c>
      <c r="AP30" s="6">
        <f>MIN(AF30:AM30,Neural!D30)</f>
        <v>0</v>
      </c>
    </row>
    <row r="31" spans="1:42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6"/>
        <v>0</v>
      </c>
      <c r="L31">
        <f t="shared" si="2"/>
        <v>0</v>
      </c>
      <c r="M31">
        <f t="shared" si="3"/>
        <v>0</v>
      </c>
      <c r="N31"/>
      <c r="O31" s="5">
        <f>RF!C31</f>
        <v>0</v>
      </c>
      <c r="P31" s="5">
        <f>LR!C31</f>
        <v>0</v>
      </c>
      <c r="Q31" s="5">
        <f>Adaboost!C31</f>
        <v>0</v>
      </c>
      <c r="R31" s="5">
        <f>XGBR!C31</f>
        <v>0</v>
      </c>
      <c r="S31" s="5">
        <f>Huber!C31</f>
        <v>0</v>
      </c>
      <c r="T31" s="5">
        <f>BayesRidge!C31</f>
        <v>0</v>
      </c>
      <c r="U31" s="5">
        <f>Elastic!C31</f>
        <v>0</v>
      </c>
      <c r="V31" s="5">
        <f>GBR!C31</f>
        <v>0</v>
      </c>
      <c r="W31" s="6">
        <f t="shared" si="1"/>
        <v>0</v>
      </c>
      <c r="X31" s="6">
        <f t="shared" si="4"/>
        <v>0</v>
      </c>
      <c r="Y31" s="6">
        <f t="shared" si="5"/>
        <v>0</v>
      </c>
      <c r="Z31"/>
      <c r="AC31" s="6"/>
      <c r="AE31"/>
      <c r="AF31" s="6">
        <f>RF!D31</f>
        <v>0</v>
      </c>
      <c r="AG31" s="6">
        <f>LR!D31</f>
        <v>0</v>
      </c>
      <c r="AH31" s="6">
        <f>Adaboost!D31</f>
        <v>0</v>
      </c>
      <c r="AI31" s="6">
        <f>XGBR!D31</f>
        <v>0</v>
      </c>
      <c r="AJ31" s="6">
        <f>Huber!D31</f>
        <v>0</v>
      </c>
      <c r="AK31" s="6">
        <f>BayesRidge!D31</f>
        <v>0</v>
      </c>
      <c r="AL31" s="6">
        <f>Elastic!D31</f>
        <v>0</v>
      </c>
      <c r="AM31" s="6">
        <f>GBR!D31</f>
        <v>0</v>
      </c>
      <c r="AN31" s="6">
        <f>AVERAGE(AF31:AM31,Neural!D31)</f>
        <v>0</v>
      </c>
      <c r="AO31" s="6">
        <f>MAX(AF31:AM31,Neural!D31)</f>
        <v>0</v>
      </c>
      <c r="AP31" s="6">
        <f>MIN(AF31:AM31,Neural!D31)</f>
        <v>0</v>
      </c>
    </row>
    <row r="32" spans="1:42" ht="15" thickBot="1" x14ac:dyDescent="0.35">
      <c r="A32"/>
      <c r="B32"/>
      <c r="C32" s="5">
        <f>RF!B32</f>
        <v>0</v>
      </c>
      <c r="D32" s="5">
        <f>LR!B32</f>
        <v>0</v>
      </c>
      <c r="E32" s="5">
        <f>Adaboost!B32</f>
        <v>0</v>
      </c>
      <c r="F32" s="5">
        <f>XGBR!B32</f>
        <v>0</v>
      </c>
      <c r="G32" s="5">
        <f>Huber!B32</f>
        <v>0</v>
      </c>
      <c r="H32" s="5">
        <f>BayesRidge!B32</f>
        <v>0</v>
      </c>
      <c r="I32" s="5">
        <f>Elastic!B32</f>
        <v>0</v>
      </c>
      <c r="J32" s="5">
        <f>GBR!B32</f>
        <v>0</v>
      </c>
      <c r="K32" s="6">
        <f t="shared" si="6"/>
        <v>0</v>
      </c>
      <c r="L32">
        <f t="shared" si="2"/>
        <v>0</v>
      </c>
      <c r="M32">
        <f t="shared" si="3"/>
        <v>0</v>
      </c>
      <c r="N32"/>
      <c r="O32" s="5">
        <f>RF!C32</f>
        <v>0</v>
      </c>
      <c r="P32" s="5">
        <f>LR!C32</f>
        <v>0</v>
      </c>
      <c r="Q32" s="5">
        <f>Adaboost!C32</f>
        <v>0</v>
      </c>
      <c r="R32" s="5">
        <f>XGBR!C32</f>
        <v>0</v>
      </c>
      <c r="S32" s="5">
        <f>Huber!C32</f>
        <v>0</v>
      </c>
      <c r="T32" s="5">
        <f>BayesRidge!C32</f>
        <v>0</v>
      </c>
      <c r="U32" s="5">
        <f>Elastic!C32</f>
        <v>0</v>
      </c>
      <c r="V32" s="5">
        <f>GBR!C32</f>
        <v>0</v>
      </c>
      <c r="W32" s="6">
        <f t="shared" si="1"/>
        <v>0</v>
      </c>
      <c r="X32" s="6">
        <f t="shared" si="4"/>
        <v>0</v>
      </c>
      <c r="Y32" s="6">
        <f t="shared" si="5"/>
        <v>0</v>
      </c>
      <c r="Z32"/>
      <c r="AC32" s="6"/>
      <c r="AE32"/>
      <c r="AF32" s="6">
        <f>RF!D32</f>
        <v>0</v>
      </c>
      <c r="AG32" s="6">
        <f>LR!D32</f>
        <v>0</v>
      </c>
      <c r="AH32" s="6">
        <f>Adaboost!D32</f>
        <v>0</v>
      </c>
      <c r="AI32" s="6">
        <f>XGBR!D32</f>
        <v>0</v>
      </c>
      <c r="AJ32" s="6">
        <f>Huber!D32</f>
        <v>0</v>
      </c>
      <c r="AK32" s="6">
        <f>BayesRidge!D32</f>
        <v>0</v>
      </c>
      <c r="AL32" s="6">
        <f>Elastic!D32</f>
        <v>0</v>
      </c>
      <c r="AM32" s="6">
        <f>GBR!D32</f>
        <v>0</v>
      </c>
      <c r="AN32" s="6">
        <f>AVERAGE(AF32:AM32,Neural!D32)</f>
        <v>0</v>
      </c>
      <c r="AO32" s="6">
        <f>MAX(AF32:AM32,Neural!D32)</f>
        <v>0</v>
      </c>
      <c r="AP32" s="6">
        <f>MIN(AF32:AM32,Neural!D32)</f>
        <v>0</v>
      </c>
    </row>
    <row r="33" spans="1:42" ht="15" thickBot="1" x14ac:dyDescent="0.35">
      <c r="A33"/>
      <c r="B33"/>
      <c r="C33" s="5">
        <f>RF!B33</f>
        <v>0</v>
      </c>
      <c r="D33" s="5">
        <f>LR!B33</f>
        <v>0</v>
      </c>
      <c r="E33" s="5">
        <f>Adaboost!B33</f>
        <v>0</v>
      </c>
      <c r="F33" s="5">
        <f>XGBR!B33</f>
        <v>0</v>
      </c>
      <c r="G33" s="5">
        <f>Huber!B33</f>
        <v>0</v>
      </c>
      <c r="H33" s="5">
        <f>BayesRidge!B33</f>
        <v>0</v>
      </c>
      <c r="I33" s="5">
        <f>Elastic!B33</f>
        <v>0</v>
      </c>
      <c r="J33" s="5">
        <f>GBR!B33</f>
        <v>0</v>
      </c>
      <c r="K33" s="6">
        <f t="shared" si="6"/>
        <v>0</v>
      </c>
      <c r="L33">
        <f t="shared" si="2"/>
        <v>0</v>
      </c>
      <c r="M33">
        <f t="shared" si="3"/>
        <v>0</v>
      </c>
      <c r="N33"/>
      <c r="O33" s="5">
        <f>RF!C33</f>
        <v>0</v>
      </c>
      <c r="P33" s="5">
        <f>LR!C33</f>
        <v>0</v>
      </c>
      <c r="Q33" s="5">
        <f>Adaboost!C33</f>
        <v>0</v>
      </c>
      <c r="R33" s="5">
        <f>XGBR!C33</f>
        <v>0</v>
      </c>
      <c r="S33" s="5">
        <f>Huber!C33</f>
        <v>0</v>
      </c>
      <c r="T33" s="5">
        <f>BayesRidge!C33</f>
        <v>0</v>
      </c>
      <c r="U33" s="5">
        <f>Elastic!C33</f>
        <v>0</v>
      </c>
      <c r="V33" s="5">
        <f>GBR!C33</f>
        <v>0</v>
      </c>
      <c r="W33" s="6">
        <f t="shared" si="1"/>
        <v>0</v>
      </c>
      <c r="X33" s="6">
        <f t="shared" si="4"/>
        <v>0</v>
      </c>
      <c r="Y33" s="6">
        <f t="shared" si="5"/>
        <v>0</v>
      </c>
      <c r="Z33"/>
      <c r="AC33" s="6"/>
      <c r="AE33"/>
      <c r="AF33" s="6">
        <f>RF!D33</f>
        <v>0</v>
      </c>
      <c r="AG33" s="6">
        <f>LR!D33</f>
        <v>0</v>
      </c>
      <c r="AH33" s="6">
        <f>Adaboost!D33</f>
        <v>0</v>
      </c>
      <c r="AI33" s="6">
        <f>XGBR!D33</f>
        <v>0</v>
      </c>
      <c r="AJ33" s="6">
        <f>Huber!D33</f>
        <v>0</v>
      </c>
      <c r="AK33" s="6">
        <f>BayesRidge!D33</f>
        <v>0</v>
      </c>
      <c r="AL33" s="6">
        <f>Elastic!D33</f>
        <v>0</v>
      </c>
      <c r="AM33" s="6">
        <f>GBR!D33</f>
        <v>0</v>
      </c>
      <c r="AN33" s="6">
        <f>AVERAGE(AF33:AM33,Neural!D33)</f>
        <v>0</v>
      </c>
      <c r="AO33" s="6">
        <f>MAX(AF33:AM33,Neural!D33)</f>
        <v>0</v>
      </c>
      <c r="AP33" s="6">
        <f>MIN(AF33:AM33,Neural!D33)</f>
        <v>0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ATL</v>
      </c>
      <c r="E38" s="6" t="str">
        <f>B2</f>
        <v>BAL</v>
      </c>
      <c r="F38" s="6">
        <f>(K2+W3)/2</f>
        <v>2.7764741403606852</v>
      </c>
      <c r="G38" s="6">
        <f>(K3+W2)/2</f>
        <v>5.4696214137829831</v>
      </c>
      <c r="H38" s="6">
        <f>F38-G38</f>
        <v>-2.6931472734222979</v>
      </c>
      <c r="I38" s="6" t="str">
        <f>IF(G38&gt;F38,E38,D38)</f>
        <v>BAL</v>
      </c>
      <c r="J38" s="6">
        <f t="shared" ref="J38:J51" si="7">F38+G38</f>
        <v>8.2460955541436682</v>
      </c>
      <c r="L38" s="10">
        <f>MAX(K2,W3)</f>
        <v>3.3241658480239655</v>
      </c>
      <c r="M38" s="6">
        <f>MAX(K3,W2)</f>
        <v>5.8618916208374525</v>
      </c>
      <c r="N38" s="6">
        <f t="shared" ref="N38:N54" si="8">L38-M38</f>
        <v>-2.537725772813487</v>
      </c>
      <c r="O38" s="6" t="str">
        <f t="shared" ref="O38:O54" si="9">IF(M38&gt;L38,E38,D38)</f>
        <v>BAL</v>
      </c>
      <c r="P38" s="6">
        <f t="shared" ref="P38:P54" si="10">L38+M38</f>
        <v>9.1860574688614172</v>
      </c>
      <c r="AA38"/>
      <c r="AC38" s="6"/>
    </row>
    <row r="39" spans="1:42" ht="15" thickBot="1" x14ac:dyDescent="0.35">
      <c r="A39" t="str">
        <f>A2</f>
        <v>ATL</v>
      </c>
      <c r="B39" s="5">
        <f>Neural!B2</f>
        <v>3.3431570514039901</v>
      </c>
      <c r="C39" s="5">
        <f>Neural!C2</f>
        <v>5.0156335286473404</v>
      </c>
      <c r="D39" s="6" t="str">
        <f>A4</f>
        <v>WSN</v>
      </c>
      <c r="E39" s="6" t="str">
        <f>B4</f>
        <v>DET</v>
      </c>
      <c r="F39" s="6">
        <f>(K4+W5)/2</f>
        <v>4.8094122273649811</v>
      </c>
      <c r="G39" s="6">
        <f>(K5+W4)/2</f>
        <v>4.114897990356468</v>
      </c>
      <c r="H39" s="6">
        <f t="shared" ref="H39:H46" si="11">F39-G39</f>
        <v>0.69451423700851311</v>
      </c>
      <c r="I39" s="6" t="str">
        <f t="shared" ref="I39:I51" si="12">IF(G39&gt;F39,E39,D39)</f>
        <v>WSN</v>
      </c>
      <c r="J39" s="6">
        <f t="shared" si="7"/>
        <v>8.9243102177214482</v>
      </c>
      <c r="L39" s="10">
        <f>MAX(K4,W5)</f>
        <v>4.9201925237700506</v>
      </c>
      <c r="M39" s="11">
        <f>MAX(K5,W4)</f>
        <v>4.3548972002142463</v>
      </c>
      <c r="N39" s="6">
        <f t="shared" si="8"/>
        <v>0.56529532355580425</v>
      </c>
      <c r="O39" s="6" t="str">
        <f t="shared" si="9"/>
        <v>WSN</v>
      </c>
      <c r="P39" s="6">
        <f t="shared" si="10"/>
        <v>9.2750897239842978</v>
      </c>
      <c r="AA39"/>
      <c r="AC39" s="6"/>
    </row>
    <row r="40" spans="1:42" ht="15" thickBot="1" x14ac:dyDescent="0.35">
      <c r="A40" t="str">
        <f>A3</f>
        <v>BAL</v>
      </c>
      <c r="B40" s="5">
        <f>Neural!B3</f>
        <v>5.95281555643618</v>
      </c>
      <c r="C40" s="5">
        <f>Neural!C3</f>
        <v>2.1131065196852501</v>
      </c>
      <c r="D40" s="6" t="str">
        <f>A6</f>
        <v>NYY</v>
      </c>
      <c r="E40" s="6" t="str">
        <f>B6</f>
        <v>KCR</v>
      </c>
      <c r="F40" s="6">
        <f>(K6+W7)/2</f>
        <v>6.1222688421279523</v>
      </c>
      <c r="G40" s="6">
        <f>(K7+W6)/2</f>
        <v>4.5239964624895652</v>
      </c>
      <c r="H40" s="6">
        <f t="shared" si="11"/>
        <v>1.5982723796383871</v>
      </c>
      <c r="I40" s="6" t="str">
        <f t="shared" si="12"/>
        <v>NYY</v>
      </c>
      <c r="J40" s="6">
        <f t="shared" si="7"/>
        <v>10.646265304617518</v>
      </c>
      <c r="L40" s="10">
        <f>MAX(K6,W7)</f>
        <v>6.2748540733617659</v>
      </c>
      <c r="M40" s="10">
        <f>MAX(K7,W6)</f>
        <v>4.8576281936660841</v>
      </c>
      <c r="N40" s="6">
        <f t="shared" si="8"/>
        <v>1.4172258796956818</v>
      </c>
      <c r="O40" s="6" t="str">
        <f t="shared" si="9"/>
        <v>NYY</v>
      </c>
      <c r="P40" s="6">
        <f t="shared" si="10"/>
        <v>11.13248226702785</v>
      </c>
      <c r="AA40"/>
      <c r="AC40" s="6"/>
    </row>
    <row r="41" spans="1:42" ht="15" thickBot="1" x14ac:dyDescent="0.35">
      <c r="A41" t="str">
        <f>A4</f>
        <v>WSN</v>
      </c>
      <c r="B41" s="5">
        <f>Neural!B4</f>
        <v>4.75069379656063</v>
      </c>
      <c r="C41" s="5">
        <f>Neural!C4</f>
        <v>4.4987062946884802</v>
      </c>
      <c r="D41" s="6" t="str">
        <f>A8</f>
        <v>PIT</v>
      </c>
      <c r="E41" s="6" t="str">
        <f>B8</f>
        <v>STL</v>
      </c>
      <c r="F41" s="6">
        <f>(K8+W9)/2</f>
        <v>4.2290871797041127</v>
      </c>
      <c r="G41" s="6">
        <f>(K9+W8)/2</f>
        <v>3.9387104198956333</v>
      </c>
      <c r="H41" s="6">
        <f t="shared" si="11"/>
        <v>0.29037675980847943</v>
      </c>
      <c r="I41" s="6" t="str">
        <f t="shared" si="12"/>
        <v>PIT</v>
      </c>
      <c r="J41" s="6">
        <f t="shared" si="7"/>
        <v>8.1677975995997461</v>
      </c>
      <c r="L41" s="10">
        <f>MAX(K8,W9)</f>
        <v>4.4555626421987542</v>
      </c>
      <c r="M41" s="10">
        <f>MAX(K9,W8)</f>
        <v>4.067732636646948</v>
      </c>
      <c r="N41" s="6">
        <f t="shared" si="8"/>
        <v>0.38783000555180625</v>
      </c>
      <c r="O41" s="6" t="str">
        <f t="shared" si="9"/>
        <v>PIT</v>
      </c>
      <c r="P41" s="6">
        <f t="shared" si="10"/>
        <v>8.5232952788457013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3.7260011066657999</v>
      </c>
      <c r="C42" s="5">
        <f>Neural!C5</f>
        <v>4.7907841777408002</v>
      </c>
      <c r="D42" s="6" t="str">
        <f>A10</f>
        <v>CHC</v>
      </c>
      <c r="E42" s="6" t="str">
        <f>B10</f>
        <v>TBR</v>
      </c>
      <c r="F42" s="6">
        <f>(K10+W11)/2</f>
        <v>4.7968090603818938</v>
      </c>
      <c r="G42" s="6">
        <f>(K11+W10)/2</f>
        <v>4.1428754846210643</v>
      </c>
      <c r="H42" s="6">
        <f t="shared" si="11"/>
        <v>0.65393357576082956</v>
      </c>
      <c r="I42" s="6" t="str">
        <f t="shared" si="12"/>
        <v>CHC</v>
      </c>
      <c r="J42" s="6">
        <f t="shared" si="7"/>
        <v>8.9396845450029581</v>
      </c>
      <c r="L42" s="10">
        <f>MAX(K10,W11)</f>
        <v>5.3273848759269207</v>
      </c>
      <c r="M42" s="6">
        <f>MAX(K11,W10)</f>
        <v>4.3648299792650054</v>
      </c>
      <c r="N42" s="6">
        <f t="shared" si="8"/>
        <v>0.96255489666191529</v>
      </c>
      <c r="O42" s="6" t="str">
        <f t="shared" si="9"/>
        <v>CHC</v>
      </c>
      <c r="P42" s="6">
        <f t="shared" si="10"/>
        <v>9.692214855191926</v>
      </c>
      <c r="AA42"/>
      <c r="AC42" s="6"/>
    </row>
    <row r="43" spans="1:42" ht="15" thickBot="1" x14ac:dyDescent="0.35">
      <c r="A43" t="str">
        <f>A6</f>
        <v>NYY</v>
      </c>
      <c r="B43" s="5">
        <f>Neural!B6</f>
        <v>6.6390999671062296</v>
      </c>
      <c r="C43" s="5">
        <f>Neural!C6</f>
        <v>4.1991498315229503</v>
      </c>
      <c r="D43" s="6" t="str">
        <f>A12</f>
        <v>MIA</v>
      </c>
      <c r="E43" s="6" t="str">
        <f>B12</f>
        <v>NYM</v>
      </c>
      <c r="F43" s="6">
        <f>(K12+W13)/2</f>
        <v>4.1586584483266602</v>
      </c>
      <c r="G43" s="6">
        <f>(K13+W12)/2</f>
        <v>5.6414443539052508</v>
      </c>
      <c r="H43" s="6">
        <f t="shared" si="11"/>
        <v>-1.4827859055785906</v>
      </c>
      <c r="I43" s="6" t="str">
        <f t="shared" si="12"/>
        <v>NYM</v>
      </c>
      <c r="J43" s="6">
        <f t="shared" si="7"/>
        <v>9.8001028022319119</v>
      </c>
      <c r="L43" s="10">
        <f>MAX(K12,W13)</f>
        <v>5.3088167700488729</v>
      </c>
      <c r="M43" s="6">
        <f>MAX(K13,W12)</f>
        <v>5.9157351160744023</v>
      </c>
      <c r="N43" s="6">
        <f t="shared" si="8"/>
        <v>-0.60691834602552941</v>
      </c>
      <c r="O43" s="6" t="str">
        <f t="shared" si="9"/>
        <v>NYM</v>
      </c>
      <c r="P43" s="6">
        <f t="shared" si="10"/>
        <v>11.224551886123276</v>
      </c>
      <c r="AA43"/>
      <c r="AC43" s="6"/>
    </row>
    <row r="44" spans="1:42" ht="15" thickBot="1" x14ac:dyDescent="0.35">
      <c r="A44" t="str">
        <f>A8</f>
        <v>PIT</v>
      </c>
      <c r="B44" s="5">
        <f>Neural!B8</f>
        <v>4.5433814546471902</v>
      </c>
      <c r="C44" s="5">
        <f>Neural!C8</f>
        <v>3.66656527275271</v>
      </c>
      <c r="D44" s="6" t="str">
        <f>A14</f>
        <v>PHI</v>
      </c>
      <c r="E44" s="6" t="str">
        <f>B14</f>
        <v>BOS</v>
      </c>
      <c r="F44" s="6">
        <f>(K14+W15)/2</f>
        <v>4.2999111234408698</v>
      </c>
      <c r="G44" s="6">
        <f>(K15+W14)/2</f>
        <v>3.8877974910180129</v>
      </c>
      <c r="H44" s="6">
        <f t="shared" si="11"/>
        <v>0.41211363242285692</v>
      </c>
      <c r="I44" s="6" t="str">
        <f t="shared" si="12"/>
        <v>PHI</v>
      </c>
      <c r="J44" s="6">
        <f t="shared" si="7"/>
        <v>8.1877086144588826</v>
      </c>
      <c r="L44" s="10">
        <f>MAX(K14,W15)</f>
        <v>4.367551143441184</v>
      </c>
      <c r="M44" s="6">
        <f>MAX(K15,W14)</f>
        <v>5.2330894414041094</v>
      </c>
      <c r="N44" s="6">
        <f t="shared" si="8"/>
        <v>-0.86553829796292536</v>
      </c>
      <c r="O44" s="6" t="str">
        <f t="shared" si="9"/>
        <v>BOS</v>
      </c>
      <c r="P44" s="6">
        <f t="shared" si="10"/>
        <v>9.6006405848452943</v>
      </c>
      <c r="AA44"/>
      <c r="AC44" s="6"/>
    </row>
    <row r="45" spans="1:42" ht="15" thickBot="1" x14ac:dyDescent="0.35">
      <c r="A45" t="str">
        <f>A7</f>
        <v>KCR</v>
      </c>
      <c r="B45" s="5">
        <f>Neural!B7</f>
        <v>4.8066236891918397</v>
      </c>
      <c r="C45" s="5">
        <f>Neural!C7</f>
        <v>6.4669989803709802</v>
      </c>
      <c r="D45" s="6" t="str">
        <f>A16</f>
        <v>OAK</v>
      </c>
      <c r="E45" s="6" t="str">
        <f>B16</f>
        <v>MIN</v>
      </c>
      <c r="F45" s="6">
        <f>(K16+W17)/2</f>
        <v>3.4745388003307718</v>
      </c>
      <c r="G45" s="6">
        <f>(K17+W16)/2</f>
        <v>4.6601156870943878</v>
      </c>
      <c r="H45" s="6">
        <f t="shared" si="11"/>
        <v>-1.1855768867636161</v>
      </c>
      <c r="I45" s="6" t="str">
        <f t="shared" si="12"/>
        <v>MIN</v>
      </c>
      <c r="J45" s="6">
        <f t="shared" si="7"/>
        <v>8.1346544874251592</v>
      </c>
      <c r="L45" s="10">
        <f>MAX(K16,W17)</f>
        <v>4.9546774160261569</v>
      </c>
      <c r="M45" s="6">
        <f>MAX(K17,W16)</f>
        <v>5.2381337221729138</v>
      </c>
      <c r="N45" s="6">
        <f t="shared" si="8"/>
        <v>-0.28345630614675699</v>
      </c>
      <c r="O45" s="6" t="str">
        <f t="shared" si="9"/>
        <v>MIN</v>
      </c>
      <c r="P45" s="6">
        <f t="shared" si="10"/>
        <v>10.192811138199071</v>
      </c>
      <c r="AA45"/>
      <c r="AC45" s="6"/>
    </row>
    <row r="46" spans="1:42" ht="15" thickBot="1" x14ac:dyDescent="0.35">
      <c r="A46" t="str">
        <f t="shared" ref="A46:A61" si="13">A9</f>
        <v>STL</v>
      </c>
      <c r="B46" s="5">
        <f>Neural!B9</f>
        <v>4.0570619951973201</v>
      </c>
      <c r="C46" s="5">
        <f>Neural!C9</f>
        <v>4.0143485052637997</v>
      </c>
      <c r="D46" s="6" t="str">
        <f>A18</f>
        <v>LAA</v>
      </c>
      <c r="E46" s="6" t="str">
        <f>B18</f>
        <v>ARI</v>
      </c>
      <c r="F46" s="6">
        <f>(K18+W19)/2</f>
        <v>4.7215051680999247</v>
      </c>
      <c r="G46" s="6">
        <f>(K19+W18)/2</f>
        <v>5.0503065614403093</v>
      </c>
      <c r="H46" s="6">
        <f t="shared" si="11"/>
        <v>-0.32880139334038461</v>
      </c>
      <c r="I46" s="6" t="str">
        <f t="shared" si="12"/>
        <v>ARI</v>
      </c>
      <c r="J46" s="6">
        <f t="shared" si="7"/>
        <v>9.771811729540234</v>
      </c>
      <c r="L46" s="10">
        <f>MAX(K18,W19)</f>
        <v>6.1278124188304952</v>
      </c>
      <c r="M46" s="6">
        <f>MAX(K19,W18)</f>
        <v>5.0550152120014014</v>
      </c>
      <c r="N46" s="6">
        <f t="shared" si="8"/>
        <v>1.0727972068290939</v>
      </c>
      <c r="O46" s="6" t="str">
        <f t="shared" si="9"/>
        <v>LAA</v>
      </c>
      <c r="P46" s="6">
        <f t="shared" si="10"/>
        <v>11.182827630831897</v>
      </c>
      <c r="AA46"/>
      <c r="AC46" s="6"/>
    </row>
    <row r="47" spans="1:42" ht="15" thickBot="1" x14ac:dyDescent="0.35">
      <c r="A47" t="str">
        <f t="shared" si="13"/>
        <v>CHC</v>
      </c>
      <c r="B47" s="5">
        <f>Neural!B10</f>
        <v>4.2159070748853997</v>
      </c>
      <c r="C47" s="5">
        <f>Neural!C10</f>
        <v>4.4519083136462303</v>
      </c>
      <c r="D47" s="6" t="str">
        <f>A20</f>
        <v>CHW</v>
      </c>
      <c r="E47" s="6" t="str">
        <f>B20</f>
        <v>SEA</v>
      </c>
      <c r="F47" s="6">
        <f>(K20+W21)/2</f>
        <v>3.820127789272628</v>
      </c>
      <c r="G47" s="6">
        <f>(K21+W20)/2</f>
        <v>5.0507388749427502</v>
      </c>
      <c r="H47" s="6">
        <f t="shared" ref="H47:H48" si="14">F47-G47</f>
        <v>-1.2306110856701222</v>
      </c>
      <c r="I47" s="6" t="str">
        <f t="shared" si="12"/>
        <v>SEA</v>
      </c>
      <c r="J47" s="6">
        <f t="shared" si="7"/>
        <v>8.8708666642153773</v>
      </c>
      <c r="L47" s="10">
        <f>MAX(K20,W21)</f>
        <v>4.2498652671332655</v>
      </c>
      <c r="M47" s="6">
        <f>MAX(K21,W20)</f>
        <v>5.2818046499759124</v>
      </c>
      <c r="N47" s="6">
        <f t="shared" si="8"/>
        <v>-1.0319393828426469</v>
      </c>
      <c r="O47" s="6" t="str">
        <f t="shared" si="9"/>
        <v>SEA</v>
      </c>
      <c r="P47" s="6">
        <f t="shared" si="10"/>
        <v>9.531669917109177</v>
      </c>
      <c r="AA47"/>
      <c r="AC47" s="6"/>
    </row>
    <row r="48" spans="1:42" ht="15" thickBot="1" x14ac:dyDescent="0.35">
      <c r="A48" t="str">
        <f t="shared" si="13"/>
        <v>TBR</v>
      </c>
      <c r="B48" s="5">
        <f>Neural!B11</f>
        <v>3.7854137272586201</v>
      </c>
      <c r="C48" s="5">
        <f>Neural!C11</f>
        <v>5.40596427733837</v>
      </c>
      <c r="D48" s="6" t="str">
        <f>A22</f>
        <v>TEX</v>
      </c>
      <c r="E48" s="6" t="str">
        <f>B22</f>
        <v>LAD</v>
      </c>
      <c r="F48" s="6">
        <f>(K22+W23)/2</f>
        <v>3.3745396042367002</v>
      </c>
      <c r="G48" s="6">
        <f>(K23+W22)/2</f>
        <v>4.577117464847495</v>
      </c>
      <c r="H48" s="6">
        <f t="shared" si="14"/>
        <v>-1.2025778606107949</v>
      </c>
      <c r="I48" s="6" t="str">
        <f t="shared" si="12"/>
        <v>LAD</v>
      </c>
      <c r="J48" s="6">
        <f t="shared" si="7"/>
        <v>7.9516570690841952</v>
      </c>
      <c r="L48" s="10">
        <f>MAX(K22,W23)</f>
        <v>3.4258698636062466</v>
      </c>
      <c r="M48" s="6">
        <f>MAX(K23,W22)</f>
        <v>5.8705669719040294</v>
      </c>
      <c r="N48" s="6">
        <f t="shared" si="8"/>
        <v>-2.4446971082977829</v>
      </c>
      <c r="O48" s="6" t="str">
        <f t="shared" si="9"/>
        <v>LAD</v>
      </c>
      <c r="P48" s="6">
        <f t="shared" si="10"/>
        <v>9.296436835510276</v>
      </c>
      <c r="AA48"/>
      <c r="AC48" s="6"/>
    </row>
    <row r="49" spans="1:29" ht="15" thickBot="1" x14ac:dyDescent="0.35">
      <c r="A49" t="str">
        <f t="shared" si="13"/>
        <v>MIA</v>
      </c>
      <c r="B49" s="5">
        <f>Neural!B12</f>
        <v>3.0571949931999498</v>
      </c>
      <c r="C49" s="5">
        <f>Neural!C12</f>
        <v>5.4686970390184202</v>
      </c>
      <c r="D49" s="6">
        <f>A24</f>
        <v>0</v>
      </c>
      <c r="E49" s="6">
        <f>B24</f>
        <v>0</v>
      </c>
      <c r="F49" s="6">
        <f>(K24+W25)/2</f>
        <v>0</v>
      </c>
      <c r="G49" s="6">
        <f>(K25+W24)/2</f>
        <v>0</v>
      </c>
      <c r="H49" s="6">
        <f t="shared" ref="H49" si="15">F49-G49</f>
        <v>0</v>
      </c>
      <c r="I49" s="6">
        <f t="shared" si="12"/>
        <v>0</v>
      </c>
      <c r="J49" s="6">
        <f t="shared" si="7"/>
        <v>0</v>
      </c>
      <c r="L49" s="10">
        <f>MAX(K24,W25)</f>
        <v>0</v>
      </c>
      <c r="M49" s="6">
        <f>MAX(K25,W24)</f>
        <v>0</v>
      </c>
      <c r="N49" s="6">
        <f t="shared" si="8"/>
        <v>0</v>
      </c>
      <c r="O49" s="6">
        <f t="shared" si="9"/>
        <v>0</v>
      </c>
      <c r="P49" s="6">
        <f t="shared" si="10"/>
        <v>0</v>
      </c>
      <c r="AA49"/>
      <c r="AC49" s="6"/>
    </row>
    <row r="50" spans="1:29" ht="15" thickBot="1" x14ac:dyDescent="0.35">
      <c r="A50" t="str">
        <f t="shared" si="13"/>
        <v>NYM</v>
      </c>
      <c r="B50" s="5">
        <f>Neural!B13</f>
        <v>6.0021460864959</v>
      </c>
      <c r="C50" s="5">
        <f>Neural!C13</f>
        <v>5.5240361771876696</v>
      </c>
      <c r="D50" s="6">
        <f>A26</f>
        <v>0</v>
      </c>
      <c r="E50" s="6">
        <f>B26</f>
        <v>0</v>
      </c>
      <c r="F50" s="6">
        <f>(K26+W27)/2</f>
        <v>0</v>
      </c>
      <c r="G50" s="6">
        <f>(K27+W26)/2</f>
        <v>0</v>
      </c>
      <c r="H50" s="6">
        <f t="shared" ref="H50:H51" si="16">F50-G50</f>
        <v>0</v>
      </c>
      <c r="I50" s="6">
        <f t="shared" si="12"/>
        <v>0</v>
      </c>
      <c r="J50" s="6">
        <f t="shared" si="7"/>
        <v>0</v>
      </c>
      <c r="L50" s="10">
        <f>MAX(K26,W27)</f>
        <v>0</v>
      </c>
      <c r="M50" s="6">
        <f>MAX(K27,W26)</f>
        <v>0</v>
      </c>
      <c r="N50" s="6">
        <f t="shared" si="8"/>
        <v>0</v>
      </c>
      <c r="O50" s="6">
        <f t="shared" si="9"/>
        <v>0</v>
      </c>
      <c r="P50" s="6">
        <f t="shared" si="10"/>
        <v>0</v>
      </c>
      <c r="AA50"/>
      <c r="AC50" s="6"/>
    </row>
    <row r="51" spans="1:29" ht="15" thickBot="1" x14ac:dyDescent="0.35">
      <c r="A51" t="str">
        <f t="shared" si="13"/>
        <v>PHI</v>
      </c>
      <c r="B51" s="5">
        <f>Neural!B14</f>
        <v>4.28791751771747</v>
      </c>
      <c r="C51" s="5">
        <f>Neural!C14</f>
        <v>2.74528197853197</v>
      </c>
      <c r="D51" s="6">
        <f>A28</f>
        <v>0</v>
      </c>
      <c r="E51" s="6">
        <f>B28</f>
        <v>0</v>
      </c>
      <c r="F51" s="6">
        <f>(K28+W29)/2</f>
        <v>0</v>
      </c>
      <c r="G51" s="6">
        <f>(K29+W28)/2</f>
        <v>0</v>
      </c>
      <c r="H51" s="6">
        <f t="shared" si="16"/>
        <v>0</v>
      </c>
      <c r="I51" s="6">
        <f t="shared" si="12"/>
        <v>0</v>
      </c>
      <c r="J51" s="6">
        <f t="shared" si="7"/>
        <v>0</v>
      </c>
      <c r="L51" s="10">
        <f>MAX(K28,W29)</f>
        <v>0</v>
      </c>
      <c r="M51" s="6">
        <f>MAX(K29,W28)</f>
        <v>0</v>
      </c>
      <c r="N51" s="6">
        <f t="shared" si="8"/>
        <v>0</v>
      </c>
      <c r="O51" s="6">
        <f t="shared" si="9"/>
        <v>0</v>
      </c>
      <c r="P51" s="6">
        <f t="shared" si="10"/>
        <v>0</v>
      </c>
      <c r="AA51"/>
      <c r="AC51" s="6"/>
    </row>
    <row r="52" spans="1:29" ht="15" thickBot="1" x14ac:dyDescent="0.35">
      <c r="A52" t="str">
        <f t="shared" si="13"/>
        <v>BOS</v>
      </c>
      <c r="B52" s="5">
        <f>Neural!B15</f>
        <v>5.3254105458402696</v>
      </c>
      <c r="C52" s="16">
        <f>Neural!C15</f>
        <v>4.7496053128561</v>
      </c>
      <c r="D52" s="6">
        <f>A30</f>
        <v>0</v>
      </c>
      <c r="E52" s="6">
        <f>B30</f>
        <v>0</v>
      </c>
      <c r="F52" s="6">
        <f>(K30+W31)/2</f>
        <v>0</v>
      </c>
      <c r="G52" s="6">
        <f>(K31+W30)/2</f>
        <v>0</v>
      </c>
      <c r="H52" s="6">
        <f t="shared" ref="H52" si="17">F52-G52</f>
        <v>0</v>
      </c>
      <c r="I52" s="6">
        <f t="shared" ref="I52" si="18">IF(G52&gt;F52,E52,D52)</f>
        <v>0</v>
      </c>
      <c r="J52" s="6">
        <f t="shared" ref="J52" si="19">F52+G52</f>
        <v>0</v>
      </c>
      <c r="L52" s="10">
        <f>MAX(K30,W31)</f>
        <v>0</v>
      </c>
      <c r="M52" s="6">
        <f>MAX(K31,W30)</f>
        <v>0</v>
      </c>
      <c r="N52" s="6">
        <f t="shared" si="8"/>
        <v>0</v>
      </c>
      <c r="O52" s="6">
        <f t="shared" si="9"/>
        <v>0</v>
      </c>
      <c r="P52" s="6">
        <f t="shared" si="10"/>
        <v>0</v>
      </c>
      <c r="AA52"/>
      <c r="AC52" s="6"/>
    </row>
    <row r="53" spans="1:29" ht="15" thickBot="1" x14ac:dyDescent="0.35">
      <c r="A53" t="str">
        <f t="shared" si="13"/>
        <v>OAK</v>
      </c>
      <c r="B53" s="5">
        <f>Neural!B16</f>
        <v>1.7620609612368801</v>
      </c>
      <c r="C53" s="16">
        <f>Neural!C16</f>
        <v>4.1645118745626002</v>
      </c>
      <c r="D53" s="6">
        <f>A32</f>
        <v>0</v>
      </c>
      <c r="E53" s="6">
        <f>B32</f>
        <v>0</v>
      </c>
      <c r="F53" s="6">
        <f>(K32+W33)/2</f>
        <v>0</v>
      </c>
      <c r="G53" s="6">
        <f>(K33+W32)/2</f>
        <v>0</v>
      </c>
      <c r="H53" s="6">
        <f t="shared" ref="H53:H54" si="20">F53-G53</f>
        <v>0</v>
      </c>
      <c r="I53" s="6">
        <f t="shared" ref="I53:I54" si="21">IF(G53&gt;F53,E53,D53)</f>
        <v>0</v>
      </c>
      <c r="J53" s="6">
        <f t="shared" ref="J53:J54" si="22">F53+G53</f>
        <v>0</v>
      </c>
      <c r="L53" s="10">
        <f>MAX(K32,W33)</f>
        <v>0</v>
      </c>
      <c r="M53" s="6">
        <f>MAX(K33,W32)</f>
        <v>0</v>
      </c>
      <c r="N53" s="6">
        <f t="shared" si="8"/>
        <v>0</v>
      </c>
      <c r="O53" s="6">
        <f t="shared" si="9"/>
        <v>0</v>
      </c>
      <c r="P53" s="6">
        <f t="shared" si="10"/>
        <v>0</v>
      </c>
      <c r="AA53"/>
      <c r="AC53" s="6"/>
    </row>
    <row r="54" spans="1:29" ht="15" thickBot="1" x14ac:dyDescent="0.35">
      <c r="A54" t="str">
        <f t="shared" si="13"/>
        <v>MIN</v>
      </c>
      <c r="B54" s="5">
        <f>Neural!B17</f>
        <v>5.4207851766139203</v>
      </c>
      <c r="C54" s="16">
        <f>Neural!C17</f>
        <v>5.0435991040174297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AA54"/>
      <c r="AC54" s="6"/>
    </row>
    <row r="55" spans="1:29" ht="15" thickBot="1" x14ac:dyDescent="0.35">
      <c r="A55" t="str">
        <f t="shared" si="13"/>
        <v>LAA</v>
      </c>
      <c r="B55" s="5">
        <f>Neural!B18</f>
        <v>3.3288026168240399</v>
      </c>
      <c r="C55" s="16">
        <f>Neural!C18</f>
        <v>5.06159373022426</v>
      </c>
      <c r="N55" s="10"/>
    </row>
    <row r="56" spans="1:29" ht="15" thickBot="1" x14ac:dyDescent="0.35">
      <c r="A56" t="str">
        <f t="shared" si="13"/>
        <v>ARI</v>
      </c>
      <c r="B56" s="5">
        <f>Neural!B19</f>
        <v>5.0388062979802601</v>
      </c>
      <c r="C56" s="16">
        <f>Neural!C19</f>
        <v>6.4670537507602903</v>
      </c>
      <c r="D56" s="6" t="s">
        <v>39</v>
      </c>
      <c r="L56" s="6" t="s">
        <v>36</v>
      </c>
      <c r="AA56"/>
      <c r="AC56" s="6"/>
    </row>
    <row r="57" spans="1:29" ht="15" thickBot="1" x14ac:dyDescent="0.35">
      <c r="A57" t="str">
        <f t="shared" si="13"/>
        <v>CHW</v>
      </c>
      <c r="B57" s="5">
        <f>Neural!B20</f>
        <v>4.2815886172554096</v>
      </c>
      <c r="C57" s="16">
        <f>Neural!C20</f>
        <v>5.3617003284824998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AA57"/>
      <c r="AC57" s="6"/>
    </row>
    <row r="58" spans="1:29" ht="15" thickBot="1" x14ac:dyDescent="0.35">
      <c r="A58" t="str">
        <f t="shared" si="13"/>
        <v>SEA</v>
      </c>
      <c r="B58" s="5">
        <f>Neural!B21</f>
        <v>4.7897566954005697</v>
      </c>
      <c r="C58" s="16">
        <f>Neural!C21</f>
        <v>3.6200896041446802</v>
      </c>
      <c r="D58" s="8" t="str">
        <f t="shared" ref="D58:E74" si="23">D38</f>
        <v>ATL</v>
      </c>
      <c r="E58" s="8" t="str">
        <f t="shared" si="23"/>
        <v>BAL</v>
      </c>
      <c r="F58" s="6">
        <f t="shared" ref="F58:F74" si="24">MIN(L38,L58)</f>
        <v>2.2287824326974048</v>
      </c>
      <c r="G58" s="6">
        <f t="shared" ref="G58:G74" si="25">MAX(M38,M58)</f>
        <v>5.8618916208374525</v>
      </c>
      <c r="H58" s="6">
        <f t="shared" ref="H58:H69" si="26">F58-G58</f>
        <v>-3.6331091881400477</v>
      </c>
      <c r="I58" s="6" t="str">
        <f>IF(G58&gt;F58,E58,D58)</f>
        <v>BAL</v>
      </c>
      <c r="J58" s="6">
        <f t="shared" ref="J58:J71" si="27">F58+G58</f>
        <v>8.0906740535348582</v>
      </c>
      <c r="L58" s="6">
        <f>MIN(K2,W3)</f>
        <v>2.2287824326974048</v>
      </c>
      <c r="M58" s="6">
        <f>MIN(K3,W2)</f>
        <v>5.0773512067285136</v>
      </c>
      <c r="N58" s="6">
        <f t="shared" ref="N58:N74" si="28">L58-M58</f>
        <v>-2.8485687740311088</v>
      </c>
      <c r="O58" s="6" t="str">
        <f t="shared" ref="O58:O74" si="29">IF(M58&gt;L58,E58,D58)</f>
        <v>BAL</v>
      </c>
      <c r="P58" s="6">
        <f t="shared" ref="P58:P74" si="30">L58+M58</f>
        <v>7.3061336394259184</v>
      </c>
      <c r="AA58"/>
      <c r="AC58" s="6"/>
    </row>
    <row r="59" spans="1:29" ht="15" thickBot="1" x14ac:dyDescent="0.35">
      <c r="A59" t="str">
        <f t="shared" si="13"/>
        <v>TEX</v>
      </c>
      <c r="B59" s="5">
        <f>Neural!B22</f>
        <v>3.6449335681495798</v>
      </c>
      <c r="C59" s="16">
        <f>Neural!C22</f>
        <v>3.3787901955643198</v>
      </c>
      <c r="D59" s="8" t="str">
        <f t="shared" si="23"/>
        <v>WSN</v>
      </c>
      <c r="E59" s="8" t="str">
        <f t="shared" si="23"/>
        <v>DET</v>
      </c>
      <c r="F59" s="6">
        <f t="shared" si="24"/>
        <v>4.6986319309599116</v>
      </c>
      <c r="G59" s="6">
        <f t="shared" si="25"/>
        <v>4.3548972002142463</v>
      </c>
      <c r="H59" s="6">
        <f t="shared" si="26"/>
        <v>0.3437347307456653</v>
      </c>
      <c r="I59" s="6" t="str">
        <f t="shared" ref="I59:I71" si="31">IF(G59&gt;F59,E59,D59)</f>
        <v>WSN</v>
      </c>
      <c r="J59" s="6">
        <f t="shared" si="27"/>
        <v>9.0535291311741588</v>
      </c>
      <c r="L59" s="6">
        <f>MIN(K4,W5)</f>
        <v>4.6986319309599116</v>
      </c>
      <c r="M59" s="6">
        <f>MIN(K5,W4)</f>
        <v>3.8748987804986905</v>
      </c>
      <c r="N59" s="6">
        <f t="shared" si="28"/>
        <v>0.82373315046122109</v>
      </c>
      <c r="O59" s="6" t="str">
        <f t="shared" si="29"/>
        <v>WSN</v>
      </c>
      <c r="P59" s="6">
        <f t="shared" si="30"/>
        <v>8.5735307114586021</v>
      </c>
      <c r="AA59"/>
      <c r="AC59" s="6"/>
    </row>
    <row r="60" spans="1:29" ht="15" thickBot="1" x14ac:dyDescent="0.35">
      <c r="A60" t="str">
        <f t="shared" si="13"/>
        <v>LAD</v>
      </c>
      <c r="B60" s="5">
        <f>Neural!B23</f>
        <v>5.9763147164993304</v>
      </c>
      <c r="C60" s="16">
        <f>Neural!C23</f>
        <v>3.5818193514736598</v>
      </c>
      <c r="D60" s="8" t="str">
        <f t="shared" si="23"/>
        <v>NYY</v>
      </c>
      <c r="E60" s="8" t="str">
        <f t="shared" si="23"/>
        <v>KCR</v>
      </c>
      <c r="F60" s="6">
        <f t="shared" si="24"/>
        <v>5.9696836108941387</v>
      </c>
      <c r="G60" s="6">
        <f t="shared" si="25"/>
        <v>4.8576281936660841</v>
      </c>
      <c r="H60" s="6">
        <f t="shared" si="26"/>
        <v>1.1120554172280546</v>
      </c>
      <c r="I60" s="6" t="str">
        <f t="shared" si="31"/>
        <v>NYY</v>
      </c>
      <c r="J60" s="6">
        <f t="shared" si="27"/>
        <v>10.827311804560223</v>
      </c>
      <c r="L60" s="6">
        <f>MIN(K6,W7)</f>
        <v>5.9696836108941387</v>
      </c>
      <c r="M60" s="6">
        <f>MIN(K7,W6)</f>
        <v>4.1903647313130454</v>
      </c>
      <c r="N60" s="6">
        <f t="shared" si="28"/>
        <v>1.7793188795810932</v>
      </c>
      <c r="O60" s="6" t="str">
        <f t="shared" si="29"/>
        <v>NYY</v>
      </c>
      <c r="P60" s="6">
        <f t="shared" si="30"/>
        <v>10.160048342207183</v>
      </c>
      <c r="AA60"/>
      <c r="AC60" s="6"/>
    </row>
    <row r="61" spans="1:29" ht="15" thickBot="1" x14ac:dyDescent="0.35">
      <c r="A61">
        <f t="shared" si="13"/>
        <v>0</v>
      </c>
      <c r="B61" s="5">
        <f>Neural!B24</f>
        <v>0</v>
      </c>
      <c r="C61" s="16">
        <f>Neural!C24</f>
        <v>0</v>
      </c>
      <c r="D61" s="8" t="str">
        <f t="shared" si="23"/>
        <v>PIT</v>
      </c>
      <c r="E61" s="8" t="str">
        <f t="shared" si="23"/>
        <v>STL</v>
      </c>
      <c r="F61" s="6">
        <f t="shared" si="24"/>
        <v>4.0026117172094713</v>
      </c>
      <c r="G61" s="6">
        <f t="shared" si="25"/>
        <v>4.067732636646948</v>
      </c>
      <c r="H61" s="6">
        <f t="shared" si="26"/>
        <v>-6.5120919437476665E-2</v>
      </c>
      <c r="I61" s="6" t="str">
        <f t="shared" si="31"/>
        <v>STL</v>
      </c>
      <c r="J61" s="6">
        <f t="shared" si="27"/>
        <v>8.0703443538564201</v>
      </c>
      <c r="L61" s="6">
        <f>MIN(K8,W9)</f>
        <v>4.0026117172094713</v>
      </c>
      <c r="M61" s="6">
        <f>MIN(K9,W8)</f>
        <v>3.8096882031443187</v>
      </c>
      <c r="N61" s="6">
        <f t="shared" si="28"/>
        <v>0.19292351406515262</v>
      </c>
      <c r="O61" s="6" t="str">
        <f t="shared" si="29"/>
        <v>PIT</v>
      </c>
      <c r="P61" s="6">
        <f t="shared" si="30"/>
        <v>7.81229992035379</v>
      </c>
      <c r="AA61"/>
      <c r="AC61" s="6"/>
    </row>
    <row r="62" spans="1:29" ht="15" thickBot="1" x14ac:dyDescent="0.35">
      <c r="A62">
        <f t="shared" ref="A62:A66" si="32">A25</f>
        <v>0</v>
      </c>
      <c r="B62" s="5">
        <f>Neural!B25</f>
        <v>0</v>
      </c>
      <c r="C62" s="16">
        <f>Neural!C25</f>
        <v>0</v>
      </c>
      <c r="D62" s="8" t="str">
        <f t="shared" si="23"/>
        <v>CHC</v>
      </c>
      <c r="E62" s="8" t="str">
        <f t="shared" si="23"/>
        <v>TBR</v>
      </c>
      <c r="F62" s="6">
        <f t="shared" si="24"/>
        <v>4.2662332448368669</v>
      </c>
      <c r="G62" s="6">
        <f t="shared" si="25"/>
        <v>4.3648299792650054</v>
      </c>
      <c r="H62" s="6">
        <f t="shared" si="26"/>
        <v>-9.8596734428138433E-2</v>
      </c>
      <c r="I62" s="6" t="str">
        <f t="shared" si="31"/>
        <v>TBR</v>
      </c>
      <c r="J62" s="6">
        <f t="shared" si="27"/>
        <v>8.6310632241018723</v>
      </c>
      <c r="L62" s="6">
        <f>MIN(K10,W11)</f>
        <v>4.2662332448368669</v>
      </c>
      <c r="M62" s="6">
        <f>MIN(K11,W9)</f>
        <v>3.9209209899771236</v>
      </c>
      <c r="N62" s="6">
        <f t="shared" si="28"/>
        <v>0.34531225485974337</v>
      </c>
      <c r="O62" s="6" t="str">
        <f t="shared" si="29"/>
        <v>CHC</v>
      </c>
      <c r="P62" s="6">
        <f t="shared" si="30"/>
        <v>8.1871542348139901</v>
      </c>
      <c r="AA62"/>
      <c r="AC62" s="6"/>
    </row>
    <row r="63" spans="1:29" ht="15" thickBot="1" x14ac:dyDescent="0.35">
      <c r="A63">
        <f t="shared" si="32"/>
        <v>0</v>
      </c>
      <c r="B63" s="5">
        <f>Neural!B26</f>
        <v>0</v>
      </c>
      <c r="C63" s="16">
        <f>Neural!C26</f>
        <v>0</v>
      </c>
      <c r="D63" s="8" t="str">
        <f t="shared" si="23"/>
        <v>MIA</v>
      </c>
      <c r="E63" s="8" t="str">
        <f t="shared" si="23"/>
        <v>NYM</v>
      </c>
      <c r="F63" s="6">
        <f t="shared" si="24"/>
        <v>3.0085001266044467</v>
      </c>
      <c r="G63" s="6">
        <f t="shared" si="25"/>
        <v>5.9157351160744023</v>
      </c>
      <c r="H63" s="6">
        <f t="shared" si="26"/>
        <v>-2.9072349894699556</v>
      </c>
      <c r="I63" s="6" t="str">
        <f t="shared" si="31"/>
        <v>NYM</v>
      </c>
      <c r="J63" s="6">
        <f t="shared" si="27"/>
        <v>8.9242352426788489</v>
      </c>
      <c r="L63" s="6">
        <f>MIN(K12,W13)</f>
        <v>3.0085001266044467</v>
      </c>
      <c r="M63" s="6">
        <f>MIN(K13,W12)</f>
        <v>5.3671535917360993</v>
      </c>
      <c r="N63" s="6">
        <f t="shared" si="28"/>
        <v>-2.3586534651316526</v>
      </c>
      <c r="O63" s="6" t="str">
        <f t="shared" si="29"/>
        <v>NYM</v>
      </c>
      <c r="P63" s="6">
        <f t="shared" si="30"/>
        <v>8.375653718340546</v>
      </c>
      <c r="AA63"/>
      <c r="AC63" s="6"/>
    </row>
    <row r="64" spans="1:29" ht="15" thickBot="1" x14ac:dyDescent="0.35">
      <c r="A64">
        <f t="shared" si="32"/>
        <v>0</v>
      </c>
      <c r="B64" s="5">
        <f>Neural!B27</f>
        <v>0</v>
      </c>
      <c r="C64" s="16">
        <f>Neural!C27</f>
        <v>0</v>
      </c>
      <c r="D64" s="8" t="str">
        <f t="shared" si="23"/>
        <v>PHI</v>
      </c>
      <c r="E64" s="8" t="str">
        <f t="shared" si="23"/>
        <v>BOS</v>
      </c>
      <c r="F64" s="6">
        <f t="shared" si="24"/>
        <v>4.2322711034405556</v>
      </c>
      <c r="G64" s="6">
        <f t="shared" si="25"/>
        <v>5.2330894414041094</v>
      </c>
      <c r="H64" s="6">
        <f t="shared" si="26"/>
        <v>-1.0008183379635538</v>
      </c>
      <c r="I64" s="6" t="str">
        <f t="shared" si="31"/>
        <v>BOS</v>
      </c>
      <c r="J64" s="6">
        <f t="shared" si="27"/>
        <v>9.465360544844664</v>
      </c>
      <c r="L64" s="6">
        <f>MIN(K14,W15)</f>
        <v>4.2322711034405556</v>
      </c>
      <c r="M64" s="6">
        <f>MIN(K15,W14)</f>
        <v>2.5425055406319159</v>
      </c>
      <c r="N64" s="6">
        <f t="shared" si="28"/>
        <v>1.6897655628086397</v>
      </c>
      <c r="O64" s="6" t="str">
        <f t="shared" si="29"/>
        <v>PHI</v>
      </c>
      <c r="P64" s="6">
        <f t="shared" si="30"/>
        <v>6.774776644072471</v>
      </c>
      <c r="AA64"/>
      <c r="AC64" s="6"/>
    </row>
    <row r="65" spans="1:37" ht="15" thickBot="1" x14ac:dyDescent="0.35">
      <c r="A65">
        <f t="shared" si="32"/>
        <v>0</v>
      </c>
      <c r="B65" s="5">
        <f>Neural!B28</f>
        <v>0</v>
      </c>
      <c r="C65" s="16">
        <f>Neural!C28</f>
        <v>0</v>
      </c>
      <c r="D65" s="8" t="str">
        <f t="shared" si="23"/>
        <v>OAK</v>
      </c>
      <c r="E65" s="8" t="str">
        <f t="shared" si="23"/>
        <v>MIN</v>
      </c>
      <c r="F65" s="6">
        <f t="shared" si="24"/>
        <v>1.9944001846353865</v>
      </c>
      <c r="G65" s="6">
        <f t="shared" si="25"/>
        <v>5.2381337221729138</v>
      </c>
      <c r="H65" s="6">
        <f t="shared" si="26"/>
        <v>-3.2437335375375271</v>
      </c>
      <c r="I65" s="6" t="str">
        <f t="shared" si="31"/>
        <v>MIN</v>
      </c>
      <c r="J65" s="6">
        <f t="shared" si="27"/>
        <v>7.2325339068083006</v>
      </c>
      <c r="L65" s="6">
        <f>MIN(K16,W17)</f>
        <v>1.9944001846353865</v>
      </c>
      <c r="M65" s="6">
        <f>MIN(K17,W16)</f>
        <v>4.0820976520158618</v>
      </c>
      <c r="N65" s="6">
        <f t="shared" si="28"/>
        <v>-2.0876974673804751</v>
      </c>
      <c r="O65" s="6" t="str">
        <f t="shared" si="29"/>
        <v>MIN</v>
      </c>
      <c r="P65" s="6">
        <f t="shared" si="30"/>
        <v>6.0764978366512485</v>
      </c>
      <c r="AA65"/>
      <c r="AC65" s="6"/>
    </row>
    <row r="66" spans="1:37" ht="15" thickBot="1" x14ac:dyDescent="0.35">
      <c r="A66">
        <f t="shared" si="32"/>
        <v>0</v>
      </c>
      <c r="B66" s="5">
        <f>Neural!B29</f>
        <v>0</v>
      </c>
      <c r="C66" s="16">
        <f>Neural!C29</f>
        <v>0</v>
      </c>
      <c r="D66" s="8" t="str">
        <f t="shared" si="23"/>
        <v>LAA</v>
      </c>
      <c r="E66" s="8" t="str">
        <f t="shared" si="23"/>
        <v>ARI</v>
      </c>
      <c r="F66" s="6">
        <f t="shared" si="24"/>
        <v>3.3151979173693542</v>
      </c>
      <c r="G66" s="6">
        <f t="shared" si="25"/>
        <v>5.0550152120014014</v>
      </c>
      <c r="H66" s="6">
        <f t="shared" si="26"/>
        <v>-1.7398172946320472</v>
      </c>
      <c r="I66" s="6" t="str">
        <f t="shared" si="31"/>
        <v>ARI</v>
      </c>
      <c r="J66" s="6">
        <f t="shared" si="27"/>
        <v>8.3702131293707556</v>
      </c>
      <c r="L66" s="10">
        <f>MIN(K18,W19)</f>
        <v>3.3151979173693542</v>
      </c>
      <c r="M66" s="6">
        <f>MIN(K19,W18)</f>
        <v>5.0455979108792173</v>
      </c>
      <c r="N66" s="6">
        <f t="shared" si="28"/>
        <v>-1.7303999935098631</v>
      </c>
      <c r="O66" s="6" t="str">
        <f t="shared" si="29"/>
        <v>ARI</v>
      </c>
      <c r="P66" s="6">
        <f t="shared" si="30"/>
        <v>8.3607958282485715</v>
      </c>
      <c r="AA66"/>
      <c r="AC66" s="6"/>
    </row>
    <row r="67" spans="1:37" ht="15" thickBot="1" x14ac:dyDescent="0.35">
      <c r="A67">
        <f t="shared" ref="A67:A70" si="33">A30</f>
        <v>0</v>
      </c>
      <c r="B67" s="5">
        <f>Neural!B30</f>
        <v>0</v>
      </c>
      <c r="C67" s="16">
        <f>Neural!C30</f>
        <v>0</v>
      </c>
      <c r="D67" s="8" t="str">
        <f t="shared" si="23"/>
        <v>CHW</v>
      </c>
      <c r="E67" s="8" t="str">
        <f t="shared" si="23"/>
        <v>SEA</v>
      </c>
      <c r="F67" s="6">
        <f t="shared" si="24"/>
        <v>3.39039031141199</v>
      </c>
      <c r="G67" s="6">
        <f t="shared" si="25"/>
        <v>5.2818046499759124</v>
      </c>
      <c r="H67" s="6">
        <f t="shared" si="26"/>
        <v>-1.8914143385639224</v>
      </c>
      <c r="I67" s="6" t="str">
        <f t="shared" si="31"/>
        <v>SEA</v>
      </c>
      <c r="J67" s="6">
        <f t="shared" si="27"/>
        <v>8.6721949613879019</v>
      </c>
      <c r="L67" s="10">
        <f>MIN(K20,W21)</f>
        <v>3.39039031141199</v>
      </c>
      <c r="M67" s="6">
        <f>MIN(K21,W20)</f>
        <v>4.8196730999095871</v>
      </c>
      <c r="N67" s="6">
        <f t="shared" si="28"/>
        <v>-1.4292827884975972</v>
      </c>
      <c r="O67" s="6" t="str">
        <f t="shared" si="29"/>
        <v>SEA</v>
      </c>
      <c r="P67" s="6">
        <f t="shared" si="30"/>
        <v>8.2100634113215776</v>
      </c>
      <c r="AA67"/>
      <c r="AC67" s="6"/>
    </row>
    <row r="68" spans="1:37" ht="15" thickBot="1" x14ac:dyDescent="0.35">
      <c r="A68">
        <f t="shared" si="33"/>
        <v>0</v>
      </c>
      <c r="B68" s="5">
        <f>Neural!B31</f>
        <v>0</v>
      </c>
      <c r="C68" s="16">
        <f>Neural!C31</f>
        <v>0</v>
      </c>
      <c r="D68" s="8" t="str">
        <f t="shared" si="23"/>
        <v>TEX</v>
      </c>
      <c r="E68" s="8" t="str">
        <f t="shared" si="23"/>
        <v>LAD</v>
      </c>
      <c r="F68" s="6">
        <f t="shared" si="24"/>
        <v>3.3232093448671538</v>
      </c>
      <c r="G68" s="6">
        <f t="shared" si="25"/>
        <v>5.8705669719040294</v>
      </c>
      <c r="H68" s="6">
        <f t="shared" si="26"/>
        <v>-2.5473576270368756</v>
      </c>
      <c r="I68" s="6" t="str">
        <f t="shared" si="31"/>
        <v>LAD</v>
      </c>
      <c r="J68" s="6">
        <f t="shared" si="27"/>
        <v>9.1937763167711832</v>
      </c>
      <c r="L68" s="10">
        <f>MIN(K22,W23)</f>
        <v>3.3232093448671538</v>
      </c>
      <c r="M68" s="6">
        <f>MIN(K23,W22)</f>
        <v>3.2836679577909602</v>
      </c>
      <c r="N68" s="6">
        <f t="shared" si="28"/>
        <v>3.954138707619359E-2</v>
      </c>
      <c r="O68" s="6" t="str">
        <f t="shared" si="29"/>
        <v>TEX</v>
      </c>
      <c r="P68" s="6">
        <f t="shared" si="30"/>
        <v>6.6068773026581145</v>
      </c>
      <c r="AA68"/>
      <c r="AC68" s="6"/>
    </row>
    <row r="69" spans="1:37" ht="15" thickBot="1" x14ac:dyDescent="0.35">
      <c r="A69">
        <f t="shared" si="33"/>
        <v>0</v>
      </c>
      <c r="B69" s="5">
        <f>Neural!B32</f>
        <v>0</v>
      </c>
      <c r="C69" s="16">
        <f>Neural!C32</f>
        <v>0</v>
      </c>
      <c r="D69" s="8">
        <f t="shared" si="23"/>
        <v>0</v>
      </c>
      <c r="E69" s="8">
        <f t="shared" si="23"/>
        <v>0</v>
      </c>
      <c r="F69" s="6">
        <f t="shared" si="24"/>
        <v>0</v>
      </c>
      <c r="G69" s="6">
        <f t="shared" si="25"/>
        <v>0</v>
      </c>
      <c r="H69" s="6">
        <f t="shared" si="26"/>
        <v>0</v>
      </c>
      <c r="I69" s="6">
        <f t="shared" si="31"/>
        <v>0</v>
      </c>
      <c r="J69" s="6">
        <f t="shared" si="27"/>
        <v>0</v>
      </c>
      <c r="L69" s="10">
        <f>MIN(K24,W25)</f>
        <v>0</v>
      </c>
      <c r="M69" s="6">
        <f>MIN(K25,W24)</f>
        <v>0</v>
      </c>
      <c r="N69" s="6">
        <f t="shared" si="28"/>
        <v>0</v>
      </c>
      <c r="O69" s="6">
        <f t="shared" si="29"/>
        <v>0</v>
      </c>
      <c r="P69" s="6">
        <f t="shared" si="30"/>
        <v>0</v>
      </c>
      <c r="AA69"/>
      <c r="AC69" s="6"/>
    </row>
    <row r="70" spans="1:37" ht="15" thickBot="1" x14ac:dyDescent="0.35">
      <c r="A70">
        <f t="shared" si="33"/>
        <v>0</v>
      </c>
      <c r="B70" s="5">
        <f>Neural!B33</f>
        <v>0</v>
      </c>
      <c r="C70" s="16">
        <f>Neural!C33</f>
        <v>0</v>
      </c>
      <c r="D70" s="8">
        <f t="shared" si="23"/>
        <v>0</v>
      </c>
      <c r="E70" s="8">
        <f t="shared" si="23"/>
        <v>0</v>
      </c>
      <c r="F70" s="6">
        <f t="shared" si="24"/>
        <v>0</v>
      </c>
      <c r="G70" s="6">
        <f t="shared" si="25"/>
        <v>0</v>
      </c>
      <c r="H70" s="6">
        <f t="shared" ref="H70:H71" si="34">F70-G70</f>
        <v>0</v>
      </c>
      <c r="I70" s="6">
        <f t="shared" si="31"/>
        <v>0</v>
      </c>
      <c r="J70" s="6">
        <f t="shared" si="27"/>
        <v>0</v>
      </c>
      <c r="L70" s="10">
        <f>MIN(K26,W27)</f>
        <v>0</v>
      </c>
      <c r="M70" s="6">
        <f>MIN(K27,W26)</f>
        <v>0</v>
      </c>
      <c r="N70" s="6">
        <f t="shared" si="28"/>
        <v>0</v>
      </c>
      <c r="O70" s="6">
        <f t="shared" si="29"/>
        <v>0</v>
      </c>
      <c r="P70" s="6">
        <f t="shared" si="30"/>
        <v>0</v>
      </c>
      <c r="AA70"/>
      <c r="AC70" s="6"/>
    </row>
    <row r="71" spans="1:37" ht="15" thickBot="1" x14ac:dyDescent="0.35">
      <c r="A71">
        <f>A34</f>
        <v>0</v>
      </c>
      <c r="B71" s="5">
        <f>Neural!B34</f>
        <v>0</v>
      </c>
      <c r="C71" s="16">
        <f>Neural!C34</f>
        <v>0</v>
      </c>
      <c r="D71" s="8">
        <f t="shared" si="23"/>
        <v>0</v>
      </c>
      <c r="E71" s="8">
        <f t="shared" si="23"/>
        <v>0</v>
      </c>
      <c r="F71" s="6">
        <f t="shared" si="24"/>
        <v>0</v>
      </c>
      <c r="G71" s="6">
        <f t="shared" si="25"/>
        <v>0</v>
      </c>
      <c r="H71" s="6">
        <f t="shared" si="34"/>
        <v>0</v>
      </c>
      <c r="I71" s="6">
        <f t="shared" si="31"/>
        <v>0</v>
      </c>
      <c r="J71" s="6">
        <f t="shared" si="27"/>
        <v>0</v>
      </c>
      <c r="L71" s="10">
        <f>MIN(K28,W29)</f>
        <v>0</v>
      </c>
      <c r="M71" s="6">
        <f>MIN(K29,W28)</f>
        <v>0</v>
      </c>
      <c r="N71" s="6">
        <f t="shared" si="28"/>
        <v>0</v>
      </c>
      <c r="O71" s="6">
        <f t="shared" si="29"/>
        <v>0</v>
      </c>
      <c r="P71" s="6">
        <f t="shared" si="30"/>
        <v>0</v>
      </c>
      <c r="AA71"/>
      <c r="AC71" s="6"/>
    </row>
    <row r="72" spans="1:37" ht="15" thickBot="1" x14ac:dyDescent="0.35">
      <c r="A72">
        <f>A35</f>
        <v>0</v>
      </c>
      <c r="B72" s="5">
        <f>Neural!B35</f>
        <v>0</v>
      </c>
      <c r="C72" s="16">
        <f>Neural!C35</f>
        <v>0</v>
      </c>
      <c r="D72" s="6">
        <f t="shared" si="23"/>
        <v>0</v>
      </c>
      <c r="E72" s="6">
        <f t="shared" si="23"/>
        <v>0</v>
      </c>
      <c r="F72" s="6">
        <f t="shared" si="24"/>
        <v>0</v>
      </c>
      <c r="G72" s="6">
        <f t="shared" si="25"/>
        <v>0</v>
      </c>
      <c r="H72" s="6">
        <f t="shared" ref="H72" si="35">F72-G72</f>
        <v>0</v>
      </c>
      <c r="I72" s="6">
        <f t="shared" ref="I72" si="36">IF(G72&gt;F72,E72,D72)</f>
        <v>0</v>
      </c>
      <c r="J72" s="6">
        <f t="shared" ref="J72" si="37">F72+G72</f>
        <v>0</v>
      </c>
      <c r="L72" s="10">
        <f>MIN(K30,W31)</f>
        <v>0</v>
      </c>
      <c r="M72" s="6">
        <f>MIN(K31,W30)</f>
        <v>0</v>
      </c>
      <c r="N72" s="6">
        <f t="shared" si="28"/>
        <v>0</v>
      </c>
      <c r="O72" s="6">
        <f t="shared" si="29"/>
        <v>0</v>
      </c>
      <c r="P72" s="6">
        <f t="shared" si="30"/>
        <v>0</v>
      </c>
      <c r="AA72"/>
      <c r="AC72" s="6"/>
    </row>
    <row r="73" spans="1:37" ht="15" thickBot="1" x14ac:dyDescent="0.35">
      <c r="B73" s="5">
        <f>Neural!B36</f>
        <v>0</v>
      </c>
      <c r="C73" s="16">
        <f>Neural!C36</f>
        <v>0</v>
      </c>
      <c r="D73" s="6">
        <f t="shared" si="23"/>
        <v>0</v>
      </c>
      <c r="E73" s="6">
        <f t="shared" si="23"/>
        <v>0</v>
      </c>
      <c r="F73" s="6">
        <f t="shared" si="24"/>
        <v>0</v>
      </c>
      <c r="G73" s="6">
        <f t="shared" si="25"/>
        <v>0</v>
      </c>
      <c r="H73" s="6">
        <f t="shared" ref="H73:H74" si="38">F73-G73</f>
        <v>0</v>
      </c>
      <c r="I73" s="6">
        <f t="shared" ref="I73:I74" si="39">IF(G73&gt;F73,E73,D73)</f>
        <v>0</v>
      </c>
      <c r="J73" s="6">
        <f t="shared" ref="J73:J74" si="40">F73+G73</f>
        <v>0</v>
      </c>
      <c r="L73" s="10">
        <f>MIN(K32,W33)</f>
        <v>0</v>
      </c>
      <c r="M73" s="6">
        <f>MIN(K33,W32)</f>
        <v>0</v>
      </c>
      <c r="N73" s="6">
        <f t="shared" si="28"/>
        <v>0</v>
      </c>
      <c r="O73" s="6">
        <f t="shared" si="29"/>
        <v>0</v>
      </c>
      <c r="P73" s="6">
        <f t="shared" si="30"/>
        <v>0</v>
      </c>
      <c r="AA73"/>
      <c r="AC73" s="6"/>
    </row>
    <row r="74" spans="1:37" ht="15" thickBot="1" x14ac:dyDescent="0.35">
      <c r="B74" s="5">
        <f>Neural!B37</f>
        <v>0</v>
      </c>
      <c r="C74" s="16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AA74"/>
      <c r="AC74" s="6"/>
    </row>
    <row r="75" spans="1:37" ht="15" thickBot="1" x14ac:dyDescent="0.35">
      <c r="B75" s="5">
        <f>Neural!B38</f>
        <v>0</v>
      </c>
      <c r="C75" s="16">
        <f>Neural!C38</f>
        <v>0</v>
      </c>
      <c r="N75" s="10"/>
    </row>
    <row r="76" spans="1:37" ht="15" thickBot="1" x14ac:dyDescent="0.35">
      <c r="B76" s="5">
        <f>Neural!B42</f>
        <v>0</v>
      </c>
      <c r="C76" s="16">
        <f>Neural!C42</f>
        <v>0</v>
      </c>
      <c r="D76" s="6" t="s">
        <v>40</v>
      </c>
      <c r="G76" s="6">
        <f>E76-F76</f>
        <v>0</v>
      </c>
    </row>
    <row r="77" spans="1:37" ht="57.6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7" t="s">
        <v>47</v>
      </c>
      <c r="M77" s="17" t="s">
        <v>124</v>
      </c>
      <c r="N77" s="17" t="s">
        <v>125</v>
      </c>
      <c r="O77" s="12" t="s">
        <v>48</v>
      </c>
      <c r="P77" s="17" t="s">
        <v>124</v>
      </c>
      <c r="Q77" s="17" t="s">
        <v>125</v>
      </c>
      <c r="R77" s="12" t="s">
        <v>52</v>
      </c>
      <c r="S77" s="12" t="s">
        <v>53</v>
      </c>
      <c r="T77" s="13" t="s">
        <v>54</v>
      </c>
      <c r="U77" s="13" t="s">
        <v>55</v>
      </c>
      <c r="V77" s="14" t="s">
        <v>122</v>
      </c>
      <c r="W77" s="14" t="s">
        <v>126</v>
      </c>
      <c r="X77" s="14" t="s">
        <v>127</v>
      </c>
      <c r="Y77" s="14" t="s">
        <v>60</v>
      </c>
      <c r="Z77" s="14" t="s">
        <v>14</v>
      </c>
      <c r="AA77" s="13" t="s">
        <v>17</v>
      </c>
      <c r="AB77" s="13" t="s">
        <v>45</v>
      </c>
      <c r="AC77" s="13" t="s">
        <v>46</v>
      </c>
      <c r="AD77" s="14" t="s">
        <v>122</v>
      </c>
      <c r="AE77" s="14" t="s">
        <v>128</v>
      </c>
      <c r="AF77" s="14" t="s">
        <v>127</v>
      </c>
      <c r="AG77" s="14" t="s">
        <v>60</v>
      </c>
      <c r="AH77" s="12" t="s">
        <v>14</v>
      </c>
      <c r="AK77"/>
    </row>
    <row r="78" spans="1:37" x14ac:dyDescent="0.3">
      <c r="D78" s="8" t="str">
        <f t="shared" ref="D78:E91" si="41">D38</f>
        <v>ATL</v>
      </c>
      <c r="E78" s="8" t="str">
        <f t="shared" si="41"/>
        <v>BAL</v>
      </c>
      <c r="F78" s="6">
        <f t="shared" ref="F78:F94" si="42">MAX(L38,L58)</f>
        <v>3.3241658480239655</v>
      </c>
      <c r="G78" s="6">
        <f t="shared" ref="G78:G94" si="43">MIN(M38,M58)</f>
        <v>5.0773512067285136</v>
      </c>
      <c r="H78" s="6">
        <f t="shared" ref="H78:H89" si="44">F78-G78</f>
        <v>-1.7531853587045481</v>
      </c>
      <c r="I78" s="6" t="str">
        <f>IF(G78&gt;F78,E78,D78)</f>
        <v>BAL</v>
      </c>
      <c r="J78" s="6">
        <f t="shared" ref="J78:J91" si="45">F78+G78</f>
        <v>8.4015170547524782</v>
      </c>
      <c r="L78" s="17" t="str">
        <f t="shared" ref="L78:L92" si="46">D78</f>
        <v>ATL</v>
      </c>
      <c r="M78" s="17">
        <f>N2</f>
        <v>3.6</v>
      </c>
      <c r="N78" s="17">
        <f>Z2</f>
        <v>5.0999999999999996</v>
      </c>
      <c r="O78" s="17" t="str">
        <f t="shared" ref="O78:O92" si="47">E78</f>
        <v>BAL</v>
      </c>
      <c r="P78" s="17">
        <f>N3</f>
        <v>5.7</v>
      </c>
      <c r="Q78" s="17">
        <f>Z3</f>
        <v>2.1</v>
      </c>
      <c r="R78" s="22" t="s">
        <v>153</v>
      </c>
      <c r="S78" s="22" t="s">
        <v>154</v>
      </c>
      <c r="T78" s="29" t="str">
        <f>IF(SUM(COUNTIF(I38, L78), COUNTIF(O38, L78), COUNTIF(I58, L78), COUNTIF(O58, L78), COUNTIF(I78, L78)) &gt; SUM(COUNTIF(I38, O78), COUNTIF(O38, O78), COUNTIF(I58, O78), COUNTIF(O58, O78), COUNTIF(I78, O78)), L78, IF(SUM(COUNTIF(I38, L78), COUNTIF(O38, L78), COUNTIF(I58, L78), COUNTIF(O58, L78), COUNTIF(I78, L78)) &lt; SUM(COUNTIF(I38, O78), COUNTIF(O38, O78), COUNTIF(I58, O78), COUNTIF(O58, O78), COUNTIF(I78, O78)), O78, "Tie"))</f>
        <v>BAL</v>
      </c>
      <c r="U78" s="30">
        <f>(COUNTIF(I38, T78) + COUNTIF(O38, T78) + COUNTIF(I58, T78) + COUNTIF(O58, T78) + COUNTIF(I78, T78))/5</f>
        <v>1</v>
      </c>
      <c r="V78" s="30">
        <f>IF(U78=1, 5, IF(U78=0.8, 4, IF(U78=0.6, 3, IF(U78=0.4, 2, IF(U78=0.2, 1, 0)))))</f>
        <v>5</v>
      </c>
      <c r="W78" s="30">
        <f>((P78+N78)/2)-((M78+Q78)/2)</f>
        <v>2.5500000000000003</v>
      </c>
      <c r="X78" s="30">
        <f>IF(OR(AND(O78=T78, W78&gt;1.5), AND(O78&lt;&gt;T78, W78&lt;-1.5)), 5,
   IF(OR(AND(O78=T78, W78&gt;1), AND(O78&lt;&gt;T78, W78&lt;-1)), 4,
   IF(OR(AND(O78=T78, W78&gt;0.66), AND(O78&lt;&gt;T78, W78&lt;-0.66)), 3,
   IF(OR(AND(O78=T78, W78&gt;0.33), AND(O78&lt;&gt;T78, W78&lt;-0.33)), 2,
   IF(OR(AND(O78=T78, W78&gt;0), AND(O78&lt;&gt;T78, W78&lt;0)), 1, 0)))))</f>
        <v>5</v>
      </c>
      <c r="Y78" s="30">
        <f>V78+X78</f>
        <v>10</v>
      </c>
      <c r="Z78" s="30" t="s">
        <v>137</v>
      </c>
      <c r="AA78" s="12">
        <v>9.5</v>
      </c>
      <c r="AB78" s="27" t="str">
        <f>IF(COUNTIF(J38, "&gt;" &amp; AA78) + COUNTIF(P38, "&gt;" &amp; AA78) + COUNTIF(J58, "&gt;" &amp; AA78) + COUNTIF(J78, "&gt;" &amp; AA78) + COUNTIF(P58, "&gt;" &amp; AA78) &gt;= 3, "Over", "Under")</f>
        <v>Under</v>
      </c>
      <c r="AC78" s="28">
        <f>IF(AB78="Over",((COUNTIF(J38,"&gt;"&amp;AA78)+COUNTIF(P38,"&gt;"&amp;AA78)+COUNTIF(J58,"&gt;"&amp;AA78)+COUNTIF(J78,"&gt;"&amp;AA78)+COUNTIF(P58,"&gt;"&amp;AA78))/5),((COUNTIF(J38,"&lt;="&amp;AA78)+COUNTIF(P38,"&lt;="&amp;AA78)+COUNTIF(J58,"&lt;="&amp;AA78)+COUNTIF(J78,"&lt;="&amp;AA78)+COUNTIF(P58,"&lt;="&amp;AA78))/5))</f>
        <v>1</v>
      </c>
      <c r="AD78" s="28">
        <f>IF(AC78=1, 5, IF(AC78=0.8, 4, IF(AC78=0.6, 3, IF(AC78=0.4, 2, IF(AC78=0.2, 1, 0)))))</f>
        <v>5</v>
      </c>
      <c r="AE78" s="28">
        <f>(((N78+P78)/2)+((M78+Q78)/2))-AA78</f>
        <v>-1.25</v>
      </c>
      <c r="AF78" s="28">
        <f t="shared" ref="AF78:AF80" si="48">IF(OR(AND(AB78="Over",(((N78+P78)/2)+((M78+Q78)/2))&gt;AA78),AND(AB78="Under",(((N78+P78)/2)+((M78+Q78)/2))&lt;AA78)),IF(OR(AE78&gt;2,AE78&lt;-2),5,IF(OR(AND(AE78&lt;2,AE78&gt;1),AND(AE78&gt;-2,AE78&lt;-1)),3,IF(OR(AND(AE78&lt;1,AE78&gt;0),AND(AE78&gt;-1,AE78&lt;0)),1,0))),0)</f>
        <v>3</v>
      </c>
      <c r="AG78" s="28">
        <f t="shared" ref="AG78:AG92" si="49">AD78+AF78</f>
        <v>8</v>
      </c>
      <c r="AH78" s="28">
        <v>9</v>
      </c>
      <c r="AK78"/>
    </row>
    <row r="79" spans="1:37" x14ac:dyDescent="0.3">
      <c r="D79" s="8" t="str">
        <f t="shared" si="41"/>
        <v>WSN</v>
      </c>
      <c r="E79" s="8" t="str">
        <f t="shared" si="41"/>
        <v>DET</v>
      </c>
      <c r="F79" s="6">
        <f t="shared" si="42"/>
        <v>4.9201925237700506</v>
      </c>
      <c r="G79" s="6">
        <f t="shared" si="43"/>
        <v>3.8748987804986905</v>
      </c>
      <c r="H79" s="6">
        <f t="shared" si="44"/>
        <v>1.04529374327136</v>
      </c>
      <c r="I79" s="6" t="str">
        <f t="shared" ref="I79:I91" si="50">IF(G79&gt;F79,E79,D79)</f>
        <v>WSN</v>
      </c>
      <c r="J79" s="6">
        <f t="shared" si="45"/>
        <v>8.7950913042687411</v>
      </c>
      <c r="L79" s="17" t="str">
        <f t="shared" si="46"/>
        <v>WSN</v>
      </c>
      <c r="M79" s="17">
        <f>N4</f>
        <v>4.7</v>
      </c>
      <c r="N79" s="17">
        <f>Z4</f>
        <v>4.8</v>
      </c>
      <c r="O79" s="17" t="str">
        <f t="shared" si="47"/>
        <v>DET</v>
      </c>
      <c r="P79" s="17">
        <f>N5</f>
        <v>4</v>
      </c>
      <c r="Q79" s="17">
        <f>Z5</f>
        <v>5</v>
      </c>
      <c r="R79" s="18" t="s">
        <v>134</v>
      </c>
      <c r="S79" s="18" t="s">
        <v>133</v>
      </c>
      <c r="T79" s="29" t="str">
        <f t="shared" ref="T79:T92" si="51">IF(SUM(COUNTIF(I39, L79), COUNTIF(O39, L79), COUNTIF(I59, L79), COUNTIF(O59, L79), COUNTIF(I79, L79)) &gt; SUM(COUNTIF(I39, O79), COUNTIF(O39, O79), COUNTIF(I59, O79), COUNTIF(O59, O79), COUNTIF(I79, O79)), L79, IF(SUM(COUNTIF(I39, L79), COUNTIF(O39, L79), COUNTIF(I59, L79), COUNTIF(O59, L79), COUNTIF(I79, L79)) &lt; SUM(COUNTIF(I39, O79), COUNTIF(O39, O79), COUNTIF(I59, O79), COUNTIF(O59, O79), COUNTIF(I79, O79)), O79, "Tie"))</f>
        <v>WSN</v>
      </c>
      <c r="U79" s="30">
        <f t="shared" ref="U79:U92" si="52">(COUNTIF(I39, T79) + COUNTIF(O39, T79) + COUNTIF(I59, T79) + COUNTIF(O59, T79) + COUNTIF(I79, T79))/5</f>
        <v>1</v>
      </c>
      <c r="V79" s="30">
        <f t="shared" ref="V79:V92" si="53">IF(U79=1, 5, IF(U79=0.8, 4, IF(U79=0.6, 3, IF(U79=0.4, 2, IF(U79=0.2, 1, 0)))))</f>
        <v>5</v>
      </c>
      <c r="W79" s="30">
        <f t="shared" ref="W79:W92" si="54">((P79+N79)/2)-((M79+Q79)/2)</f>
        <v>-0.44999999999999929</v>
      </c>
      <c r="X79" s="30">
        <f t="shared" ref="X79:X92" si="55">IF(OR(AND(O79=T79, W79&gt;1.5), AND(O79&lt;&gt;T79, W79&lt;-1.5)), 5,
   IF(OR(AND(O79=T79, W79&gt;1), AND(O79&lt;&gt;T79, W79&lt;-1)), 4,
   IF(OR(AND(O79=T79, W79&gt;0.66), AND(O79&lt;&gt;T79, W79&lt;-0.66)), 3,
   IF(OR(AND(O79=T79, W79&gt;0.33), AND(O79&lt;&gt;T79, W79&lt;-0.33)), 2,
   IF(OR(AND(O79=T79, W79&gt;0), AND(O79&lt;&gt;T79, W79&lt;0)), 1, 0)))))</f>
        <v>2</v>
      </c>
      <c r="Y79" s="30">
        <f t="shared" ref="Y79:Y92" si="56">V79+X79</f>
        <v>7</v>
      </c>
      <c r="Z79" s="30" t="s">
        <v>141</v>
      </c>
      <c r="AA79" s="18" t="s">
        <v>190</v>
      </c>
      <c r="AB79" s="27" t="str">
        <f t="shared" ref="AB79:AB92" si="57">IF(COUNTIF(J39, "&gt;" &amp; AA79) + COUNTIF(P39, "&gt;" &amp; AA79) + COUNTIF(J59, "&gt;" &amp; AA79) + COUNTIF(J79, "&gt;" &amp; AA79) + COUNTIF(P59, "&gt;" &amp; AA79) &gt;= 3, "Over", "Under")</f>
        <v>Under</v>
      </c>
      <c r="AC79" s="28">
        <f t="shared" ref="AC79:AC92" si="58">IF(AB79="Over",((COUNTIF(J39,"&gt;"&amp;AA79)+COUNTIF(P39,"&gt;"&amp;AA79)+COUNTIF(J59,"&gt;"&amp;AA79)+COUNTIF(J79,"&gt;"&amp;AA79)+COUNTIF(P59,"&gt;"&amp;AA79))/5),((COUNTIF(J39,"&lt;="&amp;AA79)+COUNTIF(P39,"&lt;="&amp;AA79)+COUNTIF(J59,"&lt;="&amp;AA79)+COUNTIF(J79,"&lt;="&amp;AA79)+COUNTIF(P59,"&lt;="&amp;AA79))/5))</f>
        <v>1</v>
      </c>
      <c r="AD79" s="28">
        <f t="shared" ref="AD79:AD92" si="59">IF(AC79=1, 5, IF(AC79=0.8, 4, IF(AC79=0.6, 3, IF(AC79=0.4, 2, IF(AC79=0.2, 1, 0)))))</f>
        <v>5</v>
      </c>
      <c r="AE79" s="28">
        <f t="shared" ref="AE79:AE92" si="60">(((N79+P79)/2)+((M79+Q79)/2))-AA79</f>
        <v>-0.25</v>
      </c>
      <c r="AF79" s="28">
        <f t="shared" si="48"/>
        <v>1</v>
      </c>
      <c r="AG79" s="28">
        <f t="shared" si="49"/>
        <v>6</v>
      </c>
      <c r="AH79" s="28">
        <v>9</v>
      </c>
      <c r="AK79"/>
    </row>
    <row r="80" spans="1:37" x14ac:dyDescent="0.3">
      <c r="D80" s="8" t="str">
        <f t="shared" si="41"/>
        <v>NYY</v>
      </c>
      <c r="E80" s="8" t="str">
        <f t="shared" si="41"/>
        <v>KCR</v>
      </c>
      <c r="F80" s="6">
        <f t="shared" si="42"/>
        <v>6.2748540733617659</v>
      </c>
      <c r="G80" s="6">
        <f t="shared" si="43"/>
        <v>4.1903647313130454</v>
      </c>
      <c r="H80" s="6">
        <f t="shared" si="44"/>
        <v>2.0844893420487205</v>
      </c>
      <c r="I80" s="6" t="str">
        <f t="shared" si="50"/>
        <v>NYY</v>
      </c>
      <c r="J80" s="6">
        <f t="shared" si="45"/>
        <v>10.465218804674812</v>
      </c>
      <c r="L80" s="17" t="str">
        <f t="shared" si="46"/>
        <v>NYY</v>
      </c>
      <c r="M80" s="17">
        <f>N6</f>
        <v>6.4</v>
      </c>
      <c r="N80" s="17">
        <f>Z6</f>
        <v>4.0999999999999996</v>
      </c>
      <c r="O80" s="17" t="str">
        <f t="shared" si="47"/>
        <v>KCR</v>
      </c>
      <c r="P80" s="17">
        <f>N7</f>
        <v>4.7</v>
      </c>
      <c r="Q80" s="17">
        <f>Z7</f>
        <v>6.5</v>
      </c>
      <c r="R80" s="22" t="s">
        <v>183</v>
      </c>
      <c r="S80" s="22" t="s">
        <v>184</v>
      </c>
      <c r="T80" s="29" t="str">
        <f t="shared" si="51"/>
        <v>NYY</v>
      </c>
      <c r="U80" s="30">
        <f t="shared" si="52"/>
        <v>1</v>
      </c>
      <c r="V80" s="30">
        <f t="shared" si="53"/>
        <v>5</v>
      </c>
      <c r="W80" s="30">
        <f t="shared" si="54"/>
        <v>-2.0499999999999998</v>
      </c>
      <c r="X80" s="30">
        <f t="shared" si="55"/>
        <v>5</v>
      </c>
      <c r="Y80" s="30">
        <f t="shared" si="56"/>
        <v>10</v>
      </c>
      <c r="Z80" s="30" t="s">
        <v>65</v>
      </c>
      <c r="AA80" s="15">
        <v>10.5</v>
      </c>
      <c r="AB80" s="29" t="str">
        <f t="shared" si="57"/>
        <v>Over</v>
      </c>
      <c r="AC80" s="30">
        <f t="shared" si="58"/>
        <v>0.6</v>
      </c>
      <c r="AD80" s="30">
        <f t="shared" si="59"/>
        <v>3</v>
      </c>
      <c r="AE80" s="30">
        <f t="shared" si="60"/>
        <v>0.35000000000000142</v>
      </c>
      <c r="AF80" s="30">
        <f t="shared" si="48"/>
        <v>1</v>
      </c>
      <c r="AG80" s="30">
        <f t="shared" si="49"/>
        <v>4</v>
      </c>
      <c r="AH80" s="30">
        <v>7</v>
      </c>
      <c r="AI80" s="23"/>
      <c r="AK80"/>
    </row>
    <row r="81" spans="4:37" x14ac:dyDescent="0.3">
      <c r="D81" s="8" t="str">
        <f t="shared" si="41"/>
        <v>PIT</v>
      </c>
      <c r="E81" s="8" t="str">
        <f t="shared" si="41"/>
        <v>STL</v>
      </c>
      <c r="F81" s="6">
        <f t="shared" si="42"/>
        <v>4.4555626421987542</v>
      </c>
      <c r="G81" s="6">
        <f t="shared" si="43"/>
        <v>3.8096882031443187</v>
      </c>
      <c r="H81" s="6">
        <f t="shared" si="44"/>
        <v>0.64587443905443553</v>
      </c>
      <c r="I81" s="6" t="str">
        <f t="shared" si="50"/>
        <v>PIT</v>
      </c>
      <c r="J81" s="6">
        <f t="shared" si="45"/>
        <v>8.265250845343072</v>
      </c>
      <c r="L81" s="17" t="str">
        <f t="shared" si="46"/>
        <v>PIT</v>
      </c>
      <c r="M81" s="17">
        <f>N8</f>
        <v>4.5999999999999996</v>
      </c>
      <c r="N81" s="17">
        <f>Z8</f>
        <v>3.9</v>
      </c>
      <c r="O81" s="17" t="str">
        <f t="shared" si="47"/>
        <v>STL</v>
      </c>
      <c r="P81" s="17">
        <f>N9</f>
        <v>4.3</v>
      </c>
      <c r="Q81" s="17">
        <f>Z9</f>
        <v>4</v>
      </c>
      <c r="R81" s="18" t="s">
        <v>152</v>
      </c>
      <c r="S81" s="18" t="s">
        <v>152</v>
      </c>
      <c r="T81" s="29" t="str">
        <f t="shared" si="51"/>
        <v>PIT</v>
      </c>
      <c r="U81" s="30">
        <f t="shared" si="52"/>
        <v>0.8</v>
      </c>
      <c r="V81" s="30">
        <f t="shared" si="53"/>
        <v>4</v>
      </c>
      <c r="W81" s="30">
        <f t="shared" si="54"/>
        <v>-0.20000000000000018</v>
      </c>
      <c r="X81" s="30">
        <f t="shared" si="55"/>
        <v>1</v>
      </c>
      <c r="Y81" s="30">
        <f t="shared" si="56"/>
        <v>5</v>
      </c>
      <c r="Z81" s="30" t="s">
        <v>148</v>
      </c>
      <c r="AA81" s="12">
        <v>8.5</v>
      </c>
      <c r="AB81" s="27" t="str">
        <f t="shared" si="57"/>
        <v>Under</v>
      </c>
      <c r="AC81" s="28">
        <f t="shared" si="58"/>
        <v>0.8</v>
      </c>
      <c r="AD81" s="28">
        <f t="shared" si="59"/>
        <v>4</v>
      </c>
      <c r="AE81" s="28">
        <f t="shared" si="60"/>
        <v>-0.10000000000000142</v>
      </c>
      <c r="AF81" s="28">
        <f>IF(OR(AND(AB81="Over",(((N81+P81)/2)+((M81+Q81)/2))&gt;AA81),AND(AB81="Under",(((N81+P81)/2)+((M81+Q81)/2))&lt;AA81)),IF(OR(AE81&gt;2,AE81&lt;-2),5,IF(OR(AND(AE81&lt;2,AE81&gt;1),AND(AE81&gt;-2,AE81&lt;-1)),3,IF(OR(AND(AE81&lt;1,AE81&gt;0),AND(AE81&gt;-1,AE81&lt;0)),1,0))),0)</f>
        <v>1</v>
      </c>
      <c r="AG81" s="28">
        <f t="shared" si="49"/>
        <v>5</v>
      </c>
      <c r="AH81" s="28">
        <v>7</v>
      </c>
      <c r="AK81"/>
    </row>
    <row r="82" spans="4:37" x14ac:dyDescent="0.3">
      <c r="D82" s="8" t="str">
        <f t="shared" si="41"/>
        <v>CHC</v>
      </c>
      <c r="E82" s="8" t="str">
        <f t="shared" si="41"/>
        <v>TBR</v>
      </c>
      <c r="F82" s="6">
        <f t="shared" si="42"/>
        <v>5.3273848759269207</v>
      </c>
      <c r="G82" s="6">
        <f t="shared" si="43"/>
        <v>3.9209209899771236</v>
      </c>
      <c r="H82" s="6">
        <f t="shared" si="44"/>
        <v>1.4064638859497971</v>
      </c>
      <c r="I82" s="6" t="str">
        <f t="shared" si="50"/>
        <v>CHC</v>
      </c>
      <c r="J82" s="6">
        <f t="shared" si="45"/>
        <v>9.2483058659040438</v>
      </c>
      <c r="L82" s="17" t="str">
        <f t="shared" si="46"/>
        <v>CHC</v>
      </c>
      <c r="M82" s="17">
        <f>N10</f>
        <v>4.2</v>
      </c>
      <c r="N82" s="17">
        <f>Z10</f>
        <v>4.7</v>
      </c>
      <c r="O82" s="17" t="str">
        <f t="shared" si="47"/>
        <v>TBR</v>
      </c>
      <c r="P82" s="17">
        <f>N11</f>
        <v>3.8</v>
      </c>
      <c r="Q82" s="17">
        <f>Z11</f>
        <v>5.0999999999999996</v>
      </c>
      <c r="R82" s="18" t="s">
        <v>182</v>
      </c>
      <c r="S82" s="18" t="s">
        <v>132</v>
      </c>
      <c r="T82" s="29" t="str">
        <f t="shared" si="51"/>
        <v>CHC</v>
      </c>
      <c r="U82" s="30">
        <f t="shared" si="52"/>
        <v>0.8</v>
      </c>
      <c r="V82" s="30">
        <f t="shared" si="53"/>
        <v>4</v>
      </c>
      <c r="W82" s="30">
        <f t="shared" si="54"/>
        <v>-0.40000000000000036</v>
      </c>
      <c r="X82" s="30">
        <f t="shared" si="55"/>
        <v>2</v>
      </c>
      <c r="Y82" s="30">
        <f t="shared" si="56"/>
        <v>6</v>
      </c>
      <c r="Z82" s="30" t="s">
        <v>131</v>
      </c>
      <c r="AA82" s="15">
        <v>7.5</v>
      </c>
      <c r="AB82" s="29" t="str">
        <f t="shared" si="57"/>
        <v>Over</v>
      </c>
      <c r="AC82" s="30">
        <f t="shared" si="58"/>
        <v>1</v>
      </c>
      <c r="AD82" s="30">
        <f t="shared" si="59"/>
        <v>5</v>
      </c>
      <c r="AE82" s="30">
        <f t="shared" si="60"/>
        <v>1.4000000000000004</v>
      </c>
      <c r="AF82" s="30">
        <f t="shared" ref="AF82:AF92" si="61">IF(OR(AND(AB82="Over",(((N82+P82)/2)+((M82+Q82)/2))&gt;AA82),AND(AB82="Under",(((N82+P82)/2)+((M82+Q82)/2))&lt;AA82)),IF(OR(AE82&gt;2,AE82&lt;-2),5,IF(OR(AND(AE82&lt;2,AE82&gt;1),AND(AE82&gt;-2,AE82&lt;-1)),3,IF(OR(AND(AE82&lt;1,AE82&gt;0),AND(AE82&gt;-1,AE82&lt;0)),1,0))),0)</f>
        <v>3</v>
      </c>
      <c r="AG82" s="30">
        <f t="shared" si="49"/>
        <v>8</v>
      </c>
      <c r="AH82" s="30">
        <v>5</v>
      </c>
      <c r="AK82"/>
    </row>
    <row r="83" spans="4:37" x14ac:dyDescent="0.3">
      <c r="D83" s="8" t="str">
        <f t="shared" si="41"/>
        <v>MIA</v>
      </c>
      <c r="E83" s="8" t="str">
        <f t="shared" si="41"/>
        <v>NYM</v>
      </c>
      <c r="F83" s="6">
        <f t="shared" si="42"/>
        <v>5.3088167700488729</v>
      </c>
      <c r="G83" s="6">
        <f t="shared" si="43"/>
        <v>5.3671535917360993</v>
      </c>
      <c r="H83" s="6">
        <f t="shared" si="44"/>
        <v>-5.8336821687226426E-2</v>
      </c>
      <c r="I83" s="6" t="str">
        <f t="shared" si="50"/>
        <v>NYM</v>
      </c>
      <c r="J83" s="6">
        <f t="shared" si="45"/>
        <v>10.675970361784973</v>
      </c>
      <c r="L83" s="17" t="str">
        <f t="shared" si="46"/>
        <v>MIA</v>
      </c>
      <c r="M83" s="17">
        <f>N12</f>
        <v>3</v>
      </c>
      <c r="N83" s="17">
        <f>Z12</f>
        <v>5.7</v>
      </c>
      <c r="O83" s="17" t="str">
        <f t="shared" si="47"/>
        <v>NYM</v>
      </c>
      <c r="P83" s="17">
        <f>N13</f>
        <v>6.2</v>
      </c>
      <c r="Q83" s="17">
        <f>Z13</f>
        <v>5.5</v>
      </c>
      <c r="R83" s="22" t="s">
        <v>157</v>
      </c>
      <c r="S83" s="22" t="s">
        <v>185</v>
      </c>
      <c r="T83" s="27" t="str">
        <f t="shared" si="51"/>
        <v>NYM</v>
      </c>
      <c r="U83" s="28">
        <f t="shared" si="52"/>
        <v>1</v>
      </c>
      <c r="V83" s="28">
        <f t="shared" si="53"/>
        <v>5</v>
      </c>
      <c r="W83" s="28">
        <f t="shared" si="54"/>
        <v>1.7000000000000002</v>
      </c>
      <c r="X83" s="28">
        <f t="shared" si="55"/>
        <v>5</v>
      </c>
      <c r="Y83" s="28">
        <f t="shared" si="56"/>
        <v>10</v>
      </c>
      <c r="Z83" s="28" t="s">
        <v>145</v>
      </c>
      <c r="AA83" s="15">
        <v>8.5</v>
      </c>
      <c r="AB83" s="29" t="str">
        <f t="shared" si="57"/>
        <v>Over</v>
      </c>
      <c r="AC83" s="30">
        <f t="shared" si="58"/>
        <v>0.8</v>
      </c>
      <c r="AD83" s="30">
        <f t="shared" si="59"/>
        <v>4</v>
      </c>
      <c r="AE83" s="30">
        <f t="shared" si="60"/>
        <v>1.6999999999999993</v>
      </c>
      <c r="AF83" s="30">
        <f t="shared" si="61"/>
        <v>3</v>
      </c>
      <c r="AG83" s="30">
        <f t="shared" si="49"/>
        <v>7</v>
      </c>
      <c r="AH83" s="30">
        <v>5</v>
      </c>
      <c r="AK83"/>
    </row>
    <row r="84" spans="4:37" x14ac:dyDescent="0.3">
      <c r="D84" s="8" t="str">
        <f t="shared" si="41"/>
        <v>PHI</v>
      </c>
      <c r="E84" s="8" t="str">
        <f t="shared" si="41"/>
        <v>BOS</v>
      </c>
      <c r="F84" s="6">
        <f t="shared" si="42"/>
        <v>4.367551143441184</v>
      </c>
      <c r="G84" s="6">
        <f t="shared" si="43"/>
        <v>2.5425055406319159</v>
      </c>
      <c r="H84" s="6">
        <f t="shared" si="44"/>
        <v>1.8250456028092681</v>
      </c>
      <c r="I84" s="6" t="str">
        <f t="shared" si="50"/>
        <v>PHI</v>
      </c>
      <c r="J84" s="6">
        <f t="shared" si="45"/>
        <v>6.9100566840730995</v>
      </c>
      <c r="L84" s="17" t="str">
        <f t="shared" si="46"/>
        <v>PHI</v>
      </c>
      <c r="M84" s="17">
        <f>N14</f>
        <v>4.3</v>
      </c>
      <c r="N84" s="17">
        <f>Z14</f>
        <v>2.7</v>
      </c>
      <c r="O84" s="17" t="str">
        <f t="shared" si="47"/>
        <v>BOS</v>
      </c>
      <c r="P84" s="17">
        <f>N15</f>
        <v>5.4</v>
      </c>
      <c r="Q84" s="17">
        <f>Z15</f>
        <v>4.8</v>
      </c>
      <c r="R84" s="18" t="s">
        <v>129</v>
      </c>
      <c r="S84" s="18" t="s">
        <v>130</v>
      </c>
      <c r="T84" s="29" t="str">
        <f t="shared" si="51"/>
        <v>PHI</v>
      </c>
      <c r="U84" s="30">
        <f t="shared" si="52"/>
        <v>0.6</v>
      </c>
      <c r="V84" s="30">
        <f t="shared" si="53"/>
        <v>3</v>
      </c>
      <c r="W84" s="30">
        <f t="shared" si="54"/>
        <v>-0.49999999999999911</v>
      </c>
      <c r="X84" s="30">
        <f t="shared" si="55"/>
        <v>2</v>
      </c>
      <c r="Y84" s="30">
        <f t="shared" si="56"/>
        <v>5</v>
      </c>
      <c r="Z84" s="30" t="s">
        <v>139</v>
      </c>
      <c r="AA84" s="18" t="s">
        <v>135</v>
      </c>
      <c r="AB84" s="29" t="str">
        <f t="shared" si="57"/>
        <v>Under</v>
      </c>
      <c r="AC84" s="30">
        <f t="shared" si="58"/>
        <v>0.6</v>
      </c>
      <c r="AD84" s="30">
        <f t="shared" si="59"/>
        <v>3</v>
      </c>
      <c r="AE84" s="30">
        <f t="shared" si="60"/>
        <v>0.10000000000000142</v>
      </c>
      <c r="AF84" s="30">
        <f t="shared" si="61"/>
        <v>1</v>
      </c>
      <c r="AG84" s="30">
        <f t="shared" si="49"/>
        <v>4</v>
      </c>
      <c r="AH84" s="30">
        <v>12</v>
      </c>
      <c r="AK84"/>
    </row>
    <row r="85" spans="4:37" x14ac:dyDescent="0.3">
      <c r="D85" s="8" t="str">
        <f t="shared" si="41"/>
        <v>OAK</v>
      </c>
      <c r="E85" s="8" t="str">
        <f t="shared" si="41"/>
        <v>MIN</v>
      </c>
      <c r="F85" s="6">
        <f t="shared" si="42"/>
        <v>4.9546774160261569</v>
      </c>
      <c r="G85" s="6">
        <f t="shared" si="43"/>
        <v>4.0820976520158618</v>
      </c>
      <c r="H85" s="6">
        <f t="shared" si="44"/>
        <v>0.87257976401029502</v>
      </c>
      <c r="I85" s="6" t="str">
        <f t="shared" si="50"/>
        <v>OAK</v>
      </c>
      <c r="J85" s="6">
        <f t="shared" si="45"/>
        <v>9.0367750680420187</v>
      </c>
      <c r="L85" s="17" t="str">
        <f t="shared" si="46"/>
        <v>OAK</v>
      </c>
      <c r="M85" s="17">
        <f>N16</f>
        <v>2</v>
      </c>
      <c r="N85" s="17">
        <f>Z16</f>
        <v>4</v>
      </c>
      <c r="O85" s="17" t="str">
        <f t="shared" si="47"/>
        <v>MIN</v>
      </c>
      <c r="P85" s="17">
        <f>N17</f>
        <v>5.2</v>
      </c>
      <c r="Q85" s="17">
        <f>Z17</f>
        <v>5.0999999999999996</v>
      </c>
      <c r="R85" s="18" t="s">
        <v>186</v>
      </c>
      <c r="S85" s="18" t="s">
        <v>187</v>
      </c>
      <c r="T85" s="27" t="str">
        <f t="shared" si="51"/>
        <v>MIN</v>
      </c>
      <c r="U85" s="28">
        <f t="shared" si="52"/>
        <v>0.8</v>
      </c>
      <c r="V85" s="28">
        <f t="shared" si="53"/>
        <v>4</v>
      </c>
      <c r="W85" s="28">
        <f t="shared" si="54"/>
        <v>1.0499999999999998</v>
      </c>
      <c r="X85" s="28">
        <f t="shared" si="55"/>
        <v>4</v>
      </c>
      <c r="Y85" s="28">
        <f t="shared" si="56"/>
        <v>8</v>
      </c>
      <c r="Z85" s="28" t="s">
        <v>36</v>
      </c>
      <c r="AA85" s="18" t="s">
        <v>135</v>
      </c>
      <c r="AB85" s="27" t="str">
        <f t="shared" si="57"/>
        <v>Under</v>
      </c>
      <c r="AC85" s="28">
        <f t="shared" si="58"/>
        <v>0.6</v>
      </c>
      <c r="AD85" s="28">
        <f t="shared" si="59"/>
        <v>3</v>
      </c>
      <c r="AE85" s="28">
        <f t="shared" si="60"/>
        <v>-0.35000000000000142</v>
      </c>
      <c r="AF85" s="28">
        <f t="shared" si="61"/>
        <v>1</v>
      </c>
      <c r="AG85" s="28">
        <f t="shared" si="49"/>
        <v>4</v>
      </c>
      <c r="AH85" s="28">
        <v>8</v>
      </c>
      <c r="AK85"/>
    </row>
    <row r="86" spans="4:37" x14ac:dyDescent="0.3">
      <c r="D86" s="8" t="str">
        <f t="shared" si="41"/>
        <v>LAA</v>
      </c>
      <c r="E86" s="8" t="str">
        <f t="shared" si="41"/>
        <v>ARI</v>
      </c>
      <c r="F86" s="6">
        <f t="shared" si="42"/>
        <v>6.1278124188304952</v>
      </c>
      <c r="G86" s="6">
        <f t="shared" si="43"/>
        <v>5.0455979108792173</v>
      </c>
      <c r="H86" s="6">
        <f t="shared" si="44"/>
        <v>1.0822145079512779</v>
      </c>
      <c r="I86" s="6" t="str">
        <f t="shared" si="50"/>
        <v>LAA</v>
      </c>
      <c r="J86" s="6">
        <f t="shared" si="45"/>
        <v>11.173410329709712</v>
      </c>
      <c r="L86" s="12" t="str">
        <f t="shared" si="46"/>
        <v>LAA</v>
      </c>
      <c r="M86" s="17">
        <f>N18</f>
        <v>3.3</v>
      </c>
      <c r="N86" s="17">
        <f>Z18</f>
        <v>5.0999999999999996</v>
      </c>
      <c r="O86" s="12" t="str">
        <f t="shared" si="47"/>
        <v>ARI</v>
      </c>
      <c r="P86" s="17">
        <f>N19</f>
        <v>4.9000000000000004</v>
      </c>
      <c r="Q86" s="17">
        <f>Z19</f>
        <v>6.1</v>
      </c>
      <c r="R86" s="18" t="s">
        <v>188</v>
      </c>
      <c r="S86" s="18" t="s">
        <v>181</v>
      </c>
      <c r="T86" s="27" t="str">
        <f t="shared" si="51"/>
        <v>ARI</v>
      </c>
      <c r="U86" s="28">
        <f t="shared" si="52"/>
        <v>0.6</v>
      </c>
      <c r="V86" s="28">
        <f t="shared" si="53"/>
        <v>3</v>
      </c>
      <c r="W86" s="28">
        <f t="shared" si="54"/>
        <v>0.30000000000000071</v>
      </c>
      <c r="X86" s="28">
        <f t="shared" si="55"/>
        <v>1</v>
      </c>
      <c r="Y86" s="28">
        <f t="shared" si="56"/>
        <v>4</v>
      </c>
      <c r="Z86" s="28" t="s">
        <v>136</v>
      </c>
      <c r="AA86" s="15">
        <v>8.5</v>
      </c>
      <c r="AB86" s="27" t="str">
        <f t="shared" si="57"/>
        <v>Over</v>
      </c>
      <c r="AC86" s="28">
        <f t="shared" si="58"/>
        <v>0.6</v>
      </c>
      <c r="AD86" s="28">
        <f t="shared" si="59"/>
        <v>3</v>
      </c>
      <c r="AE86" s="28">
        <f t="shared" si="60"/>
        <v>1.1999999999999993</v>
      </c>
      <c r="AF86" s="28">
        <f t="shared" si="61"/>
        <v>3</v>
      </c>
      <c r="AG86" s="28">
        <f t="shared" si="49"/>
        <v>6</v>
      </c>
      <c r="AH86" s="28">
        <v>12</v>
      </c>
      <c r="AK86"/>
    </row>
    <row r="87" spans="4:37" x14ac:dyDescent="0.3">
      <c r="D87" s="8" t="str">
        <f t="shared" si="41"/>
        <v>CHW</v>
      </c>
      <c r="E87" s="8" t="str">
        <f t="shared" si="41"/>
        <v>SEA</v>
      </c>
      <c r="F87" s="6">
        <f t="shared" si="42"/>
        <v>4.2498652671332655</v>
      </c>
      <c r="G87" s="6">
        <f t="shared" si="43"/>
        <v>4.8196730999095871</v>
      </c>
      <c r="H87" s="6">
        <f t="shared" si="44"/>
        <v>-0.56980783277632163</v>
      </c>
      <c r="I87" s="6" t="str">
        <f t="shared" si="50"/>
        <v>SEA</v>
      </c>
      <c r="J87" s="6">
        <f t="shared" si="45"/>
        <v>9.0695383670428527</v>
      </c>
      <c r="L87" s="12" t="str">
        <f t="shared" si="46"/>
        <v>CHW</v>
      </c>
      <c r="M87" s="17">
        <f>N20</f>
        <v>4.2</v>
      </c>
      <c r="N87" s="17">
        <f>Z20</f>
        <v>5.7</v>
      </c>
      <c r="O87" s="12" t="str">
        <f t="shared" si="47"/>
        <v>SEA</v>
      </c>
      <c r="P87" s="17">
        <f>N21</f>
        <v>4.5999999999999996</v>
      </c>
      <c r="Q87" s="17">
        <f>Z21</f>
        <v>3.7</v>
      </c>
      <c r="R87" s="22" t="s">
        <v>184</v>
      </c>
      <c r="S87" s="22" t="s">
        <v>156</v>
      </c>
      <c r="T87" s="29" t="str">
        <f t="shared" si="51"/>
        <v>SEA</v>
      </c>
      <c r="U87" s="30">
        <f t="shared" si="52"/>
        <v>1</v>
      </c>
      <c r="V87" s="30">
        <f t="shared" si="53"/>
        <v>5</v>
      </c>
      <c r="W87" s="30">
        <f t="shared" si="54"/>
        <v>1.2000000000000002</v>
      </c>
      <c r="X87" s="30">
        <f t="shared" si="55"/>
        <v>4</v>
      </c>
      <c r="Y87" s="30">
        <f t="shared" si="56"/>
        <v>9</v>
      </c>
      <c r="Z87" s="30" t="s">
        <v>63</v>
      </c>
      <c r="AA87" s="26">
        <v>6.5</v>
      </c>
      <c r="AB87" s="29" t="str">
        <f t="shared" si="57"/>
        <v>Over</v>
      </c>
      <c r="AC87" s="30">
        <f t="shared" si="58"/>
        <v>1</v>
      </c>
      <c r="AD87" s="30">
        <f t="shared" si="59"/>
        <v>5</v>
      </c>
      <c r="AE87" s="30">
        <f t="shared" si="60"/>
        <v>2.6000000000000014</v>
      </c>
      <c r="AF87" s="30">
        <f t="shared" si="61"/>
        <v>5</v>
      </c>
      <c r="AG87" s="30">
        <f t="shared" si="49"/>
        <v>10</v>
      </c>
      <c r="AH87" s="30">
        <v>5</v>
      </c>
      <c r="AK87"/>
    </row>
    <row r="88" spans="4:37" x14ac:dyDescent="0.3">
      <c r="D88" s="8" t="str">
        <f t="shared" si="41"/>
        <v>TEX</v>
      </c>
      <c r="E88" s="8" t="str">
        <f t="shared" si="41"/>
        <v>LAD</v>
      </c>
      <c r="F88" s="6">
        <f t="shared" si="42"/>
        <v>3.4258698636062466</v>
      </c>
      <c r="G88" s="6">
        <f t="shared" si="43"/>
        <v>3.2836679577909602</v>
      </c>
      <c r="H88" s="6">
        <f t="shared" si="44"/>
        <v>0.14220190581528636</v>
      </c>
      <c r="I88" s="6" t="str">
        <f t="shared" si="50"/>
        <v>TEX</v>
      </c>
      <c r="J88" s="6">
        <f t="shared" si="45"/>
        <v>6.7095378213972072</v>
      </c>
      <c r="L88" s="12" t="str">
        <f t="shared" si="46"/>
        <v>TEX</v>
      </c>
      <c r="M88" s="17">
        <f>N22</f>
        <v>3.9</v>
      </c>
      <c r="N88" s="17">
        <f>Z22</f>
        <v>3.3</v>
      </c>
      <c r="O88" s="12" t="str">
        <f t="shared" si="47"/>
        <v>LAD</v>
      </c>
      <c r="P88" s="17">
        <f>N23</f>
        <v>5.9</v>
      </c>
      <c r="Q88" s="17">
        <f>Z23</f>
        <v>3.4</v>
      </c>
      <c r="R88" s="18" t="s">
        <v>189</v>
      </c>
      <c r="S88" s="18" t="s">
        <v>155</v>
      </c>
      <c r="T88" s="29" t="str">
        <f t="shared" si="51"/>
        <v>LAD</v>
      </c>
      <c r="U88" s="30">
        <f t="shared" si="52"/>
        <v>0.6</v>
      </c>
      <c r="V88" s="30">
        <f t="shared" si="53"/>
        <v>3</v>
      </c>
      <c r="W88" s="30">
        <f t="shared" si="54"/>
        <v>0.94999999999999973</v>
      </c>
      <c r="X88" s="30">
        <f t="shared" si="55"/>
        <v>3</v>
      </c>
      <c r="Y88" s="30">
        <f t="shared" si="56"/>
        <v>6</v>
      </c>
      <c r="Z88" s="30" t="s">
        <v>149</v>
      </c>
      <c r="AA88" s="15">
        <v>8.5</v>
      </c>
      <c r="AB88" s="27" t="str">
        <f t="shared" si="57"/>
        <v>Under</v>
      </c>
      <c r="AC88" s="28">
        <f t="shared" si="58"/>
        <v>0.6</v>
      </c>
      <c r="AD88" s="28">
        <f t="shared" si="59"/>
        <v>3</v>
      </c>
      <c r="AE88" s="28">
        <f t="shared" si="60"/>
        <v>-0.25</v>
      </c>
      <c r="AF88" s="28">
        <f t="shared" si="61"/>
        <v>1</v>
      </c>
      <c r="AG88" s="28">
        <f t="shared" si="49"/>
        <v>4</v>
      </c>
      <c r="AH88" s="28">
        <v>4</v>
      </c>
      <c r="AK88"/>
    </row>
    <row r="89" spans="4:37" x14ac:dyDescent="0.3">
      <c r="D89" s="8">
        <f t="shared" si="41"/>
        <v>0</v>
      </c>
      <c r="E89" s="8">
        <f t="shared" si="41"/>
        <v>0</v>
      </c>
      <c r="F89" s="6">
        <f t="shared" si="42"/>
        <v>0</v>
      </c>
      <c r="G89" s="6">
        <f t="shared" si="43"/>
        <v>0</v>
      </c>
      <c r="H89" s="6">
        <f t="shared" si="44"/>
        <v>0</v>
      </c>
      <c r="I89" s="6">
        <f t="shared" si="50"/>
        <v>0</v>
      </c>
      <c r="J89" s="6">
        <f t="shared" si="45"/>
        <v>0</v>
      </c>
      <c r="L89" s="17">
        <f t="shared" si="46"/>
        <v>0</v>
      </c>
      <c r="M89" s="17">
        <f>N24</f>
        <v>0</v>
      </c>
      <c r="N89" s="17">
        <f>Z24</f>
        <v>0</v>
      </c>
      <c r="O89" s="17">
        <f t="shared" si="47"/>
        <v>0</v>
      </c>
      <c r="P89" s="17">
        <f>N25</f>
        <v>0</v>
      </c>
      <c r="Q89" s="17">
        <f>Z25</f>
        <v>0</v>
      </c>
      <c r="R89" s="18"/>
      <c r="S89" s="18"/>
      <c r="T89" s="21" t="str">
        <f t="shared" si="51"/>
        <v>Tie</v>
      </c>
      <c r="U89" s="15">
        <f t="shared" si="52"/>
        <v>0</v>
      </c>
      <c r="V89" s="15">
        <f t="shared" si="53"/>
        <v>0</v>
      </c>
      <c r="W89" s="15">
        <f t="shared" si="54"/>
        <v>0</v>
      </c>
      <c r="X89" s="15">
        <f t="shared" si="55"/>
        <v>0</v>
      </c>
      <c r="Y89" s="15">
        <f t="shared" si="56"/>
        <v>0</v>
      </c>
      <c r="Z89" s="15"/>
      <c r="AA89" s="15"/>
      <c r="AB89" s="21" t="str">
        <f t="shared" si="57"/>
        <v>Under</v>
      </c>
      <c r="AC89" s="15">
        <f t="shared" si="58"/>
        <v>0</v>
      </c>
      <c r="AD89" s="15">
        <f t="shared" si="59"/>
        <v>0</v>
      </c>
      <c r="AE89" s="15">
        <f t="shared" si="60"/>
        <v>0</v>
      </c>
      <c r="AF89" s="15">
        <f t="shared" si="61"/>
        <v>0</v>
      </c>
      <c r="AG89" s="15">
        <f t="shared" si="49"/>
        <v>0</v>
      </c>
      <c r="AH89" s="15"/>
      <c r="AK89"/>
    </row>
    <row r="90" spans="4:37" x14ac:dyDescent="0.3">
      <c r="D90" s="8">
        <f t="shared" si="41"/>
        <v>0</v>
      </c>
      <c r="E90" s="8">
        <f t="shared" si="41"/>
        <v>0</v>
      </c>
      <c r="F90" s="6">
        <f t="shared" si="42"/>
        <v>0</v>
      </c>
      <c r="G90" s="6">
        <f t="shared" si="43"/>
        <v>0</v>
      </c>
      <c r="H90" s="6">
        <f t="shared" ref="H90:H91" si="62">F90-G90</f>
        <v>0</v>
      </c>
      <c r="I90" s="6">
        <f t="shared" si="50"/>
        <v>0</v>
      </c>
      <c r="J90" s="6">
        <f t="shared" si="45"/>
        <v>0</v>
      </c>
      <c r="L90" s="12">
        <f t="shared" si="46"/>
        <v>0</v>
      </c>
      <c r="M90" s="17">
        <f>N26</f>
        <v>0</v>
      </c>
      <c r="N90" s="17">
        <f>Z26</f>
        <v>0</v>
      </c>
      <c r="O90" s="12">
        <f t="shared" si="47"/>
        <v>0</v>
      </c>
      <c r="P90" s="17">
        <f>N27</f>
        <v>0</v>
      </c>
      <c r="Q90" s="17">
        <f>Z27</f>
        <v>0</v>
      </c>
      <c r="R90" s="18"/>
      <c r="S90" s="18"/>
      <c r="T90" s="21" t="str">
        <f t="shared" si="51"/>
        <v>Tie</v>
      </c>
      <c r="U90" s="15">
        <f t="shared" si="52"/>
        <v>0</v>
      </c>
      <c r="V90" s="15">
        <f t="shared" si="53"/>
        <v>0</v>
      </c>
      <c r="W90" s="15">
        <f t="shared" si="54"/>
        <v>0</v>
      </c>
      <c r="X90" s="15">
        <f t="shared" si="55"/>
        <v>0</v>
      </c>
      <c r="Y90" s="15">
        <f t="shared" si="56"/>
        <v>0</v>
      </c>
      <c r="Z90" s="15"/>
      <c r="AA90" s="15"/>
      <c r="AB90" s="21" t="str">
        <f t="shared" si="57"/>
        <v>Under</v>
      </c>
      <c r="AC90" s="15">
        <f t="shared" si="58"/>
        <v>0</v>
      </c>
      <c r="AD90" s="15">
        <f t="shared" si="59"/>
        <v>0</v>
      </c>
      <c r="AE90" s="15">
        <f t="shared" si="60"/>
        <v>0</v>
      </c>
      <c r="AF90" s="15">
        <f t="shared" si="61"/>
        <v>0</v>
      </c>
      <c r="AG90" s="15">
        <f t="shared" si="49"/>
        <v>0</v>
      </c>
      <c r="AH90" s="15"/>
      <c r="AK90"/>
    </row>
    <row r="91" spans="4:37" x14ac:dyDescent="0.3">
      <c r="D91" s="8">
        <f t="shared" si="41"/>
        <v>0</v>
      </c>
      <c r="E91" s="8">
        <f t="shared" si="41"/>
        <v>0</v>
      </c>
      <c r="F91" s="6">
        <f t="shared" si="42"/>
        <v>0</v>
      </c>
      <c r="G91" s="6">
        <f t="shared" si="43"/>
        <v>0</v>
      </c>
      <c r="H91" s="6">
        <f t="shared" si="62"/>
        <v>0</v>
      </c>
      <c r="I91" s="6">
        <f t="shared" si="50"/>
        <v>0</v>
      </c>
      <c r="J91" s="6">
        <f t="shared" si="45"/>
        <v>0</v>
      </c>
      <c r="L91" s="12">
        <f t="shared" si="46"/>
        <v>0</v>
      </c>
      <c r="M91" s="17">
        <f>N28</f>
        <v>0</v>
      </c>
      <c r="N91" s="17">
        <f>Z28</f>
        <v>0</v>
      </c>
      <c r="O91" s="12">
        <f t="shared" si="47"/>
        <v>0</v>
      </c>
      <c r="P91" s="17">
        <f>N29</f>
        <v>0</v>
      </c>
      <c r="Q91" s="17">
        <f>Z29</f>
        <v>0</v>
      </c>
      <c r="R91" s="18"/>
      <c r="S91" s="18"/>
      <c r="T91" s="21" t="str">
        <f t="shared" si="51"/>
        <v>Tie</v>
      </c>
      <c r="U91" s="15">
        <f t="shared" si="52"/>
        <v>0</v>
      </c>
      <c r="V91" s="15">
        <f t="shared" si="53"/>
        <v>0</v>
      </c>
      <c r="W91" s="15">
        <f t="shared" si="54"/>
        <v>0</v>
      </c>
      <c r="X91" s="15">
        <f t="shared" si="55"/>
        <v>0</v>
      </c>
      <c r="Y91" s="15">
        <f t="shared" si="56"/>
        <v>0</v>
      </c>
      <c r="Z91" s="15"/>
      <c r="AA91" s="15"/>
      <c r="AB91" s="21" t="str">
        <f t="shared" si="57"/>
        <v>Under</v>
      </c>
      <c r="AC91" s="15">
        <f t="shared" si="58"/>
        <v>0</v>
      </c>
      <c r="AD91" s="15">
        <f t="shared" si="59"/>
        <v>0</v>
      </c>
      <c r="AE91" s="15">
        <f t="shared" si="60"/>
        <v>0</v>
      </c>
      <c r="AF91" s="15">
        <f t="shared" si="61"/>
        <v>0</v>
      </c>
      <c r="AG91" s="15">
        <f t="shared" si="49"/>
        <v>0</v>
      </c>
      <c r="AH91" s="15"/>
      <c r="AK91"/>
    </row>
    <row r="92" spans="4:37" x14ac:dyDescent="0.3">
      <c r="D92" s="6">
        <f>D72</f>
        <v>0</v>
      </c>
      <c r="E92" s="6">
        <f>E72</f>
        <v>0</v>
      </c>
      <c r="F92" s="6">
        <f t="shared" si="42"/>
        <v>0</v>
      </c>
      <c r="G92" s="6">
        <f t="shared" si="43"/>
        <v>0</v>
      </c>
      <c r="H92" s="6">
        <f t="shared" ref="H92" si="63">F92-G92</f>
        <v>0</v>
      </c>
      <c r="I92" s="6">
        <f t="shared" ref="I92" si="64">IF(G92&gt;F92,E92,D92)</f>
        <v>0</v>
      </c>
      <c r="J92" s="6">
        <f t="shared" ref="J92" si="65">F92+G92</f>
        <v>0</v>
      </c>
      <c r="L92" s="12">
        <f t="shared" si="46"/>
        <v>0</v>
      </c>
      <c r="M92" s="17">
        <f>N30</f>
        <v>0</v>
      </c>
      <c r="N92" s="17">
        <f>Z30</f>
        <v>0</v>
      </c>
      <c r="O92" s="12">
        <f t="shared" si="47"/>
        <v>0</v>
      </c>
      <c r="P92" s="17">
        <f>N31</f>
        <v>0</v>
      </c>
      <c r="Q92" s="17">
        <f>Z31</f>
        <v>0</v>
      </c>
      <c r="R92" s="18"/>
      <c r="S92" s="18"/>
      <c r="T92" s="21" t="str">
        <f t="shared" si="51"/>
        <v>Tie</v>
      </c>
      <c r="U92" s="15">
        <f t="shared" si="52"/>
        <v>0</v>
      </c>
      <c r="V92" s="15">
        <f t="shared" si="53"/>
        <v>0</v>
      </c>
      <c r="W92" s="15">
        <f t="shared" si="54"/>
        <v>0</v>
      </c>
      <c r="X92" s="15">
        <f t="shared" si="55"/>
        <v>0</v>
      </c>
      <c r="Y92" s="15">
        <f t="shared" si="56"/>
        <v>0</v>
      </c>
      <c r="Z92" s="15"/>
      <c r="AA92" s="15"/>
      <c r="AB92" s="21" t="str">
        <f t="shared" si="57"/>
        <v>Under</v>
      </c>
      <c r="AC92" s="15">
        <f t="shared" si="58"/>
        <v>0</v>
      </c>
      <c r="AD92" s="15">
        <f t="shared" si="59"/>
        <v>0</v>
      </c>
      <c r="AE92" s="15">
        <f t="shared" si="60"/>
        <v>0</v>
      </c>
      <c r="AF92" s="15">
        <f t="shared" si="61"/>
        <v>0</v>
      </c>
      <c r="AG92" s="15">
        <f t="shared" si="49"/>
        <v>0</v>
      </c>
      <c r="AH92" s="15"/>
      <c r="AK92"/>
    </row>
    <row r="93" spans="4:37" x14ac:dyDescent="0.3">
      <c r="D93" s="6">
        <f t="shared" ref="D93:E93" si="66">D73</f>
        <v>0</v>
      </c>
      <c r="E93" s="6">
        <f t="shared" si="66"/>
        <v>0</v>
      </c>
      <c r="F93" s="6">
        <f t="shared" si="42"/>
        <v>0</v>
      </c>
      <c r="G93" s="6">
        <f t="shared" si="43"/>
        <v>0</v>
      </c>
      <c r="H93" s="6">
        <f t="shared" ref="H93:H94" si="67">F93-G93</f>
        <v>0</v>
      </c>
      <c r="I93" s="6">
        <f t="shared" ref="I93:I94" si="68">IF(G93&gt;F93,E93,D93)</f>
        <v>0</v>
      </c>
      <c r="J93" s="6">
        <f t="shared" ref="J93:J94" si="69">F93+G93</f>
        <v>0</v>
      </c>
      <c r="L93" s="12"/>
      <c r="M93" s="17"/>
      <c r="N93" s="17"/>
      <c r="O93" s="12"/>
      <c r="P93" s="17"/>
      <c r="Q93" s="17"/>
      <c r="R93" s="18"/>
      <c r="S93" s="18"/>
      <c r="T93" s="21"/>
      <c r="U93" s="15"/>
      <c r="V93" s="15"/>
      <c r="W93" s="15"/>
      <c r="X93" s="15"/>
      <c r="Y93" s="15"/>
      <c r="Z93" s="15"/>
      <c r="AA93" s="12"/>
      <c r="AB93" s="15"/>
      <c r="AC93" s="15"/>
      <c r="AD93" s="15"/>
      <c r="AE93" s="15"/>
      <c r="AF93" s="15"/>
      <c r="AG93" s="15"/>
      <c r="AH93" s="15"/>
      <c r="AK93"/>
    </row>
    <row r="94" spans="4:37" x14ac:dyDescent="0.3">
      <c r="D94" s="6">
        <f t="shared" ref="D94:E94" si="70">D74</f>
        <v>0</v>
      </c>
      <c r="E94" s="6">
        <f t="shared" si="70"/>
        <v>0</v>
      </c>
      <c r="F94" s="6">
        <f t="shared" si="42"/>
        <v>0</v>
      </c>
      <c r="G94" s="6">
        <f t="shared" si="43"/>
        <v>0</v>
      </c>
      <c r="H94" s="6">
        <f t="shared" si="67"/>
        <v>0</v>
      </c>
      <c r="I94" s="6">
        <f t="shared" si="68"/>
        <v>0</v>
      </c>
      <c r="J94" s="6">
        <f t="shared" si="69"/>
        <v>0</v>
      </c>
      <c r="L94" s="12"/>
      <c r="M94" s="12"/>
      <c r="N94" s="12"/>
      <c r="O94" s="12"/>
      <c r="P94" s="12"/>
      <c r="Q94" s="12"/>
      <c r="R94" s="18"/>
      <c r="S94" s="18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K94"/>
    </row>
    <row r="97" spans="22:26" x14ac:dyDescent="0.3">
      <c r="V97" s="23"/>
      <c r="Z97" s="24"/>
    </row>
    <row r="98" spans="22:26" x14ac:dyDescent="0.3">
      <c r="V98" s="23"/>
      <c r="Z98" s="24"/>
    </row>
    <row r="99" spans="22:26" x14ac:dyDescent="0.3">
      <c r="V99" s="23"/>
      <c r="Z99" s="24"/>
    </row>
    <row r="100" spans="22:26" x14ac:dyDescent="0.3">
      <c r="V100" s="23"/>
      <c r="Z100" s="24"/>
    </row>
    <row r="101" spans="22:26" x14ac:dyDescent="0.3">
      <c r="V101" s="23"/>
      <c r="Z101" s="24"/>
    </row>
    <row r="102" spans="22:26" x14ac:dyDescent="0.3">
      <c r="V102" s="23"/>
      <c r="Z102" s="24"/>
    </row>
    <row r="103" spans="22:26" x14ac:dyDescent="0.3">
      <c r="V103" s="23"/>
      <c r="Z103" s="24"/>
    </row>
    <row r="104" spans="22:26" x14ac:dyDescent="0.3">
      <c r="V104" s="23"/>
      <c r="Z104" s="24"/>
    </row>
    <row r="105" spans="22:26" x14ac:dyDescent="0.3">
      <c r="V105" s="23"/>
      <c r="Z105" s="24"/>
    </row>
    <row r="106" spans="22:26" x14ac:dyDescent="0.3">
      <c r="V106" s="23"/>
      <c r="Z106" s="24"/>
    </row>
    <row r="107" spans="22:26" x14ac:dyDescent="0.3">
      <c r="V107" s="23"/>
      <c r="Z107" s="24"/>
    </row>
    <row r="108" spans="22:26" x14ac:dyDescent="0.3">
      <c r="V108" s="23"/>
      <c r="Z108" s="24"/>
    </row>
    <row r="109" spans="22:26" x14ac:dyDescent="0.3">
      <c r="V109" s="23"/>
      <c r="Z109" s="24"/>
    </row>
    <row r="110" spans="22:26" x14ac:dyDescent="0.3">
      <c r="V110" s="23"/>
      <c r="Z110" s="24"/>
    </row>
    <row r="111" spans="22:26" x14ac:dyDescent="0.3">
      <c r="V111" s="23"/>
      <c r="Z111" s="24"/>
    </row>
    <row r="112" spans="22:26" x14ac:dyDescent="0.3">
      <c r="V112" s="23"/>
      <c r="Z112" s="24"/>
    </row>
    <row r="113" spans="22:26" x14ac:dyDescent="0.3">
      <c r="V113" s="23"/>
      <c r="Z113" s="24"/>
    </row>
    <row r="114" spans="22:26" x14ac:dyDescent="0.3">
      <c r="V114" s="23"/>
      <c r="Z114" s="24"/>
    </row>
    <row r="115" spans="22:26" x14ac:dyDescent="0.3">
      <c r="V115" s="23"/>
      <c r="Z115" s="24"/>
    </row>
    <row r="116" spans="22:26" x14ac:dyDescent="0.3">
      <c r="V116" s="23"/>
      <c r="Z116" s="24"/>
    </row>
    <row r="117" spans="22:26" x14ac:dyDescent="0.3">
      <c r="V117" s="23"/>
      <c r="Z117" s="24"/>
    </row>
    <row r="118" spans="22:26" x14ac:dyDescent="0.3">
      <c r="V118" s="23"/>
      <c r="Z118" s="24"/>
    </row>
    <row r="119" spans="22:26" x14ac:dyDescent="0.3">
      <c r="V119" s="23"/>
      <c r="Z119" s="24"/>
    </row>
    <row r="120" spans="22:26" x14ac:dyDescent="0.3">
      <c r="V120" s="23"/>
      <c r="Z120" s="24"/>
    </row>
    <row r="121" spans="22:26" x14ac:dyDescent="0.3">
      <c r="V121" s="23"/>
      <c r="Z121" s="24"/>
    </row>
    <row r="122" spans="22:26" x14ac:dyDescent="0.3">
      <c r="V122" s="23"/>
      <c r="Z122" s="24"/>
    </row>
    <row r="123" spans="22:26" x14ac:dyDescent="0.3">
      <c r="V123" s="23"/>
      <c r="Z123" s="24"/>
    </row>
    <row r="124" spans="22:26" x14ac:dyDescent="0.3">
      <c r="V124" s="23"/>
      <c r="Z124" s="24"/>
    </row>
    <row r="125" spans="22:26" x14ac:dyDescent="0.3">
      <c r="V125" s="23"/>
      <c r="Z125" s="24"/>
    </row>
    <row r="126" spans="22:26" x14ac:dyDescent="0.3">
      <c r="V126" s="23"/>
      <c r="Z126" s="24"/>
    </row>
    <row r="127" spans="22:26" x14ac:dyDescent="0.3">
      <c r="V127" s="23"/>
      <c r="Z127" s="24"/>
    </row>
    <row r="128" spans="22:26" x14ac:dyDescent="0.3">
      <c r="V128" s="23"/>
    </row>
  </sheetData>
  <autoFilter ref="L77:AH92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2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3</v>
      </c>
      <c r="B2" s="1">
        <v>3.3890793937628798</v>
      </c>
      <c r="C2" s="1">
        <v>5.0683544421403397</v>
      </c>
      <c r="D2" s="1">
        <v>5.8809535789724503</v>
      </c>
    </row>
    <row r="3" spans="1:5" ht="15" thickBot="1" x14ac:dyDescent="0.35">
      <c r="A3" s="1">
        <v>4</v>
      </c>
      <c r="B3" s="1">
        <v>5.9066309960865002</v>
      </c>
      <c r="C3" s="1">
        <v>2.0917121636198099</v>
      </c>
      <c r="D3" s="1">
        <v>5.1389067345642898</v>
      </c>
    </row>
    <row r="4" spans="1:5" ht="15" thickBot="1" x14ac:dyDescent="0.35">
      <c r="A4" s="1">
        <v>10</v>
      </c>
      <c r="B4" s="1">
        <v>4.7513845325122102</v>
      </c>
      <c r="C4" s="1">
        <v>4.46843474410373</v>
      </c>
      <c r="D4" s="1">
        <v>4.1604458339133696</v>
      </c>
    </row>
    <row r="5" spans="1:5" ht="15" thickBot="1" x14ac:dyDescent="0.35">
      <c r="A5" s="1">
        <v>9</v>
      </c>
      <c r="B5" s="1">
        <v>3.7963438102326799</v>
      </c>
      <c r="C5" s="1">
        <v>4.89906925694096</v>
      </c>
      <c r="D5" s="1">
        <v>4.4415416124576304</v>
      </c>
    </row>
    <row r="6" spans="1:5" ht="15" thickBot="1" x14ac:dyDescent="0.35">
      <c r="A6" s="1">
        <v>12</v>
      </c>
      <c r="B6" s="1">
        <v>6.5697387103464298</v>
      </c>
      <c r="C6" s="1">
        <v>4.1875227498144101</v>
      </c>
      <c r="D6" s="1">
        <v>4.7664535877713403</v>
      </c>
    </row>
    <row r="7" spans="1:5" ht="15" thickBot="1" x14ac:dyDescent="0.35">
      <c r="A7" s="1">
        <v>11</v>
      </c>
      <c r="B7" s="1">
        <v>4.8267970103018403</v>
      </c>
      <c r="C7" s="1">
        <v>6.4304439483014502</v>
      </c>
      <c r="D7" s="1">
        <v>4.9530458615050303</v>
      </c>
    </row>
    <row r="8" spans="1:5" ht="15" thickBot="1" x14ac:dyDescent="0.35">
      <c r="A8" s="1">
        <v>27</v>
      </c>
      <c r="B8" s="1">
        <v>4.6288056036592202</v>
      </c>
      <c r="C8" s="1">
        <v>3.7293557897094298</v>
      </c>
      <c r="D8" s="1">
        <v>5.8083305285709503</v>
      </c>
    </row>
    <row r="9" spans="1:5" ht="15" thickBot="1" x14ac:dyDescent="0.35">
      <c r="A9" s="1">
        <v>28</v>
      </c>
      <c r="B9" s="1">
        <v>4.0915285713035701</v>
      </c>
      <c r="C9" s="1">
        <v>4.0911588874846903</v>
      </c>
      <c r="D9" s="1">
        <v>5.0606426277817302</v>
      </c>
    </row>
    <row r="10" spans="1:5" ht="15" thickBot="1" x14ac:dyDescent="0.35">
      <c r="A10" s="1">
        <v>29</v>
      </c>
      <c r="B10" s="1">
        <v>4.2195434184717904</v>
      </c>
      <c r="C10" s="1">
        <v>4.4939885358574001</v>
      </c>
      <c r="D10" s="1">
        <v>5.4529787416428404</v>
      </c>
    </row>
    <row r="11" spans="1:5" ht="15" thickBot="1" x14ac:dyDescent="0.35">
      <c r="A11" s="1">
        <v>30</v>
      </c>
      <c r="B11" s="1">
        <v>3.7477658597505101</v>
      </c>
      <c r="C11" s="1">
        <v>5.4330745279334201</v>
      </c>
      <c r="D11" s="1">
        <v>5.0074796456937198</v>
      </c>
    </row>
    <row r="12" spans="1:5" ht="15" thickBot="1" x14ac:dyDescent="0.35">
      <c r="A12" s="1">
        <v>19</v>
      </c>
      <c r="B12" s="1">
        <v>3.0377666912230898</v>
      </c>
      <c r="C12" s="1">
        <v>5.5468359889384304</v>
      </c>
      <c r="D12" s="1">
        <v>4.2176364534052304</v>
      </c>
    </row>
    <row r="13" spans="1:5" ht="15" thickBot="1" x14ac:dyDescent="0.35">
      <c r="A13" s="1">
        <v>20</v>
      </c>
      <c r="B13" s="1">
        <v>6.0390955305488596</v>
      </c>
      <c r="C13" s="1">
        <v>5.52326494461352</v>
      </c>
      <c r="D13" s="1">
        <v>5.5817215881856796</v>
      </c>
    </row>
    <row r="14" spans="1:5" ht="15" thickBot="1" x14ac:dyDescent="0.35">
      <c r="A14" s="1">
        <v>6</v>
      </c>
      <c r="B14" s="1">
        <v>4.2512176517181901</v>
      </c>
      <c r="C14" s="1">
        <v>2.7228501123173499</v>
      </c>
      <c r="D14" s="1">
        <v>6.18742045968974</v>
      </c>
    </row>
    <row r="15" spans="1:5" ht="15" thickBot="1" x14ac:dyDescent="0.35">
      <c r="A15" s="1">
        <v>5</v>
      </c>
      <c r="B15" s="1">
        <v>5.2764794916697602</v>
      </c>
      <c r="C15" s="1">
        <v>4.5913463260854099</v>
      </c>
      <c r="D15" s="1">
        <v>6.2920550188612703</v>
      </c>
    </row>
    <row r="16" spans="1:5" ht="15" thickBot="1" x14ac:dyDescent="0.35">
      <c r="A16" s="1">
        <v>21</v>
      </c>
      <c r="B16" s="1">
        <v>1.83518502746521</v>
      </c>
      <c r="C16" s="1">
        <v>4.2797181916944904</v>
      </c>
      <c r="D16" s="1">
        <v>4.0012958053676204</v>
      </c>
    </row>
    <row r="17" spans="1:4" ht="15" thickBot="1" x14ac:dyDescent="0.35">
      <c r="A17" s="1">
        <v>18</v>
      </c>
      <c r="B17" s="1">
        <v>5.2800637385695302</v>
      </c>
      <c r="C17" s="1">
        <v>5.01548784104381</v>
      </c>
      <c r="D17" s="1">
        <v>5.7140640971249503</v>
      </c>
    </row>
    <row r="18" spans="1:4" ht="15" thickBot="1" x14ac:dyDescent="0.35">
      <c r="A18" s="1">
        <v>1</v>
      </c>
      <c r="B18" s="1">
        <v>3.4005137011900199</v>
      </c>
      <c r="C18" s="1">
        <v>5.1307337595139701</v>
      </c>
      <c r="D18" s="1">
        <v>3.5875476107314701</v>
      </c>
    </row>
    <row r="19" spans="1:4" ht="15" thickBot="1" x14ac:dyDescent="0.35">
      <c r="A19" s="1">
        <v>2</v>
      </c>
      <c r="B19" s="1">
        <v>5.0569738295182001</v>
      </c>
      <c r="C19" s="1">
        <v>6.3999477707400798</v>
      </c>
      <c r="D19" s="1">
        <v>4.7011482347288904</v>
      </c>
    </row>
    <row r="20" spans="1:4" ht="15" thickBot="1" x14ac:dyDescent="0.35">
      <c r="A20" s="1">
        <v>23</v>
      </c>
      <c r="B20" s="1">
        <v>4.24824684926757</v>
      </c>
      <c r="C20" s="1">
        <v>5.4544401856251001</v>
      </c>
      <c r="D20" s="1">
        <v>5.4905020978566998</v>
      </c>
    </row>
    <row r="21" spans="1:4" ht="15" thickBot="1" x14ac:dyDescent="0.35">
      <c r="A21" s="1">
        <v>24</v>
      </c>
      <c r="B21" s="1">
        <v>4.7603057082753502</v>
      </c>
      <c r="C21" s="1">
        <v>3.5877688701494299</v>
      </c>
      <c r="D21" s="1">
        <v>5.3311545919390797</v>
      </c>
    </row>
    <row r="22" spans="1:4" ht="15" thickBot="1" x14ac:dyDescent="0.35">
      <c r="A22" s="1">
        <v>14</v>
      </c>
      <c r="B22" s="1">
        <v>3.6353903686570899</v>
      </c>
      <c r="C22" s="1">
        <v>3.37014743285533</v>
      </c>
      <c r="D22" s="1">
        <v>5.5931279808886298</v>
      </c>
    </row>
    <row r="23" spans="1:4" ht="15" thickBot="1" x14ac:dyDescent="0.35">
      <c r="A23" s="1">
        <v>13</v>
      </c>
      <c r="B23" s="1">
        <v>5.9063298118198402</v>
      </c>
      <c r="C23" s="1">
        <v>3.46832855178921</v>
      </c>
      <c r="D23" s="1">
        <v>5.9583559309307299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3.6264394696405899</v>
      </c>
      <c r="C2" s="1">
        <v>4.5867294819908002</v>
      </c>
      <c r="D2" s="1">
        <v>5.1058570169183399</v>
      </c>
    </row>
    <row r="3" spans="1:4" ht="15" thickBot="1" x14ac:dyDescent="0.35">
      <c r="A3" s="1">
        <v>4</v>
      </c>
      <c r="B3" s="1">
        <v>5.4532839827260302</v>
      </c>
      <c r="C3" s="1">
        <v>2.8313464283694598</v>
      </c>
      <c r="D3" s="1">
        <v>4.9250105776338504</v>
      </c>
    </row>
    <row r="4" spans="1:4" ht="15" thickBot="1" x14ac:dyDescent="0.35">
      <c r="A4" s="1">
        <v>10</v>
      </c>
      <c r="B4" s="1">
        <v>4.3262226215386299</v>
      </c>
      <c r="C4" s="1">
        <v>4.7132236514166204</v>
      </c>
      <c r="D4" s="1">
        <v>4.7306924038248699</v>
      </c>
    </row>
    <row r="5" spans="1:4" ht="15" thickBot="1" x14ac:dyDescent="0.35">
      <c r="A5" s="1">
        <v>9</v>
      </c>
      <c r="B5" s="1">
        <v>3.7225807598967302</v>
      </c>
      <c r="C5" s="1">
        <v>4.7935521513064296</v>
      </c>
      <c r="D5" s="1">
        <v>4.7276601424893201</v>
      </c>
    </row>
    <row r="6" spans="1:4" ht="15" thickBot="1" x14ac:dyDescent="0.35">
      <c r="A6" s="1">
        <v>12</v>
      </c>
      <c r="B6" s="1">
        <v>5.5690942226201097</v>
      </c>
      <c r="C6" s="1">
        <v>4.3325847209006998</v>
      </c>
      <c r="D6" s="1">
        <v>4.8639442467748397</v>
      </c>
    </row>
    <row r="7" spans="1:4" ht="15" thickBot="1" x14ac:dyDescent="0.35">
      <c r="A7" s="1">
        <v>11</v>
      </c>
      <c r="B7" s="1">
        <v>4.7195098903942396</v>
      </c>
      <c r="C7" s="1">
        <v>5.5636662452228904</v>
      </c>
      <c r="D7" s="1">
        <v>4.7920673326181404</v>
      </c>
    </row>
    <row r="8" spans="1:4" ht="15" thickBot="1" x14ac:dyDescent="0.35">
      <c r="A8" s="1">
        <v>27</v>
      </c>
      <c r="B8" s="1">
        <v>4.3885192704874498</v>
      </c>
      <c r="C8" s="1">
        <v>4.2421350045092003</v>
      </c>
      <c r="D8" s="1">
        <v>5.3565298831514099</v>
      </c>
    </row>
    <row r="9" spans="1:4" ht="15" thickBot="1" x14ac:dyDescent="0.35">
      <c r="A9" s="1">
        <v>28</v>
      </c>
      <c r="B9" s="1">
        <v>4.32131041024412</v>
      </c>
      <c r="C9" s="1">
        <v>3.8682564997891502</v>
      </c>
      <c r="D9" s="1">
        <v>5.0713357835758703</v>
      </c>
    </row>
    <row r="10" spans="1:4" ht="15" thickBot="1" x14ac:dyDescent="0.35">
      <c r="A10" s="1">
        <v>29</v>
      </c>
      <c r="B10" s="1">
        <v>4.4289258117383303</v>
      </c>
      <c r="C10" s="1">
        <v>4.4369296848364703</v>
      </c>
      <c r="D10" s="1">
        <v>5.0723958080263101</v>
      </c>
    </row>
    <row r="11" spans="1:4" ht="15" thickBot="1" x14ac:dyDescent="0.35">
      <c r="A11" s="1">
        <v>30</v>
      </c>
      <c r="B11" s="1">
        <v>3.9772291790845302</v>
      </c>
      <c r="C11" s="1">
        <v>5.3941446458264704</v>
      </c>
      <c r="D11" s="1">
        <v>4.9682580813127304</v>
      </c>
    </row>
    <row r="12" spans="1:4" ht="15" thickBot="1" x14ac:dyDescent="0.35">
      <c r="A12" s="1">
        <v>19</v>
      </c>
      <c r="B12" s="1">
        <v>3.4778789503441101</v>
      </c>
      <c r="C12" s="1">
        <v>5.23809435340881</v>
      </c>
      <c r="D12" s="1">
        <v>4.5603542308190796</v>
      </c>
    </row>
    <row r="13" spans="1:4" ht="15" thickBot="1" x14ac:dyDescent="0.35">
      <c r="A13" s="1">
        <v>20</v>
      </c>
      <c r="B13" s="1">
        <v>5.6219108559647202</v>
      </c>
      <c r="C13" s="1">
        <v>4.8829706775911603</v>
      </c>
      <c r="D13" s="1">
        <v>5.10625681506097</v>
      </c>
    </row>
    <row r="14" spans="1:4" ht="15" thickBot="1" x14ac:dyDescent="0.35">
      <c r="A14" s="1">
        <v>6</v>
      </c>
      <c r="B14" s="1">
        <v>4.2419956682494204</v>
      </c>
      <c r="C14" s="1">
        <v>3.20432024803937</v>
      </c>
      <c r="D14" s="1">
        <v>5.3600383064698498</v>
      </c>
    </row>
    <row r="15" spans="1:4" ht="15" thickBot="1" x14ac:dyDescent="0.35">
      <c r="A15" s="1">
        <v>5</v>
      </c>
      <c r="B15" s="1">
        <v>5.1258922486454201</v>
      </c>
      <c r="C15" s="1">
        <v>4.2490554878315203</v>
      </c>
      <c r="D15" s="1">
        <v>5.3813267089446102</v>
      </c>
    </row>
    <row r="16" spans="1:4" ht="15" thickBot="1" x14ac:dyDescent="0.35">
      <c r="A16" s="1">
        <v>21</v>
      </c>
      <c r="B16" s="1">
        <v>2.7100126677176202</v>
      </c>
      <c r="C16" s="1">
        <v>4.28864877892038</v>
      </c>
      <c r="D16" s="1">
        <v>4.2925982839915298</v>
      </c>
    </row>
    <row r="17" spans="1:4" ht="15" thickBot="1" x14ac:dyDescent="0.35">
      <c r="A17" s="1">
        <v>18</v>
      </c>
      <c r="B17" s="1">
        <v>5.0100897740825197</v>
      </c>
      <c r="C17" s="1">
        <v>4.5651538863747803</v>
      </c>
      <c r="D17" s="1">
        <v>5.0698258911116003</v>
      </c>
    </row>
    <row r="18" spans="1:4" ht="15" thickBot="1" x14ac:dyDescent="0.35">
      <c r="A18" s="1">
        <v>1</v>
      </c>
      <c r="B18" s="1">
        <v>3.6583232307548701</v>
      </c>
      <c r="C18" s="1">
        <v>5.0038964184977601</v>
      </c>
      <c r="D18" s="1">
        <v>4.1362706629697898</v>
      </c>
    </row>
    <row r="19" spans="1:4" ht="15" thickBot="1" x14ac:dyDescent="0.35">
      <c r="A19" s="1">
        <v>2</v>
      </c>
      <c r="B19" s="1">
        <v>5.1757184717627904</v>
      </c>
      <c r="C19" s="1">
        <v>5.8250881233868297</v>
      </c>
      <c r="D19" s="1">
        <v>4.5640667080454902</v>
      </c>
    </row>
    <row r="20" spans="1:4" ht="15" thickBot="1" x14ac:dyDescent="0.35">
      <c r="A20" s="1">
        <v>23</v>
      </c>
      <c r="B20" s="1">
        <v>4.3718879523015204</v>
      </c>
      <c r="C20" s="1">
        <v>4.9163135879388502</v>
      </c>
      <c r="D20" s="1">
        <v>5.0998248289061996</v>
      </c>
    </row>
    <row r="21" spans="1:4" ht="15" thickBot="1" x14ac:dyDescent="0.35">
      <c r="A21" s="1">
        <v>24</v>
      </c>
      <c r="B21" s="1">
        <v>4.4218008975191898</v>
      </c>
      <c r="C21" s="1">
        <v>3.7723955905308402</v>
      </c>
      <c r="D21" s="1">
        <v>5.1168860658843904</v>
      </c>
    </row>
    <row r="22" spans="1:4" ht="15" thickBot="1" x14ac:dyDescent="0.35">
      <c r="A22" s="1">
        <v>14</v>
      </c>
      <c r="B22" s="1">
        <v>3.8472037698900099</v>
      </c>
      <c r="C22" s="1">
        <v>3.74072780887504</v>
      </c>
      <c r="D22" s="1">
        <v>5.2902077883838201</v>
      </c>
    </row>
    <row r="23" spans="1:4" ht="15" thickBot="1" x14ac:dyDescent="0.35">
      <c r="A23" s="1">
        <v>13</v>
      </c>
      <c r="B23" s="1">
        <v>5.6254192953757398</v>
      </c>
      <c r="C23" s="1">
        <v>3.7786261430238399</v>
      </c>
      <c r="D23" s="1">
        <v>5.3542945388761201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3.1194912745008399</v>
      </c>
      <c r="C2" s="1">
        <v>5.0568812215424499</v>
      </c>
      <c r="D2" s="1">
        <v>5.8986989122990803</v>
      </c>
    </row>
    <row r="3" spans="1:4" ht="15" thickBot="1" x14ac:dyDescent="0.35">
      <c r="A3" s="1">
        <v>4</v>
      </c>
      <c r="B3" s="1">
        <v>6.1200982347508299</v>
      </c>
      <c r="C3" s="1">
        <v>2.0732280414940498</v>
      </c>
      <c r="D3" s="1">
        <v>5.1718927437512097</v>
      </c>
    </row>
    <row r="4" spans="1:4" ht="15" thickBot="1" x14ac:dyDescent="0.35">
      <c r="A4" s="1">
        <v>10</v>
      </c>
      <c r="B4" s="1">
        <v>5.1027362668692096</v>
      </c>
      <c r="C4" s="1">
        <v>4.0864104555920697</v>
      </c>
      <c r="D4" s="1">
        <v>5.0128202013980596</v>
      </c>
    </row>
    <row r="5" spans="1:4" ht="15" thickBot="1" x14ac:dyDescent="0.35">
      <c r="A5" s="1">
        <v>9</v>
      </c>
      <c r="B5" s="1">
        <v>4.0989713680322799</v>
      </c>
      <c r="C5" s="1">
        <v>5.1048650254626802</v>
      </c>
      <c r="D5" s="1">
        <v>4.5732597323331801</v>
      </c>
    </row>
    <row r="6" spans="1:4" ht="15" thickBot="1" x14ac:dyDescent="0.35">
      <c r="A6" s="1">
        <v>12</v>
      </c>
      <c r="B6" s="1">
        <v>6.1143259015352003</v>
      </c>
      <c r="C6" s="1">
        <v>4.0846787515735699</v>
      </c>
      <c r="D6" s="1">
        <v>5.2618754804902199</v>
      </c>
    </row>
    <row r="7" spans="1:4" ht="15" thickBot="1" x14ac:dyDescent="0.35">
      <c r="A7" s="1">
        <v>11</v>
      </c>
      <c r="B7" s="1">
        <v>5.1028522475773803</v>
      </c>
      <c r="C7" s="1">
        <v>6.1360608774461101</v>
      </c>
      <c r="D7" s="1">
        <v>5.2572213526312197</v>
      </c>
    </row>
    <row r="8" spans="1:4" ht="15" thickBot="1" x14ac:dyDescent="0.35">
      <c r="A8" s="1">
        <v>27</v>
      </c>
      <c r="B8" s="1">
        <v>4.09504977592833</v>
      </c>
      <c r="C8" s="1">
        <v>3.1236451786070401</v>
      </c>
      <c r="D8" s="1">
        <v>5.8212417208915399</v>
      </c>
    </row>
    <row r="9" spans="1:4" ht="15" thickBot="1" x14ac:dyDescent="0.35">
      <c r="A9" s="1">
        <v>28</v>
      </c>
      <c r="B9" s="1">
        <v>4.1129994368719398</v>
      </c>
      <c r="C9" s="1">
        <v>4.3395344296624998</v>
      </c>
      <c r="D9" s="1">
        <v>5.0452561527948703</v>
      </c>
    </row>
    <row r="10" spans="1:4" ht="15" thickBot="1" x14ac:dyDescent="0.35">
      <c r="A10" s="1">
        <v>29</v>
      </c>
      <c r="B10" s="1">
        <v>4.1538308809934801</v>
      </c>
      <c r="C10" s="1">
        <v>4.1006393143312101</v>
      </c>
      <c r="D10" s="1">
        <v>5.61561500052757</v>
      </c>
    </row>
    <row r="11" spans="1:4" ht="15" thickBot="1" x14ac:dyDescent="0.35">
      <c r="A11" s="1">
        <v>30</v>
      </c>
      <c r="B11" s="1">
        <v>4.1046554457067996</v>
      </c>
      <c r="C11" s="1">
        <v>5.1162725293584703</v>
      </c>
      <c r="D11" s="1">
        <v>5.6425860299317403</v>
      </c>
    </row>
    <row r="12" spans="1:4" ht="15" thickBot="1" x14ac:dyDescent="0.35">
      <c r="A12" s="1">
        <v>19</v>
      </c>
      <c r="B12" s="1">
        <v>3.0778458829188802</v>
      </c>
      <c r="C12" s="1">
        <v>5.0815720879538597</v>
      </c>
      <c r="D12" s="1">
        <v>4.6906739125083998</v>
      </c>
    </row>
    <row r="13" spans="1:4" ht="15" thickBot="1" x14ac:dyDescent="0.35">
      <c r="A13" s="1">
        <v>20</v>
      </c>
      <c r="B13" s="1">
        <v>6.1255125904729297</v>
      </c>
      <c r="C13" s="1">
        <v>5.0876273109308796</v>
      </c>
      <c r="D13" s="1">
        <v>5.32049189634371</v>
      </c>
    </row>
    <row r="14" spans="1:4" ht="15" thickBot="1" x14ac:dyDescent="0.35">
      <c r="A14" s="1">
        <v>6</v>
      </c>
      <c r="B14" s="1">
        <v>4.1313934571681399</v>
      </c>
      <c r="C14" s="1">
        <v>2.1123555440807702</v>
      </c>
      <c r="D14" s="1">
        <v>6.2594036993039799</v>
      </c>
    </row>
    <row r="15" spans="1:4" ht="15" thickBot="1" x14ac:dyDescent="0.35">
      <c r="A15" s="1">
        <v>5</v>
      </c>
      <c r="B15" s="1">
        <v>5.1966446283593699</v>
      </c>
      <c r="C15" s="1">
        <v>4.0297501748905296</v>
      </c>
      <c r="D15" s="1">
        <v>6.0723673172188404</v>
      </c>
    </row>
    <row r="16" spans="1:4" ht="15" thickBot="1" x14ac:dyDescent="0.35">
      <c r="A16" s="1">
        <v>21</v>
      </c>
      <c r="B16" s="1">
        <v>2.1251405637083698</v>
      </c>
      <c r="C16" s="1">
        <v>4.1267025600751799</v>
      </c>
      <c r="D16" s="1">
        <v>3.9550141143642699</v>
      </c>
    </row>
    <row r="17" spans="1:4" ht="15" thickBot="1" x14ac:dyDescent="0.35">
      <c r="A17" s="1">
        <v>18</v>
      </c>
      <c r="B17" s="1">
        <v>5.1021758738417002</v>
      </c>
      <c r="C17" s="1">
        <v>5.09526121396663</v>
      </c>
      <c r="D17" s="1">
        <v>5.42121936211276</v>
      </c>
    </row>
    <row r="18" spans="1:4" ht="15" thickBot="1" x14ac:dyDescent="0.35">
      <c r="A18" s="1">
        <v>1</v>
      </c>
      <c r="B18" s="1">
        <v>3.1211741380917402</v>
      </c>
      <c r="C18" s="1">
        <v>5.0795821375993198</v>
      </c>
      <c r="D18" s="1">
        <v>3.5551600859572901</v>
      </c>
    </row>
    <row r="19" spans="1:4" ht="15" thickBot="1" x14ac:dyDescent="0.35">
      <c r="A19" s="1">
        <v>2</v>
      </c>
      <c r="B19" s="1">
        <v>5.1462530208054096</v>
      </c>
      <c r="C19" s="1">
        <v>6.1503040546846099</v>
      </c>
      <c r="D19" s="1">
        <v>3.6448813891295102</v>
      </c>
    </row>
    <row r="20" spans="1:4" ht="15" thickBot="1" x14ac:dyDescent="0.35">
      <c r="A20" s="1">
        <v>23</v>
      </c>
      <c r="B20" s="1">
        <v>4.1104789086460096</v>
      </c>
      <c r="C20" s="1">
        <v>5.1176951296994702</v>
      </c>
      <c r="D20" s="1">
        <v>5.5667971794278399</v>
      </c>
    </row>
    <row r="21" spans="1:4" ht="15" thickBot="1" x14ac:dyDescent="0.35">
      <c r="A21" s="1">
        <v>24</v>
      </c>
      <c r="B21" s="1">
        <v>5.0978355772925701</v>
      </c>
      <c r="C21" s="1">
        <v>3.0588396681039001</v>
      </c>
      <c r="D21" s="1">
        <v>5.3642517356577102</v>
      </c>
    </row>
    <row r="22" spans="1:4" ht="15" thickBot="1" x14ac:dyDescent="0.35">
      <c r="A22" s="1">
        <v>14</v>
      </c>
      <c r="B22" s="1">
        <v>3.0939736813773799</v>
      </c>
      <c r="C22" s="1">
        <v>3.05278444512687</v>
      </c>
      <c r="D22" s="1">
        <v>5.8993205933572499</v>
      </c>
    </row>
    <row r="23" spans="1:4" ht="15" thickBot="1" x14ac:dyDescent="0.35">
      <c r="A23" s="1">
        <v>13</v>
      </c>
      <c r="B23" s="1">
        <v>6.2041044745990703</v>
      </c>
      <c r="C23" s="1">
        <v>3.08178409532495</v>
      </c>
      <c r="D23" s="1">
        <v>5.9311349914660303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23"/>
  <sheetViews>
    <sheetView workbookViewId="0">
      <selection activeCell="D2" sqref="D2:D35"/>
    </sheetView>
  </sheetViews>
  <sheetFormatPr defaultRowHeight="14.4" x14ac:dyDescent="0.3"/>
  <sheetData>
    <row r="1" spans="1:58" x14ac:dyDescent="0.3">
      <c r="A1" s="25" t="s">
        <v>49</v>
      </c>
      <c r="B1" s="25" t="s">
        <v>113</v>
      </c>
      <c r="C1" s="25" t="s">
        <v>71</v>
      </c>
      <c r="D1" s="25" t="s">
        <v>56</v>
      </c>
      <c r="E1" s="25" t="s">
        <v>72</v>
      </c>
      <c r="F1" s="25" t="s">
        <v>73</v>
      </c>
      <c r="G1" s="25" t="s">
        <v>50</v>
      </c>
      <c r="H1" s="25" t="s">
        <v>74</v>
      </c>
      <c r="I1" s="25" t="s">
        <v>75</v>
      </c>
      <c r="J1" s="25" t="s">
        <v>76</v>
      </c>
      <c r="K1" s="25" t="s">
        <v>77</v>
      </c>
      <c r="L1" s="25" t="s">
        <v>78</v>
      </c>
      <c r="M1" s="25" t="s">
        <v>79</v>
      </c>
      <c r="N1" s="25" t="s">
        <v>80</v>
      </c>
      <c r="O1" s="25" t="s">
        <v>81</v>
      </c>
      <c r="P1" s="25" t="s">
        <v>114</v>
      </c>
      <c r="Q1" s="25" t="s">
        <v>82</v>
      </c>
      <c r="R1" s="25" t="s">
        <v>83</v>
      </c>
      <c r="S1" s="25" t="s">
        <v>84</v>
      </c>
      <c r="T1" s="25" t="s">
        <v>85</v>
      </c>
      <c r="U1" s="25" t="s">
        <v>86</v>
      </c>
      <c r="V1" s="25" t="s">
        <v>69</v>
      </c>
      <c r="W1" s="25" t="s">
        <v>87</v>
      </c>
      <c r="X1" s="25" t="s">
        <v>88</v>
      </c>
      <c r="Y1" s="25" t="s">
        <v>89</v>
      </c>
      <c r="Z1" s="25" t="s">
        <v>70</v>
      </c>
      <c r="AA1" s="25" t="s">
        <v>90</v>
      </c>
      <c r="AB1" s="25" t="s">
        <v>91</v>
      </c>
      <c r="AC1" s="25" t="s">
        <v>92</v>
      </c>
      <c r="AD1" s="25" t="s">
        <v>51</v>
      </c>
      <c r="AE1" s="25" t="s">
        <v>93</v>
      </c>
      <c r="AF1" s="25" t="s">
        <v>94</v>
      </c>
      <c r="AG1" s="25" t="s">
        <v>95</v>
      </c>
      <c r="AH1" s="25" t="s">
        <v>96</v>
      </c>
      <c r="AI1" s="25" t="s">
        <v>97</v>
      </c>
      <c r="AJ1" s="25" t="s">
        <v>98</v>
      </c>
      <c r="AK1" s="25" t="s">
        <v>99</v>
      </c>
      <c r="AL1" s="25" t="s">
        <v>100</v>
      </c>
      <c r="AM1" s="25" t="s">
        <v>101</v>
      </c>
      <c r="AN1" s="25" t="s">
        <v>102</v>
      </c>
      <c r="AO1" s="25" t="s">
        <v>103</v>
      </c>
      <c r="AP1" s="25" t="s">
        <v>104</v>
      </c>
      <c r="AQ1" s="25" t="s">
        <v>105</v>
      </c>
      <c r="AR1" s="25" t="s">
        <v>106</v>
      </c>
      <c r="AS1" s="25" t="s">
        <v>107</v>
      </c>
      <c r="AT1" s="25" t="s">
        <v>108</v>
      </c>
      <c r="AU1" s="25" t="s">
        <v>109</v>
      </c>
      <c r="AV1" s="25" t="s">
        <v>110</v>
      </c>
      <c r="AW1" s="25" t="s">
        <v>111</v>
      </c>
      <c r="AX1" s="25" t="s">
        <v>112</v>
      </c>
      <c r="AY1" s="25" t="s">
        <v>115</v>
      </c>
      <c r="AZ1" s="25" t="s">
        <v>116</v>
      </c>
      <c r="BA1" s="25" t="s">
        <v>117</v>
      </c>
      <c r="BB1" s="25" t="s">
        <v>118</v>
      </c>
      <c r="BC1" s="25" t="s">
        <v>119</v>
      </c>
      <c r="BD1" s="25" t="s">
        <v>57</v>
      </c>
      <c r="BE1" s="25" t="s">
        <v>120</v>
      </c>
      <c r="BF1" s="25" t="s">
        <v>121</v>
      </c>
    </row>
    <row r="2" spans="1:58" x14ac:dyDescent="0.3">
      <c r="A2" t="s">
        <v>137</v>
      </c>
      <c r="B2" t="s">
        <v>67</v>
      </c>
      <c r="C2" t="s">
        <v>10</v>
      </c>
      <c r="D2" t="s">
        <v>158</v>
      </c>
      <c r="E2">
        <v>36.5</v>
      </c>
      <c r="F2">
        <v>33.5</v>
      </c>
      <c r="G2">
        <v>3.6</v>
      </c>
      <c r="H2">
        <v>6.9</v>
      </c>
      <c r="I2">
        <v>4.0999999999999996</v>
      </c>
      <c r="J2">
        <v>1.8</v>
      </c>
      <c r="K2">
        <v>0.1</v>
      </c>
      <c r="L2">
        <v>0.9</v>
      </c>
      <c r="M2">
        <v>3.2</v>
      </c>
      <c r="N2">
        <v>0.1</v>
      </c>
      <c r="O2">
        <v>0.1</v>
      </c>
      <c r="P2">
        <v>2.6</v>
      </c>
      <c r="Q2">
        <v>7.8</v>
      </c>
      <c r="R2">
        <v>0.2011</v>
      </c>
      <c r="S2">
        <v>0.26500000000000001</v>
      </c>
      <c r="T2">
        <v>0.3372</v>
      </c>
      <c r="U2">
        <v>0.60220000000000007</v>
      </c>
      <c r="V2">
        <v>11.6</v>
      </c>
      <c r="W2">
        <v>0.5</v>
      </c>
      <c r="X2">
        <v>0.4</v>
      </c>
      <c r="Y2">
        <v>0</v>
      </c>
      <c r="Z2">
        <v>0</v>
      </c>
      <c r="AA2">
        <v>0.1</v>
      </c>
      <c r="AB2">
        <v>35.700000000000003</v>
      </c>
      <c r="AC2">
        <v>32</v>
      </c>
      <c r="AD2">
        <v>5.0999999999999996</v>
      </c>
      <c r="AE2">
        <v>8.1</v>
      </c>
      <c r="AF2">
        <v>4.9000000000000004</v>
      </c>
      <c r="AG2">
        <v>1.7</v>
      </c>
      <c r="AH2">
        <v>0.2</v>
      </c>
      <c r="AI2">
        <v>1.3</v>
      </c>
      <c r="AJ2">
        <v>5</v>
      </c>
      <c r="AK2">
        <v>0.5</v>
      </c>
      <c r="AL2">
        <v>0.5</v>
      </c>
      <c r="AM2">
        <v>2.8</v>
      </c>
      <c r="AN2">
        <v>8.6999999999999993</v>
      </c>
      <c r="AO2">
        <v>0.24279999999999999</v>
      </c>
      <c r="AP2">
        <v>0.31290000000000001</v>
      </c>
      <c r="AQ2">
        <v>0.42230000000000001</v>
      </c>
      <c r="AR2">
        <v>0.73509999999999998</v>
      </c>
      <c r="AS2">
        <v>14.1</v>
      </c>
      <c r="AT2">
        <v>0.6</v>
      </c>
      <c r="AU2">
        <v>0.4</v>
      </c>
      <c r="AV2">
        <v>0.2</v>
      </c>
      <c r="AW2">
        <v>0.2</v>
      </c>
      <c r="AX2">
        <v>0.1</v>
      </c>
      <c r="AY2">
        <v>5.6727272727272728</v>
      </c>
      <c r="AZ2">
        <v>1.1818181818181821</v>
      </c>
      <c r="BA2">
        <v>0.1818181818181818</v>
      </c>
      <c r="BB2">
        <v>0.36363636363636359</v>
      </c>
      <c r="BC2">
        <v>1.9090909090909089</v>
      </c>
      <c r="BD2">
        <v>5.6363636363636367</v>
      </c>
      <c r="BE2">
        <v>22.72727272727273</v>
      </c>
      <c r="BF2">
        <v>6.3636363636363633</v>
      </c>
    </row>
    <row r="3" spans="1:58" x14ac:dyDescent="0.3">
      <c r="A3" t="s">
        <v>67</v>
      </c>
      <c r="B3" t="s">
        <v>137</v>
      </c>
      <c r="C3" t="s">
        <v>11</v>
      </c>
      <c r="D3" t="s">
        <v>159</v>
      </c>
      <c r="E3">
        <v>37.700000000000003</v>
      </c>
      <c r="F3">
        <v>34.700000000000003</v>
      </c>
      <c r="G3">
        <v>5.7</v>
      </c>
      <c r="H3">
        <v>8.8000000000000007</v>
      </c>
      <c r="I3">
        <v>4.4000000000000004</v>
      </c>
      <c r="J3">
        <v>1.8</v>
      </c>
      <c r="K3">
        <v>0.4</v>
      </c>
      <c r="L3">
        <v>2.2000000000000002</v>
      </c>
      <c r="M3">
        <v>5.7</v>
      </c>
      <c r="N3">
        <v>0.8</v>
      </c>
      <c r="O3">
        <v>0.1</v>
      </c>
      <c r="P3">
        <v>2.6</v>
      </c>
      <c r="Q3">
        <v>8.4</v>
      </c>
      <c r="R3">
        <v>0.2505</v>
      </c>
      <c r="S3">
        <v>0.30990000000000001</v>
      </c>
      <c r="T3">
        <v>0.50970000000000004</v>
      </c>
      <c r="U3">
        <v>0.81929999999999992</v>
      </c>
      <c r="V3">
        <v>18</v>
      </c>
      <c r="W3">
        <v>0.5</v>
      </c>
      <c r="X3">
        <v>0.4</v>
      </c>
      <c r="Y3">
        <v>0</v>
      </c>
      <c r="Z3">
        <v>0</v>
      </c>
      <c r="AA3">
        <v>0</v>
      </c>
      <c r="AB3">
        <v>35</v>
      </c>
      <c r="AC3">
        <v>32.799999999999997</v>
      </c>
      <c r="AD3">
        <v>2.1</v>
      </c>
      <c r="AE3">
        <v>6.3</v>
      </c>
      <c r="AF3">
        <v>4.5999999999999996</v>
      </c>
      <c r="AG3">
        <v>0.9</v>
      </c>
      <c r="AH3">
        <v>0.2</v>
      </c>
      <c r="AI3">
        <v>0.6</v>
      </c>
      <c r="AJ3">
        <v>2</v>
      </c>
      <c r="AK3">
        <v>0.4</v>
      </c>
      <c r="AL3">
        <v>0</v>
      </c>
      <c r="AM3">
        <v>1.9</v>
      </c>
      <c r="AN3">
        <v>8.1999999999999993</v>
      </c>
      <c r="AO3">
        <v>0.19</v>
      </c>
      <c r="AP3">
        <v>0.23330000000000001</v>
      </c>
      <c r="AQ3">
        <v>0.28270000000000001</v>
      </c>
      <c r="AR3">
        <v>0.51590000000000003</v>
      </c>
      <c r="AS3">
        <v>9.4</v>
      </c>
      <c r="AT3">
        <v>0.2</v>
      </c>
      <c r="AU3">
        <v>0.1</v>
      </c>
      <c r="AV3">
        <v>0</v>
      </c>
      <c r="AW3">
        <v>0.2</v>
      </c>
      <c r="AX3">
        <v>0</v>
      </c>
      <c r="AY3">
        <v>5.5</v>
      </c>
      <c r="AZ3">
        <v>1.7</v>
      </c>
      <c r="BA3">
        <v>0.1</v>
      </c>
      <c r="BB3">
        <v>0.5</v>
      </c>
      <c r="BC3">
        <v>1.2</v>
      </c>
      <c r="BD3">
        <v>4.0999999999999996</v>
      </c>
      <c r="BE3">
        <v>23.4</v>
      </c>
      <c r="BF3">
        <v>6.8</v>
      </c>
    </row>
    <row r="4" spans="1:58" x14ac:dyDescent="0.3">
      <c r="A4" t="s">
        <v>151</v>
      </c>
      <c r="B4" t="s">
        <v>141</v>
      </c>
      <c r="C4" t="s">
        <v>10</v>
      </c>
      <c r="D4" t="s">
        <v>160</v>
      </c>
      <c r="E4">
        <v>37</v>
      </c>
      <c r="F4">
        <v>32.4</v>
      </c>
      <c r="G4">
        <v>4.7</v>
      </c>
      <c r="H4">
        <v>8</v>
      </c>
      <c r="I4">
        <v>6</v>
      </c>
      <c r="J4">
        <v>1.2</v>
      </c>
      <c r="K4">
        <v>0.2</v>
      </c>
      <c r="L4">
        <v>0.6</v>
      </c>
      <c r="M4">
        <v>4.5</v>
      </c>
      <c r="N4">
        <v>0.7</v>
      </c>
      <c r="O4">
        <v>0.8</v>
      </c>
      <c r="P4">
        <v>3.3</v>
      </c>
      <c r="Q4">
        <v>7.5</v>
      </c>
      <c r="R4">
        <v>0.2427</v>
      </c>
      <c r="S4">
        <v>0.30959999999999999</v>
      </c>
      <c r="T4">
        <v>0.3458</v>
      </c>
      <c r="U4">
        <v>0.65539999999999998</v>
      </c>
      <c r="V4">
        <v>11.4</v>
      </c>
      <c r="W4">
        <v>0.9</v>
      </c>
      <c r="X4">
        <v>0.4</v>
      </c>
      <c r="Y4">
        <v>0.1</v>
      </c>
      <c r="Z4">
        <v>0.8</v>
      </c>
      <c r="AA4">
        <v>0</v>
      </c>
      <c r="AB4">
        <v>38.200000000000003</v>
      </c>
      <c r="AC4">
        <v>35.1</v>
      </c>
      <c r="AD4">
        <v>4.8</v>
      </c>
      <c r="AE4">
        <v>8.9</v>
      </c>
      <c r="AF4">
        <v>5.6</v>
      </c>
      <c r="AG4">
        <v>1.8</v>
      </c>
      <c r="AH4">
        <v>0.3</v>
      </c>
      <c r="AI4">
        <v>1.2</v>
      </c>
      <c r="AJ4">
        <v>4.2</v>
      </c>
      <c r="AK4">
        <v>0.6</v>
      </c>
      <c r="AL4">
        <v>0</v>
      </c>
      <c r="AM4">
        <v>2.2999999999999998</v>
      </c>
      <c r="AN4">
        <v>7.6</v>
      </c>
      <c r="AO4">
        <v>0.25130000000000002</v>
      </c>
      <c r="AP4">
        <v>0.29899999999999999</v>
      </c>
      <c r="AQ4">
        <v>0.42159999999999997</v>
      </c>
      <c r="AR4">
        <v>0.72060000000000002</v>
      </c>
      <c r="AS4">
        <v>14.9</v>
      </c>
      <c r="AT4">
        <v>0.8</v>
      </c>
      <c r="AU4">
        <v>0.4</v>
      </c>
      <c r="AV4">
        <v>0</v>
      </c>
      <c r="AW4">
        <v>0.4</v>
      </c>
      <c r="AX4">
        <v>0</v>
      </c>
      <c r="AY4">
        <v>5.3692307692307688</v>
      </c>
      <c r="AZ4">
        <v>3.7692307692307692</v>
      </c>
      <c r="BA4">
        <v>0.30769230769230771</v>
      </c>
      <c r="BB4">
        <v>0.92307692307692313</v>
      </c>
      <c r="BC4">
        <v>2.0769230769230771</v>
      </c>
      <c r="BD4">
        <v>3.384615384615385</v>
      </c>
      <c r="BE4">
        <v>24.61538461538462</v>
      </c>
      <c r="BF4">
        <v>9.2307692307692299</v>
      </c>
    </row>
    <row r="5" spans="1:58" x14ac:dyDescent="0.3">
      <c r="A5" t="s">
        <v>141</v>
      </c>
      <c r="B5" t="s">
        <v>151</v>
      </c>
      <c r="C5" t="s">
        <v>11</v>
      </c>
      <c r="D5" t="s">
        <v>161</v>
      </c>
      <c r="E5">
        <v>36.700000000000003</v>
      </c>
      <c r="F5">
        <v>33.799999999999997</v>
      </c>
      <c r="G5">
        <v>4</v>
      </c>
      <c r="H5">
        <v>7</v>
      </c>
      <c r="I5">
        <v>4.5</v>
      </c>
      <c r="J5">
        <v>1.4</v>
      </c>
      <c r="K5">
        <v>0.2</v>
      </c>
      <c r="L5">
        <v>0.9</v>
      </c>
      <c r="M5">
        <v>3.6</v>
      </c>
      <c r="N5">
        <v>0.5</v>
      </c>
      <c r="O5">
        <v>0</v>
      </c>
      <c r="P5">
        <v>2.2999999999999998</v>
      </c>
      <c r="Q5">
        <v>8.6</v>
      </c>
      <c r="R5">
        <v>0.1971</v>
      </c>
      <c r="S5">
        <v>0.25109999999999999</v>
      </c>
      <c r="T5">
        <v>0.32869999999999999</v>
      </c>
      <c r="U5">
        <v>0.5797000000000001</v>
      </c>
      <c r="V5">
        <v>11.5</v>
      </c>
      <c r="W5">
        <v>0.5</v>
      </c>
      <c r="X5">
        <v>0.3</v>
      </c>
      <c r="Y5">
        <v>0</v>
      </c>
      <c r="Z5">
        <v>0.2</v>
      </c>
      <c r="AA5">
        <v>0</v>
      </c>
      <c r="AB5">
        <v>39.299999999999997</v>
      </c>
      <c r="AC5">
        <v>34.9</v>
      </c>
      <c r="AD5">
        <v>5</v>
      </c>
      <c r="AE5">
        <v>9.4</v>
      </c>
      <c r="AF5">
        <v>6.7</v>
      </c>
      <c r="AG5">
        <v>1.4</v>
      </c>
      <c r="AH5">
        <v>0.6</v>
      </c>
      <c r="AI5">
        <v>0.7</v>
      </c>
      <c r="AJ5">
        <v>4.5999999999999996</v>
      </c>
      <c r="AK5">
        <v>0.9</v>
      </c>
      <c r="AL5">
        <v>0.7</v>
      </c>
      <c r="AM5">
        <v>3.6</v>
      </c>
      <c r="AN5">
        <v>8.1999999999999993</v>
      </c>
      <c r="AO5">
        <v>0.2641</v>
      </c>
      <c r="AP5">
        <v>0.33040000000000003</v>
      </c>
      <c r="AQ5">
        <v>0.39589999999999997</v>
      </c>
      <c r="AR5">
        <v>0.72649999999999992</v>
      </c>
      <c r="AS5">
        <v>14.1</v>
      </c>
      <c r="AT5">
        <v>0.9</v>
      </c>
      <c r="AU5">
        <v>0.2</v>
      </c>
      <c r="AV5">
        <v>0</v>
      </c>
      <c r="AW5">
        <v>0.6</v>
      </c>
      <c r="AX5">
        <v>0.1</v>
      </c>
      <c r="AY5">
        <v>4.8</v>
      </c>
      <c r="AZ5">
        <v>2.583333333333333</v>
      </c>
      <c r="BA5">
        <v>0.33333333333333331</v>
      </c>
      <c r="BB5">
        <v>0.5</v>
      </c>
      <c r="BC5">
        <v>1.5</v>
      </c>
      <c r="BD5">
        <v>3.25</v>
      </c>
      <c r="BE5">
        <v>22</v>
      </c>
      <c r="BF5">
        <v>8</v>
      </c>
    </row>
    <row r="6" spans="1:58" x14ac:dyDescent="0.3">
      <c r="A6" t="s">
        <v>68</v>
      </c>
      <c r="B6" t="s">
        <v>65</v>
      </c>
      <c r="C6" t="s">
        <v>10</v>
      </c>
      <c r="D6" t="s">
        <v>162</v>
      </c>
      <c r="E6">
        <v>38.9</v>
      </c>
      <c r="F6">
        <v>33.799999999999997</v>
      </c>
      <c r="G6">
        <v>6.4</v>
      </c>
      <c r="H6">
        <v>8.6999999999999993</v>
      </c>
      <c r="I6">
        <v>5.7</v>
      </c>
      <c r="J6">
        <v>1</v>
      </c>
      <c r="K6">
        <v>0.4</v>
      </c>
      <c r="L6">
        <v>1.6</v>
      </c>
      <c r="M6">
        <v>6.3</v>
      </c>
      <c r="N6">
        <v>0.5</v>
      </c>
      <c r="O6">
        <v>0.2</v>
      </c>
      <c r="P6">
        <v>3.9</v>
      </c>
      <c r="Q6">
        <v>8.9</v>
      </c>
      <c r="R6">
        <v>0.25779999999999997</v>
      </c>
      <c r="S6">
        <v>0.33900000000000002</v>
      </c>
      <c r="T6">
        <v>0.45250000000000001</v>
      </c>
      <c r="U6">
        <v>0.79149999999999998</v>
      </c>
      <c r="V6">
        <v>15.3</v>
      </c>
      <c r="W6">
        <v>0.6</v>
      </c>
      <c r="X6">
        <v>0.5</v>
      </c>
      <c r="Y6">
        <v>0.3</v>
      </c>
      <c r="Z6">
        <v>0.4</v>
      </c>
      <c r="AA6">
        <v>0</v>
      </c>
      <c r="AB6">
        <v>38.5</v>
      </c>
      <c r="AC6">
        <v>33.9</v>
      </c>
      <c r="AD6">
        <v>4.0999999999999996</v>
      </c>
      <c r="AE6">
        <v>7.6</v>
      </c>
      <c r="AF6">
        <v>4.3</v>
      </c>
      <c r="AG6">
        <v>1.9</v>
      </c>
      <c r="AH6">
        <v>0.2</v>
      </c>
      <c r="AI6">
        <v>1.2</v>
      </c>
      <c r="AJ6">
        <v>4</v>
      </c>
      <c r="AK6">
        <v>0.5</v>
      </c>
      <c r="AL6">
        <v>0</v>
      </c>
      <c r="AM6">
        <v>3.5</v>
      </c>
      <c r="AN6">
        <v>7.8</v>
      </c>
      <c r="AO6">
        <v>0.21970000000000001</v>
      </c>
      <c r="AP6">
        <v>0.29880000000000001</v>
      </c>
      <c r="AQ6">
        <v>0.39279999999999998</v>
      </c>
      <c r="AR6">
        <v>0.69159999999999999</v>
      </c>
      <c r="AS6">
        <v>13.5</v>
      </c>
      <c r="AT6">
        <v>0.9</v>
      </c>
      <c r="AU6">
        <v>0.7</v>
      </c>
      <c r="AV6">
        <v>0</v>
      </c>
      <c r="AW6">
        <v>0.4</v>
      </c>
      <c r="AX6">
        <v>0</v>
      </c>
      <c r="AY6">
        <v>5.6785714285714288</v>
      </c>
      <c r="AZ6">
        <v>2.3571428571428572</v>
      </c>
      <c r="BA6">
        <v>7.1428571428571425E-2</v>
      </c>
      <c r="BB6">
        <v>0.8571428571428571</v>
      </c>
      <c r="BC6">
        <v>1.142857142857143</v>
      </c>
      <c r="BD6">
        <v>5.5714285714285712</v>
      </c>
      <c r="BE6">
        <v>23.285714285714281</v>
      </c>
      <c r="BF6">
        <v>6.7142857142857144</v>
      </c>
    </row>
    <row r="7" spans="1:58" x14ac:dyDescent="0.3">
      <c r="A7" t="s">
        <v>65</v>
      </c>
      <c r="B7" t="s">
        <v>68</v>
      </c>
      <c r="C7" t="s">
        <v>11</v>
      </c>
      <c r="D7" t="s">
        <v>163</v>
      </c>
      <c r="E7">
        <v>38.299999999999997</v>
      </c>
      <c r="F7">
        <v>33.700000000000003</v>
      </c>
      <c r="G7">
        <v>4.7</v>
      </c>
      <c r="H7">
        <v>8.6</v>
      </c>
      <c r="I7">
        <v>5.6</v>
      </c>
      <c r="J7">
        <v>1.7</v>
      </c>
      <c r="K7">
        <v>0.4</v>
      </c>
      <c r="L7">
        <v>0.9</v>
      </c>
      <c r="M7">
        <v>4.5999999999999996</v>
      </c>
      <c r="N7">
        <v>1</v>
      </c>
      <c r="O7">
        <v>0.1</v>
      </c>
      <c r="P7">
        <v>3.5</v>
      </c>
      <c r="Q7">
        <v>6.8</v>
      </c>
      <c r="R7">
        <v>0.25469999999999998</v>
      </c>
      <c r="S7">
        <v>0.3266</v>
      </c>
      <c r="T7">
        <v>0.40649999999999997</v>
      </c>
      <c r="U7">
        <v>0.73330000000000006</v>
      </c>
      <c r="V7">
        <v>13.8</v>
      </c>
      <c r="W7">
        <v>1.1000000000000001</v>
      </c>
      <c r="X7">
        <v>0.4</v>
      </c>
      <c r="Y7">
        <v>0.3</v>
      </c>
      <c r="Z7">
        <v>0.4</v>
      </c>
      <c r="AA7">
        <v>0.2</v>
      </c>
      <c r="AB7">
        <v>39.700000000000003</v>
      </c>
      <c r="AC7">
        <v>34.5</v>
      </c>
      <c r="AD7">
        <v>6.5</v>
      </c>
      <c r="AE7">
        <v>9.4</v>
      </c>
      <c r="AF7">
        <v>6.3</v>
      </c>
      <c r="AG7">
        <v>1.4</v>
      </c>
      <c r="AH7">
        <v>0.2</v>
      </c>
      <c r="AI7">
        <v>1.5</v>
      </c>
      <c r="AJ7">
        <v>6.2</v>
      </c>
      <c r="AK7">
        <v>0.1</v>
      </c>
      <c r="AL7">
        <v>0.3</v>
      </c>
      <c r="AM7">
        <v>3.4</v>
      </c>
      <c r="AN7">
        <v>7.9</v>
      </c>
      <c r="AO7">
        <v>0.2722</v>
      </c>
      <c r="AP7">
        <v>0.34489999999999998</v>
      </c>
      <c r="AQ7">
        <v>0.45250000000000001</v>
      </c>
      <c r="AR7">
        <v>0.79730000000000001</v>
      </c>
      <c r="AS7">
        <v>15.7</v>
      </c>
      <c r="AT7">
        <v>0.8</v>
      </c>
      <c r="AU7">
        <v>0.8</v>
      </c>
      <c r="AV7">
        <v>0.6</v>
      </c>
      <c r="AW7">
        <v>0.4</v>
      </c>
      <c r="AX7">
        <v>0.1</v>
      </c>
      <c r="AY7">
        <v>5.3272727272727272</v>
      </c>
      <c r="AZ7">
        <v>2.454545454545455</v>
      </c>
      <c r="BA7">
        <v>9.0909090909090912E-2</v>
      </c>
      <c r="BB7">
        <v>0.72727272727272729</v>
      </c>
      <c r="BC7">
        <v>1.545454545454545</v>
      </c>
      <c r="BD7">
        <v>4.9090909090909092</v>
      </c>
      <c r="BE7">
        <v>22.54545454545455</v>
      </c>
      <c r="BF7">
        <v>6.7272727272727284</v>
      </c>
    </row>
    <row r="8" spans="1:58" x14ac:dyDescent="0.3">
      <c r="A8" t="s">
        <v>147</v>
      </c>
      <c r="B8" t="s">
        <v>148</v>
      </c>
      <c r="C8" t="s">
        <v>10</v>
      </c>
      <c r="D8" t="s">
        <v>164</v>
      </c>
      <c r="E8">
        <v>37.4</v>
      </c>
      <c r="F8">
        <v>33.5</v>
      </c>
      <c r="G8">
        <v>4.5999999999999996</v>
      </c>
      <c r="H8">
        <v>8.1999999999999993</v>
      </c>
      <c r="I8">
        <v>5.6</v>
      </c>
      <c r="J8">
        <v>1.5</v>
      </c>
      <c r="K8">
        <v>0.2</v>
      </c>
      <c r="L8">
        <v>0.9</v>
      </c>
      <c r="M8">
        <v>4.4000000000000004</v>
      </c>
      <c r="N8">
        <v>0.9</v>
      </c>
      <c r="O8">
        <v>0</v>
      </c>
      <c r="P8">
        <v>2.6</v>
      </c>
      <c r="Q8">
        <v>9.8000000000000007</v>
      </c>
      <c r="R8">
        <v>0.2361</v>
      </c>
      <c r="S8">
        <v>0.29420000000000002</v>
      </c>
      <c r="T8">
        <v>0.376</v>
      </c>
      <c r="U8">
        <v>0.6702999999999999</v>
      </c>
      <c r="V8">
        <v>12.8</v>
      </c>
      <c r="W8">
        <v>0.5</v>
      </c>
      <c r="X8">
        <v>0.4</v>
      </c>
      <c r="Y8">
        <v>0.4</v>
      </c>
      <c r="Z8">
        <v>0.5</v>
      </c>
      <c r="AA8">
        <v>0</v>
      </c>
      <c r="AB8">
        <v>38.700000000000003</v>
      </c>
      <c r="AC8">
        <v>35</v>
      </c>
      <c r="AD8">
        <v>3.9</v>
      </c>
      <c r="AE8">
        <v>9.3000000000000007</v>
      </c>
      <c r="AF8">
        <v>6.5</v>
      </c>
      <c r="AG8">
        <v>2</v>
      </c>
      <c r="AH8">
        <v>0.2</v>
      </c>
      <c r="AI8">
        <v>0.6</v>
      </c>
      <c r="AJ8">
        <v>3.5</v>
      </c>
      <c r="AK8">
        <v>0.8</v>
      </c>
      <c r="AL8">
        <v>0.1</v>
      </c>
      <c r="AM8">
        <v>2.6</v>
      </c>
      <c r="AN8">
        <v>9.1999999999999993</v>
      </c>
      <c r="AO8">
        <v>0.26119999999999999</v>
      </c>
      <c r="AP8">
        <v>0.31969999999999998</v>
      </c>
      <c r="AQ8">
        <v>0.374</v>
      </c>
      <c r="AR8">
        <v>0.69359999999999999</v>
      </c>
      <c r="AS8">
        <v>13.5</v>
      </c>
      <c r="AT8">
        <v>0.6</v>
      </c>
      <c r="AU8">
        <v>0.8</v>
      </c>
      <c r="AV8">
        <v>0.1</v>
      </c>
      <c r="AW8">
        <v>0.1</v>
      </c>
      <c r="AX8">
        <v>0.1</v>
      </c>
      <c r="AY8">
        <v>6.0384615384615383</v>
      </c>
      <c r="AZ8">
        <v>2.1538461538461542</v>
      </c>
      <c r="BA8">
        <v>0.15384615384615391</v>
      </c>
      <c r="BB8">
        <v>0.46153846153846162</v>
      </c>
      <c r="BC8">
        <v>1.6923076923076921</v>
      </c>
      <c r="BD8">
        <v>5.6923076923076934</v>
      </c>
      <c r="BE8">
        <v>25.92307692307692</v>
      </c>
      <c r="BF8">
        <v>8.1538461538461533</v>
      </c>
    </row>
    <row r="9" spans="1:58" x14ac:dyDescent="0.3">
      <c r="A9" t="s">
        <v>148</v>
      </c>
      <c r="B9" t="s">
        <v>147</v>
      </c>
      <c r="C9" t="s">
        <v>11</v>
      </c>
      <c r="D9" t="s">
        <v>165</v>
      </c>
      <c r="E9">
        <v>37.799999999999997</v>
      </c>
      <c r="F9">
        <v>34.5</v>
      </c>
      <c r="G9">
        <v>4.3</v>
      </c>
      <c r="H9">
        <v>8.6999999999999993</v>
      </c>
      <c r="I9">
        <v>6.3</v>
      </c>
      <c r="J9">
        <v>1.2</v>
      </c>
      <c r="K9">
        <v>0</v>
      </c>
      <c r="L9">
        <v>1.2</v>
      </c>
      <c r="M9">
        <v>3.9</v>
      </c>
      <c r="N9">
        <v>0.4</v>
      </c>
      <c r="O9">
        <v>0.1</v>
      </c>
      <c r="P9">
        <v>2.6</v>
      </c>
      <c r="Q9">
        <v>8.1</v>
      </c>
      <c r="R9">
        <v>0.25130000000000002</v>
      </c>
      <c r="S9">
        <v>0.3009</v>
      </c>
      <c r="T9">
        <v>0.38800000000000001</v>
      </c>
      <c r="U9">
        <v>0.68899999999999995</v>
      </c>
      <c r="V9">
        <v>13.5</v>
      </c>
      <c r="W9">
        <v>0.2</v>
      </c>
      <c r="X9">
        <v>0.1</v>
      </c>
      <c r="Y9">
        <v>0.2</v>
      </c>
      <c r="Z9">
        <v>0.3</v>
      </c>
      <c r="AA9">
        <v>0</v>
      </c>
      <c r="AB9">
        <v>36.5</v>
      </c>
      <c r="AC9">
        <v>33.1</v>
      </c>
      <c r="AD9">
        <v>4</v>
      </c>
      <c r="AE9">
        <v>7.1</v>
      </c>
      <c r="AF9">
        <v>4.8</v>
      </c>
      <c r="AG9">
        <v>1.2</v>
      </c>
      <c r="AH9">
        <v>0.2</v>
      </c>
      <c r="AI9">
        <v>0.9</v>
      </c>
      <c r="AJ9">
        <v>3.8</v>
      </c>
      <c r="AK9">
        <v>1.4</v>
      </c>
      <c r="AL9">
        <v>0.1</v>
      </c>
      <c r="AM9">
        <v>2.5</v>
      </c>
      <c r="AN9">
        <v>9.3000000000000007</v>
      </c>
      <c r="AO9">
        <v>0.2104</v>
      </c>
      <c r="AP9">
        <v>0.2697</v>
      </c>
      <c r="AQ9">
        <v>0.33989999999999998</v>
      </c>
      <c r="AR9">
        <v>0.60980000000000001</v>
      </c>
      <c r="AS9">
        <v>11.4</v>
      </c>
      <c r="AT9">
        <v>0.7</v>
      </c>
      <c r="AU9">
        <v>0.3</v>
      </c>
      <c r="AV9">
        <v>0.3</v>
      </c>
      <c r="AW9">
        <v>0.3</v>
      </c>
      <c r="AX9">
        <v>0</v>
      </c>
      <c r="AY9">
        <v>4.953846153846154</v>
      </c>
      <c r="AZ9">
        <v>2</v>
      </c>
      <c r="BA9">
        <v>0.92307692307692313</v>
      </c>
      <c r="BB9">
        <v>0.53846153846153844</v>
      </c>
      <c r="BC9">
        <v>2.0769230769230771</v>
      </c>
      <c r="BD9">
        <v>4.8461538461538458</v>
      </c>
      <c r="BE9">
        <v>22.23076923076923</v>
      </c>
      <c r="BF9">
        <v>7.615384615384615</v>
      </c>
    </row>
    <row r="10" spans="1:58" x14ac:dyDescent="0.3">
      <c r="A10" t="s">
        <v>140</v>
      </c>
      <c r="B10" t="s">
        <v>131</v>
      </c>
      <c r="C10" t="s">
        <v>10</v>
      </c>
      <c r="D10" t="s">
        <v>166</v>
      </c>
      <c r="E10">
        <v>38.200000000000003</v>
      </c>
      <c r="F10">
        <v>33.799999999999997</v>
      </c>
      <c r="G10">
        <v>4.2</v>
      </c>
      <c r="H10">
        <v>8.1</v>
      </c>
      <c r="I10">
        <v>5</v>
      </c>
      <c r="J10">
        <v>1.9</v>
      </c>
      <c r="K10">
        <v>0.1</v>
      </c>
      <c r="L10">
        <v>1.1000000000000001</v>
      </c>
      <c r="M10">
        <v>4</v>
      </c>
      <c r="N10">
        <v>1.7</v>
      </c>
      <c r="O10">
        <v>0</v>
      </c>
      <c r="P10">
        <v>3.2</v>
      </c>
      <c r="Q10">
        <v>8.9</v>
      </c>
      <c r="R10">
        <v>0.23760000000000001</v>
      </c>
      <c r="S10">
        <v>0.32219999999999999</v>
      </c>
      <c r="T10">
        <v>0.40129999999999999</v>
      </c>
      <c r="U10">
        <v>0.72370000000000001</v>
      </c>
      <c r="V10">
        <v>13.5</v>
      </c>
      <c r="W10">
        <v>0.4</v>
      </c>
      <c r="X10">
        <v>1.1000000000000001</v>
      </c>
      <c r="Y10">
        <v>0</v>
      </c>
      <c r="Z10">
        <v>0.1</v>
      </c>
      <c r="AA10">
        <v>0.2</v>
      </c>
      <c r="AB10">
        <v>36.9</v>
      </c>
      <c r="AC10">
        <v>32.700000000000003</v>
      </c>
      <c r="AD10">
        <v>4.7</v>
      </c>
      <c r="AE10">
        <v>8.1999999999999993</v>
      </c>
      <c r="AF10">
        <v>5.7</v>
      </c>
      <c r="AG10">
        <v>1.3</v>
      </c>
      <c r="AH10">
        <v>0</v>
      </c>
      <c r="AI10">
        <v>1.2</v>
      </c>
      <c r="AJ10">
        <v>4.2</v>
      </c>
      <c r="AK10">
        <v>1</v>
      </c>
      <c r="AL10">
        <v>0</v>
      </c>
      <c r="AM10">
        <v>3.1</v>
      </c>
      <c r="AN10">
        <v>8.9</v>
      </c>
      <c r="AO10">
        <v>0.2477</v>
      </c>
      <c r="AP10">
        <v>0.31509999999999999</v>
      </c>
      <c r="AQ10">
        <v>0.39750000000000002</v>
      </c>
      <c r="AR10">
        <v>0.71279999999999999</v>
      </c>
      <c r="AS10">
        <v>13.1</v>
      </c>
      <c r="AT10">
        <v>0.4</v>
      </c>
      <c r="AU10">
        <v>0.4</v>
      </c>
      <c r="AV10">
        <v>0.5</v>
      </c>
      <c r="AW10">
        <v>0.2</v>
      </c>
      <c r="AX10">
        <v>0</v>
      </c>
      <c r="AY10">
        <v>5.3375000000000004</v>
      </c>
      <c r="AZ10">
        <v>2.625</v>
      </c>
      <c r="BA10">
        <v>0.5</v>
      </c>
      <c r="BB10">
        <v>0.75</v>
      </c>
      <c r="BC10">
        <v>1.5</v>
      </c>
      <c r="BD10">
        <v>5.375</v>
      </c>
      <c r="BE10">
        <v>23.5</v>
      </c>
      <c r="BF10">
        <v>7.125</v>
      </c>
    </row>
    <row r="11" spans="1:58" x14ac:dyDescent="0.3">
      <c r="A11" t="s">
        <v>131</v>
      </c>
      <c r="B11" t="s">
        <v>140</v>
      </c>
      <c r="C11" t="s">
        <v>11</v>
      </c>
      <c r="D11" t="s">
        <v>167</v>
      </c>
      <c r="E11">
        <v>37.6</v>
      </c>
      <c r="F11">
        <v>34.200000000000003</v>
      </c>
      <c r="G11">
        <v>3.8</v>
      </c>
      <c r="H11">
        <v>8</v>
      </c>
      <c r="I11">
        <v>5.4</v>
      </c>
      <c r="J11">
        <v>1.8</v>
      </c>
      <c r="K11">
        <v>0.1</v>
      </c>
      <c r="L11">
        <v>0.7</v>
      </c>
      <c r="M11">
        <v>3.6</v>
      </c>
      <c r="N11">
        <v>0.5</v>
      </c>
      <c r="O11">
        <v>0.3</v>
      </c>
      <c r="P11">
        <v>2.6</v>
      </c>
      <c r="Q11">
        <v>9.5</v>
      </c>
      <c r="R11">
        <v>0.22839999999999999</v>
      </c>
      <c r="S11">
        <v>0.28720000000000001</v>
      </c>
      <c r="T11">
        <v>0.3463</v>
      </c>
      <c r="U11">
        <v>0.63360000000000005</v>
      </c>
      <c r="V11">
        <v>12.1</v>
      </c>
      <c r="W11">
        <v>0.2</v>
      </c>
      <c r="X11">
        <v>0.5</v>
      </c>
      <c r="Y11">
        <v>0.1</v>
      </c>
      <c r="Z11">
        <v>0.2</v>
      </c>
      <c r="AA11">
        <v>0</v>
      </c>
      <c r="AB11">
        <v>39.4</v>
      </c>
      <c r="AC11">
        <v>36.799999999999997</v>
      </c>
      <c r="AD11">
        <v>5.0999999999999996</v>
      </c>
      <c r="AE11">
        <v>10.5</v>
      </c>
      <c r="AF11">
        <v>6.9</v>
      </c>
      <c r="AG11">
        <v>1.3</v>
      </c>
      <c r="AH11">
        <v>0.5</v>
      </c>
      <c r="AI11">
        <v>1.8</v>
      </c>
      <c r="AJ11">
        <v>5.0999999999999996</v>
      </c>
      <c r="AK11">
        <v>1.2</v>
      </c>
      <c r="AL11">
        <v>0</v>
      </c>
      <c r="AM11">
        <v>1.9</v>
      </c>
      <c r="AN11">
        <v>8.6999999999999993</v>
      </c>
      <c r="AO11">
        <v>0.28339999999999999</v>
      </c>
      <c r="AP11">
        <v>0.32469999999999999</v>
      </c>
      <c r="AQ11">
        <v>0.49370000000000003</v>
      </c>
      <c r="AR11">
        <v>0.81840000000000013</v>
      </c>
      <c r="AS11">
        <v>18.2</v>
      </c>
      <c r="AT11">
        <v>0.3</v>
      </c>
      <c r="AU11">
        <v>0.5</v>
      </c>
      <c r="AV11">
        <v>0</v>
      </c>
      <c r="AW11">
        <v>0.2</v>
      </c>
      <c r="AX11">
        <v>0</v>
      </c>
      <c r="AY11">
        <v>5.1833333333333336</v>
      </c>
      <c r="AZ11">
        <v>3</v>
      </c>
      <c r="BA11">
        <v>0</v>
      </c>
      <c r="BB11">
        <v>1.333333333333333</v>
      </c>
      <c r="BC11">
        <v>1.666666666666667</v>
      </c>
      <c r="BD11">
        <v>6.5</v>
      </c>
      <c r="BE11">
        <v>21.833333333333329</v>
      </c>
      <c r="BF11">
        <v>6.333333333333333</v>
      </c>
    </row>
    <row r="12" spans="1:58" x14ac:dyDescent="0.3">
      <c r="A12" t="s">
        <v>144</v>
      </c>
      <c r="B12" t="s">
        <v>145</v>
      </c>
      <c r="C12" t="s">
        <v>10</v>
      </c>
      <c r="D12" t="s">
        <v>168</v>
      </c>
      <c r="E12">
        <v>35.299999999999997</v>
      </c>
      <c r="F12">
        <v>33.200000000000003</v>
      </c>
      <c r="G12">
        <v>3</v>
      </c>
      <c r="H12">
        <v>7.5</v>
      </c>
      <c r="I12">
        <v>5.2</v>
      </c>
      <c r="J12">
        <v>1.5</v>
      </c>
      <c r="K12">
        <v>0.1</v>
      </c>
      <c r="L12">
        <v>0.7</v>
      </c>
      <c r="M12">
        <v>2.9</v>
      </c>
      <c r="N12">
        <v>0.4</v>
      </c>
      <c r="O12">
        <v>0.1</v>
      </c>
      <c r="P12">
        <v>1.6</v>
      </c>
      <c r="Q12">
        <v>8.8000000000000007</v>
      </c>
      <c r="R12">
        <v>0.22289999999999999</v>
      </c>
      <c r="S12">
        <v>0.25950000000000001</v>
      </c>
      <c r="T12">
        <v>0.3367</v>
      </c>
      <c r="U12">
        <v>0.59630000000000005</v>
      </c>
      <c r="V12">
        <v>11.3</v>
      </c>
      <c r="W12">
        <v>0.6</v>
      </c>
      <c r="X12">
        <v>0.2</v>
      </c>
      <c r="Y12">
        <v>0</v>
      </c>
      <c r="Z12">
        <v>0.3</v>
      </c>
      <c r="AA12">
        <v>0.1</v>
      </c>
      <c r="AB12">
        <v>38.700000000000003</v>
      </c>
      <c r="AC12">
        <v>34.6</v>
      </c>
      <c r="AD12">
        <v>5.7</v>
      </c>
      <c r="AE12">
        <v>9.4</v>
      </c>
      <c r="AF12">
        <v>5.9</v>
      </c>
      <c r="AG12">
        <v>2.2999999999999998</v>
      </c>
      <c r="AH12">
        <v>0.1</v>
      </c>
      <c r="AI12">
        <v>1.1000000000000001</v>
      </c>
      <c r="AJ12">
        <v>5.4</v>
      </c>
      <c r="AK12">
        <v>0.2</v>
      </c>
      <c r="AL12">
        <v>0.4</v>
      </c>
      <c r="AM12">
        <v>3.2</v>
      </c>
      <c r="AN12">
        <v>7.6</v>
      </c>
      <c r="AO12">
        <v>0.26550000000000001</v>
      </c>
      <c r="AP12">
        <v>0.33339999999999997</v>
      </c>
      <c r="AQ12">
        <v>0.43150000000000011</v>
      </c>
      <c r="AR12">
        <v>0.76479999999999992</v>
      </c>
      <c r="AS12">
        <v>15.2</v>
      </c>
      <c r="AT12">
        <v>0.9</v>
      </c>
      <c r="AU12">
        <v>0.6</v>
      </c>
      <c r="AV12">
        <v>0</v>
      </c>
      <c r="AW12">
        <v>0.3</v>
      </c>
      <c r="AX12">
        <v>0</v>
      </c>
      <c r="AY12">
        <v>4.8</v>
      </c>
      <c r="AZ12">
        <v>3.25</v>
      </c>
      <c r="BA12">
        <v>0</v>
      </c>
      <c r="BB12">
        <v>2</v>
      </c>
      <c r="BC12">
        <v>2.75</v>
      </c>
      <c r="BD12">
        <v>5.5</v>
      </c>
      <c r="BE12">
        <v>21.25</v>
      </c>
      <c r="BF12">
        <v>7</v>
      </c>
    </row>
    <row r="13" spans="1:58" x14ac:dyDescent="0.3">
      <c r="A13" t="s">
        <v>145</v>
      </c>
      <c r="B13" t="s">
        <v>144</v>
      </c>
      <c r="C13" t="s">
        <v>11</v>
      </c>
      <c r="D13" t="s">
        <v>169</v>
      </c>
      <c r="E13">
        <v>39.4</v>
      </c>
      <c r="F13">
        <v>35.5</v>
      </c>
      <c r="G13">
        <v>6.2</v>
      </c>
      <c r="H13">
        <v>10.3</v>
      </c>
      <c r="I13">
        <v>6.3</v>
      </c>
      <c r="J13">
        <v>2.2999999999999998</v>
      </c>
      <c r="K13">
        <v>0.5</v>
      </c>
      <c r="L13">
        <v>1.2</v>
      </c>
      <c r="M13">
        <v>5.8</v>
      </c>
      <c r="N13">
        <v>0.5</v>
      </c>
      <c r="O13">
        <v>0</v>
      </c>
      <c r="P13">
        <v>2.9</v>
      </c>
      <c r="Q13">
        <v>7.1</v>
      </c>
      <c r="R13">
        <v>0.2838</v>
      </c>
      <c r="S13">
        <v>0.34510000000000002</v>
      </c>
      <c r="T13">
        <v>0.47380000000000011</v>
      </c>
      <c r="U13">
        <v>0.81880000000000008</v>
      </c>
      <c r="V13">
        <v>17.2</v>
      </c>
      <c r="W13">
        <v>0.8</v>
      </c>
      <c r="X13">
        <v>0.6</v>
      </c>
      <c r="Y13">
        <v>0</v>
      </c>
      <c r="Z13">
        <v>0.4</v>
      </c>
      <c r="AA13">
        <v>0</v>
      </c>
      <c r="AB13">
        <v>39</v>
      </c>
      <c r="AC13">
        <v>34.4</v>
      </c>
      <c r="AD13">
        <v>5.5</v>
      </c>
      <c r="AE13">
        <v>8.8000000000000007</v>
      </c>
      <c r="AF13">
        <v>6.3</v>
      </c>
      <c r="AG13">
        <v>1.3</v>
      </c>
      <c r="AH13">
        <v>0</v>
      </c>
      <c r="AI13">
        <v>1.2</v>
      </c>
      <c r="AJ13">
        <v>5.2</v>
      </c>
      <c r="AK13">
        <v>0.8</v>
      </c>
      <c r="AL13">
        <v>0.3</v>
      </c>
      <c r="AM13">
        <v>3.2</v>
      </c>
      <c r="AN13">
        <v>8.4</v>
      </c>
      <c r="AO13">
        <v>0.25359999999999999</v>
      </c>
      <c r="AP13">
        <v>0.3261</v>
      </c>
      <c r="AQ13">
        <v>0.39040000000000002</v>
      </c>
      <c r="AR13">
        <v>0.71650000000000003</v>
      </c>
      <c r="AS13">
        <v>13.7</v>
      </c>
      <c r="AT13">
        <v>0.8</v>
      </c>
      <c r="AU13">
        <v>0.9</v>
      </c>
      <c r="AV13">
        <v>0</v>
      </c>
      <c r="AW13">
        <v>0.4</v>
      </c>
      <c r="AX13">
        <v>0</v>
      </c>
      <c r="AY13">
        <v>5.9416666666666664</v>
      </c>
      <c r="AZ13">
        <v>2.166666666666667</v>
      </c>
      <c r="BA13">
        <v>0.5</v>
      </c>
      <c r="BB13">
        <v>0.41666666666666669</v>
      </c>
      <c r="BC13">
        <v>2.25</v>
      </c>
      <c r="BD13">
        <v>4.833333333333333</v>
      </c>
      <c r="BE13">
        <v>24.75</v>
      </c>
      <c r="BF13">
        <v>7.333333333333333</v>
      </c>
    </row>
    <row r="14" spans="1:58" x14ac:dyDescent="0.3">
      <c r="A14" t="s">
        <v>146</v>
      </c>
      <c r="B14" t="s">
        <v>139</v>
      </c>
      <c r="C14" t="s">
        <v>10</v>
      </c>
      <c r="D14" t="s">
        <v>170</v>
      </c>
      <c r="E14">
        <v>37.1</v>
      </c>
      <c r="F14">
        <v>33.1</v>
      </c>
      <c r="G14">
        <v>4.3</v>
      </c>
      <c r="H14">
        <v>7.6</v>
      </c>
      <c r="I14">
        <v>4.7</v>
      </c>
      <c r="J14">
        <v>1.7</v>
      </c>
      <c r="K14">
        <v>0.1</v>
      </c>
      <c r="L14">
        <v>1.1000000000000001</v>
      </c>
      <c r="M14">
        <v>4</v>
      </c>
      <c r="N14">
        <v>0.6</v>
      </c>
      <c r="O14">
        <v>0.1</v>
      </c>
      <c r="P14">
        <v>3.5</v>
      </c>
      <c r="Q14">
        <v>7.7</v>
      </c>
      <c r="R14">
        <v>0.2271</v>
      </c>
      <c r="S14">
        <v>0.3034</v>
      </c>
      <c r="T14">
        <v>0.38369999999999999</v>
      </c>
      <c r="U14">
        <v>0.68700000000000006</v>
      </c>
      <c r="V14">
        <v>12.8</v>
      </c>
      <c r="W14">
        <v>0.6</v>
      </c>
      <c r="X14">
        <v>0.3</v>
      </c>
      <c r="Y14">
        <v>0.1</v>
      </c>
      <c r="Z14">
        <v>0.1</v>
      </c>
      <c r="AA14">
        <v>0.2</v>
      </c>
      <c r="AB14">
        <v>35.799999999999997</v>
      </c>
      <c r="AC14">
        <v>32.5</v>
      </c>
      <c r="AD14">
        <v>2.7</v>
      </c>
      <c r="AE14">
        <v>6.6</v>
      </c>
      <c r="AF14">
        <v>4.5</v>
      </c>
      <c r="AG14">
        <v>1.4</v>
      </c>
      <c r="AH14">
        <v>0.1</v>
      </c>
      <c r="AI14">
        <v>0.6</v>
      </c>
      <c r="AJ14">
        <v>2.5</v>
      </c>
      <c r="AK14">
        <v>0.4</v>
      </c>
      <c r="AL14">
        <v>0.1</v>
      </c>
      <c r="AM14">
        <v>2.5</v>
      </c>
      <c r="AN14">
        <v>8.9</v>
      </c>
      <c r="AO14">
        <v>0.2</v>
      </c>
      <c r="AP14">
        <v>0.25519999999999998</v>
      </c>
      <c r="AQ14">
        <v>0.3039</v>
      </c>
      <c r="AR14">
        <v>0.55920000000000003</v>
      </c>
      <c r="AS14">
        <v>10</v>
      </c>
      <c r="AT14">
        <v>0.5</v>
      </c>
      <c r="AU14">
        <v>0.4</v>
      </c>
      <c r="AV14">
        <v>0</v>
      </c>
      <c r="AW14">
        <v>0.4</v>
      </c>
      <c r="AX14">
        <v>0</v>
      </c>
      <c r="AY14">
        <v>6.361538461538462</v>
      </c>
      <c r="AZ14">
        <v>2</v>
      </c>
      <c r="BA14">
        <v>0.23076923076923081</v>
      </c>
      <c r="BB14">
        <v>0.84615384615384615</v>
      </c>
      <c r="BC14">
        <v>1.6923076923076921</v>
      </c>
      <c r="BD14">
        <v>5.8461538461538458</v>
      </c>
      <c r="BE14">
        <v>25.30769230769231</v>
      </c>
      <c r="BF14">
        <v>6.4615384615384617</v>
      </c>
    </row>
    <row r="15" spans="1:58" x14ac:dyDescent="0.3">
      <c r="A15" t="s">
        <v>139</v>
      </c>
      <c r="B15" t="s">
        <v>146</v>
      </c>
      <c r="C15" t="s">
        <v>11</v>
      </c>
      <c r="D15" t="s">
        <v>171</v>
      </c>
      <c r="E15">
        <v>39.6</v>
      </c>
      <c r="F15">
        <v>34.5</v>
      </c>
      <c r="G15">
        <v>5.4</v>
      </c>
      <c r="H15">
        <v>9.6</v>
      </c>
      <c r="I15">
        <v>6.5</v>
      </c>
      <c r="J15">
        <v>1.4</v>
      </c>
      <c r="K15">
        <v>0.4</v>
      </c>
      <c r="L15">
        <v>1.3</v>
      </c>
      <c r="M15">
        <v>5</v>
      </c>
      <c r="N15">
        <v>1</v>
      </c>
      <c r="O15">
        <v>0.5</v>
      </c>
      <c r="P15">
        <v>3.5</v>
      </c>
      <c r="Q15">
        <v>9.4</v>
      </c>
      <c r="R15">
        <v>0.26590000000000003</v>
      </c>
      <c r="S15">
        <v>0.33510000000000001</v>
      </c>
      <c r="T15">
        <v>0.43540000000000001</v>
      </c>
      <c r="U15">
        <v>0.77069999999999994</v>
      </c>
      <c r="V15">
        <v>15.7</v>
      </c>
      <c r="W15">
        <v>0.4</v>
      </c>
      <c r="X15">
        <v>0.7</v>
      </c>
      <c r="Y15">
        <v>0</v>
      </c>
      <c r="Z15">
        <v>0.8</v>
      </c>
      <c r="AA15">
        <v>0.1</v>
      </c>
      <c r="AB15">
        <v>37.200000000000003</v>
      </c>
      <c r="AC15">
        <v>33.799999999999997</v>
      </c>
      <c r="AD15">
        <v>4.8</v>
      </c>
      <c r="AE15">
        <v>7.5</v>
      </c>
      <c r="AF15">
        <v>4.2</v>
      </c>
      <c r="AG15">
        <v>2</v>
      </c>
      <c r="AH15">
        <v>0.1</v>
      </c>
      <c r="AI15">
        <v>1.2</v>
      </c>
      <c r="AJ15">
        <v>4.4000000000000004</v>
      </c>
      <c r="AK15">
        <v>0.6</v>
      </c>
      <c r="AL15">
        <v>0.1</v>
      </c>
      <c r="AM15">
        <v>2.8</v>
      </c>
      <c r="AN15">
        <v>8.9</v>
      </c>
      <c r="AO15">
        <v>0.216</v>
      </c>
      <c r="AP15">
        <v>0.2777</v>
      </c>
      <c r="AQ15">
        <v>0.38790000000000002</v>
      </c>
      <c r="AR15">
        <v>0.66560000000000008</v>
      </c>
      <c r="AS15">
        <v>13.3</v>
      </c>
      <c r="AT15">
        <v>0.7</v>
      </c>
      <c r="AU15">
        <v>0.3</v>
      </c>
      <c r="AV15">
        <v>0.1</v>
      </c>
      <c r="AW15">
        <v>0.2</v>
      </c>
      <c r="AX15">
        <v>0.2</v>
      </c>
      <c r="AY15">
        <v>6.4307692307692301</v>
      </c>
      <c r="AZ15">
        <v>1.461538461538461</v>
      </c>
      <c r="BA15">
        <v>0.38461538461538458</v>
      </c>
      <c r="BB15">
        <v>0.15384615384615391</v>
      </c>
      <c r="BC15">
        <v>1.153846153846154</v>
      </c>
      <c r="BD15">
        <v>6.4615384615384617</v>
      </c>
      <c r="BE15">
        <v>25.84615384615385</v>
      </c>
      <c r="BF15">
        <v>6.615384615384615</v>
      </c>
    </row>
    <row r="16" spans="1:58" x14ac:dyDescent="0.3">
      <c r="A16" t="s">
        <v>64</v>
      </c>
      <c r="B16" t="s">
        <v>36</v>
      </c>
      <c r="C16" t="s">
        <v>10</v>
      </c>
      <c r="D16" t="s">
        <v>172</v>
      </c>
      <c r="E16">
        <v>35.1</v>
      </c>
      <c r="F16">
        <v>31.9</v>
      </c>
      <c r="G16">
        <v>2</v>
      </c>
      <c r="H16">
        <v>6.1</v>
      </c>
      <c r="I16">
        <v>4.5999999999999996</v>
      </c>
      <c r="J16">
        <v>0.8</v>
      </c>
      <c r="K16">
        <v>0</v>
      </c>
      <c r="L16">
        <v>0.7</v>
      </c>
      <c r="M16">
        <v>1.7</v>
      </c>
      <c r="N16">
        <v>0.3</v>
      </c>
      <c r="O16">
        <v>0.1</v>
      </c>
      <c r="P16">
        <v>2.8</v>
      </c>
      <c r="Q16">
        <v>10.3</v>
      </c>
      <c r="R16">
        <v>0.18609999999999999</v>
      </c>
      <c r="S16">
        <v>0.25219999999999998</v>
      </c>
      <c r="T16">
        <v>0.27779999999999999</v>
      </c>
      <c r="U16">
        <v>0.53</v>
      </c>
      <c r="V16">
        <v>9</v>
      </c>
      <c r="W16">
        <v>0.6</v>
      </c>
      <c r="X16">
        <v>0.2</v>
      </c>
      <c r="Y16">
        <v>0.2</v>
      </c>
      <c r="Z16">
        <v>0</v>
      </c>
      <c r="AA16">
        <v>0</v>
      </c>
      <c r="AB16">
        <v>36.9</v>
      </c>
      <c r="AC16">
        <v>31.9</v>
      </c>
      <c r="AD16">
        <v>4</v>
      </c>
      <c r="AE16">
        <v>7.3</v>
      </c>
      <c r="AF16">
        <v>4.0999999999999996</v>
      </c>
      <c r="AG16">
        <v>2.2000000000000002</v>
      </c>
      <c r="AH16">
        <v>0</v>
      </c>
      <c r="AI16">
        <v>1</v>
      </c>
      <c r="AJ16">
        <v>3.9</v>
      </c>
      <c r="AK16">
        <v>0.8</v>
      </c>
      <c r="AL16">
        <v>0.1</v>
      </c>
      <c r="AM16">
        <v>3.9</v>
      </c>
      <c r="AN16">
        <v>6.7</v>
      </c>
      <c r="AO16">
        <v>0.2261</v>
      </c>
      <c r="AP16">
        <v>0.31590000000000001</v>
      </c>
      <c r="AQ16">
        <v>0.38729999999999998</v>
      </c>
      <c r="AR16">
        <v>0.70330000000000004</v>
      </c>
      <c r="AS16">
        <v>12.5</v>
      </c>
      <c r="AT16">
        <v>0.8</v>
      </c>
      <c r="AU16">
        <v>0.6</v>
      </c>
      <c r="AV16">
        <v>0.1</v>
      </c>
      <c r="AW16">
        <v>0.4</v>
      </c>
      <c r="AX16">
        <v>0.4</v>
      </c>
      <c r="AY16">
        <v>4.7</v>
      </c>
      <c r="AZ16">
        <v>3</v>
      </c>
      <c r="BA16">
        <v>0.5</v>
      </c>
      <c r="BB16">
        <v>0.5</v>
      </c>
      <c r="BC16">
        <v>3.5</v>
      </c>
      <c r="BD16">
        <v>3.5</v>
      </c>
      <c r="BE16">
        <v>22.5</v>
      </c>
      <c r="BF16">
        <v>7</v>
      </c>
    </row>
    <row r="17" spans="1:58" x14ac:dyDescent="0.3">
      <c r="A17" t="s">
        <v>36</v>
      </c>
      <c r="B17" t="s">
        <v>64</v>
      </c>
      <c r="C17" t="s">
        <v>11</v>
      </c>
      <c r="D17" t="s">
        <v>173</v>
      </c>
      <c r="E17">
        <v>38</v>
      </c>
      <c r="F17">
        <v>33.9</v>
      </c>
      <c r="G17">
        <v>5.2</v>
      </c>
      <c r="H17">
        <v>9.1</v>
      </c>
      <c r="I17">
        <v>5.3</v>
      </c>
      <c r="J17">
        <v>2.4</v>
      </c>
      <c r="K17">
        <v>0.2</v>
      </c>
      <c r="L17">
        <v>1.2</v>
      </c>
      <c r="M17">
        <v>5.0999999999999996</v>
      </c>
      <c r="N17">
        <v>0.5</v>
      </c>
      <c r="O17">
        <v>0.1</v>
      </c>
      <c r="P17">
        <v>2.4</v>
      </c>
      <c r="Q17">
        <v>7.5</v>
      </c>
      <c r="R17">
        <v>0.25380000000000003</v>
      </c>
      <c r="S17">
        <v>0.31230000000000002</v>
      </c>
      <c r="T17">
        <v>0.43880000000000002</v>
      </c>
      <c r="U17">
        <v>0.75109999999999999</v>
      </c>
      <c r="V17">
        <v>15.5</v>
      </c>
      <c r="W17">
        <v>0.7</v>
      </c>
      <c r="X17">
        <v>1</v>
      </c>
      <c r="Y17">
        <v>0.1</v>
      </c>
      <c r="Z17">
        <v>0.6</v>
      </c>
      <c r="AA17">
        <v>0.1</v>
      </c>
      <c r="AB17">
        <v>36.700000000000003</v>
      </c>
      <c r="AC17">
        <v>32.200000000000003</v>
      </c>
      <c r="AD17">
        <v>5.0999999999999996</v>
      </c>
      <c r="AE17">
        <v>7.7</v>
      </c>
      <c r="AF17">
        <v>4.8</v>
      </c>
      <c r="AG17">
        <v>1.5</v>
      </c>
      <c r="AH17">
        <v>0.3</v>
      </c>
      <c r="AI17">
        <v>1.1000000000000001</v>
      </c>
      <c r="AJ17">
        <v>4.8</v>
      </c>
      <c r="AK17">
        <v>0.8</v>
      </c>
      <c r="AL17">
        <v>0.1</v>
      </c>
      <c r="AM17">
        <v>3.6</v>
      </c>
      <c r="AN17">
        <v>8.1999999999999993</v>
      </c>
      <c r="AO17">
        <v>0.2354</v>
      </c>
      <c r="AP17">
        <v>0.30630000000000002</v>
      </c>
      <c r="AQ17">
        <v>0.40539999999999998</v>
      </c>
      <c r="AR17">
        <v>0.7117</v>
      </c>
      <c r="AS17">
        <v>13.1</v>
      </c>
      <c r="AT17">
        <v>0.8</v>
      </c>
      <c r="AU17">
        <v>0.1</v>
      </c>
      <c r="AV17">
        <v>0.2</v>
      </c>
      <c r="AW17">
        <v>0.6</v>
      </c>
      <c r="AX17">
        <v>0</v>
      </c>
      <c r="AY17">
        <v>6.023076923076923</v>
      </c>
      <c r="AZ17">
        <v>2.2307692307692308</v>
      </c>
      <c r="BA17">
        <v>0.23076923076923081</v>
      </c>
      <c r="BB17">
        <v>0.92307692307692313</v>
      </c>
      <c r="BC17">
        <v>1</v>
      </c>
      <c r="BD17">
        <v>6.5384615384615383</v>
      </c>
      <c r="BE17">
        <v>23.84615384615385</v>
      </c>
      <c r="BF17">
        <v>6.0769230769230766</v>
      </c>
    </row>
    <row r="18" spans="1:58" x14ac:dyDescent="0.3">
      <c r="A18" t="s">
        <v>142</v>
      </c>
      <c r="B18" t="s">
        <v>136</v>
      </c>
      <c r="C18" t="s">
        <v>10</v>
      </c>
      <c r="D18" t="s">
        <v>174</v>
      </c>
      <c r="E18">
        <v>35.5</v>
      </c>
      <c r="F18">
        <v>31.7</v>
      </c>
      <c r="G18">
        <v>3.3</v>
      </c>
      <c r="H18">
        <v>7.2</v>
      </c>
      <c r="I18">
        <v>4.8</v>
      </c>
      <c r="J18">
        <v>1.6</v>
      </c>
      <c r="K18">
        <v>0</v>
      </c>
      <c r="L18">
        <v>0.8</v>
      </c>
      <c r="M18">
        <v>3.2</v>
      </c>
      <c r="N18">
        <v>1</v>
      </c>
      <c r="O18">
        <v>0.6</v>
      </c>
      <c r="P18">
        <v>2.9</v>
      </c>
      <c r="Q18">
        <v>7.2</v>
      </c>
      <c r="R18">
        <v>0.21929999999999999</v>
      </c>
      <c r="S18">
        <v>0.28720000000000001</v>
      </c>
      <c r="T18">
        <v>0.33879999999999999</v>
      </c>
      <c r="U18">
        <v>0.626</v>
      </c>
      <c r="V18">
        <v>11.2</v>
      </c>
      <c r="W18">
        <v>0.9</v>
      </c>
      <c r="X18">
        <v>0.5</v>
      </c>
      <c r="Y18">
        <v>0</v>
      </c>
      <c r="Z18">
        <v>0.3</v>
      </c>
      <c r="AA18">
        <v>0</v>
      </c>
      <c r="AB18">
        <v>38.1</v>
      </c>
      <c r="AC18">
        <v>33.9</v>
      </c>
      <c r="AD18">
        <v>5.0999999999999996</v>
      </c>
      <c r="AE18">
        <v>9.1999999999999993</v>
      </c>
      <c r="AF18">
        <v>5.9</v>
      </c>
      <c r="AG18">
        <v>1.9</v>
      </c>
      <c r="AH18">
        <v>0.3</v>
      </c>
      <c r="AI18">
        <v>1.1000000000000001</v>
      </c>
      <c r="AJ18">
        <v>4.9000000000000004</v>
      </c>
      <c r="AK18">
        <v>0.8</v>
      </c>
      <c r="AL18">
        <v>0</v>
      </c>
      <c r="AM18">
        <v>3.3</v>
      </c>
      <c r="AN18">
        <v>5.6</v>
      </c>
      <c r="AO18">
        <v>0.2656</v>
      </c>
      <c r="AP18">
        <v>0.34239999999999998</v>
      </c>
      <c r="AQ18">
        <v>0.43609999999999999</v>
      </c>
      <c r="AR18">
        <v>0.77839999999999998</v>
      </c>
      <c r="AS18">
        <v>15</v>
      </c>
      <c r="AT18">
        <v>1.2</v>
      </c>
      <c r="AU18">
        <v>0.8</v>
      </c>
      <c r="AV18">
        <v>0.1</v>
      </c>
      <c r="AW18">
        <v>0</v>
      </c>
      <c r="AX18">
        <v>0.3</v>
      </c>
      <c r="AY18">
        <v>5.2153846153846164</v>
      </c>
      <c r="AZ18">
        <v>2.7692307692307692</v>
      </c>
      <c r="BA18">
        <v>7.6923076923076927E-2</v>
      </c>
      <c r="BB18">
        <v>0.84615384615384615</v>
      </c>
      <c r="BC18">
        <v>2</v>
      </c>
      <c r="BD18">
        <v>3.615384615384615</v>
      </c>
      <c r="BE18">
        <v>23.30769230769231</v>
      </c>
      <c r="BF18">
        <v>7.8461538461538458</v>
      </c>
    </row>
    <row r="19" spans="1:58" x14ac:dyDescent="0.3">
      <c r="A19" t="s">
        <v>136</v>
      </c>
      <c r="B19" t="s">
        <v>142</v>
      </c>
      <c r="C19" t="s">
        <v>11</v>
      </c>
      <c r="D19" t="s">
        <v>175</v>
      </c>
      <c r="E19">
        <v>38.9</v>
      </c>
      <c r="F19">
        <v>34.799999999999997</v>
      </c>
      <c r="G19">
        <v>4.9000000000000004</v>
      </c>
      <c r="H19">
        <v>9.8000000000000007</v>
      </c>
      <c r="I19">
        <v>6.2</v>
      </c>
      <c r="J19">
        <v>1.9</v>
      </c>
      <c r="K19">
        <v>0.3</v>
      </c>
      <c r="L19">
        <v>1.4</v>
      </c>
      <c r="M19">
        <v>4.8</v>
      </c>
      <c r="N19">
        <v>0.7</v>
      </c>
      <c r="O19">
        <v>0.1</v>
      </c>
      <c r="P19">
        <v>3</v>
      </c>
      <c r="Q19">
        <v>8.4</v>
      </c>
      <c r="R19">
        <v>0.2777</v>
      </c>
      <c r="S19">
        <v>0.3458</v>
      </c>
      <c r="T19">
        <v>0.46979999999999988</v>
      </c>
      <c r="U19">
        <v>0.8156000000000001</v>
      </c>
      <c r="V19">
        <v>16.5</v>
      </c>
      <c r="W19">
        <v>1</v>
      </c>
      <c r="X19">
        <v>0.9</v>
      </c>
      <c r="Y19">
        <v>0.1</v>
      </c>
      <c r="Z19">
        <v>0.1</v>
      </c>
      <c r="AA19">
        <v>0.1</v>
      </c>
      <c r="AB19">
        <v>40.799999999999997</v>
      </c>
      <c r="AC19">
        <v>35.6</v>
      </c>
      <c r="AD19">
        <v>6.1</v>
      </c>
      <c r="AE19">
        <v>10.3</v>
      </c>
      <c r="AF19">
        <v>6.1</v>
      </c>
      <c r="AG19">
        <v>2.2999999999999998</v>
      </c>
      <c r="AH19">
        <v>0.2</v>
      </c>
      <c r="AI19">
        <v>1.7</v>
      </c>
      <c r="AJ19">
        <v>5.9</v>
      </c>
      <c r="AK19">
        <v>0.7</v>
      </c>
      <c r="AL19">
        <v>0.3</v>
      </c>
      <c r="AM19">
        <v>4.0999999999999996</v>
      </c>
      <c r="AN19">
        <v>6.4</v>
      </c>
      <c r="AO19">
        <v>0.28299999999999997</v>
      </c>
      <c r="AP19">
        <v>0.36130000000000001</v>
      </c>
      <c r="AQ19">
        <v>0.49730000000000002</v>
      </c>
      <c r="AR19">
        <v>0.85850000000000004</v>
      </c>
      <c r="AS19">
        <v>18.100000000000001</v>
      </c>
      <c r="AT19">
        <v>0.8</v>
      </c>
      <c r="AU19">
        <v>0.7</v>
      </c>
      <c r="AV19">
        <v>0.2</v>
      </c>
      <c r="AW19">
        <v>0.2</v>
      </c>
      <c r="AX19">
        <v>0</v>
      </c>
      <c r="AY19">
        <v>5.953846153846154</v>
      </c>
      <c r="AZ19">
        <v>3.0769230769230771</v>
      </c>
      <c r="BA19">
        <v>0.30769230769230771</v>
      </c>
      <c r="BB19">
        <v>0.76923076923076927</v>
      </c>
      <c r="BC19">
        <v>1.153846153846154</v>
      </c>
      <c r="BD19">
        <v>5.8461538461538458</v>
      </c>
      <c r="BE19">
        <v>25</v>
      </c>
      <c r="BF19">
        <v>7.1538461538461542</v>
      </c>
    </row>
    <row r="20" spans="1:58" x14ac:dyDescent="0.3">
      <c r="A20" t="s">
        <v>63</v>
      </c>
      <c r="B20" t="s">
        <v>66</v>
      </c>
      <c r="C20" t="s">
        <v>10</v>
      </c>
      <c r="D20" t="s">
        <v>176</v>
      </c>
      <c r="E20">
        <v>37.1</v>
      </c>
      <c r="F20">
        <v>33.9</v>
      </c>
      <c r="G20">
        <v>4.2</v>
      </c>
      <c r="H20">
        <v>7.8</v>
      </c>
      <c r="I20">
        <v>4.8</v>
      </c>
      <c r="J20">
        <v>1.3</v>
      </c>
      <c r="K20">
        <v>0</v>
      </c>
      <c r="L20">
        <v>1.7</v>
      </c>
      <c r="M20">
        <v>4.0999999999999996</v>
      </c>
      <c r="N20">
        <v>0.8</v>
      </c>
      <c r="O20">
        <v>0.1</v>
      </c>
      <c r="P20">
        <v>2.7</v>
      </c>
      <c r="Q20">
        <v>10.1</v>
      </c>
      <c r="R20">
        <v>0.22670000000000001</v>
      </c>
      <c r="S20">
        <v>0.28889999999999999</v>
      </c>
      <c r="T20">
        <v>0.41529999999999989</v>
      </c>
      <c r="U20">
        <v>0.70430000000000004</v>
      </c>
      <c r="V20">
        <v>14.2</v>
      </c>
      <c r="W20">
        <v>0.5</v>
      </c>
      <c r="X20">
        <v>0.3</v>
      </c>
      <c r="Y20">
        <v>0.1</v>
      </c>
      <c r="Z20">
        <v>0.1</v>
      </c>
      <c r="AA20">
        <v>0.2</v>
      </c>
      <c r="AB20">
        <v>38.9</v>
      </c>
      <c r="AC20">
        <v>34.1</v>
      </c>
      <c r="AD20">
        <v>5.7</v>
      </c>
      <c r="AE20">
        <v>9</v>
      </c>
      <c r="AF20">
        <v>6.3</v>
      </c>
      <c r="AG20">
        <v>1.4</v>
      </c>
      <c r="AH20">
        <v>0.1</v>
      </c>
      <c r="AI20">
        <v>1.2</v>
      </c>
      <c r="AJ20">
        <v>5.2</v>
      </c>
      <c r="AK20">
        <v>1.4</v>
      </c>
      <c r="AL20">
        <v>0.2</v>
      </c>
      <c r="AM20">
        <v>3.5</v>
      </c>
      <c r="AN20">
        <v>9</v>
      </c>
      <c r="AO20">
        <v>0.25140000000000001</v>
      </c>
      <c r="AP20">
        <v>0.33179999999999998</v>
      </c>
      <c r="AQ20">
        <v>0.39879999999999999</v>
      </c>
      <c r="AR20">
        <v>0.73049999999999993</v>
      </c>
      <c r="AS20">
        <v>14.2</v>
      </c>
      <c r="AT20">
        <v>0.5</v>
      </c>
      <c r="AU20">
        <v>0.8</v>
      </c>
      <c r="AV20">
        <v>0.1</v>
      </c>
      <c r="AW20">
        <v>0.4</v>
      </c>
      <c r="AX20">
        <v>0.1</v>
      </c>
      <c r="AY20">
        <v>5.3714285714285719</v>
      </c>
      <c r="AZ20">
        <v>2</v>
      </c>
      <c r="BA20">
        <v>7.1428571428571425E-2</v>
      </c>
      <c r="BB20">
        <v>0.6428571428571429</v>
      </c>
      <c r="BC20">
        <v>1.214285714285714</v>
      </c>
      <c r="BD20">
        <v>7.3571428571428568</v>
      </c>
      <c r="BE20">
        <v>21.428571428571431</v>
      </c>
      <c r="BF20">
        <v>5.4285714285714288</v>
      </c>
    </row>
    <row r="21" spans="1:58" x14ac:dyDescent="0.3">
      <c r="A21" t="s">
        <v>66</v>
      </c>
      <c r="B21" t="s">
        <v>63</v>
      </c>
      <c r="C21" t="s">
        <v>11</v>
      </c>
      <c r="D21" t="s">
        <v>177</v>
      </c>
      <c r="E21">
        <v>37.799999999999997</v>
      </c>
      <c r="F21">
        <v>32.799999999999997</v>
      </c>
      <c r="G21">
        <v>4.5999999999999996</v>
      </c>
      <c r="H21">
        <v>7.2</v>
      </c>
      <c r="I21">
        <v>4.0999999999999996</v>
      </c>
      <c r="J21">
        <v>2.1</v>
      </c>
      <c r="K21">
        <v>0</v>
      </c>
      <c r="L21">
        <v>1</v>
      </c>
      <c r="M21">
        <v>4.5999999999999996</v>
      </c>
      <c r="N21">
        <v>0.5</v>
      </c>
      <c r="O21">
        <v>0.2</v>
      </c>
      <c r="P21">
        <v>3.7</v>
      </c>
      <c r="Q21">
        <v>8.9</v>
      </c>
      <c r="R21">
        <v>0.2145</v>
      </c>
      <c r="S21">
        <v>0.30630000000000002</v>
      </c>
      <c r="T21">
        <v>0.36840000000000001</v>
      </c>
      <c r="U21">
        <v>0.67469999999999997</v>
      </c>
      <c r="V21">
        <v>12.3</v>
      </c>
      <c r="W21">
        <v>0.6</v>
      </c>
      <c r="X21">
        <v>0.8</v>
      </c>
      <c r="Y21">
        <v>0.3</v>
      </c>
      <c r="Z21">
        <v>0.2</v>
      </c>
      <c r="AA21">
        <v>0.2</v>
      </c>
      <c r="AB21">
        <v>36.200000000000003</v>
      </c>
      <c r="AC21">
        <v>33</v>
      </c>
      <c r="AD21">
        <v>3.7</v>
      </c>
      <c r="AE21">
        <v>6.9</v>
      </c>
      <c r="AF21">
        <v>4.4000000000000004</v>
      </c>
      <c r="AG21">
        <v>1.3</v>
      </c>
      <c r="AH21">
        <v>0.2</v>
      </c>
      <c r="AI21">
        <v>1</v>
      </c>
      <c r="AJ21">
        <v>3.5</v>
      </c>
      <c r="AK21">
        <v>0.7</v>
      </c>
      <c r="AL21">
        <v>0.2</v>
      </c>
      <c r="AM21">
        <v>2.8</v>
      </c>
      <c r="AN21">
        <v>8.5</v>
      </c>
      <c r="AO21">
        <v>0.20530000000000001</v>
      </c>
      <c r="AP21">
        <v>0.26350000000000001</v>
      </c>
      <c r="AQ21">
        <v>0.34420000000000001</v>
      </c>
      <c r="AR21">
        <v>0.60780000000000001</v>
      </c>
      <c r="AS21">
        <v>11.6</v>
      </c>
      <c r="AT21">
        <v>0.5</v>
      </c>
      <c r="AU21">
        <v>0.1</v>
      </c>
      <c r="AV21">
        <v>0.2</v>
      </c>
      <c r="AW21">
        <v>0.1</v>
      </c>
      <c r="AX21">
        <v>0.2</v>
      </c>
      <c r="AY21">
        <v>5.8857142857142861</v>
      </c>
      <c r="AZ21">
        <v>2.285714285714286</v>
      </c>
      <c r="BA21">
        <v>7.1428571428571425E-2</v>
      </c>
      <c r="BB21">
        <v>0.7857142857142857</v>
      </c>
      <c r="BC21">
        <v>1.642857142857143</v>
      </c>
      <c r="BD21">
        <v>6.0714285714285712</v>
      </c>
      <c r="BE21">
        <v>24.428571428571431</v>
      </c>
      <c r="BF21">
        <v>7.1428571428571432</v>
      </c>
    </row>
    <row r="22" spans="1:58" x14ac:dyDescent="0.3">
      <c r="A22" t="s">
        <v>149</v>
      </c>
      <c r="B22" t="s">
        <v>143</v>
      </c>
      <c r="C22" t="s">
        <v>10</v>
      </c>
      <c r="D22" t="s">
        <v>178</v>
      </c>
      <c r="E22">
        <v>36.9</v>
      </c>
      <c r="F22">
        <v>33.4</v>
      </c>
      <c r="G22">
        <v>3.9</v>
      </c>
      <c r="H22">
        <v>8</v>
      </c>
      <c r="I22">
        <v>6.1</v>
      </c>
      <c r="J22">
        <v>1</v>
      </c>
      <c r="K22">
        <v>0.2</v>
      </c>
      <c r="L22">
        <v>0.7</v>
      </c>
      <c r="M22">
        <v>3.4</v>
      </c>
      <c r="N22">
        <v>0.7</v>
      </c>
      <c r="O22">
        <v>0.2</v>
      </c>
      <c r="P22">
        <v>2.9</v>
      </c>
      <c r="Q22">
        <v>7.5</v>
      </c>
      <c r="R22">
        <v>0.23480000000000001</v>
      </c>
      <c r="S22">
        <v>0.29139999999999999</v>
      </c>
      <c r="T22">
        <v>0.33700000000000002</v>
      </c>
      <c r="U22">
        <v>0.62839999999999996</v>
      </c>
      <c r="V22">
        <v>11.5</v>
      </c>
      <c r="W22">
        <v>0.7</v>
      </c>
      <c r="X22">
        <v>0.1</v>
      </c>
      <c r="Y22">
        <v>0</v>
      </c>
      <c r="Z22">
        <v>0.5</v>
      </c>
      <c r="AA22">
        <v>0.1</v>
      </c>
      <c r="AB22">
        <v>35.700000000000003</v>
      </c>
      <c r="AC22">
        <v>32.6</v>
      </c>
      <c r="AD22">
        <v>3.3</v>
      </c>
      <c r="AE22">
        <v>6.9</v>
      </c>
      <c r="AF22">
        <v>4.5999999999999996</v>
      </c>
      <c r="AG22">
        <v>0.6</v>
      </c>
      <c r="AH22">
        <v>0.1</v>
      </c>
      <c r="AI22">
        <v>1.6</v>
      </c>
      <c r="AJ22">
        <v>3.3</v>
      </c>
      <c r="AK22">
        <v>0.2</v>
      </c>
      <c r="AL22">
        <v>0.1</v>
      </c>
      <c r="AM22">
        <v>2.7</v>
      </c>
      <c r="AN22">
        <v>9.1999999999999993</v>
      </c>
      <c r="AO22">
        <v>0.20710000000000001</v>
      </c>
      <c r="AP22">
        <v>0.26229999999999998</v>
      </c>
      <c r="AQ22">
        <v>0.37419999999999998</v>
      </c>
      <c r="AR22">
        <v>0.63639999999999997</v>
      </c>
      <c r="AS22">
        <v>12.5</v>
      </c>
      <c r="AT22">
        <v>0.7</v>
      </c>
      <c r="AU22">
        <v>0.3</v>
      </c>
      <c r="AV22">
        <v>0</v>
      </c>
      <c r="AW22">
        <v>0.1</v>
      </c>
      <c r="AX22">
        <v>0</v>
      </c>
      <c r="AY22">
        <v>5.83</v>
      </c>
      <c r="AZ22">
        <v>2</v>
      </c>
      <c r="BA22">
        <v>0</v>
      </c>
      <c r="BB22">
        <v>0.7</v>
      </c>
      <c r="BC22">
        <v>2.8</v>
      </c>
      <c r="BD22">
        <v>4.5</v>
      </c>
      <c r="BE22">
        <v>23.8</v>
      </c>
      <c r="BF22">
        <v>7.5</v>
      </c>
    </row>
    <row r="23" spans="1:58" x14ac:dyDescent="0.3">
      <c r="A23" t="s">
        <v>143</v>
      </c>
      <c r="B23" t="s">
        <v>149</v>
      </c>
      <c r="C23" t="s">
        <v>11</v>
      </c>
      <c r="D23" t="s">
        <v>179</v>
      </c>
      <c r="E23">
        <v>40.700000000000003</v>
      </c>
      <c r="F23">
        <v>34.5</v>
      </c>
      <c r="G23">
        <v>5.9</v>
      </c>
      <c r="H23">
        <v>9.4</v>
      </c>
      <c r="I23">
        <v>5.4</v>
      </c>
      <c r="J23">
        <v>2.2000000000000002</v>
      </c>
      <c r="K23">
        <v>0.1</v>
      </c>
      <c r="L23">
        <v>1.7</v>
      </c>
      <c r="M23">
        <v>5.6</v>
      </c>
      <c r="N23">
        <v>0.9</v>
      </c>
      <c r="O23">
        <v>0.2</v>
      </c>
      <c r="P23">
        <v>5.0999999999999996</v>
      </c>
      <c r="Q23">
        <v>7.8</v>
      </c>
      <c r="R23">
        <v>0.27010000000000001</v>
      </c>
      <c r="S23">
        <v>0.36780000000000002</v>
      </c>
      <c r="T23">
        <v>0.48309999999999997</v>
      </c>
      <c r="U23">
        <v>0.85070000000000001</v>
      </c>
      <c r="V23">
        <v>16.899999999999999</v>
      </c>
      <c r="W23">
        <v>0.8</v>
      </c>
      <c r="X23">
        <v>0.6</v>
      </c>
      <c r="Y23">
        <v>0.1</v>
      </c>
      <c r="Z23">
        <v>0.3</v>
      </c>
      <c r="AA23">
        <v>0.3</v>
      </c>
      <c r="AB23">
        <v>36.700000000000003</v>
      </c>
      <c r="AC23">
        <v>33.799999999999997</v>
      </c>
      <c r="AD23">
        <v>3.4</v>
      </c>
      <c r="AE23">
        <v>7.8</v>
      </c>
      <c r="AF23">
        <v>5.6</v>
      </c>
      <c r="AG23">
        <v>1.2</v>
      </c>
      <c r="AH23">
        <v>0</v>
      </c>
      <c r="AI23">
        <v>1</v>
      </c>
      <c r="AJ23">
        <v>3.3</v>
      </c>
      <c r="AK23">
        <v>0.6</v>
      </c>
      <c r="AL23">
        <v>0.3</v>
      </c>
      <c r="AM23">
        <v>2.4</v>
      </c>
      <c r="AN23">
        <v>9.8000000000000007</v>
      </c>
      <c r="AO23">
        <v>0.2273</v>
      </c>
      <c r="AP23">
        <v>0.2762</v>
      </c>
      <c r="AQ23">
        <v>0.35099999999999998</v>
      </c>
      <c r="AR23">
        <v>0.62719999999999998</v>
      </c>
      <c r="AS23">
        <v>12</v>
      </c>
      <c r="AT23">
        <v>0.6</v>
      </c>
      <c r="AU23">
        <v>0</v>
      </c>
      <c r="AV23">
        <v>0.1</v>
      </c>
      <c r="AW23">
        <v>0.4</v>
      </c>
      <c r="AX23">
        <v>0</v>
      </c>
      <c r="AY23">
        <v>5.4846153846153847</v>
      </c>
      <c r="AZ23">
        <v>1.846153846153846</v>
      </c>
      <c r="BA23">
        <v>7.6923076923076927E-2</v>
      </c>
      <c r="BB23">
        <v>0.46153846153846162</v>
      </c>
      <c r="BC23">
        <v>1.2307692307692311</v>
      </c>
      <c r="BD23">
        <v>6.384615384615385</v>
      </c>
      <c r="BE23">
        <v>22.53846153846154</v>
      </c>
      <c r="BF23">
        <v>6.1538461538461542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A2" sqref="A2:N23"/>
    </sheetView>
  </sheetViews>
  <sheetFormatPr defaultRowHeight="14.4" x14ac:dyDescent="0.3"/>
  <cols>
    <col min="1" max="1" width="17.21875" bestFit="1" customWidth="1"/>
  </cols>
  <sheetData>
    <row r="1" spans="1:18" x14ac:dyDescent="0.3">
      <c r="A1" s="20" t="s">
        <v>56</v>
      </c>
      <c r="B1" s="20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20" t="s">
        <v>62</v>
      </c>
    </row>
    <row r="2" spans="1:18" x14ac:dyDescent="0.3">
      <c r="A2" t="s">
        <v>175</v>
      </c>
      <c r="B2" t="s">
        <v>136</v>
      </c>
      <c r="C2">
        <v>5.5</v>
      </c>
      <c r="D2">
        <v>100</v>
      </c>
      <c r="E2">
        <v>-130</v>
      </c>
      <c r="F2">
        <v>5.5</v>
      </c>
      <c r="G2">
        <v>-118</v>
      </c>
      <c r="H2">
        <v>-108</v>
      </c>
      <c r="I2">
        <v>5.5</v>
      </c>
      <c r="J2">
        <v>-105</v>
      </c>
      <c r="K2">
        <v>-125</v>
      </c>
      <c r="L2" t="s">
        <v>138</v>
      </c>
      <c r="M2" t="s">
        <v>138</v>
      </c>
      <c r="N2" t="s">
        <v>138</v>
      </c>
      <c r="R2" s="12">
        <f t="shared" ref="R2:R30" si="0">MIN(C2,F2,I2,L2,O2)</f>
        <v>5.5</v>
      </c>
    </row>
    <row r="3" spans="1:18" x14ac:dyDescent="0.3">
      <c r="A3" t="s">
        <v>158</v>
      </c>
      <c r="B3" t="s">
        <v>137</v>
      </c>
      <c r="C3">
        <v>4.5</v>
      </c>
      <c r="D3">
        <v>-155</v>
      </c>
      <c r="E3">
        <v>120</v>
      </c>
      <c r="F3">
        <v>4.5</v>
      </c>
      <c r="G3">
        <v>-142</v>
      </c>
      <c r="H3">
        <v>112</v>
      </c>
      <c r="I3">
        <v>3.5</v>
      </c>
      <c r="J3">
        <v>130</v>
      </c>
      <c r="K3">
        <v>-165</v>
      </c>
      <c r="L3">
        <v>4.5</v>
      </c>
      <c r="M3">
        <v>140</v>
      </c>
      <c r="N3">
        <v>120</v>
      </c>
      <c r="R3" s="12">
        <f t="shared" si="0"/>
        <v>3.5</v>
      </c>
    </row>
    <row r="4" spans="1:18" x14ac:dyDescent="0.3">
      <c r="A4" t="s">
        <v>159</v>
      </c>
      <c r="B4" t="s">
        <v>67</v>
      </c>
      <c r="C4">
        <v>4.5</v>
      </c>
      <c r="D4">
        <v>-165</v>
      </c>
      <c r="E4">
        <v>130</v>
      </c>
      <c r="F4">
        <v>3.5</v>
      </c>
      <c r="G4">
        <v>132</v>
      </c>
      <c r="H4">
        <v>-168</v>
      </c>
      <c r="I4">
        <v>4.5</v>
      </c>
      <c r="J4">
        <v>-160</v>
      </c>
      <c r="K4">
        <v>125</v>
      </c>
      <c r="L4">
        <v>4.5</v>
      </c>
      <c r="M4">
        <v>133</v>
      </c>
      <c r="N4">
        <v>130</v>
      </c>
      <c r="R4" s="12">
        <f t="shared" si="0"/>
        <v>3.5</v>
      </c>
    </row>
    <row r="5" spans="1:18" x14ac:dyDescent="0.3">
      <c r="A5" t="s">
        <v>171</v>
      </c>
      <c r="B5" t="s">
        <v>139</v>
      </c>
      <c r="C5">
        <v>5.5</v>
      </c>
      <c r="D5">
        <v>-120</v>
      </c>
      <c r="E5">
        <v>-105</v>
      </c>
      <c r="F5">
        <v>5.5</v>
      </c>
      <c r="G5">
        <v>-122</v>
      </c>
      <c r="H5">
        <v>-106</v>
      </c>
      <c r="I5">
        <v>5.5</v>
      </c>
      <c r="J5">
        <v>-140</v>
      </c>
      <c r="K5">
        <v>105</v>
      </c>
      <c r="L5">
        <v>5.5</v>
      </c>
      <c r="M5">
        <v>-130</v>
      </c>
      <c r="N5">
        <v>-103</v>
      </c>
      <c r="R5" s="12">
        <f t="shared" si="0"/>
        <v>5.5</v>
      </c>
    </row>
    <row r="6" spans="1:18" x14ac:dyDescent="0.3">
      <c r="A6" t="s">
        <v>166</v>
      </c>
      <c r="B6" t="s">
        <v>140</v>
      </c>
      <c r="C6">
        <v>5.5</v>
      </c>
      <c r="D6">
        <v>110</v>
      </c>
      <c r="E6">
        <v>-140</v>
      </c>
      <c r="F6">
        <v>5.5</v>
      </c>
      <c r="G6">
        <v>100</v>
      </c>
      <c r="H6">
        <v>-128</v>
      </c>
      <c r="I6">
        <v>5.5</v>
      </c>
      <c r="J6">
        <v>115</v>
      </c>
      <c r="K6">
        <v>-150</v>
      </c>
      <c r="L6">
        <v>6.5</v>
      </c>
      <c r="M6">
        <v>108</v>
      </c>
      <c r="N6">
        <v>143</v>
      </c>
      <c r="R6" s="12">
        <f t="shared" si="0"/>
        <v>5.5</v>
      </c>
    </row>
    <row r="7" spans="1:18" x14ac:dyDescent="0.3">
      <c r="A7" t="s">
        <v>176</v>
      </c>
      <c r="B7" t="s">
        <v>63</v>
      </c>
      <c r="C7">
        <v>7.5</v>
      </c>
      <c r="D7">
        <v>100</v>
      </c>
      <c r="E7">
        <v>-125</v>
      </c>
      <c r="F7">
        <v>7.5</v>
      </c>
      <c r="G7">
        <v>110</v>
      </c>
      <c r="H7">
        <v>-140</v>
      </c>
      <c r="I7">
        <v>7.5</v>
      </c>
      <c r="J7">
        <v>100</v>
      </c>
      <c r="K7">
        <v>-130</v>
      </c>
      <c r="L7" t="s">
        <v>138</v>
      </c>
      <c r="M7" t="s">
        <v>138</v>
      </c>
      <c r="N7" t="s">
        <v>138</v>
      </c>
      <c r="R7" s="12">
        <f t="shared" si="0"/>
        <v>7.5</v>
      </c>
    </row>
    <row r="8" spans="1:18" x14ac:dyDescent="0.3">
      <c r="A8" t="s">
        <v>161</v>
      </c>
      <c r="B8" t="s">
        <v>141</v>
      </c>
      <c r="C8">
        <v>3.5</v>
      </c>
      <c r="D8">
        <v>-115</v>
      </c>
      <c r="E8">
        <v>-110</v>
      </c>
      <c r="F8">
        <v>3.5</v>
      </c>
      <c r="G8">
        <v>-128</v>
      </c>
      <c r="H8">
        <v>102</v>
      </c>
      <c r="I8">
        <v>3.5</v>
      </c>
      <c r="J8">
        <v>-105</v>
      </c>
      <c r="K8">
        <v>-120</v>
      </c>
      <c r="L8">
        <v>3.5</v>
      </c>
      <c r="M8">
        <v>-103</v>
      </c>
      <c r="N8">
        <v>-132</v>
      </c>
      <c r="R8" s="12">
        <f t="shared" si="0"/>
        <v>3.5</v>
      </c>
    </row>
    <row r="9" spans="1:18" x14ac:dyDescent="0.3">
      <c r="A9" t="s">
        <v>163</v>
      </c>
      <c r="B9" t="s">
        <v>180</v>
      </c>
      <c r="C9">
        <v>4.5</v>
      </c>
      <c r="D9">
        <v>-115</v>
      </c>
      <c r="E9">
        <v>-110</v>
      </c>
      <c r="F9">
        <v>4.5</v>
      </c>
      <c r="G9">
        <v>-136</v>
      </c>
      <c r="H9">
        <v>108</v>
      </c>
      <c r="I9">
        <v>4.5</v>
      </c>
      <c r="J9">
        <v>-120</v>
      </c>
      <c r="K9">
        <v>-110</v>
      </c>
      <c r="L9">
        <v>4.5</v>
      </c>
      <c r="M9">
        <v>-118</v>
      </c>
      <c r="N9">
        <v>-113</v>
      </c>
      <c r="R9" s="12">
        <f t="shared" si="0"/>
        <v>4.5</v>
      </c>
    </row>
    <row r="10" spans="1:18" x14ac:dyDescent="0.3">
      <c r="A10" t="s">
        <v>174</v>
      </c>
      <c r="B10" t="s">
        <v>142</v>
      </c>
      <c r="C10">
        <v>3.5</v>
      </c>
      <c r="D10">
        <v>135</v>
      </c>
      <c r="E10">
        <v>-170</v>
      </c>
      <c r="F10">
        <v>3.5</v>
      </c>
      <c r="G10">
        <v>128</v>
      </c>
      <c r="H10">
        <v>-164</v>
      </c>
      <c r="I10">
        <v>4.5</v>
      </c>
      <c r="J10">
        <v>130</v>
      </c>
      <c r="K10">
        <v>135</v>
      </c>
      <c r="L10" t="s">
        <v>138</v>
      </c>
      <c r="M10" t="s">
        <v>138</v>
      </c>
      <c r="N10" t="s">
        <v>138</v>
      </c>
      <c r="R10" s="12">
        <f t="shared" si="0"/>
        <v>3.5</v>
      </c>
    </row>
    <row r="11" spans="1:18" x14ac:dyDescent="0.3">
      <c r="A11" t="s">
        <v>179</v>
      </c>
      <c r="B11" t="s">
        <v>143</v>
      </c>
      <c r="C11">
        <v>5.5</v>
      </c>
      <c r="D11" t="s">
        <v>138</v>
      </c>
      <c r="E11" t="s">
        <v>138</v>
      </c>
      <c r="F11" t="s">
        <v>138</v>
      </c>
      <c r="G11" t="s">
        <v>138</v>
      </c>
      <c r="H11" t="s">
        <v>138</v>
      </c>
      <c r="I11" t="s">
        <v>138</v>
      </c>
      <c r="J11" t="s">
        <v>138</v>
      </c>
      <c r="K11" t="s">
        <v>138</v>
      </c>
      <c r="L11" t="s">
        <v>138</v>
      </c>
      <c r="M11" t="s">
        <v>138</v>
      </c>
      <c r="N11" t="s">
        <v>138</v>
      </c>
      <c r="R11" s="12">
        <f t="shared" si="0"/>
        <v>5.5</v>
      </c>
    </row>
    <row r="12" spans="1:18" x14ac:dyDescent="0.3">
      <c r="A12" t="s">
        <v>168</v>
      </c>
      <c r="B12" t="s">
        <v>144</v>
      </c>
      <c r="C12">
        <v>4.5</v>
      </c>
      <c r="D12">
        <v>120</v>
      </c>
      <c r="E12">
        <v>-150</v>
      </c>
      <c r="F12">
        <v>4.5</v>
      </c>
      <c r="G12">
        <v>102</v>
      </c>
      <c r="H12">
        <v>-130</v>
      </c>
      <c r="I12">
        <v>4.5</v>
      </c>
      <c r="J12">
        <v>115</v>
      </c>
      <c r="K12">
        <v>-155</v>
      </c>
      <c r="L12" t="s">
        <v>138</v>
      </c>
      <c r="M12" t="s">
        <v>138</v>
      </c>
      <c r="N12" t="s">
        <v>138</v>
      </c>
      <c r="R12" s="12">
        <f t="shared" si="0"/>
        <v>4.5</v>
      </c>
    </row>
    <row r="13" spans="1:18" x14ac:dyDescent="0.3">
      <c r="A13" t="s">
        <v>173</v>
      </c>
      <c r="B13" t="s">
        <v>36</v>
      </c>
      <c r="C13">
        <v>7.5</v>
      </c>
      <c r="D13">
        <v>100</v>
      </c>
      <c r="E13">
        <v>-125</v>
      </c>
      <c r="F13">
        <v>7.5</v>
      </c>
      <c r="G13">
        <v>-104</v>
      </c>
      <c r="H13">
        <v>-122</v>
      </c>
      <c r="I13">
        <v>7.5</v>
      </c>
      <c r="J13">
        <v>-105</v>
      </c>
      <c r="K13">
        <v>-125</v>
      </c>
      <c r="L13" t="s">
        <v>138</v>
      </c>
      <c r="M13" t="s">
        <v>138</v>
      </c>
      <c r="N13" t="s">
        <v>138</v>
      </c>
      <c r="R13" s="12">
        <f t="shared" si="0"/>
        <v>7.5</v>
      </c>
    </row>
    <row r="14" spans="1:18" x14ac:dyDescent="0.3">
      <c r="A14" t="s">
        <v>169</v>
      </c>
      <c r="B14" t="s">
        <v>145</v>
      </c>
      <c r="C14">
        <v>5.5</v>
      </c>
      <c r="D14">
        <v>100</v>
      </c>
      <c r="E14">
        <v>-125</v>
      </c>
      <c r="F14">
        <v>5.5</v>
      </c>
      <c r="G14">
        <v>-122</v>
      </c>
      <c r="H14">
        <v>-104</v>
      </c>
      <c r="I14">
        <v>5.5</v>
      </c>
      <c r="J14">
        <v>-110</v>
      </c>
      <c r="K14">
        <v>-120</v>
      </c>
      <c r="L14">
        <v>5.5</v>
      </c>
      <c r="M14">
        <v>-118</v>
      </c>
      <c r="N14">
        <v>-112</v>
      </c>
      <c r="R14" s="12">
        <f t="shared" si="0"/>
        <v>5.5</v>
      </c>
    </row>
    <row r="15" spans="1:18" x14ac:dyDescent="0.3">
      <c r="A15" t="s">
        <v>162</v>
      </c>
      <c r="B15" t="s">
        <v>68</v>
      </c>
      <c r="C15">
        <v>5.5</v>
      </c>
      <c r="D15">
        <v>-165</v>
      </c>
      <c r="E15">
        <v>130</v>
      </c>
      <c r="F15">
        <v>5.5</v>
      </c>
      <c r="G15">
        <v>-166</v>
      </c>
      <c r="H15">
        <v>130</v>
      </c>
      <c r="I15">
        <v>5.5</v>
      </c>
      <c r="J15">
        <v>-165</v>
      </c>
      <c r="K15">
        <v>130</v>
      </c>
      <c r="L15">
        <v>5.5</v>
      </c>
      <c r="M15">
        <v>118</v>
      </c>
      <c r="N15">
        <v>138</v>
      </c>
      <c r="R15" s="12">
        <f t="shared" si="0"/>
        <v>5.5</v>
      </c>
    </row>
    <row r="16" spans="1:18" x14ac:dyDescent="0.3">
      <c r="A16" t="s">
        <v>172</v>
      </c>
      <c r="B16" t="s">
        <v>64</v>
      </c>
      <c r="C16">
        <v>4.5</v>
      </c>
      <c r="D16">
        <v>125</v>
      </c>
      <c r="E16">
        <v>-155</v>
      </c>
      <c r="F16">
        <v>4.5</v>
      </c>
      <c r="G16">
        <v>126</v>
      </c>
      <c r="H16">
        <v>-162</v>
      </c>
      <c r="I16">
        <v>4.5</v>
      </c>
      <c r="J16">
        <v>120</v>
      </c>
      <c r="K16">
        <v>-155</v>
      </c>
      <c r="L16" t="s">
        <v>138</v>
      </c>
      <c r="M16" t="s">
        <v>138</v>
      </c>
      <c r="N16" t="s">
        <v>138</v>
      </c>
      <c r="R16" s="12">
        <f t="shared" si="0"/>
        <v>4.5</v>
      </c>
    </row>
    <row r="17" spans="1:18" x14ac:dyDescent="0.3">
      <c r="A17" t="s">
        <v>170</v>
      </c>
      <c r="B17" t="s">
        <v>146</v>
      </c>
      <c r="C17">
        <v>5.5</v>
      </c>
      <c r="D17">
        <v>115</v>
      </c>
      <c r="E17">
        <v>-145</v>
      </c>
      <c r="F17">
        <v>5.5</v>
      </c>
      <c r="G17">
        <v>118</v>
      </c>
      <c r="H17">
        <v>-150</v>
      </c>
      <c r="I17">
        <v>5.5</v>
      </c>
      <c r="J17">
        <v>115</v>
      </c>
      <c r="K17">
        <v>-150</v>
      </c>
      <c r="L17">
        <v>6.5</v>
      </c>
      <c r="M17">
        <v>117</v>
      </c>
      <c r="N17">
        <v>135</v>
      </c>
      <c r="R17" s="12">
        <f t="shared" si="0"/>
        <v>5.5</v>
      </c>
    </row>
    <row r="18" spans="1:18" x14ac:dyDescent="0.3">
      <c r="A18" t="s">
        <v>164</v>
      </c>
      <c r="B18" t="s">
        <v>147</v>
      </c>
      <c r="C18">
        <v>5.5</v>
      </c>
      <c r="D18">
        <v>-120</v>
      </c>
      <c r="E18">
        <v>-105</v>
      </c>
      <c r="F18">
        <v>5.5</v>
      </c>
      <c r="G18">
        <v>-125</v>
      </c>
      <c r="H18">
        <v>-102</v>
      </c>
      <c r="I18">
        <v>5.5</v>
      </c>
      <c r="J18">
        <v>-120</v>
      </c>
      <c r="K18">
        <v>-110</v>
      </c>
      <c r="L18">
        <v>5.5</v>
      </c>
      <c r="M18">
        <v>-122</v>
      </c>
      <c r="N18">
        <v>-109</v>
      </c>
      <c r="R18" s="12">
        <f t="shared" si="0"/>
        <v>5.5</v>
      </c>
    </row>
    <row r="19" spans="1:18" x14ac:dyDescent="0.3">
      <c r="A19" t="s">
        <v>177</v>
      </c>
      <c r="B19" t="s">
        <v>66</v>
      </c>
      <c r="C19">
        <v>6.5</v>
      </c>
      <c r="D19">
        <v>105</v>
      </c>
      <c r="E19">
        <v>-135</v>
      </c>
      <c r="F19">
        <v>6.5</v>
      </c>
      <c r="G19">
        <v>116</v>
      </c>
      <c r="H19">
        <v>-148</v>
      </c>
      <c r="I19">
        <v>6.5</v>
      </c>
      <c r="J19">
        <v>105</v>
      </c>
      <c r="K19">
        <v>-140</v>
      </c>
      <c r="L19" t="s">
        <v>138</v>
      </c>
      <c r="M19" t="s">
        <v>138</v>
      </c>
      <c r="N19" t="s">
        <v>138</v>
      </c>
      <c r="R19" s="12">
        <f t="shared" si="0"/>
        <v>6.5</v>
      </c>
    </row>
    <row r="20" spans="1:18" x14ac:dyDescent="0.3">
      <c r="A20" t="s">
        <v>165</v>
      </c>
      <c r="B20" t="s">
        <v>148</v>
      </c>
      <c r="C20">
        <v>4.5</v>
      </c>
      <c r="D20">
        <v>125</v>
      </c>
      <c r="E20">
        <v>-160</v>
      </c>
      <c r="F20">
        <v>5.5</v>
      </c>
      <c r="G20">
        <v>-160</v>
      </c>
      <c r="H20">
        <v>126</v>
      </c>
      <c r="I20">
        <v>4.5</v>
      </c>
      <c r="J20">
        <v>130</v>
      </c>
      <c r="K20">
        <v>-165</v>
      </c>
      <c r="L20">
        <v>5.5</v>
      </c>
      <c r="M20">
        <v>123</v>
      </c>
      <c r="N20">
        <v>132</v>
      </c>
      <c r="R20" s="12">
        <f t="shared" si="0"/>
        <v>4.5</v>
      </c>
    </row>
    <row r="21" spans="1:18" x14ac:dyDescent="0.3">
      <c r="A21" t="s">
        <v>167</v>
      </c>
      <c r="B21" t="s">
        <v>69</v>
      </c>
      <c r="C21">
        <v>5.5</v>
      </c>
      <c r="D21">
        <v>130</v>
      </c>
      <c r="E21">
        <v>-165</v>
      </c>
      <c r="F21">
        <v>5.5</v>
      </c>
      <c r="G21">
        <v>124</v>
      </c>
      <c r="H21">
        <v>-158</v>
      </c>
      <c r="I21">
        <v>5.5</v>
      </c>
      <c r="J21">
        <v>125</v>
      </c>
      <c r="K21">
        <v>-165</v>
      </c>
      <c r="L21">
        <v>6.5</v>
      </c>
      <c r="M21">
        <v>125</v>
      </c>
      <c r="N21">
        <v>123</v>
      </c>
      <c r="R21" s="12">
        <f t="shared" si="0"/>
        <v>5.5</v>
      </c>
    </row>
    <row r="22" spans="1:18" x14ac:dyDescent="0.3">
      <c r="A22" t="s">
        <v>178</v>
      </c>
      <c r="B22" t="s">
        <v>149</v>
      </c>
      <c r="C22">
        <v>4.5</v>
      </c>
      <c r="D22">
        <v>-150</v>
      </c>
      <c r="E22">
        <v>120</v>
      </c>
      <c r="F22">
        <v>4.5</v>
      </c>
      <c r="G22">
        <v>-172</v>
      </c>
      <c r="H22">
        <v>134</v>
      </c>
      <c r="I22" t="s">
        <v>138</v>
      </c>
      <c r="J22" t="s">
        <v>138</v>
      </c>
      <c r="K22" t="s">
        <v>138</v>
      </c>
      <c r="L22" t="s">
        <v>138</v>
      </c>
      <c r="M22" t="s">
        <v>138</v>
      </c>
      <c r="N22" t="s">
        <v>138</v>
      </c>
      <c r="R22" s="12">
        <f t="shared" si="0"/>
        <v>4.5</v>
      </c>
    </row>
    <row r="23" spans="1:18" x14ac:dyDescent="0.3">
      <c r="A23" t="s">
        <v>160</v>
      </c>
      <c r="B23" t="s">
        <v>150</v>
      </c>
      <c r="C23">
        <v>3.5</v>
      </c>
      <c r="D23">
        <v>-135</v>
      </c>
      <c r="E23">
        <v>105</v>
      </c>
      <c r="F23">
        <v>3.5</v>
      </c>
      <c r="G23">
        <v>-138</v>
      </c>
      <c r="H23">
        <v>108</v>
      </c>
      <c r="I23">
        <v>3.5</v>
      </c>
      <c r="J23">
        <v>-140</v>
      </c>
      <c r="K23">
        <v>105</v>
      </c>
      <c r="L23">
        <v>3.5</v>
      </c>
      <c r="M23">
        <v>-137</v>
      </c>
      <c r="N23">
        <v>104</v>
      </c>
      <c r="R23" s="12">
        <f t="shared" si="0"/>
        <v>3.5</v>
      </c>
    </row>
    <row r="24" spans="1:18" x14ac:dyDescent="0.3">
      <c r="R24" s="12">
        <f t="shared" si="0"/>
        <v>0</v>
      </c>
    </row>
    <row r="25" spans="1:18" x14ac:dyDescent="0.3">
      <c r="R25" s="12">
        <f t="shared" si="0"/>
        <v>0</v>
      </c>
    </row>
    <row r="26" spans="1:18" x14ac:dyDescent="0.3">
      <c r="R26" s="12">
        <f t="shared" si="0"/>
        <v>0</v>
      </c>
    </row>
    <row r="27" spans="1:18" x14ac:dyDescent="0.3">
      <c r="R27" s="12">
        <f t="shared" si="0"/>
        <v>0</v>
      </c>
    </row>
    <row r="28" spans="1:18" x14ac:dyDescent="0.3">
      <c r="R28" s="12">
        <f t="shared" si="0"/>
        <v>0</v>
      </c>
    </row>
    <row r="29" spans="1:18" x14ac:dyDescent="0.3">
      <c r="R29" s="12">
        <f t="shared" si="0"/>
        <v>0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2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3</v>
      </c>
      <c r="B2" s="1">
        <v>3.11</v>
      </c>
      <c r="C2" s="1">
        <v>5.01</v>
      </c>
      <c r="D2" s="1">
        <v>6.01</v>
      </c>
      <c r="F2" s="1"/>
      <c r="G2" s="1"/>
      <c r="H2" s="1"/>
    </row>
    <row r="3" spans="1:8" ht="15" thickBot="1" x14ac:dyDescent="0.35">
      <c r="A3" s="1">
        <v>4</v>
      </c>
      <c r="B3" s="1">
        <v>6.04</v>
      </c>
      <c r="C3" s="1">
        <v>2</v>
      </c>
      <c r="D3" s="1">
        <v>5.26</v>
      </c>
      <c r="F3" s="1"/>
      <c r="G3" s="1"/>
      <c r="H3" s="1"/>
    </row>
    <row r="4" spans="1:8" ht="15" thickBot="1" x14ac:dyDescent="0.35">
      <c r="A4" s="1">
        <v>10</v>
      </c>
      <c r="B4" s="1">
        <v>4.03</v>
      </c>
      <c r="C4" s="1">
        <v>4.0199999999999996</v>
      </c>
      <c r="D4" s="1">
        <v>5.18</v>
      </c>
      <c r="F4" s="1"/>
      <c r="G4" s="1"/>
      <c r="H4" s="1"/>
    </row>
    <row r="5" spans="1:8" ht="15" thickBot="1" x14ac:dyDescent="0.35">
      <c r="A5" s="1">
        <v>9</v>
      </c>
      <c r="B5" s="1">
        <v>4</v>
      </c>
      <c r="C5" s="1">
        <v>5.01</v>
      </c>
      <c r="D5" s="1">
        <v>5.12</v>
      </c>
      <c r="F5" s="1"/>
      <c r="G5" s="1"/>
      <c r="H5" s="1"/>
    </row>
    <row r="6" spans="1:8" ht="15" thickBot="1" x14ac:dyDescent="0.35">
      <c r="A6" s="1">
        <v>12</v>
      </c>
      <c r="B6" s="1">
        <v>6</v>
      </c>
      <c r="C6" s="1">
        <v>4.01</v>
      </c>
      <c r="D6" s="1">
        <v>5.38</v>
      </c>
      <c r="F6" s="1"/>
      <c r="G6" s="1"/>
      <c r="H6" s="1"/>
    </row>
    <row r="7" spans="1:8" ht="15" thickBot="1" x14ac:dyDescent="0.35">
      <c r="A7" s="1">
        <v>11</v>
      </c>
      <c r="B7" s="1">
        <v>5.0599999999999996</v>
      </c>
      <c r="C7" s="1">
        <v>6.02</v>
      </c>
      <c r="D7" s="1">
        <v>5.34</v>
      </c>
      <c r="F7" s="1"/>
      <c r="G7" s="1"/>
      <c r="H7" s="1"/>
    </row>
    <row r="8" spans="1:8" ht="15" thickBot="1" x14ac:dyDescent="0.35">
      <c r="A8" s="1">
        <v>27</v>
      </c>
      <c r="B8" s="1">
        <v>4.05</v>
      </c>
      <c r="C8" s="1">
        <v>3</v>
      </c>
      <c r="D8" s="1">
        <v>5.57</v>
      </c>
      <c r="F8" s="1"/>
      <c r="G8" s="1"/>
      <c r="H8" s="1"/>
    </row>
    <row r="9" spans="1:8" ht="15" thickBot="1" x14ac:dyDescent="0.35">
      <c r="A9" s="1">
        <v>28</v>
      </c>
      <c r="B9" s="1">
        <v>4.1500000000000004</v>
      </c>
      <c r="C9" s="1">
        <v>4.1500000000000004</v>
      </c>
      <c r="D9" s="1">
        <v>5.16</v>
      </c>
      <c r="F9" s="1"/>
      <c r="G9" s="1"/>
      <c r="H9" s="1"/>
    </row>
    <row r="10" spans="1:8" ht="15" thickBot="1" x14ac:dyDescent="0.35">
      <c r="A10" s="1">
        <v>29</v>
      </c>
      <c r="B10" s="1">
        <v>4.1399999999999997</v>
      </c>
      <c r="C10" s="1">
        <v>4.28</v>
      </c>
      <c r="D10" s="1">
        <v>5.52</v>
      </c>
      <c r="F10" s="1"/>
      <c r="G10" s="1"/>
      <c r="H10" s="1"/>
    </row>
    <row r="11" spans="1:8" ht="15" thickBot="1" x14ac:dyDescent="0.35">
      <c r="A11" s="1">
        <v>30</v>
      </c>
      <c r="B11" s="1">
        <v>4.29</v>
      </c>
      <c r="C11" s="1">
        <v>5.09</v>
      </c>
      <c r="D11" s="1">
        <v>5.53</v>
      </c>
      <c r="F11" s="1"/>
      <c r="G11" s="1"/>
      <c r="H11" s="1"/>
    </row>
    <row r="12" spans="1:8" ht="15" thickBot="1" x14ac:dyDescent="0.35">
      <c r="A12" s="1">
        <v>19</v>
      </c>
      <c r="B12" s="1">
        <v>3</v>
      </c>
      <c r="C12" s="1">
        <v>5.0199999999999996</v>
      </c>
      <c r="D12" s="1">
        <v>5.65</v>
      </c>
      <c r="F12" s="1"/>
      <c r="G12" s="1"/>
      <c r="H12" s="1"/>
    </row>
    <row r="13" spans="1:8" ht="15" thickBot="1" x14ac:dyDescent="0.35">
      <c r="A13" s="1">
        <v>20</v>
      </c>
      <c r="B13" s="1">
        <v>6</v>
      </c>
      <c r="C13" s="1">
        <v>5.03</v>
      </c>
      <c r="D13" s="1">
        <v>5.26</v>
      </c>
      <c r="F13" s="1"/>
      <c r="G13" s="1"/>
      <c r="H13" s="1"/>
    </row>
    <row r="14" spans="1:8" ht="15" thickBot="1" x14ac:dyDescent="0.35">
      <c r="A14" s="1">
        <v>6</v>
      </c>
      <c r="B14" s="1">
        <v>4</v>
      </c>
      <c r="C14" s="1">
        <v>2</v>
      </c>
      <c r="D14" s="1">
        <v>6.09</v>
      </c>
      <c r="F14" s="1"/>
      <c r="G14" s="1"/>
      <c r="H14" s="1"/>
    </row>
    <row r="15" spans="1:8" ht="15" thickBot="1" x14ac:dyDescent="0.35">
      <c r="A15" s="1">
        <v>5</v>
      </c>
      <c r="B15" s="1">
        <v>5.04</v>
      </c>
      <c r="C15" s="1">
        <v>4.0199999999999996</v>
      </c>
      <c r="D15" s="1">
        <v>5.89</v>
      </c>
      <c r="F15" s="1"/>
      <c r="G15" s="1"/>
      <c r="H15" s="1"/>
    </row>
    <row r="16" spans="1:8" ht="15" thickBot="1" x14ac:dyDescent="0.35">
      <c r="A16" s="1">
        <v>21</v>
      </c>
      <c r="B16" s="1">
        <v>2</v>
      </c>
      <c r="C16" s="1">
        <v>4.0999999999999996</v>
      </c>
      <c r="D16" s="1">
        <v>4.3</v>
      </c>
    </row>
    <row r="17" spans="1:4" ht="15" thickBot="1" x14ac:dyDescent="0.35">
      <c r="A17" s="1">
        <v>18</v>
      </c>
      <c r="B17" s="1">
        <v>5</v>
      </c>
      <c r="C17" s="1">
        <v>5.01</v>
      </c>
      <c r="D17" s="1">
        <v>5.47</v>
      </c>
    </row>
    <row r="18" spans="1:4" ht="15" thickBot="1" x14ac:dyDescent="0.35">
      <c r="A18" s="1">
        <v>1</v>
      </c>
      <c r="B18" s="1">
        <v>3.21</v>
      </c>
      <c r="C18" s="1">
        <v>5.21</v>
      </c>
      <c r="D18" s="1">
        <v>3.22</v>
      </c>
    </row>
    <row r="19" spans="1:4" ht="15" thickBot="1" x14ac:dyDescent="0.35">
      <c r="A19" s="1">
        <v>2</v>
      </c>
      <c r="B19" s="1">
        <v>5.19</v>
      </c>
      <c r="C19" s="1">
        <v>6.14</v>
      </c>
      <c r="D19" s="1">
        <v>2.96</v>
      </c>
    </row>
    <row r="20" spans="1:4" ht="15" thickBot="1" x14ac:dyDescent="0.35">
      <c r="A20" s="1">
        <v>23</v>
      </c>
      <c r="B20" s="1">
        <v>4.0199999999999996</v>
      </c>
      <c r="C20" s="1">
        <v>5.03</v>
      </c>
      <c r="D20" s="1">
        <v>5.61</v>
      </c>
    </row>
    <row r="21" spans="1:4" ht="15" thickBot="1" x14ac:dyDescent="0.35">
      <c r="A21" s="1">
        <v>24</v>
      </c>
      <c r="B21" s="1">
        <v>5</v>
      </c>
      <c r="C21" s="1">
        <v>3</v>
      </c>
      <c r="D21" s="1">
        <v>5.18</v>
      </c>
    </row>
    <row r="22" spans="1:4" ht="15" thickBot="1" x14ac:dyDescent="0.35">
      <c r="A22" s="1">
        <v>14</v>
      </c>
      <c r="B22" s="1">
        <v>3.09</v>
      </c>
      <c r="C22" s="1">
        <v>3</v>
      </c>
      <c r="D22" s="1">
        <v>5.66</v>
      </c>
    </row>
    <row r="23" spans="1:4" ht="15" thickBot="1" x14ac:dyDescent="0.35">
      <c r="A23" s="1">
        <v>13</v>
      </c>
      <c r="B23" s="1">
        <v>6.01</v>
      </c>
      <c r="C23" s="1">
        <v>3</v>
      </c>
      <c r="D23" s="1">
        <v>6.39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2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3</v>
      </c>
      <c r="B2" s="1">
        <v>3.3431570514039901</v>
      </c>
      <c r="C2" s="1">
        <v>5.0156335286473404</v>
      </c>
      <c r="D2" s="1">
        <v>5.7655551232884799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4</v>
      </c>
      <c r="B3" s="1">
        <v>5.95281555643618</v>
      </c>
      <c r="C3" s="1">
        <v>2.1131065196852501</v>
      </c>
      <c r="D3" s="1">
        <v>5.1931209229652397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10</v>
      </c>
      <c r="B4" s="1">
        <v>4.75069379656063</v>
      </c>
      <c r="C4" s="1">
        <v>4.4987062946884802</v>
      </c>
      <c r="D4" s="1">
        <v>3.93950730098272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9</v>
      </c>
      <c r="B5" s="1">
        <v>3.7260011066657999</v>
      </c>
      <c r="C5" s="1">
        <v>4.7907841777408002</v>
      </c>
      <c r="D5" s="1">
        <v>4.3696100434449301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6.6390999671062296</v>
      </c>
      <c r="C6" s="1">
        <v>4.1991498315229503</v>
      </c>
      <c r="D6" s="1">
        <v>4.7569593991955603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4.8066236891918397</v>
      </c>
      <c r="C7" s="1">
        <v>6.4669989803709802</v>
      </c>
      <c r="D7" s="1">
        <v>4.9205320783757296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27</v>
      </c>
      <c r="B8" s="1">
        <v>4.5433814546471902</v>
      </c>
      <c r="C8" s="1">
        <v>3.66656527275271</v>
      </c>
      <c r="D8" s="1">
        <v>5.9066667934369903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28</v>
      </c>
      <c r="B9" s="1">
        <v>4.0570619951973201</v>
      </c>
      <c r="C9" s="1">
        <v>4.0143485052637997</v>
      </c>
      <c r="D9" s="1">
        <v>5.10060141596853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29</v>
      </c>
      <c r="B10" s="1">
        <v>4.2159070748853997</v>
      </c>
      <c r="C10" s="1">
        <v>4.4519083136462303</v>
      </c>
      <c r="D10" s="1">
        <v>5.4418897477670303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30</v>
      </c>
      <c r="B11" s="1">
        <v>3.7854137272586201</v>
      </c>
      <c r="C11" s="1">
        <v>5.40596427733837</v>
      </c>
      <c r="D11" s="1">
        <v>5.0235192311091099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19</v>
      </c>
      <c r="B12" s="1">
        <v>3.0571949931999498</v>
      </c>
      <c r="C12" s="1">
        <v>5.4686970390184202</v>
      </c>
      <c r="D12" s="1">
        <v>4.07145102904044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20</v>
      </c>
      <c r="B13" s="1">
        <v>6.0021460864959</v>
      </c>
      <c r="C13" s="1">
        <v>5.5240361771876696</v>
      </c>
      <c r="D13" s="1">
        <v>5.7111792065437603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6</v>
      </c>
      <c r="B14" s="1">
        <v>4.28791751771747</v>
      </c>
      <c r="C14" s="1">
        <v>2.74528197853197</v>
      </c>
      <c r="D14" s="1">
        <v>6.18201908900049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5</v>
      </c>
      <c r="B15" s="1">
        <v>5.3254105458402696</v>
      </c>
      <c r="C15" s="1">
        <v>4.7496053128561</v>
      </c>
      <c r="D15" s="1">
        <v>6.3646996721870597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21</v>
      </c>
      <c r="B16" s="1">
        <v>1.7620609612368801</v>
      </c>
      <c r="C16" s="1">
        <v>4.1645118745626002</v>
      </c>
      <c r="D16" s="1">
        <v>3.9339565175610098</v>
      </c>
    </row>
    <row r="17" spans="1:4" ht="15" thickBot="1" x14ac:dyDescent="0.35">
      <c r="A17" s="1">
        <v>18</v>
      </c>
      <c r="B17" s="1">
        <v>5.4207851766139203</v>
      </c>
      <c r="C17" s="1">
        <v>5.0435991040174297</v>
      </c>
      <c r="D17" s="1">
        <v>5.80139424808364</v>
      </c>
    </row>
    <row r="18" spans="1:4" ht="15" thickBot="1" x14ac:dyDescent="0.35">
      <c r="A18" s="1">
        <v>1</v>
      </c>
      <c r="B18" s="1">
        <v>3.3288026168240399</v>
      </c>
      <c r="C18" s="1">
        <v>5.06159373022426</v>
      </c>
      <c r="D18" s="1">
        <v>3.4150240335804898</v>
      </c>
    </row>
    <row r="19" spans="1:4" ht="15" thickBot="1" x14ac:dyDescent="0.35">
      <c r="A19" s="1">
        <v>2</v>
      </c>
      <c r="B19" s="1">
        <v>5.0388062979802601</v>
      </c>
      <c r="C19" s="1">
        <v>6.4670537507602903</v>
      </c>
      <c r="D19" s="1">
        <v>4.7167347542253504</v>
      </c>
    </row>
    <row r="20" spans="1:4" ht="15" thickBot="1" x14ac:dyDescent="0.35">
      <c r="A20" s="1">
        <v>23</v>
      </c>
      <c r="B20" s="1">
        <v>4.2815886172554096</v>
      </c>
      <c r="C20" s="1">
        <v>5.3617003284824998</v>
      </c>
      <c r="D20" s="1">
        <v>5.5897005549110004</v>
      </c>
    </row>
    <row r="21" spans="1:4" ht="15" thickBot="1" x14ac:dyDescent="0.35">
      <c r="A21" s="1">
        <v>24</v>
      </c>
      <c r="B21" s="1">
        <v>4.7897566954005697</v>
      </c>
      <c r="C21" s="1">
        <v>3.6200896041446802</v>
      </c>
      <c r="D21" s="1">
        <v>5.3666891362357898</v>
      </c>
    </row>
    <row r="22" spans="1:4" ht="15" thickBot="1" x14ac:dyDescent="0.35">
      <c r="A22" s="1">
        <v>14</v>
      </c>
      <c r="B22" s="1">
        <v>3.6449335681495798</v>
      </c>
      <c r="C22" s="1">
        <v>3.3787901955643198</v>
      </c>
      <c r="D22" s="1">
        <v>5.5827169476702698</v>
      </c>
    </row>
    <row r="23" spans="1:4" ht="15" thickBot="1" x14ac:dyDescent="0.35">
      <c r="A23" s="1">
        <v>13</v>
      </c>
      <c r="B23" s="1">
        <v>5.9763147164993304</v>
      </c>
      <c r="C23" s="1">
        <v>3.5818193514736598</v>
      </c>
      <c r="D23" s="1">
        <v>5.9956405809554898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2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3</v>
      </c>
      <c r="B2" s="1">
        <v>3.3928569919462901</v>
      </c>
      <c r="C2" s="1">
        <v>5.0629380231374999</v>
      </c>
      <c r="D2" s="1">
        <v>5.8505263679617299</v>
      </c>
    </row>
    <row r="3" spans="1:4" ht="15" thickBot="1" x14ac:dyDescent="0.35">
      <c r="A3" s="1">
        <v>4</v>
      </c>
      <c r="B3" s="1">
        <v>5.8963255621605297</v>
      </c>
      <c r="C3" s="1">
        <v>2.0881236740114399</v>
      </c>
      <c r="D3" s="1">
        <v>5.1942920977050901</v>
      </c>
    </row>
    <row r="4" spans="1:4" ht="15" thickBot="1" x14ac:dyDescent="0.35">
      <c r="A4" s="1">
        <v>10</v>
      </c>
      <c r="B4" s="1">
        <v>4.7510830607712897</v>
      </c>
      <c r="C4" s="1">
        <v>4.4675805277211698</v>
      </c>
      <c r="D4" s="1">
        <v>4.0896693178356296</v>
      </c>
    </row>
    <row r="5" spans="1:4" ht="15" thickBot="1" x14ac:dyDescent="0.35">
      <c r="A5" s="1">
        <v>9</v>
      </c>
      <c r="B5" s="1">
        <v>3.8133768759834701</v>
      </c>
      <c r="C5" s="1">
        <v>4.8960012720166501</v>
      </c>
      <c r="D5" s="1">
        <v>4.4533169550128404</v>
      </c>
    </row>
    <row r="6" spans="1:4" ht="15" thickBot="1" x14ac:dyDescent="0.35">
      <c r="A6" s="1">
        <v>12</v>
      </c>
      <c r="B6" s="1">
        <v>6.5671284430033596</v>
      </c>
      <c r="C6" s="1">
        <v>4.1763922917918102</v>
      </c>
      <c r="D6" s="1">
        <v>4.7425027797692101</v>
      </c>
    </row>
    <row r="7" spans="1:4" ht="15" thickBot="1" x14ac:dyDescent="0.35">
      <c r="A7" s="1">
        <v>11</v>
      </c>
      <c r="B7" s="1">
        <v>4.8078279823383703</v>
      </c>
      <c r="C7" s="1">
        <v>6.4416762280427697</v>
      </c>
      <c r="D7" s="1">
        <v>4.9599149124419704</v>
      </c>
    </row>
    <row r="8" spans="1:4" ht="15" thickBot="1" x14ac:dyDescent="0.35">
      <c r="A8" s="1">
        <v>27</v>
      </c>
      <c r="B8" s="1">
        <v>4.6287365361911901</v>
      </c>
      <c r="C8" s="1">
        <v>3.7377140225791199</v>
      </c>
      <c r="D8" s="1">
        <v>5.7735795825234799</v>
      </c>
    </row>
    <row r="9" spans="1:4" ht="15" thickBot="1" x14ac:dyDescent="0.35">
      <c r="A9" s="1">
        <v>28</v>
      </c>
      <c r="B9" s="1">
        <v>4.1003466120803402</v>
      </c>
      <c r="C9" s="1">
        <v>4.0987673313070001</v>
      </c>
      <c r="D9" s="1">
        <v>5.10711957601539</v>
      </c>
    </row>
    <row r="10" spans="1:4" ht="15" thickBot="1" x14ac:dyDescent="0.35">
      <c r="A10" s="1">
        <v>29</v>
      </c>
      <c r="B10" s="1">
        <v>4.2156500537055104</v>
      </c>
      <c r="C10" s="1">
        <v>4.4992411579486999</v>
      </c>
      <c r="D10" s="1">
        <v>5.4825241283313098</v>
      </c>
    </row>
    <row r="11" spans="1:4" ht="15" thickBot="1" x14ac:dyDescent="0.35">
      <c r="A11" s="1">
        <v>30</v>
      </c>
      <c r="B11" s="1">
        <v>3.74859473294836</v>
      </c>
      <c r="C11" s="1">
        <v>5.4285891556224897</v>
      </c>
      <c r="D11" s="1">
        <v>5.0157495477947496</v>
      </c>
    </row>
    <row r="12" spans="1:4" ht="15" thickBot="1" x14ac:dyDescent="0.35">
      <c r="A12" s="1">
        <v>19</v>
      </c>
      <c r="B12" s="1">
        <v>3.0300495107421801</v>
      </c>
      <c r="C12" s="1">
        <v>5.5507584022575003</v>
      </c>
      <c r="D12" s="1">
        <v>4.1965531885943097</v>
      </c>
    </row>
    <row r="13" spans="1:4" ht="15" thickBot="1" x14ac:dyDescent="0.35">
      <c r="A13" s="1">
        <v>20</v>
      </c>
      <c r="B13" s="1">
        <v>6.02903668058131</v>
      </c>
      <c r="C13" s="1">
        <v>5.5315329852888002</v>
      </c>
      <c r="D13" s="1">
        <v>5.5940635580912197</v>
      </c>
    </row>
    <row r="14" spans="1:4" ht="15" thickBot="1" x14ac:dyDescent="0.35">
      <c r="A14" s="1">
        <v>6</v>
      </c>
      <c r="B14" s="1">
        <v>4.2510208721379499</v>
      </c>
      <c r="C14" s="1">
        <v>2.7244299266760699</v>
      </c>
      <c r="D14" s="1">
        <v>6.2081181759745796</v>
      </c>
    </row>
    <row r="15" spans="1:4" ht="15" thickBot="1" x14ac:dyDescent="0.35">
      <c r="A15" s="1">
        <v>5</v>
      </c>
      <c r="B15" s="1">
        <v>5.2749504034337296</v>
      </c>
      <c r="C15" s="1">
        <v>4.60919386964538</v>
      </c>
      <c r="D15" s="1">
        <v>6.3082692740402697</v>
      </c>
    </row>
    <row r="16" spans="1:4" ht="15" thickBot="1" x14ac:dyDescent="0.35">
      <c r="A16" s="1">
        <v>21</v>
      </c>
      <c r="B16" s="1">
        <v>1.83366807194037</v>
      </c>
      <c r="C16" s="1">
        <v>4.2745912034788498</v>
      </c>
      <c r="D16" s="1">
        <v>4.0459109899428496</v>
      </c>
    </row>
    <row r="17" spans="1:4" ht="15" thickBot="1" x14ac:dyDescent="0.35">
      <c r="A17" s="1">
        <v>18</v>
      </c>
      <c r="B17" s="1">
        <v>5.2726696960155399</v>
      </c>
      <c r="C17" s="1">
        <v>5.0158353210048299</v>
      </c>
      <c r="D17" s="1">
        <v>5.7000684563903903</v>
      </c>
    </row>
    <row r="18" spans="1:4" ht="15" thickBot="1" x14ac:dyDescent="0.35">
      <c r="A18" s="1">
        <v>1</v>
      </c>
      <c r="B18" s="1">
        <v>3.39833891964081</v>
      </c>
      <c r="C18" s="1">
        <v>5.1406219352170002</v>
      </c>
      <c r="D18" s="1">
        <v>3.5534360179056499</v>
      </c>
    </row>
    <row r="19" spans="1:4" ht="15" thickBot="1" x14ac:dyDescent="0.35">
      <c r="A19" s="1">
        <v>2</v>
      </c>
      <c r="B19" s="1">
        <v>5.0554796599785501</v>
      </c>
      <c r="C19" s="1">
        <v>6.40643978620023</v>
      </c>
      <c r="D19" s="1">
        <v>4.7600599488323203</v>
      </c>
    </row>
    <row r="20" spans="1:4" ht="15" thickBot="1" x14ac:dyDescent="0.35">
      <c r="A20" s="1">
        <v>23</v>
      </c>
      <c r="B20" s="1">
        <v>4.2427108799419297</v>
      </c>
      <c r="C20" s="1">
        <v>5.4472589907963904</v>
      </c>
      <c r="D20" s="1">
        <v>5.5001478182719499</v>
      </c>
    </row>
    <row r="21" spans="1:4" ht="15" thickBot="1" x14ac:dyDescent="0.35">
      <c r="A21" s="1">
        <v>24</v>
      </c>
      <c r="B21" s="1">
        <v>4.7586468495986702</v>
      </c>
      <c r="C21" s="1">
        <v>3.5912850389546902</v>
      </c>
      <c r="D21" s="1">
        <v>5.3728562101764998</v>
      </c>
    </row>
    <row r="22" spans="1:4" ht="15" thickBot="1" x14ac:dyDescent="0.35">
      <c r="A22" s="1">
        <v>14</v>
      </c>
      <c r="B22" s="1">
        <v>3.6248832154755699</v>
      </c>
      <c r="C22" s="1">
        <v>3.3892226127170502</v>
      </c>
      <c r="D22" s="1">
        <v>5.5856224464960302</v>
      </c>
    </row>
    <row r="23" spans="1:4" ht="15" thickBot="1" x14ac:dyDescent="0.35">
      <c r="A23" s="1">
        <v>13</v>
      </c>
      <c r="B23" s="1">
        <v>5.91047514356696</v>
      </c>
      <c r="C23" s="1">
        <v>3.45826164167726</v>
      </c>
      <c r="D23" s="1">
        <v>5.9441630473401696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5"/>
  <sheetViews>
    <sheetView workbookViewId="0">
      <selection sqref="A1:D2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</v>
      </c>
      <c r="B2" s="1">
        <v>3.42635658914728</v>
      </c>
      <c r="C2" s="1">
        <v>5.87525150905432</v>
      </c>
      <c r="D2" s="1">
        <v>5.0156412930135499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4</v>
      </c>
      <c r="B3" s="1">
        <v>6.6116207951070303</v>
      </c>
      <c r="C3" s="1">
        <v>2.84040404040404</v>
      </c>
      <c r="D3" s="1">
        <v>4.3015873015872996</v>
      </c>
      <c r="F3" s="1">
        <v>3</v>
      </c>
      <c r="G3" s="1">
        <v>117.370967741935</v>
      </c>
      <c r="H3" s="1">
        <v>111.303448275862</v>
      </c>
    </row>
    <row r="4" spans="1:8" ht="15" thickBot="1" x14ac:dyDescent="0.35">
      <c r="A4" s="1">
        <v>10</v>
      </c>
      <c r="B4" s="1">
        <v>5.8567567567567496</v>
      </c>
      <c r="C4" s="1">
        <v>4.5792682926829196</v>
      </c>
      <c r="D4" s="1">
        <v>4.28669724770642</v>
      </c>
      <c r="F4" s="1">
        <v>2</v>
      </c>
      <c r="G4" s="1">
        <v>115.91964285714199</v>
      </c>
      <c r="H4" s="1">
        <v>124.507462686567</v>
      </c>
    </row>
    <row r="5" spans="1:8" ht="15" thickBot="1" x14ac:dyDescent="0.35">
      <c r="A5" s="1">
        <v>9</v>
      </c>
      <c r="B5" s="1">
        <v>4.8536585365853604</v>
      </c>
      <c r="C5" s="1">
        <v>5.9131403118039998</v>
      </c>
      <c r="D5" s="1">
        <v>4.3015873015872996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A6" s="1">
        <v>12</v>
      </c>
      <c r="B6" s="1">
        <v>6.5667574931880104</v>
      </c>
      <c r="C6" s="1">
        <v>4.5792682926829196</v>
      </c>
      <c r="D6" s="1">
        <v>4.5690072639225097</v>
      </c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A7" s="1">
        <v>11</v>
      </c>
      <c r="B7" s="1">
        <v>5.8567567567567496</v>
      </c>
      <c r="C7" s="1">
        <v>6.7761194029850698</v>
      </c>
      <c r="D7" s="1">
        <v>4.4419889502762402</v>
      </c>
      <c r="F7" s="1">
        <v>6</v>
      </c>
      <c r="G7" s="1">
        <v>122.416666666666</v>
      </c>
      <c r="H7" s="1">
        <v>118.8125</v>
      </c>
    </row>
    <row r="8" spans="1:8" ht="15" thickBot="1" x14ac:dyDescent="0.35">
      <c r="A8" s="1">
        <v>27</v>
      </c>
      <c r="B8" s="1">
        <v>4.8536585365853604</v>
      </c>
      <c r="C8" s="1">
        <v>3.3453608247422602</v>
      </c>
      <c r="D8" s="1">
        <v>5.0156412930135499</v>
      </c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A9" s="1">
        <v>28</v>
      </c>
      <c r="B9" s="1">
        <v>4.8536585365853604</v>
      </c>
      <c r="C9" s="1">
        <v>4.5792682926829196</v>
      </c>
      <c r="D9" s="1">
        <v>4.5</v>
      </c>
      <c r="F9" s="1">
        <v>8</v>
      </c>
      <c r="G9" s="1">
        <v>114.326086956521</v>
      </c>
      <c r="H9" s="1">
        <v>113</v>
      </c>
    </row>
    <row r="10" spans="1:8" ht="15" thickBot="1" x14ac:dyDescent="0.35">
      <c r="A10" s="1">
        <v>29</v>
      </c>
      <c r="B10" s="1">
        <v>4.8536585365853604</v>
      </c>
      <c r="C10" s="1">
        <v>4.5792682926829196</v>
      </c>
      <c r="D10" s="1">
        <v>4.69360902255639</v>
      </c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>
        <v>30</v>
      </c>
      <c r="B11" s="1">
        <v>4.8536585365853604</v>
      </c>
      <c r="C11" s="1">
        <v>5.87525150905432</v>
      </c>
      <c r="D11" s="1">
        <v>4.69360902255639</v>
      </c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>
        <v>19</v>
      </c>
      <c r="B12" s="1">
        <v>3.3140877598152398</v>
      </c>
      <c r="C12" s="1">
        <v>5.87525150905432</v>
      </c>
      <c r="D12" s="1">
        <v>4.4347826086956497</v>
      </c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>
        <v>20</v>
      </c>
      <c r="B13" s="1">
        <v>6.5667574931880104</v>
      </c>
      <c r="C13" s="1">
        <v>5.87525150905432</v>
      </c>
      <c r="D13" s="1">
        <v>4.5518269947800096</v>
      </c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>
        <v>6</v>
      </c>
      <c r="B14" s="1">
        <v>4.8536585365853604</v>
      </c>
      <c r="C14" s="1">
        <v>2.84040404040404</v>
      </c>
      <c r="D14" s="1">
        <v>5.3221343873517704</v>
      </c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>
        <v>5</v>
      </c>
      <c r="B15" s="1">
        <v>5.8891625615763497</v>
      </c>
      <c r="C15" s="1">
        <v>4.5792682926829196</v>
      </c>
      <c r="D15" s="1">
        <v>5.3221343873517704</v>
      </c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>
        <v>21</v>
      </c>
      <c r="B16" s="1">
        <v>2.98083623693379</v>
      </c>
      <c r="C16" s="1">
        <v>4.5792682926829196</v>
      </c>
      <c r="D16" s="1">
        <v>3.89694971145919</v>
      </c>
    </row>
    <row r="17" spans="1:4" ht="15" thickBot="1" x14ac:dyDescent="0.35">
      <c r="A17" s="1">
        <v>18</v>
      </c>
      <c r="B17" s="1">
        <v>5.8567567567567496</v>
      </c>
      <c r="C17" s="1">
        <v>5.87525150905432</v>
      </c>
      <c r="D17" s="1">
        <v>4.5690072639225097</v>
      </c>
    </row>
    <row r="18" spans="1:4" ht="15" thickBot="1" x14ac:dyDescent="0.35">
      <c r="A18" s="1">
        <v>1</v>
      </c>
      <c r="B18" s="1">
        <v>3.3140877598152398</v>
      </c>
      <c r="C18" s="1">
        <v>5.87525150905432</v>
      </c>
      <c r="D18" s="1">
        <v>3.7695852534562202</v>
      </c>
    </row>
    <row r="19" spans="1:4" ht="15" thickBot="1" x14ac:dyDescent="0.35">
      <c r="A19" s="1">
        <v>2</v>
      </c>
      <c r="B19" s="1">
        <v>5.8891625615763497</v>
      </c>
      <c r="C19" s="1">
        <v>6.7972350230414698</v>
      </c>
      <c r="D19" s="1">
        <v>3.665</v>
      </c>
    </row>
    <row r="20" spans="1:4" ht="15" thickBot="1" x14ac:dyDescent="0.35">
      <c r="A20" s="1">
        <v>23</v>
      </c>
      <c r="B20" s="1">
        <v>4.8536585365853604</v>
      </c>
      <c r="C20" s="1">
        <v>5.87525150905432</v>
      </c>
      <c r="D20" s="1">
        <v>4.5690072639225097</v>
      </c>
    </row>
    <row r="21" spans="1:4" ht="15" thickBot="1" x14ac:dyDescent="0.35">
      <c r="A21" s="1">
        <v>24</v>
      </c>
      <c r="B21" s="1">
        <v>5.8567567567567496</v>
      </c>
      <c r="C21" s="1">
        <v>3.3453608247422602</v>
      </c>
      <c r="D21" s="1">
        <v>4.5690072639225097</v>
      </c>
    </row>
    <row r="22" spans="1:4" ht="15" thickBot="1" x14ac:dyDescent="0.35">
      <c r="A22" s="1">
        <v>14</v>
      </c>
      <c r="B22" s="1">
        <v>3.42635658914728</v>
      </c>
      <c r="C22" s="1">
        <v>3.3453608247422602</v>
      </c>
      <c r="D22" s="1">
        <v>5.0156412930135499</v>
      </c>
    </row>
    <row r="23" spans="1:4" ht="15" thickBot="1" x14ac:dyDescent="0.35">
      <c r="A23" s="1">
        <v>13</v>
      </c>
      <c r="B23" s="1">
        <v>6.5667574931880104</v>
      </c>
      <c r="C23" s="1">
        <v>3.3453608247422602</v>
      </c>
      <c r="D23" s="1">
        <v>6.2344827586206897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2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</v>
      </c>
      <c r="B2" s="1">
        <v>3.3100963000000001</v>
      </c>
      <c r="C2" s="1">
        <v>5.0202520000000002</v>
      </c>
      <c r="D2" s="1">
        <v>5.1108909999999996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4</v>
      </c>
      <c r="B3" s="1">
        <v>5.0762495999999997</v>
      </c>
      <c r="C3" s="1">
        <v>2.0211203000000002</v>
      </c>
      <c r="D3" s="1">
        <v>5.2938333000000002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10</v>
      </c>
      <c r="B4" s="1">
        <v>4.2188090000000003</v>
      </c>
      <c r="C4" s="1">
        <v>4.1604469999999996</v>
      </c>
      <c r="D4" s="1">
        <v>4.0141863999999998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9</v>
      </c>
      <c r="B5" s="1">
        <v>3.2630153000000002</v>
      </c>
      <c r="C5" s="1">
        <v>4.274286</v>
      </c>
      <c r="D5" s="1">
        <v>4.4250426000000003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6.1475410000000004</v>
      </c>
      <c r="C6" s="1">
        <v>4.1436849999999996</v>
      </c>
      <c r="D6" s="1">
        <v>4.4490059999999998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4.2015285000000002</v>
      </c>
      <c r="C7" s="1">
        <v>6.4926159999999999</v>
      </c>
      <c r="D7" s="1">
        <v>4.0387930000000001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27</v>
      </c>
      <c r="B8" s="1">
        <v>4.2486540000000002</v>
      </c>
      <c r="C8" s="1">
        <v>3.1418599999999999</v>
      </c>
      <c r="D8" s="1">
        <v>5.6658999999999997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28</v>
      </c>
      <c r="B9" s="1">
        <v>3.0225472</v>
      </c>
      <c r="C9" s="1">
        <v>3.0821318999999998</v>
      </c>
      <c r="D9" s="1">
        <v>5.1888185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29</v>
      </c>
      <c r="B10" s="1">
        <v>4.1685824</v>
      </c>
      <c r="C10" s="1">
        <v>4.2414874999999999</v>
      </c>
      <c r="D10" s="1">
        <v>4.9102119999999996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30</v>
      </c>
      <c r="B11" s="1">
        <v>3.180971</v>
      </c>
      <c r="C11" s="1">
        <v>5.1031632</v>
      </c>
      <c r="D11" s="1">
        <v>5.4928039999999996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19</v>
      </c>
      <c r="B12" s="1">
        <v>2.1816765999999999</v>
      </c>
      <c r="C12" s="1">
        <v>5.1231713000000001</v>
      </c>
      <c r="D12" s="1">
        <v>4.13734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20</v>
      </c>
      <c r="B13" s="1">
        <v>5.0571403999999998</v>
      </c>
      <c r="C13" s="1">
        <v>5.1245409999999998</v>
      </c>
      <c r="D13" s="1">
        <v>5.0183049999999998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6</v>
      </c>
      <c r="B14" s="1">
        <v>4.0732346000000001</v>
      </c>
      <c r="C14" s="1">
        <v>2.0329052999999999</v>
      </c>
      <c r="D14" s="1">
        <v>5.4349540000000003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5</v>
      </c>
      <c r="B15" s="1">
        <v>4.9691242999999998</v>
      </c>
      <c r="C15" s="1">
        <v>4.0797048</v>
      </c>
      <c r="D15" s="1">
        <v>5.268675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21</v>
      </c>
      <c r="B16" s="1">
        <v>1.0026969999999999</v>
      </c>
      <c r="C16" s="1">
        <v>3.0254303999999999</v>
      </c>
      <c r="D16" s="1">
        <v>3.8156116</v>
      </c>
    </row>
    <row r="17" spans="1:4" ht="15" thickBot="1" x14ac:dyDescent="0.35">
      <c r="A17" s="1">
        <v>18</v>
      </c>
      <c r="B17" s="1">
        <v>5.1006619999999998</v>
      </c>
      <c r="C17" s="1">
        <v>4.1715045000000002</v>
      </c>
      <c r="D17" s="1">
        <v>5.5635734000000001</v>
      </c>
    </row>
    <row r="18" spans="1:4" ht="15" thickBot="1" x14ac:dyDescent="0.35">
      <c r="A18" s="1">
        <v>1</v>
      </c>
      <c r="B18" s="1">
        <v>3.2054</v>
      </c>
      <c r="C18" s="1">
        <v>4.0934242999999997</v>
      </c>
      <c r="D18" s="1">
        <v>2.9951048</v>
      </c>
    </row>
    <row r="19" spans="1:4" ht="15" thickBot="1" x14ac:dyDescent="0.35">
      <c r="A19" s="1">
        <v>2</v>
      </c>
      <c r="B19" s="1">
        <v>4.0579869999999998</v>
      </c>
      <c r="C19" s="1">
        <v>5.0642342999999999</v>
      </c>
      <c r="D19" s="1">
        <v>3.410625</v>
      </c>
    </row>
    <row r="20" spans="1:4" ht="15" thickBot="1" x14ac:dyDescent="0.35">
      <c r="A20" s="1">
        <v>23</v>
      </c>
      <c r="B20" s="1">
        <v>4.0202159999999996</v>
      </c>
      <c r="C20" s="1">
        <v>5.1335790000000001</v>
      </c>
      <c r="D20" s="1">
        <v>5.4863600000000003</v>
      </c>
    </row>
    <row r="21" spans="1:4" ht="15" thickBot="1" x14ac:dyDescent="0.35">
      <c r="A21" s="1">
        <v>24</v>
      </c>
      <c r="B21" s="1">
        <v>4.0919549999999996</v>
      </c>
      <c r="C21" s="1">
        <v>3.0377722</v>
      </c>
      <c r="D21" s="1">
        <v>5.2863059999999997</v>
      </c>
    </row>
    <row r="22" spans="1:4" ht="15" thickBot="1" x14ac:dyDescent="0.35">
      <c r="A22" s="1">
        <v>14</v>
      </c>
      <c r="B22" s="1">
        <v>3.070087</v>
      </c>
      <c r="C22" s="1">
        <v>2.9759772</v>
      </c>
      <c r="D22" s="1">
        <v>5.6605086</v>
      </c>
    </row>
    <row r="23" spans="1:4" ht="15" thickBot="1" x14ac:dyDescent="0.35">
      <c r="A23" s="1">
        <v>13</v>
      </c>
      <c r="B23" s="1">
        <v>5.0355606000000002</v>
      </c>
      <c r="C23" s="1">
        <v>2.8946719999999999</v>
      </c>
      <c r="D23" s="1">
        <v>5.3353039999999998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2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3</v>
      </c>
      <c r="B2" s="1">
        <v>3.20001556181382</v>
      </c>
      <c r="C2" s="1">
        <v>5.0001206540438803</v>
      </c>
      <c r="D2" s="1">
        <v>5.8243159191406404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4</v>
      </c>
      <c r="B3" s="1">
        <v>5.6999998602699797</v>
      </c>
      <c r="C3" s="1">
        <v>2.0000007266925901</v>
      </c>
      <c r="D3" s="1">
        <v>5.1756588843084899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10</v>
      </c>
      <c r="B4" s="1">
        <v>4.5000013436304798</v>
      </c>
      <c r="C4" s="1">
        <v>4.2000038357232299</v>
      </c>
      <c r="D4" s="1">
        <v>4.1424816841695504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9</v>
      </c>
      <c r="B5" s="1">
        <v>3.6001412670918902</v>
      </c>
      <c r="C5" s="1">
        <v>4.6000345186589398</v>
      </c>
      <c r="D5" s="1">
        <v>4.4706157432399598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6.3000009224565598</v>
      </c>
      <c r="C6" s="1">
        <v>4.0000009435310497</v>
      </c>
      <c r="D6" s="1">
        <v>4.7227519021868503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4.5999999009789896</v>
      </c>
      <c r="C7" s="1">
        <v>6.20000452329624</v>
      </c>
      <c r="D7" s="1">
        <v>4.9517511519013704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27</v>
      </c>
      <c r="B8" s="1">
        <v>4.4000163677454003</v>
      </c>
      <c r="C8" s="1">
        <v>3.5001240277808399</v>
      </c>
      <c r="D8" s="1">
        <v>5.7586162576287903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28</v>
      </c>
      <c r="B9" s="1">
        <v>3.9001409675398802</v>
      </c>
      <c r="C9" s="1">
        <v>3.80003960869518</v>
      </c>
      <c r="D9" s="1">
        <v>5.1667335065818802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29</v>
      </c>
      <c r="B10" s="1">
        <v>4.0000010271519297</v>
      </c>
      <c r="C10" s="1">
        <v>4.2000070140821197</v>
      </c>
      <c r="D10" s="1">
        <v>5.4579128566157697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30</v>
      </c>
      <c r="B11" s="1">
        <v>3.6000004284599298</v>
      </c>
      <c r="C11" s="1">
        <v>5.1000040382087404</v>
      </c>
      <c r="D11" s="1">
        <v>5.0654941352611402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19</v>
      </c>
      <c r="B12" s="1">
        <v>2.9000007511965702</v>
      </c>
      <c r="C12" s="1">
        <v>5.4000016449935497</v>
      </c>
      <c r="D12" s="1">
        <v>4.2887908217539197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20</v>
      </c>
      <c r="B13" s="1">
        <v>5.8000164074178899</v>
      </c>
      <c r="C13" s="1">
        <v>5.2001263257735104</v>
      </c>
      <c r="D13" s="1">
        <v>5.5807859769387704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6</v>
      </c>
      <c r="B14" s="1">
        <v>4.0000016273884702</v>
      </c>
      <c r="C14" s="1">
        <v>2.5000027156376698</v>
      </c>
      <c r="D14" s="1">
        <v>6.2075885488617804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5</v>
      </c>
      <c r="B15" s="1">
        <v>5.00014079311208</v>
      </c>
      <c r="C15" s="1">
        <v>4.4000360269787997</v>
      </c>
      <c r="D15" s="1">
        <v>6.2559437264139497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21</v>
      </c>
      <c r="B16" s="1">
        <v>1.7000011327162401</v>
      </c>
      <c r="C16" s="1">
        <v>3.9000075667283398</v>
      </c>
      <c r="D16" s="1">
        <v>4.0384773945349002</v>
      </c>
    </row>
    <row r="17" spans="1:4" ht="15" thickBot="1" x14ac:dyDescent="0.35">
      <c r="A17" s="1">
        <v>18</v>
      </c>
      <c r="B17" s="1">
        <v>5.1000004836762596</v>
      </c>
      <c r="C17" s="1">
        <v>4.8000033687736101</v>
      </c>
      <c r="D17" s="1">
        <v>5.6541082398046596</v>
      </c>
    </row>
    <row r="18" spans="1:4" ht="15" thickBot="1" x14ac:dyDescent="0.35">
      <c r="A18" s="1">
        <v>1</v>
      </c>
      <c r="B18" s="1">
        <v>3.2001408900074702</v>
      </c>
      <c r="C18" s="1">
        <v>4.9000331179059904</v>
      </c>
      <c r="D18" s="1">
        <v>3.57890940214644</v>
      </c>
    </row>
    <row r="19" spans="1:4" ht="15" thickBot="1" x14ac:dyDescent="0.35">
      <c r="A19" s="1">
        <v>2</v>
      </c>
      <c r="B19" s="1">
        <v>4.8000003562913998</v>
      </c>
      <c r="C19" s="1">
        <v>5.9000089606609496</v>
      </c>
      <c r="D19" s="1">
        <v>4.6735759079842198</v>
      </c>
    </row>
    <row r="20" spans="1:4" ht="15" thickBot="1" x14ac:dyDescent="0.35">
      <c r="A20" s="1">
        <v>23</v>
      </c>
      <c r="B20" s="1">
        <v>4.0999996602015898</v>
      </c>
      <c r="C20" s="1">
        <v>5.2000031181865802</v>
      </c>
      <c r="D20" s="1">
        <v>5.4922404061801702</v>
      </c>
    </row>
    <row r="21" spans="1:4" ht="15" thickBot="1" x14ac:dyDescent="0.35">
      <c r="A21" s="1">
        <v>24</v>
      </c>
      <c r="B21" s="1">
        <v>4.6000004143431896</v>
      </c>
      <c r="C21" s="1">
        <v>3.5000010060821101</v>
      </c>
      <c r="D21" s="1">
        <v>5.3470469344106597</v>
      </c>
    </row>
    <row r="22" spans="1:4" ht="15" thickBot="1" x14ac:dyDescent="0.35">
      <c r="A22" s="1">
        <v>14</v>
      </c>
      <c r="B22" s="1">
        <v>3.4000005797593098</v>
      </c>
      <c r="C22" s="1">
        <v>3.30000110023777</v>
      </c>
      <c r="D22" s="1">
        <v>5.5989241231669196</v>
      </c>
    </row>
    <row r="23" spans="1:4" ht="15" thickBot="1" x14ac:dyDescent="0.35">
      <c r="A23" s="1">
        <v>13</v>
      </c>
      <c r="B23" s="1">
        <v>5.6001412120873102</v>
      </c>
      <c r="C23" s="1">
        <v>3.3000314957732102</v>
      </c>
      <c r="D23" s="1">
        <v>5.9431391386702304</v>
      </c>
    </row>
    <row r="34" spans="1:3" ht="15" thickBot="1" x14ac:dyDescent="0.35">
      <c r="A34" s="1"/>
      <c r="B34" s="1"/>
      <c r="C34" s="1"/>
    </row>
    <row r="35" spans="1:3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Average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2024-06-14T17:45:40Z</dcterms:modified>
</cp:coreProperties>
</file>