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6D4020B1-8A06-4C37-A209-7C521C9B2DEC}" xr6:coauthVersionLast="47" xr6:coauthVersionMax="47" xr10:uidLastSave="{00000000-0000-0000-0000-000000000000}"/>
  <bookViews>
    <workbookView xWindow="-108" yWindow="-108" windowWidth="23256" windowHeight="12456" tabRatio="829" xr2:uid="{F4371B28-B0A6-476C-81C1-BB99AAB25DFC}"/>
  </bookViews>
  <sheets>
    <sheet name="Sheet1" sheetId="1" r:id="rId1"/>
    <sheet name="Average" sheetId="20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<sst xmlns="http://schemas.openxmlformats.org/spreadsheetml/2006/main" count="427" uniqueCount="180">
  <si>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</si>
  <si>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</si>
  <si>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</si>
  <si>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</si>
  <si>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</si>
  <si>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</si>
  <si>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</si>
  <si>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</si>
  <si>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</si>
  <si>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</si>
  <si>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</si>
  <si>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</si>
  <si>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</si>
  <si>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</si>
  <si>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</si>
  <si>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</si>
  <si>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</si>
  <si>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</si>
  <si>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</si>
  <si>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</si>
  <si>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</si>
  <si>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</si>
  <si>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</si>
  <si>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</si>
  <si>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</si>
  <si>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</si>
  <si>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</si>
  <si>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</si>
  <si>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</si>
  <si>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</si>
  <si>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</si>
  <si>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</si>
  <si>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</si>
  <si>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</si>
  <si>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</si>
  <si>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</si>
  <si>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</si>
  <si>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</si>
  <si>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</si>
  <si>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</si>
  <si>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</si>
  <si>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</si>
  <si>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</si>
  <si>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</si>
  <si>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</si>
  <si>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</si>
  <si>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</si>
  <si>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</si>
  <si>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</si>
  <si>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</si>
  <si>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</si>
  <si>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</si>
  <si>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</si>
  <si>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</si>
  <si>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</si>
  <si>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</si>
  <si>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</si>
  <si>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</si>
  <si>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</si>
  <si>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</si>
  <si>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</si>
  <si>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</si>
  <si>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</si>
  <si>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</si>
  <si>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</si>
  <si>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</si>
  <si>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</si>
  <si>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</si>
  <si>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</si>
  <si>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</si>
  <si>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</si>
  <si>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</si>
  <si>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</si>
  <si>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</si>
  <si>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</si>
  <si>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</si>
  <si>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</si>
  <si>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</si>
  <si>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</si>
  <si>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</si>
  <si>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</si>
  <si>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</si>
  <si>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</si>
  <si>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</si>
  <si>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</si>
  <si>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</si>
  <si>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</si>
  <si>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</si>
  <si>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</si>
  <si>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</si>
  <si>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</si>
  <si>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</si>
  <si>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</si>
  <si>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</si>
  <si>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</si>
  <si>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</si>
  <si>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</si>
  <si>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</si>
  <si>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</si>
  <si>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</si>
  <si>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</si>
  <si>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</si>
  <si>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</si>
  <si>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</si>
  <si>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</si>
  <si>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</si>
  <si>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</si>
  <si>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</si>
  <si>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</si>
  <si>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</si>
  <si>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</si>
  <si>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</si>
  <si>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</si>
  <si>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</si>
  <si>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</si>
  <si>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</si>
  <si>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</si>
  <si>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</si>
  <si>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</si>
  <si>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</si>
  <si>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</si>
  <si>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</si>
  <si>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</si>
  <si>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-130</t>
  </si>
  <si>
    <t>+110</t>
  </si>
  <si>
    <t>ATL</t>
  </si>
  <si>
    <t/>
  </si>
  <si>
    <t>BOS</t>
  </si>
  <si>
    <t>CHC</t>
  </si>
  <si>
    <t>DET</t>
  </si>
  <si>
    <t>LAA</t>
  </si>
  <si>
    <t>LAD</t>
  </si>
  <si>
    <t>MIA</t>
  </si>
  <si>
    <t>NYM</t>
  </si>
  <si>
    <t>PHI</t>
  </si>
  <si>
    <t>PIT</t>
  </si>
  <si>
    <t>STL</t>
  </si>
  <si>
    <t>TEX</t>
  </si>
  <si>
    <t>-225</t>
  </si>
  <si>
    <t>-120</t>
  </si>
  <si>
    <t>+185</t>
  </si>
  <si>
    <t>9.5</t>
  </si>
  <si>
    <t>CIN</t>
  </si>
  <si>
    <t>COL</t>
  </si>
  <si>
    <t>MIL</t>
  </si>
  <si>
    <t>SD</t>
  </si>
  <si>
    <t>TOR</t>
  </si>
  <si>
    <t>SDP</t>
  </si>
  <si>
    <t>SFG</t>
  </si>
  <si>
    <t>-155</t>
  </si>
  <si>
    <t>+140</t>
  </si>
  <si>
    <t>+115</t>
  </si>
  <si>
    <t>-135</t>
  </si>
  <si>
    <t>+135</t>
  </si>
  <si>
    <t>Max Fried</t>
  </si>
  <si>
    <t>Nick Pivetta</t>
  </si>
  <si>
    <t>Javier Assad</t>
  </si>
  <si>
    <t>Carson Spiers</t>
  </si>
  <si>
    <t>Cal Quantrill</t>
  </si>
  <si>
    <t>Reese Olson</t>
  </si>
  <si>
    <t>Jose Soriano</t>
  </si>
  <si>
    <t>James Paxton</t>
  </si>
  <si>
    <t>Braxton Garrett</t>
  </si>
  <si>
    <t>David Peterson</t>
  </si>
  <si>
    <t>Cristopher Sanchez</t>
  </si>
  <si>
    <t>Paul Skenes</t>
  </si>
  <si>
    <t>Randy Vasquez</t>
  </si>
  <si>
    <t>Jordan Hicks</t>
  </si>
  <si>
    <t>Sonny Gray</t>
  </si>
  <si>
    <t>Jon Gray</t>
  </si>
  <si>
    <t>Yusei Kikuchi</t>
  </si>
  <si>
    <t>Carlos F. Rodriguez</t>
  </si>
  <si>
    <t>+160</t>
  </si>
  <si>
    <t>-190</t>
  </si>
  <si>
    <t>Even</t>
  </si>
  <si>
    <t>-170</t>
  </si>
  <si>
    <t>-115</t>
  </si>
  <si>
    <t>-105</t>
  </si>
  <si>
    <t>10.5</t>
  </si>
  <si>
    <t>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</si>
</sst>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S1" zoomScale="80" zoomScaleNormal="80" workbookViewId="0">
      <selection activeCell="AN2" sqref="AN2:AP19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142</v>
      </c>
      <c r="B2" t="s">
        <v>135</v>
      </c>
      <c r="C2" s="5">
        <f>RF!B2</f>
        <v>5.07</v>
      </c>
      <c r="D2" s="5">
        <f>LR!B2</f>
        <v>4.8155168615114397</v>
      </c>
      <c r="E2" s="5">
        <f>Adaboost!B2</f>
        <v>6.0103092783505101</v>
      </c>
      <c r="F2" s="5">
        <f>XGBR!B2</f>
        <v>4.1112175000000004</v>
      </c>
      <c r="G2" s="5">
        <f>Huber!B2</f>
        <v>4.6000011294369703</v>
      </c>
      <c r="H2" s="5">
        <f>BayesRidge!B2</f>
        <v>4.8031086756376196</v>
      </c>
      <c r="I2" s="5">
        <f>Elastic!B2</f>
        <v>4.4253115889672898</v>
      </c>
      <c r="J2" s="5">
        <f>GBR!B2</f>
        <v>5.2253207346554396</v>
      </c>
      <c r="K2" s="6">
        <f t="shared" ref="K2:K24" si="0">AVERAGE(C2:J2,B39)</f>
        <v>4.8812791988609128</v>
      </c>
      <c r="L2">
        <f>MAX(C2:J2)</f>
        <v>6.0103092783505101</v>
      </c>
      <c r="M2">
        <f>MIN(C2:J2)</f>
        <v>4.1112175000000004</v>
      </c>
      <c r="N2">
        <v>4.7</v>
      </c>
      <c r="O2" s="5">
        <f>RF!C2</f>
        <v>4.0599999999999996</v>
      </c>
      <c r="P2" s="5">
        <f>LR!C2</f>
        <v>4.2283753561571702</v>
      </c>
      <c r="Q2" s="5">
        <f>Adaboost!C2</f>
        <v>4.6372007366482499</v>
      </c>
      <c r="R2" s="5">
        <f>XGBR!C2</f>
        <v>3.0017687999999998</v>
      </c>
      <c r="S2" s="5">
        <f>Huber!C2</f>
        <v>3.9034035561610398</v>
      </c>
      <c r="T2" s="5">
        <f>BayesRidge!C2</f>
        <v>4.2273794347901399</v>
      </c>
      <c r="U2" s="5">
        <f>Elastic!C2</f>
        <v>4.3339260708515299</v>
      </c>
      <c r="V2" s="5">
        <f>GBR!C2</f>
        <v>4.1178751737977102</v>
      </c>
      <c r="W2" s="6">
        <f t="shared" ref="W2:W35" si="1">AVERAGE(O2:V2,C39)</f>
        <v>4.0763305904487197</v>
      </c>
      <c r="X2" s="6">
        <f>MAX(O2:V2)</f>
        <v>4.6372007366482499</v>
      </c>
      <c r="Y2" s="6">
        <f>MIN(O2:V2)</f>
        <v>3.0017687999999998</v>
      </c>
      <c r="Z2">
        <v>4</v>
      </c>
      <c r="AA2" s="6">
        <f>MAX(L2,M2,X3,Y3)-MIN(L3,M3,X2,Y2)</f>
        <v>3.0085404783505103</v>
      </c>
      <c r="AB2" s="6">
        <f>MIN(L2,M2,X3,Y3)-MAX(L3,M3,X2,Y2)</f>
        <v>-0.57534966417909938</v>
      </c>
      <c r="AC2" s="6"/>
      <c r="AE2" t="s">
        <v>157</v>
      </c>
      <c r="AF2" s="6">
        <f>RF!D2</f>
        <v>4.45</v>
      </c>
      <c r="AG2" s="6">
        <f>LR!D2</f>
        <v>3.7770301537236199</v>
      </c>
      <c r="AH2" s="6">
        <f>Adaboost!D2</f>
        <v>3.9961240310077502</v>
      </c>
      <c r="AI2" s="6">
        <f>XGBR!D2</f>
        <v>4.2295160000000003</v>
      </c>
      <c r="AJ2" s="6">
        <f>Huber!D2</f>
        <v>3.7833335019940701</v>
      </c>
      <c r="AK2" s="6">
        <f>BayesRidge!D2</f>
        <v>3.8052017905079198</v>
      </c>
      <c r="AL2" s="6">
        <f>Elastic!D2</f>
        <v>4.7053404105821999</v>
      </c>
      <c r="AM2" s="6">
        <f>GBR!D2</f>
        <v>4.0841664471770303</v>
      </c>
      <c r="AN2" s="6">
        <f>AVERAGE(AF2:AM2,Neural!D2)</f>
        <v>4.0557258948353168</v>
      </c>
      <c r="AO2" s="6">
        <f>MAX(AF2:AM2,Neural!D2)</f>
        <v>4.7053404105821999</v>
      </c>
      <c r="AP2" s="6">
        <f>MIN(AF2:AM2,Neural!D2)</f>
        <v>3.6708207185252602</v>
      </c>
    </row>
    <row r="3" spans="1:42" ht="15" thickBot="1" x14ac:dyDescent="0.35">
      <c r="A3" t="s">
        <v>135</v>
      </c>
      <c r="B3" t="s">
        <v>142</v>
      </c>
      <c r="C3" s="5">
        <f>RF!B3</f>
        <v>4</v>
      </c>
      <c r="D3" s="5">
        <f>LR!B3</f>
        <v>4.48621537292457</v>
      </c>
      <c r="E3" s="5">
        <f>Adaboost!B3</f>
        <v>4.6865671641790998</v>
      </c>
      <c r="F3" s="5">
        <f>XGBR!B3</f>
        <v>4.2550140000000001</v>
      </c>
      <c r="G3" s="5">
        <f>Huber!B3</f>
        <v>4.3000115430684698</v>
      </c>
      <c r="H3" s="5">
        <f>BayesRidge!B3</f>
        <v>4.4890083775774396</v>
      </c>
      <c r="I3" s="5">
        <f>Elastic!B3</f>
        <v>4.5232790426115903</v>
      </c>
      <c r="J3" s="5">
        <f>GBR!B3</f>
        <v>4.0815725097164304</v>
      </c>
      <c r="K3" s="6">
        <f t="shared" si="0"/>
        <v>4.3741603098723738</v>
      </c>
      <c r="L3">
        <f t="shared" ref="L3:L35" si="2">MAX(C3:J3)</f>
        <v>4.6865671641790998</v>
      </c>
      <c r="M3">
        <f t="shared" ref="M3:M35" si="3">MIN(C3:J3)</f>
        <v>4</v>
      </c>
      <c r="N3">
        <v>4.3</v>
      </c>
      <c r="O3" s="5">
        <f>RF!C3</f>
        <v>5.08</v>
      </c>
      <c r="P3" s="5">
        <f>LR!C3</f>
        <v>5.1430810196380099</v>
      </c>
      <c r="Q3" s="5">
        <f>Adaboost!C3</f>
        <v>5.9306358381502804</v>
      </c>
      <c r="R3" s="5">
        <f>XGBR!C3</f>
        <v>4.1205040000000004</v>
      </c>
      <c r="S3" s="5">
        <f>Huber!C3</f>
        <v>4.8001563407238699</v>
      </c>
      <c r="T3" s="5">
        <f>BayesRidge!C3</f>
        <v>5.12415200007114</v>
      </c>
      <c r="U3" s="5">
        <f>Elastic!C3</f>
        <v>5.0143739540652703</v>
      </c>
      <c r="V3" s="5">
        <f>GBR!C3</f>
        <v>5.1120879280257201</v>
      </c>
      <c r="W3" s="6">
        <f t="shared" si="1"/>
        <v>5.0494271747889039</v>
      </c>
      <c r="X3" s="6">
        <f t="shared" ref="X3:X35" si="4">MAX(O3:V3)</f>
        <v>5.9306358381502804</v>
      </c>
      <c r="Y3" s="6">
        <f t="shared" ref="Y3:Y35" si="5">MIN(O3:V3)</f>
        <v>4.1205040000000004</v>
      </c>
      <c r="Z3">
        <v>5.0999999999999996</v>
      </c>
      <c r="AC3" s="6"/>
      <c r="AE3" t="s">
        <v>165</v>
      </c>
      <c r="AF3" s="6">
        <f>RF!D3</f>
        <v>5.43</v>
      </c>
      <c r="AG3" s="6">
        <f>LR!D3</f>
        <v>5.6043773039533002</v>
      </c>
      <c r="AH3" s="6">
        <f>Adaboost!D3</f>
        <v>4.9085603112840399</v>
      </c>
      <c r="AI3" s="6">
        <f>XGBR!D3</f>
        <v>5.4892954999999999</v>
      </c>
      <c r="AJ3" s="6">
        <f>Huber!D3</f>
        <v>5.5734259347209196</v>
      </c>
      <c r="AK3" s="6">
        <f>BayesRidge!D3</f>
        <v>5.5636678585839698</v>
      </c>
      <c r="AL3" s="6">
        <f>Elastic!D3</f>
        <v>5.0807289272117799</v>
      </c>
      <c r="AM3" s="6">
        <f>GBR!D3</f>
        <v>5.4525934194972603</v>
      </c>
      <c r="AN3" s="6">
        <f>AVERAGE(AF3:AM3,Neural!D3)</f>
        <v>5.4176755139513144</v>
      </c>
      <c r="AO3" s="6">
        <f>MAX(AF3:AM3,Neural!D3)</f>
        <v>5.6564303703105603</v>
      </c>
      <c r="AP3" s="6">
        <f>MIN(AF3:AM3,Neural!D3)</f>
        <v>4.9085603112840399</v>
      </c>
    </row>
    <row r="4" spans="1:42" ht="15" thickBot="1" x14ac:dyDescent="0.35">
      <c r="A4" t="s">
        <v>147</v>
      </c>
      <c r="B4" t="s">
        <v>134</v>
      </c>
      <c r="C4" s="5">
        <f>RF!B4</f>
        <v>5.04</v>
      </c>
      <c r="D4" s="5">
        <f>LR!B4</f>
        <v>5.2551844934931502</v>
      </c>
      <c r="E4" s="5">
        <f>Adaboost!B4</f>
        <v>6.0103092783505101</v>
      </c>
      <c r="F4" s="5">
        <f>XGBR!B4</f>
        <v>5.2586183999999996</v>
      </c>
      <c r="G4" s="5">
        <f>Huber!B4</f>
        <v>5.0000015817088697</v>
      </c>
      <c r="H4" s="5">
        <f>BayesRidge!B4</f>
        <v>5.2479563221729801</v>
      </c>
      <c r="I4" s="5">
        <f>Elastic!B4</f>
        <v>5.1145273472767796</v>
      </c>
      <c r="J4" s="5">
        <f>GBR!B4</f>
        <v>5.1382144720839298</v>
      </c>
      <c r="K4" s="6">
        <f t="shared" si="0"/>
        <v>5.2633591401086273</v>
      </c>
      <c r="L4">
        <f t="shared" si="2"/>
        <v>6.0103092783505101</v>
      </c>
      <c r="M4">
        <f t="shared" si="3"/>
        <v>5.0000015817088697</v>
      </c>
      <c r="N4">
        <v>5.2</v>
      </c>
      <c r="O4" s="5">
        <f>RF!C4</f>
        <v>4.01</v>
      </c>
      <c r="P4" s="5">
        <f>LR!C4</f>
        <v>4.55264427535396</v>
      </c>
      <c r="Q4" s="5">
        <f>Adaboost!C4</f>
        <v>4.6372007366482499</v>
      </c>
      <c r="R4" s="5">
        <f>XGBR!C4</f>
        <v>4.0696253999999996</v>
      </c>
      <c r="S4" s="5">
        <f>Huber!C4</f>
        <v>4.30704666744841</v>
      </c>
      <c r="T4" s="5">
        <f>BayesRidge!C4</f>
        <v>4.5638184918206504</v>
      </c>
      <c r="U4" s="5">
        <f>Elastic!C4</f>
        <v>4.7441723809096601</v>
      </c>
      <c r="V4" s="5">
        <f>GBR!C4</f>
        <v>4.11468963805022</v>
      </c>
      <c r="W4" s="6">
        <f t="shared" si="1"/>
        <v>4.3981028719928865</v>
      </c>
      <c r="X4" s="6">
        <f t="shared" si="4"/>
        <v>4.7441723809096601</v>
      </c>
      <c r="Y4" s="6">
        <f t="shared" si="5"/>
        <v>4.01</v>
      </c>
      <c r="Z4">
        <v>4.3</v>
      </c>
      <c r="AA4" s="6">
        <f>MAX(L4,M4,X5,Y5)-MIN(L5,M5,X4,Y4)</f>
        <v>2.8114254783505102</v>
      </c>
      <c r="AB4" s="6">
        <f>MIN(L4,M4,X5,Y5)-MAX(L5,M5,X4,Y4)</f>
        <v>-0.69417238090966027</v>
      </c>
      <c r="AC4" s="6"/>
      <c r="AE4" t="s">
        <v>166</v>
      </c>
      <c r="AF4" s="6">
        <f>RF!D4</f>
        <v>4.78</v>
      </c>
      <c r="AG4" s="6">
        <f>LR!D4</f>
        <v>4.76515031175727</v>
      </c>
      <c r="AH4" s="6">
        <f>Adaboost!D4</f>
        <v>4.2292418772563103</v>
      </c>
      <c r="AI4" s="6">
        <f>XGBR!D4</f>
        <v>4.8436089999999998</v>
      </c>
      <c r="AJ4" s="6">
        <f>Huber!D4</f>
        <v>4.7797218274269797</v>
      </c>
      <c r="AK4" s="6">
        <f>BayesRidge!D4</f>
        <v>4.8086087201969798</v>
      </c>
      <c r="AL4" s="6">
        <f>Elastic!D4</f>
        <v>4.9283018871256496</v>
      </c>
      <c r="AM4" s="6">
        <f>GBR!D4</f>
        <v>4.2888030215230799</v>
      </c>
      <c r="AN4" s="6">
        <f>AVERAGE(AF4:AM4,Neural!D4)</f>
        <v>4.7012396486441483</v>
      </c>
      <c r="AO4" s="6">
        <f>MAX(AF4:AM4,Neural!D4)</f>
        <v>4.9283018871256496</v>
      </c>
      <c r="AP4" s="6">
        <f>MIN(AF4:AM4,Neural!D4)</f>
        <v>4.2292418772563103</v>
      </c>
    </row>
    <row r="5" spans="1:42" ht="15" thickBot="1" x14ac:dyDescent="0.35">
      <c r="A5" t="s">
        <v>134</v>
      </c>
      <c r="B5" t="s">
        <v>147</v>
      </c>
      <c r="C5" s="5">
        <f>RF!B5</f>
        <v>4.05</v>
      </c>
      <c r="D5" s="5">
        <f>LR!B5</f>
        <v>3.84421447090343</v>
      </c>
      <c r="E5" s="5">
        <f>Adaboost!B5</f>
        <v>4.6865671641790998</v>
      </c>
      <c r="F5" s="5">
        <f>XGBR!B5</f>
        <v>3.1988837999999999</v>
      </c>
      <c r="G5" s="5">
        <f>Huber!B5</f>
        <v>3.6000013921071798</v>
      </c>
      <c r="H5" s="5">
        <f>BayesRidge!B5</f>
        <v>3.8444650568805701</v>
      </c>
      <c r="I5" s="5">
        <f>Elastic!B5</f>
        <v>4.2507766352679699</v>
      </c>
      <c r="J5" s="5">
        <f>GBR!B5</f>
        <v>4.1447591300317104</v>
      </c>
      <c r="K5" s="6">
        <f t="shared" si="0"/>
        <v>3.9383161428357152</v>
      </c>
      <c r="L5">
        <f t="shared" si="2"/>
        <v>4.6865671641790998</v>
      </c>
      <c r="M5">
        <f t="shared" si="3"/>
        <v>3.1988837999999999</v>
      </c>
      <c r="N5">
        <v>3.9</v>
      </c>
      <c r="O5" s="5">
        <f>RF!C5</f>
        <v>4.05</v>
      </c>
      <c r="P5" s="5">
        <f>LR!C5</f>
        <v>4.3541880013544896</v>
      </c>
      <c r="Q5" s="5">
        <f>Adaboost!C5</f>
        <v>4.6372007366482499</v>
      </c>
      <c r="R5" s="5">
        <f>XGBR!C5</f>
        <v>4.1371070000000003</v>
      </c>
      <c r="S5" s="5">
        <f>Huber!C5</f>
        <v>4.1072279186949299</v>
      </c>
      <c r="T5" s="5">
        <f>BayesRidge!C5</f>
        <v>4.35663251968493</v>
      </c>
      <c r="U5" s="5">
        <f>Elastic!C5</f>
        <v>4.4206253782959903</v>
      </c>
      <c r="V5" s="5">
        <f>GBR!C5</f>
        <v>4.10673368826063</v>
      </c>
      <c r="W5" s="6">
        <f t="shared" si="1"/>
        <v>4.2809191973649341</v>
      </c>
      <c r="X5" s="6">
        <f t="shared" si="4"/>
        <v>4.6372007366482499</v>
      </c>
      <c r="Y5" s="6">
        <f t="shared" si="5"/>
        <v>4.05</v>
      </c>
      <c r="Z5">
        <v>4.4000000000000004</v>
      </c>
      <c r="AC5" s="6"/>
      <c r="AE5" t="s">
        <v>164</v>
      </c>
      <c r="AF5" s="6">
        <f>RF!D5</f>
        <v>5.36</v>
      </c>
      <c r="AG5" s="6">
        <f>LR!D5</f>
        <v>5.3989016815808499</v>
      </c>
      <c r="AH5" s="6">
        <f>Adaboost!D5</f>
        <v>5.0339805825242703</v>
      </c>
      <c r="AI5" s="6">
        <f>XGBR!D5</f>
        <v>6.0162360000000001</v>
      </c>
      <c r="AJ5" s="6">
        <f>Huber!D5</f>
        <v>5.3997588185074603</v>
      </c>
      <c r="AK5" s="6">
        <f>BayesRidge!D5</f>
        <v>5.3608742069760398</v>
      </c>
      <c r="AL5" s="6">
        <f>Elastic!D5</f>
        <v>5.1222072211140901</v>
      </c>
      <c r="AM5" s="6">
        <f>GBR!D5</f>
        <v>5.7086926184176701</v>
      </c>
      <c r="AN5" s="6">
        <f>AVERAGE(AF5:AM5,Neural!D5)</f>
        <v>5.4268559225856636</v>
      </c>
      <c r="AO5" s="6">
        <f>MAX(AF5:AM5,Neural!D5)</f>
        <v>6.0162360000000001</v>
      </c>
      <c r="AP5" s="6">
        <f>MIN(AF5:AM5,Neural!D5)</f>
        <v>5.0339805825242703</v>
      </c>
    </row>
    <row r="6" spans="1:42" ht="15" thickBot="1" x14ac:dyDescent="0.35">
      <c r="A6" t="s">
        <v>136</v>
      </c>
      <c r="B6" t="s">
        <v>132</v>
      </c>
      <c r="C6" s="5">
        <f>RF!B6</f>
        <v>3.07</v>
      </c>
      <c r="D6" s="5">
        <f>LR!B6</f>
        <v>3.3596750261308501</v>
      </c>
      <c r="E6" s="5">
        <f>Adaboost!B6</f>
        <v>3.65</v>
      </c>
      <c r="F6" s="5">
        <f>XGBR!B6</f>
        <v>3.1991524999999998</v>
      </c>
      <c r="G6" s="5">
        <f>Huber!B6</f>
        <v>3.1001604105999698</v>
      </c>
      <c r="H6" s="5">
        <f>BayesRidge!B6</f>
        <v>3.3449873740429501</v>
      </c>
      <c r="I6" s="5">
        <f>Elastic!B6</f>
        <v>3.7768877995563299</v>
      </c>
      <c r="J6" s="5">
        <f>GBR!B6</f>
        <v>3.14156881852879</v>
      </c>
      <c r="K6" s="6">
        <f t="shared" si="0"/>
        <v>3.3268936792334345</v>
      </c>
      <c r="L6">
        <f t="shared" si="2"/>
        <v>3.7768877995563299</v>
      </c>
      <c r="M6">
        <f t="shared" si="3"/>
        <v>3.07</v>
      </c>
      <c r="N6">
        <v>3.5</v>
      </c>
      <c r="O6" s="5">
        <f>RF!C6</f>
        <v>3</v>
      </c>
      <c r="P6" s="5">
        <f>LR!C6</f>
        <v>2.9040604331104398</v>
      </c>
      <c r="Q6" s="5">
        <f>Adaboost!C6</f>
        <v>3.4394299287410899</v>
      </c>
      <c r="R6" s="5">
        <f>XGBR!C6</f>
        <v>2.076902</v>
      </c>
      <c r="S6" s="5">
        <f>Huber!C6</f>
        <v>2.6078284732059198</v>
      </c>
      <c r="T6" s="5">
        <f>BayesRidge!C6</f>
        <v>2.9124190078014101</v>
      </c>
      <c r="U6" s="5">
        <f>Elastic!C6</f>
        <v>3.15865127107786</v>
      </c>
      <c r="V6" s="5">
        <f>GBR!C6</f>
        <v>3.0677152665454002</v>
      </c>
      <c r="W6" s="6">
        <f t="shared" si="1"/>
        <v>2.8980054848471135</v>
      </c>
      <c r="X6" s="6">
        <f t="shared" si="4"/>
        <v>3.4394299287410899</v>
      </c>
      <c r="Y6" s="6">
        <f t="shared" si="5"/>
        <v>2.076902</v>
      </c>
      <c r="Z6">
        <v>2.8</v>
      </c>
      <c r="AA6" s="6">
        <f>MAX(L6,M6,X7,Y7)-MIN(L7,M7,X6,Y6)</f>
        <v>3.8747107392330604</v>
      </c>
      <c r="AB6" s="6">
        <f>MIN(L6,M6,X7,Y7)-MAX(L7,M7,X6,Y6)</f>
        <v>-0.36942992874109004</v>
      </c>
      <c r="AC6" s="6"/>
      <c r="AE6" t="s">
        <v>168</v>
      </c>
      <c r="AF6" s="6">
        <f>RF!D6</f>
        <v>5.6</v>
      </c>
      <c r="AG6" s="6">
        <f>LR!D6</f>
        <v>5.47032199071164</v>
      </c>
      <c r="AH6" s="6">
        <f>Adaboost!D6</f>
        <v>5.2247360482654601</v>
      </c>
      <c r="AI6" s="6">
        <f>XGBR!D6</f>
        <v>5.2979669999999999</v>
      </c>
      <c r="AJ6" s="6">
        <f>Huber!D6</f>
        <v>5.5203659453466898</v>
      </c>
      <c r="AK6" s="6">
        <f>BayesRidge!D6</f>
        <v>5.47445785359014</v>
      </c>
      <c r="AL6" s="6">
        <f>Elastic!D6</f>
        <v>5.1192384686080201</v>
      </c>
      <c r="AM6" s="6">
        <f>GBR!D6</f>
        <v>5.9238977430082302</v>
      </c>
      <c r="AN6" s="6">
        <f>AVERAGE(AF6:AM6,Neural!D6)</f>
        <v>5.4514503984185279</v>
      </c>
      <c r="AO6" s="6">
        <f>MAX(AF6:AM6,Neural!D6)</f>
        <v>5.9238977430082302</v>
      </c>
      <c r="AP6" s="6">
        <f>MIN(AF6:AM6,Neural!D6)</f>
        <v>5.1192384686080201</v>
      </c>
    </row>
    <row r="7" spans="1:42" ht="15" thickBot="1" x14ac:dyDescent="0.35">
      <c r="A7" t="s">
        <v>132</v>
      </c>
      <c r="B7" t="s">
        <v>136</v>
      </c>
      <c r="C7" s="5">
        <f>RF!B7</f>
        <v>2</v>
      </c>
      <c r="D7" s="5">
        <f>LR!B7</f>
        <v>2.1297617378405498</v>
      </c>
      <c r="E7" s="5">
        <f>Adaboost!B7</f>
        <v>3.2285067873303102</v>
      </c>
      <c r="F7" s="5">
        <f>XGBR!B7</f>
        <v>2.0604936999999999</v>
      </c>
      <c r="G7" s="5">
        <f>Huber!B7</f>
        <v>1.9999992375650799</v>
      </c>
      <c r="H7" s="5">
        <f>BayesRidge!B7</f>
        <v>2.13004155457504</v>
      </c>
      <c r="I7" s="5">
        <f>Elastic!B7</f>
        <v>2.85661680534781</v>
      </c>
      <c r="J7" s="5">
        <f>GBR!B7</f>
        <v>2.1399373457079598</v>
      </c>
      <c r="K7" s="6">
        <f t="shared" si="0"/>
        <v>2.6950379547632122</v>
      </c>
      <c r="L7">
        <f t="shared" si="2"/>
        <v>3.2285067873303102</v>
      </c>
      <c r="M7">
        <f t="shared" si="3"/>
        <v>1.9999992375650799</v>
      </c>
      <c r="N7">
        <v>2.1</v>
      </c>
      <c r="O7" s="5">
        <f>RF!C7</f>
        <v>5</v>
      </c>
      <c r="P7" s="5">
        <f>LR!C7</f>
        <v>5.1689987092335601</v>
      </c>
      <c r="Q7" s="5">
        <f>Adaboost!C7</f>
        <v>5.8747099767981403</v>
      </c>
      <c r="R7" s="5">
        <f>XGBR!C7</f>
        <v>4.1096440000000003</v>
      </c>
      <c r="S7" s="5">
        <f>Huber!C7</f>
        <v>4.90626638675091</v>
      </c>
      <c r="T7" s="5">
        <f>BayesRidge!C7</f>
        <v>5.1754245960549197</v>
      </c>
      <c r="U7" s="5">
        <f>Elastic!C7</f>
        <v>5.0174200971219696</v>
      </c>
      <c r="V7" s="5">
        <f>GBR!C7</f>
        <v>5.0794284469384898</v>
      </c>
      <c r="W7" s="6">
        <f t="shared" si="1"/>
        <v>4.9952589408058801</v>
      </c>
      <c r="X7" s="6">
        <f t="shared" si="4"/>
        <v>5.8747099767981403</v>
      </c>
      <c r="Y7" s="6">
        <f t="shared" si="5"/>
        <v>4.1096440000000003</v>
      </c>
      <c r="Z7">
        <v>5.0999999999999996</v>
      </c>
      <c r="AC7" s="6"/>
      <c r="AE7" t="s">
        <v>162</v>
      </c>
      <c r="AF7" s="6">
        <f>RF!D7</f>
        <v>3.54</v>
      </c>
      <c r="AG7" s="6">
        <f>LR!D7</f>
        <v>3.8642022737119501</v>
      </c>
      <c r="AH7" s="6">
        <f>Adaboost!D7</f>
        <v>3.8701298701298699</v>
      </c>
      <c r="AI7" s="6">
        <f>XGBR!D7</f>
        <v>3.2332556000000001</v>
      </c>
      <c r="AJ7" s="6">
        <f>Huber!D7</f>
        <v>3.8177878669099599</v>
      </c>
      <c r="AK7" s="6">
        <f>BayesRidge!D7</f>
        <v>3.8217328148247098</v>
      </c>
      <c r="AL7" s="6">
        <f>Elastic!D7</f>
        <v>4.1850716872479001</v>
      </c>
      <c r="AM7" s="6">
        <f>GBR!D7</f>
        <v>3.6517158369979601</v>
      </c>
      <c r="AN7" s="6">
        <f>AVERAGE(AF7:AM7,Neural!D7)</f>
        <v>3.7445710013507982</v>
      </c>
      <c r="AO7" s="6">
        <f>MAX(AF7:AM7,Neural!D7)</f>
        <v>4.1850716872479001</v>
      </c>
      <c r="AP7" s="6">
        <f>MIN(AF7:AM7,Neural!D7)</f>
        <v>3.2332556000000001</v>
      </c>
    </row>
    <row r="8" spans="1:42" ht="15" thickBot="1" x14ac:dyDescent="0.35">
      <c r="A8" t="s">
        <v>127</v>
      </c>
      <c r="B8" t="s">
        <v>146</v>
      </c>
      <c r="C8" s="5">
        <f>RF!B8</f>
        <v>5.19</v>
      </c>
      <c r="D8" s="5">
        <f>LR!B8</f>
        <v>5.6045057842930701</v>
      </c>
      <c r="E8" s="5">
        <f>Adaboost!B8</f>
        <v>6.0779220779220697</v>
      </c>
      <c r="F8" s="5">
        <f>XGBR!B8</f>
        <v>5.2433475999999999</v>
      </c>
      <c r="G8" s="5">
        <f>Huber!B8</f>
        <v>5.3000017157512103</v>
      </c>
      <c r="H8" s="5">
        <f>BayesRidge!B8</f>
        <v>5.6143683601956402</v>
      </c>
      <c r="I8" s="5">
        <f>Elastic!B8</f>
        <v>5.3868927000783096</v>
      </c>
      <c r="J8" s="5">
        <f>GBR!B8</f>
        <v>5.2254261773723103</v>
      </c>
      <c r="K8" s="6">
        <f t="shared" si="0"/>
        <v>5.0849356482249233</v>
      </c>
      <c r="L8">
        <f t="shared" si="2"/>
        <v>6.0779220779220697</v>
      </c>
      <c r="M8">
        <f t="shared" si="3"/>
        <v>5.19</v>
      </c>
      <c r="N8">
        <v>5.9</v>
      </c>
      <c r="O8" s="5">
        <f>RF!C8</f>
        <v>4.17</v>
      </c>
      <c r="P8" s="5">
        <f>LR!C8</f>
        <v>4.4880198260105297</v>
      </c>
      <c r="Q8" s="5">
        <f>Adaboost!C8</f>
        <v>4.6372007366482499</v>
      </c>
      <c r="R8" s="5">
        <f>XGBR!C8</f>
        <v>3.9590158</v>
      </c>
      <c r="S8" s="5">
        <f>Huber!C8</f>
        <v>4.3000006912630901</v>
      </c>
      <c r="T8" s="5">
        <f>BayesRidge!C8</f>
        <v>4.4863553057704202</v>
      </c>
      <c r="U8" s="5">
        <f>Elastic!C8</f>
        <v>4.4142568177921397</v>
      </c>
      <c r="V8" s="5">
        <f>GBR!C8</f>
        <v>4.08353730492541</v>
      </c>
      <c r="W8" s="6">
        <f t="shared" si="1"/>
        <v>4.403448413480902</v>
      </c>
      <c r="X8" s="6">
        <f t="shared" si="4"/>
        <v>4.6372007366482499</v>
      </c>
      <c r="Y8" s="6">
        <f t="shared" si="5"/>
        <v>3.9590158</v>
      </c>
      <c r="Z8">
        <v>4.7</v>
      </c>
      <c r="AA8" s="6">
        <f>MAX(L8,M8,X9,Y9)-MIN(L9,M9,X8,Y8)</f>
        <v>3.0545513779220697</v>
      </c>
      <c r="AB8" s="6">
        <f>MIN(L8,M8,X9,Y9)-MAX(L9,M9,X8,Y8)</f>
        <v>-2.6865671641790998</v>
      </c>
      <c r="AC8" s="6"/>
      <c r="AE8" t="s">
        <v>155</v>
      </c>
      <c r="AF8" s="6">
        <f>RF!D8</f>
        <v>6.04</v>
      </c>
      <c r="AG8" s="6">
        <f>LR!D8</f>
        <v>5.4013431308900497</v>
      </c>
      <c r="AH8" s="6">
        <f>Adaboost!D8</f>
        <v>5.7796610169491496</v>
      </c>
      <c r="AI8" s="6">
        <f>XGBR!D8</f>
        <v>4.1911325000000001</v>
      </c>
      <c r="AJ8" s="6">
        <f>Huber!D8</f>
        <v>5.44188675062626</v>
      </c>
      <c r="AK8" s="6">
        <f>BayesRidge!D8</f>
        <v>5.5123922509597296</v>
      </c>
      <c r="AL8" s="6">
        <f>Elastic!D8</f>
        <v>5.2172383699971796</v>
      </c>
      <c r="AM8" s="6">
        <f>GBR!D8</f>
        <v>5.5793094404732804</v>
      </c>
      <c r="AN8" s="6">
        <f>AVERAGE(AF8:AM8,Neural!D8)</f>
        <v>5.415796959214167</v>
      </c>
      <c r="AO8" s="6">
        <f>MAX(AF8:AM8,Neural!D8)</f>
        <v>6.04</v>
      </c>
      <c r="AP8" s="6">
        <f>MIN(AF8:AM8,Neural!D8)</f>
        <v>4.1911325000000001</v>
      </c>
    </row>
    <row r="9" spans="1:42" ht="15" thickBot="1" x14ac:dyDescent="0.35">
      <c r="A9" t="s">
        <v>146</v>
      </c>
      <c r="B9" t="s">
        <v>127</v>
      </c>
      <c r="C9" s="5">
        <f>RF!B9</f>
        <v>4.42</v>
      </c>
      <c r="D9" s="5">
        <f>LR!B9</f>
        <v>4.1025155899083803</v>
      </c>
      <c r="E9" s="5">
        <f>Adaboost!B9</f>
        <v>4.6865671641790998</v>
      </c>
      <c r="F9" s="5">
        <f>XGBR!B9</f>
        <v>3.0233707000000001</v>
      </c>
      <c r="G9" s="5">
        <f>Huber!B9</f>
        <v>3.90000001878215</v>
      </c>
      <c r="H9" s="5">
        <f>BayesRidge!B9</f>
        <v>4.1052228634652899</v>
      </c>
      <c r="I9" s="5">
        <f>Elastic!B9</f>
        <v>3.9078807761031702</v>
      </c>
      <c r="J9" s="5">
        <f>GBR!B9</f>
        <v>4.1229474597302698</v>
      </c>
      <c r="K9" s="6">
        <f t="shared" si="0"/>
        <v>4.0389832910936256</v>
      </c>
      <c r="L9">
        <f t="shared" si="2"/>
        <v>4.6865671641790998</v>
      </c>
      <c r="M9">
        <f t="shared" si="3"/>
        <v>3.0233707000000001</v>
      </c>
      <c r="N9">
        <v>4.0999999999999996</v>
      </c>
      <c r="O9" s="5">
        <f>RF!C9</f>
        <v>2</v>
      </c>
      <c r="P9" s="5">
        <f>LR!C9</f>
        <v>2.7036940197075299</v>
      </c>
      <c r="Q9" s="5">
        <f>Adaboost!C9</f>
        <v>3.1203155818540398</v>
      </c>
      <c r="R9" s="5">
        <f>XGBR!C9</f>
        <v>2.0491464000000001</v>
      </c>
      <c r="S9" s="5">
        <f>Huber!C9</f>
        <v>2.5026865435194199</v>
      </c>
      <c r="T9" s="5">
        <f>BayesRidge!C9</f>
        <v>2.7041796192279799</v>
      </c>
      <c r="U9" s="5">
        <f>Elastic!C9</f>
        <v>3.4120563856596999</v>
      </c>
      <c r="V9" s="5">
        <f>GBR!C9</f>
        <v>2.0966923004965801</v>
      </c>
      <c r="W9" s="6">
        <f t="shared" si="1"/>
        <v>2.584598279482536</v>
      </c>
      <c r="X9" s="6">
        <f t="shared" si="4"/>
        <v>3.4120563856596999</v>
      </c>
      <c r="Y9" s="6">
        <f t="shared" si="5"/>
        <v>2</v>
      </c>
      <c r="Z9">
        <v>2.8</v>
      </c>
      <c r="AC9" s="6"/>
      <c r="AE9" t="s">
        <v>170</v>
      </c>
      <c r="AF9" s="6">
        <f>RF!D9</f>
        <v>5.23</v>
      </c>
      <c r="AG9" s="6">
        <f>LR!D9</f>
        <v>4.87003499953284</v>
      </c>
      <c r="AH9" s="6">
        <f>Adaboost!D9</f>
        <v>4.3615819209039497</v>
      </c>
      <c r="AI9" s="6">
        <f>XGBR!D9</f>
        <v>4.1849340000000002</v>
      </c>
      <c r="AJ9" s="6">
        <f>Huber!D9</f>
        <v>4.8434889534939503</v>
      </c>
      <c r="AK9" s="6">
        <f>BayesRidge!D9</f>
        <v>4.8268382699921002</v>
      </c>
      <c r="AL9" s="6">
        <f>Elastic!D9</f>
        <v>4.7982301691905702</v>
      </c>
      <c r="AM9" s="6">
        <f>GBR!D9</f>
        <v>4.9740083846949803</v>
      </c>
      <c r="AN9" s="6">
        <f>AVERAGE(AF9:AM9,Neural!D9)</f>
        <v>4.7844810281287513</v>
      </c>
      <c r="AO9" s="6">
        <f>MAX(AF9:AM9,Neural!D9)</f>
        <v>5.23</v>
      </c>
      <c r="AP9" s="6">
        <f>MIN(AF9:AM9,Neural!D9)</f>
        <v>4.1849340000000002</v>
      </c>
    </row>
    <row r="10" spans="1:42" ht="15" thickBot="1" x14ac:dyDescent="0.35">
      <c r="A10" t="s">
        <v>129</v>
      </c>
      <c r="B10" t="s">
        <v>125</v>
      </c>
      <c r="C10" s="5">
        <f>RF!B10</f>
        <v>4.04</v>
      </c>
      <c r="D10" s="5">
        <f>LR!B10</f>
        <v>4.3453908833648303</v>
      </c>
      <c r="E10" s="5">
        <f>Adaboost!B10</f>
        <v>4.6865671641790998</v>
      </c>
      <c r="F10" s="5">
        <f>XGBR!B10</f>
        <v>4.2525453999999998</v>
      </c>
      <c r="G10" s="5">
        <f>Huber!B10</f>
        <v>4.1001593879592599</v>
      </c>
      <c r="H10" s="5">
        <f>BayesRidge!B10</f>
        <v>4.3373663718619602</v>
      </c>
      <c r="I10" s="5">
        <f>Elastic!B10</f>
        <v>4.0391150209090503</v>
      </c>
      <c r="J10" s="5">
        <f>GBR!B10</f>
        <v>4.1147658034561001</v>
      </c>
      <c r="K10" s="6">
        <f t="shared" si="0"/>
        <v>4.2420755131997891</v>
      </c>
      <c r="L10">
        <f t="shared" si="2"/>
        <v>4.6865671641790998</v>
      </c>
      <c r="M10">
        <f t="shared" si="3"/>
        <v>4.0391150209090503</v>
      </c>
      <c r="N10">
        <v>4.5</v>
      </c>
      <c r="O10" s="5">
        <f>RF!C10</f>
        <v>5.0199999999999996</v>
      </c>
      <c r="P10" s="5">
        <f>LR!C10</f>
        <v>5.1621284453857497</v>
      </c>
      <c r="Q10" s="5">
        <f>Adaboost!C10</f>
        <v>5.8673469387755102</v>
      </c>
      <c r="R10" s="5">
        <f>XGBR!C10</f>
        <v>4.0963969999999996</v>
      </c>
      <c r="S10" s="5">
        <f>Huber!C10</f>
        <v>4.9086733600643804</v>
      </c>
      <c r="T10" s="5">
        <f>BayesRidge!C10</f>
        <v>5.1504277900109399</v>
      </c>
      <c r="U10" s="5">
        <f>Elastic!C10</f>
        <v>4.73180455623248</v>
      </c>
      <c r="V10" s="5">
        <f>GBR!C10</f>
        <v>5.0745813010038203</v>
      </c>
      <c r="W10" s="6">
        <f t="shared" si="1"/>
        <v>5.020058996228868</v>
      </c>
      <c r="X10" s="6">
        <f t="shared" si="4"/>
        <v>5.8673469387755102</v>
      </c>
      <c r="Y10" s="6">
        <f t="shared" si="5"/>
        <v>4.0963969999999996</v>
      </c>
      <c r="Z10">
        <v>5.3</v>
      </c>
      <c r="AA10" s="6">
        <f>MAX(L10,M10,X11,Y11)-MIN(L11,M11,X10,Y10)</f>
        <v>1.7238761641790998</v>
      </c>
      <c r="AB10" s="6">
        <f>MIN(L10,M10,X11,Y11)-MAX(L11,M11,X10,Y10)</f>
        <v>-1.8473469387755106</v>
      </c>
      <c r="AC10" s="6"/>
      <c r="AE10" t="s">
        <v>159</v>
      </c>
      <c r="AF10" s="6">
        <f>RF!D10</f>
        <v>4.43</v>
      </c>
      <c r="AG10" s="6">
        <f>LR!D10</f>
        <v>4.3110440887471499</v>
      </c>
      <c r="AH10" s="6">
        <f>Adaboost!D10</f>
        <v>3.88663484486873</v>
      </c>
      <c r="AI10" s="6">
        <f>XGBR!D10</f>
        <v>4.1728683000000002</v>
      </c>
      <c r="AJ10" s="6">
        <f>Huber!D10</f>
        <v>4.3116395546112898</v>
      </c>
      <c r="AK10" s="6">
        <f>BayesRidge!D10</f>
        <v>4.2892854992296803</v>
      </c>
      <c r="AL10" s="6">
        <f>Elastic!D10</f>
        <v>4.5369836122379201</v>
      </c>
      <c r="AM10" s="6">
        <f>GBR!D10</f>
        <v>4.4801253413437596</v>
      </c>
      <c r="AN10" s="6">
        <f>AVERAGE(AF10:AM10,Neural!D10)</f>
        <v>4.2939099658053204</v>
      </c>
      <c r="AO10" s="6">
        <f>MAX(AF10:AM10,Neural!D10)</f>
        <v>4.5369836122379201</v>
      </c>
      <c r="AP10" s="6">
        <f>MIN(AF10:AM10,Neural!D10)</f>
        <v>3.88663484486873</v>
      </c>
    </row>
    <row r="11" spans="1:42" ht="15" thickBot="1" x14ac:dyDescent="0.35">
      <c r="A11" t="s">
        <v>125</v>
      </c>
      <c r="B11" t="s">
        <v>129</v>
      </c>
      <c r="C11" s="5">
        <f>RF!B11</f>
        <v>4.03</v>
      </c>
      <c r="D11" s="5">
        <f>LR!B11</f>
        <v>4.0748148707204903</v>
      </c>
      <c r="E11" s="5">
        <f>Adaboost!B11</f>
        <v>4.6865671641790998</v>
      </c>
      <c r="F11" s="5">
        <f>XGBR!B11</f>
        <v>2.962691</v>
      </c>
      <c r="G11" s="5">
        <f>Huber!B11</f>
        <v>3.8999995148511002</v>
      </c>
      <c r="H11" s="5">
        <f>BayesRidge!B11</f>
        <v>4.0899997757783897</v>
      </c>
      <c r="I11" s="5">
        <f>Elastic!B11</f>
        <v>4.3734804511516998</v>
      </c>
      <c r="J11" s="5">
        <f>GBR!B11</f>
        <v>4.0969585073673302</v>
      </c>
      <c r="K11" s="6">
        <f t="shared" si="0"/>
        <v>4.0293694946613963</v>
      </c>
      <c r="L11">
        <f t="shared" si="2"/>
        <v>4.6865671641790998</v>
      </c>
      <c r="M11">
        <f t="shared" si="3"/>
        <v>2.962691</v>
      </c>
      <c r="N11">
        <v>4.4000000000000004</v>
      </c>
      <c r="O11" s="5">
        <f>RF!C11</f>
        <v>4.0199999999999996</v>
      </c>
      <c r="P11" s="5">
        <f>LR!C11</f>
        <v>4.3958852316169601</v>
      </c>
      <c r="Q11" s="5">
        <f>Adaboost!C11</f>
        <v>4.6372007366482499</v>
      </c>
      <c r="R11" s="5">
        <f>XGBR!C11</f>
        <v>4.1706003999999997</v>
      </c>
      <c r="S11" s="5">
        <f>Huber!C11</f>
        <v>4.2043378233459299</v>
      </c>
      <c r="T11" s="5">
        <f>BayesRidge!C11</f>
        <v>4.4001966441051401</v>
      </c>
      <c r="U11" s="5">
        <f>Elastic!C11</f>
        <v>4.2455640642386303</v>
      </c>
      <c r="V11" s="5">
        <f>GBR!C11</f>
        <v>4.0922364435796199</v>
      </c>
      <c r="W11" s="6">
        <f t="shared" si="1"/>
        <v>4.2857304466032531</v>
      </c>
      <c r="X11" s="6">
        <f t="shared" si="4"/>
        <v>4.6372007366482499</v>
      </c>
      <c r="Y11" s="6">
        <f t="shared" si="5"/>
        <v>4.0199999999999996</v>
      </c>
      <c r="Z11">
        <v>4.3</v>
      </c>
      <c r="AC11" s="6"/>
      <c r="AE11" t="s">
        <v>154</v>
      </c>
      <c r="AF11" s="6">
        <f>RF!D11</f>
        <v>5.8</v>
      </c>
      <c r="AG11" s="6">
        <f>LR!D11</f>
        <v>6.2324475933687697</v>
      </c>
      <c r="AH11" s="6">
        <f>Adaboost!D11</f>
        <v>5.2247360482654601</v>
      </c>
      <c r="AI11" s="6">
        <f>XGBR!D11</f>
        <v>5.717028</v>
      </c>
      <c r="AJ11" s="6">
        <f>Huber!D11</f>
        <v>6.1928240937352399</v>
      </c>
      <c r="AK11" s="6">
        <f>BayesRidge!D11</f>
        <v>6.1793045314550996</v>
      </c>
      <c r="AL11" s="6">
        <f>Elastic!D11</f>
        <v>5.219691840866</v>
      </c>
      <c r="AM11" s="6">
        <f>GBR!D11</f>
        <v>5.9889555586963796</v>
      </c>
      <c r="AN11" s="6">
        <f>AVERAGE(AF11:AM11,Neural!D11)</f>
        <v>5.8611260495402355</v>
      </c>
      <c r="AO11" s="6">
        <f>MAX(AF11:AM11,Neural!D11)</f>
        <v>6.2324475933687697</v>
      </c>
      <c r="AP11" s="6">
        <f>MIN(AF11:AM11,Neural!D11)</f>
        <v>5.219691840866</v>
      </c>
    </row>
    <row r="12" spans="1:42" ht="15" thickBot="1" x14ac:dyDescent="0.35">
      <c r="A12" t="s">
        <v>133</v>
      </c>
      <c r="B12" t="s">
        <v>137</v>
      </c>
      <c r="C12" s="5">
        <f>RF!B12</f>
        <v>5</v>
      </c>
      <c r="D12" s="5">
        <f>LR!B12</f>
        <v>5.4197066714854696</v>
      </c>
      <c r="E12" s="5">
        <f>Adaboost!B12</f>
        <v>5.9666666666666597</v>
      </c>
      <c r="F12" s="5">
        <f>XGBR!B12</f>
        <v>5.0789666000000002</v>
      </c>
      <c r="G12" s="5">
        <f>Huber!B12</f>
        <v>5.2000004968477196</v>
      </c>
      <c r="H12" s="5">
        <f>BayesRidge!B12</f>
        <v>5.43561135448833</v>
      </c>
      <c r="I12" s="5">
        <f>Elastic!B12</f>
        <v>5.1522200110790299</v>
      </c>
      <c r="J12" s="5">
        <f>GBR!B12</f>
        <v>5.09642565607012</v>
      </c>
      <c r="K12" s="6">
        <f t="shared" si="0"/>
        <v>5.3089765576829029</v>
      </c>
      <c r="L12">
        <f t="shared" si="2"/>
        <v>5.9666666666666597</v>
      </c>
      <c r="M12">
        <f t="shared" si="3"/>
        <v>5</v>
      </c>
      <c r="N12">
        <v>5.6</v>
      </c>
      <c r="O12" s="5">
        <f>RF!C12</f>
        <v>3</v>
      </c>
      <c r="P12" s="5">
        <f>LR!C12</f>
        <v>3.3153838805157099</v>
      </c>
      <c r="Q12" s="5">
        <f>Adaboost!C12</f>
        <v>3.6920415224913401</v>
      </c>
      <c r="R12" s="5">
        <f>XGBR!C12</f>
        <v>3.0416029999999998</v>
      </c>
      <c r="S12" s="5">
        <f>Huber!C12</f>
        <v>3.2062630556850702</v>
      </c>
      <c r="T12" s="5">
        <f>BayesRidge!C12</f>
        <v>3.3104820771968</v>
      </c>
      <c r="U12" s="5">
        <f>Elastic!C12</f>
        <v>3.7245838519127501</v>
      </c>
      <c r="V12" s="5">
        <f>GBR!C12</f>
        <v>3.0440093857629398</v>
      </c>
      <c r="W12" s="6">
        <f t="shared" si="1"/>
        <v>3.3081818799600322</v>
      </c>
      <c r="X12" s="6">
        <f t="shared" si="4"/>
        <v>3.7245838519127501</v>
      </c>
      <c r="Y12" s="6">
        <f t="shared" si="5"/>
        <v>3</v>
      </c>
      <c r="Z12">
        <v>3.4</v>
      </c>
      <c r="AA12" s="6">
        <f>MAX(L12,M12,X13,Y13)-MIN(L13,M13,X12,Y12)</f>
        <v>2.9666666666666597</v>
      </c>
      <c r="AB12" s="6">
        <f>MIN(L12,M12,X13,Y13)-MAX(L13,M13,X12,Y12)</f>
        <v>0.28541614808724969</v>
      </c>
      <c r="AC12" s="6"/>
      <c r="AE12" t="s">
        <v>163</v>
      </c>
      <c r="AF12" s="6">
        <f>RF!D12</f>
        <v>4.99</v>
      </c>
      <c r="AG12" s="6">
        <f>LR!D12</f>
        <v>4.5010745634818896</v>
      </c>
      <c r="AH12" s="6">
        <f>Adaboost!D12</f>
        <v>4.4877384196185197</v>
      </c>
      <c r="AI12" s="6">
        <f>XGBR!D12</f>
        <v>4.3627076000000002</v>
      </c>
      <c r="AJ12" s="6">
        <f>Huber!D12</f>
        <v>4.5330321865270102</v>
      </c>
      <c r="AK12" s="6">
        <f>BayesRidge!D12</f>
        <v>4.5213247039614997</v>
      </c>
      <c r="AL12" s="6">
        <f>Elastic!D12</f>
        <v>4.7927452220080697</v>
      </c>
      <c r="AM12" s="6">
        <f>GBR!D12</f>
        <v>4.9628740528904602</v>
      </c>
      <c r="AN12" s="6">
        <f>AVERAGE(AF12:AM12,Neural!D12)</f>
        <v>4.6443937681798868</v>
      </c>
      <c r="AO12" s="6">
        <f>MAX(AF12:AM12,Neural!D12)</f>
        <v>4.99</v>
      </c>
      <c r="AP12" s="6">
        <f>MIN(AF12:AM12,Neural!D12)</f>
        <v>4.3627076000000002</v>
      </c>
    </row>
    <row r="13" spans="1:42" ht="15" thickBot="1" x14ac:dyDescent="0.35">
      <c r="A13" t="s">
        <v>137</v>
      </c>
      <c r="B13" t="s">
        <v>133</v>
      </c>
      <c r="C13" s="5">
        <f>RF!B13</f>
        <v>3.01</v>
      </c>
      <c r="D13" s="5">
        <f>LR!B13</f>
        <v>3.2579669125733099</v>
      </c>
      <c r="E13" s="5">
        <f>Adaboost!B13</f>
        <v>3.65</v>
      </c>
      <c r="F13" s="5">
        <f>XGBR!B13</f>
        <v>3.1008334</v>
      </c>
      <c r="G13" s="5">
        <f>Huber!B13</f>
        <v>3.0999999971750398</v>
      </c>
      <c r="H13" s="5">
        <f>BayesRidge!B13</f>
        <v>3.2522298847233002</v>
      </c>
      <c r="I13" s="5">
        <f>Elastic!B13</f>
        <v>3.3460084848946599</v>
      </c>
      <c r="J13" s="5">
        <f>GBR!B13</f>
        <v>3.0782535496003498</v>
      </c>
      <c r="K13" s="6">
        <f t="shared" si="0"/>
        <v>3.2243970328984002</v>
      </c>
      <c r="L13">
        <f t="shared" si="2"/>
        <v>3.65</v>
      </c>
      <c r="M13">
        <f t="shared" si="3"/>
        <v>3.01</v>
      </c>
      <c r="N13">
        <v>3.4</v>
      </c>
      <c r="O13" s="5">
        <f>RF!C13</f>
        <v>4.01</v>
      </c>
      <c r="P13" s="5">
        <f>LR!C13</f>
        <v>4.3511641631547704</v>
      </c>
      <c r="Q13" s="5">
        <f>Adaboost!C13</f>
        <v>4.6372007366482499</v>
      </c>
      <c r="R13" s="5">
        <f>XGBR!C13</f>
        <v>4.1404304999999999</v>
      </c>
      <c r="S13" s="5">
        <f>Huber!C13</f>
        <v>4.2051258970532803</v>
      </c>
      <c r="T13" s="5">
        <f>BayesRidge!C13</f>
        <v>4.3418274670135597</v>
      </c>
      <c r="U13" s="5">
        <f>Elastic!C13</f>
        <v>4.1862470274522803</v>
      </c>
      <c r="V13" s="5">
        <f>GBR!C13</f>
        <v>4.0610645053154899</v>
      </c>
      <c r="W13" s="6">
        <f t="shared" si="1"/>
        <v>4.2508197244866937</v>
      </c>
      <c r="X13" s="6">
        <f t="shared" si="4"/>
        <v>4.6372007366482499</v>
      </c>
      <c r="Y13" s="6">
        <f t="shared" si="5"/>
        <v>4.01</v>
      </c>
      <c r="Z13">
        <v>4.4000000000000004</v>
      </c>
      <c r="AC13" s="6"/>
      <c r="AE13" t="s">
        <v>169</v>
      </c>
      <c r="AF13" s="6">
        <f>RF!D13</f>
        <v>5.59</v>
      </c>
      <c r="AG13" s="6">
        <f>LR!D13</f>
        <v>5.7323811724372096</v>
      </c>
      <c r="AH13" s="6">
        <f>Adaboost!D13</f>
        <v>4.9085603112840399</v>
      </c>
      <c r="AI13" s="6">
        <f>XGBR!D13</f>
        <v>5.0894345999999997</v>
      </c>
      <c r="AJ13" s="6">
        <f>Huber!D13</f>
        <v>5.66526762068297</v>
      </c>
      <c r="AK13" s="6">
        <f>BayesRidge!D13</f>
        <v>5.6513479826258202</v>
      </c>
      <c r="AL13" s="6">
        <f>Elastic!D13</f>
        <v>5.0933873197453101</v>
      </c>
      <c r="AM13" s="6">
        <f>GBR!D13</f>
        <v>5.5514287891249401</v>
      </c>
      <c r="AN13" s="6">
        <f>AVERAGE(AF13:AM13,Neural!D13)</f>
        <v>5.446984765136115</v>
      </c>
      <c r="AO13" s="6">
        <f>MAX(AF13:AM13,Neural!D13)</f>
        <v>5.7410550903247399</v>
      </c>
      <c r="AP13" s="6">
        <f>MIN(AF13:AM13,Neural!D13)</f>
        <v>4.9085603112840399</v>
      </c>
    </row>
    <row r="14" spans="1:42" ht="15" thickBot="1" x14ac:dyDescent="0.35">
      <c r="A14" t="s">
        <v>148</v>
      </c>
      <c r="B14" t="s">
        <v>128</v>
      </c>
      <c r="C14" s="5">
        <f>RF!B14</f>
        <v>5.17</v>
      </c>
      <c r="D14" s="5">
        <f>LR!B14</f>
        <v>5.3188091697914599</v>
      </c>
      <c r="E14" s="5">
        <f>Adaboost!B14</f>
        <v>6.0103092783505101</v>
      </c>
      <c r="F14" s="5">
        <f>XGBR!B14</f>
        <v>5.2191367</v>
      </c>
      <c r="G14" s="5">
        <f>Huber!B14</f>
        <v>5.0000016914605601</v>
      </c>
      <c r="H14" s="5">
        <f>BayesRidge!B14</f>
        <v>5.3072927273781199</v>
      </c>
      <c r="I14" s="5">
        <f>Elastic!B14</f>
        <v>5.0534995972361596</v>
      </c>
      <c r="J14" s="5">
        <f>GBR!B14</f>
        <v>5.2435315769164204</v>
      </c>
      <c r="K14" s="6">
        <f t="shared" si="0"/>
        <v>5.2916378735212399</v>
      </c>
      <c r="L14">
        <f t="shared" si="2"/>
        <v>6.0103092783505101</v>
      </c>
      <c r="M14">
        <f t="shared" si="3"/>
        <v>5.0000016914605601</v>
      </c>
      <c r="N14">
        <v>5.0999999999999996</v>
      </c>
      <c r="O14" s="5">
        <f>RF!C14</f>
        <v>4.03</v>
      </c>
      <c r="P14" s="5">
        <f>LR!C14</f>
        <v>3.9026946768290198</v>
      </c>
      <c r="Q14" s="5">
        <f>Adaboost!C14</f>
        <v>4.6372007366482499</v>
      </c>
      <c r="R14" s="5">
        <f>XGBR!C14</f>
        <v>3.0364325000000001</v>
      </c>
      <c r="S14" s="5">
        <f>Huber!C14</f>
        <v>3.7053696512399199</v>
      </c>
      <c r="T14" s="5">
        <f>BayesRidge!C14</f>
        <v>3.8966667504272698</v>
      </c>
      <c r="U14" s="5">
        <f>Elastic!C14</f>
        <v>3.9882894644197</v>
      </c>
      <c r="V14" s="5">
        <f>GBR!C14</f>
        <v>4.0639256958879999</v>
      </c>
      <c r="W14" s="6">
        <f t="shared" si="1"/>
        <v>3.9183919072076634</v>
      </c>
      <c r="X14" s="6">
        <f t="shared" si="4"/>
        <v>4.6372007366482499</v>
      </c>
      <c r="Y14" s="6">
        <f t="shared" si="5"/>
        <v>3.0364325000000001</v>
      </c>
      <c r="Z14">
        <v>4</v>
      </c>
      <c r="AA14" s="6">
        <f>MAX(L14,M14,X15,Y15)-MIN(L15,M15,X14,Y14)</f>
        <v>3.8961146783505103</v>
      </c>
      <c r="AB14" s="6">
        <f>MIN(L14,M14,X15,Y15)-MAX(L15,M15,X14,Y14)</f>
        <v>-1.6697055366482498</v>
      </c>
      <c r="AC14" s="6"/>
      <c r="AE14" t="s">
        <v>167</v>
      </c>
      <c r="AF14" s="6">
        <f>RF!D14</f>
        <v>4.5999999999999996</v>
      </c>
      <c r="AG14" s="6">
        <f>LR!D14</f>
        <v>4.0819761088872601</v>
      </c>
      <c r="AH14" s="6">
        <f>Adaboost!D14</f>
        <v>4.2292418772563103</v>
      </c>
      <c r="AI14" s="6">
        <f>XGBR!D14</f>
        <v>3.6964684000000001</v>
      </c>
      <c r="AJ14" s="6">
        <f>Huber!D14</f>
        <v>4.0807965500021099</v>
      </c>
      <c r="AK14" s="6">
        <f>BayesRidge!D14</f>
        <v>4.1011960824370597</v>
      </c>
      <c r="AL14" s="6">
        <f>Elastic!D14</f>
        <v>4.6157436800751004</v>
      </c>
      <c r="AM14" s="6">
        <f>GBR!D14</f>
        <v>4.5263351585242404</v>
      </c>
      <c r="AN14" s="6">
        <f>AVERAGE(AF14:AM14,Neural!D14)</f>
        <v>4.2352279051645576</v>
      </c>
      <c r="AO14" s="6">
        <f>MAX(AF14:AM14,Neural!D14)</f>
        <v>4.6157436800751004</v>
      </c>
      <c r="AP14" s="6">
        <f>MIN(AF14:AM14,Neural!D14)</f>
        <v>3.6964684000000001</v>
      </c>
    </row>
    <row r="15" spans="1:42" ht="15" thickBot="1" x14ac:dyDescent="0.35">
      <c r="A15" t="s">
        <v>128</v>
      </c>
      <c r="B15" t="s">
        <v>148</v>
      </c>
      <c r="C15" s="5">
        <f>RF!B15</f>
        <v>3.05</v>
      </c>
      <c r="D15" s="5">
        <f>LR!B15</f>
        <v>2.79942583413535</v>
      </c>
      <c r="E15" s="5">
        <f>Adaboost!B15</f>
        <v>3.5707831325301198</v>
      </c>
      <c r="F15" s="5">
        <f>XGBR!B15</f>
        <v>2.1141945999999998</v>
      </c>
      <c r="G15" s="5">
        <f>Huber!B15</f>
        <v>2.6000001671136399</v>
      </c>
      <c r="H15" s="5">
        <f>BayesRidge!B15</f>
        <v>2.8049701377095899</v>
      </c>
      <c r="I15" s="5">
        <f>Elastic!B15</f>
        <v>3.4410271442445302</v>
      </c>
      <c r="J15" s="5">
        <f>GBR!B15</f>
        <v>3.0926905851553101</v>
      </c>
      <c r="K15" s="6">
        <f t="shared" si="0"/>
        <v>2.9162795784126629</v>
      </c>
      <c r="L15">
        <f t="shared" si="2"/>
        <v>3.5707831325301198</v>
      </c>
      <c r="M15">
        <f t="shared" si="3"/>
        <v>2.1141945999999998</v>
      </c>
      <c r="N15">
        <v>2.7</v>
      </c>
      <c r="O15" s="5">
        <f>RF!C15</f>
        <v>3</v>
      </c>
      <c r="P15" s="5">
        <f>LR!C15</f>
        <v>3.4129744421042298</v>
      </c>
      <c r="Q15" s="5">
        <f>Adaboost!C15</f>
        <v>3.6920415224913401</v>
      </c>
      <c r="R15" s="5">
        <f>XGBR!C15</f>
        <v>2.9674952000000001</v>
      </c>
      <c r="S15" s="5">
        <f>Huber!C15</f>
        <v>3.30268697210763</v>
      </c>
      <c r="T15" s="5">
        <f>BayesRidge!C15</f>
        <v>3.3963555833196599</v>
      </c>
      <c r="U15" s="5">
        <f>Elastic!C15</f>
        <v>3.5650221492943701</v>
      </c>
      <c r="V15" s="5">
        <f>GBR!C15</f>
        <v>3.0655872753432898</v>
      </c>
      <c r="W15" s="6">
        <f t="shared" si="1"/>
        <v>3.3105037871322427</v>
      </c>
      <c r="X15" s="6">
        <f t="shared" si="4"/>
        <v>3.6920415224913401</v>
      </c>
      <c r="Y15" s="6">
        <f t="shared" si="5"/>
        <v>2.9674952000000001</v>
      </c>
      <c r="Z15">
        <v>3.4</v>
      </c>
      <c r="AC15" s="6"/>
      <c r="AE15" t="s">
        <v>156</v>
      </c>
      <c r="AF15" s="6">
        <f>RF!D15</f>
        <v>4.6500000000000004</v>
      </c>
      <c r="AG15" s="6">
        <f>LR!D15</f>
        <v>4.6002785715034804</v>
      </c>
      <c r="AH15" s="6">
        <f>Adaboost!D15</f>
        <v>4.2763611302549904</v>
      </c>
      <c r="AI15" s="6">
        <f>XGBR!D15</f>
        <v>4.7449789999999998</v>
      </c>
      <c r="AJ15" s="6">
        <f>Huber!D15</f>
        <v>4.5994362707687699</v>
      </c>
      <c r="AK15" s="6">
        <f>BayesRidge!D15</f>
        <v>4.5218702131917601</v>
      </c>
      <c r="AL15" s="6">
        <f>Elastic!D15</f>
        <v>4.61956426235633</v>
      </c>
      <c r="AM15" s="6">
        <f>GBR!D15</f>
        <v>4.5918056837488601</v>
      </c>
      <c r="AN15" s="6">
        <f>AVERAGE(AF15:AM15,Neural!D15)</f>
        <v>4.5701866972647336</v>
      </c>
      <c r="AO15" s="6">
        <f>MAX(AF15:AM15,Neural!D15)</f>
        <v>4.7449789999999998</v>
      </c>
      <c r="AP15" s="6">
        <f>MIN(AF15:AM15,Neural!D15)</f>
        <v>4.2763611302549904</v>
      </c>
    </row>
    <row r="16" spans="1:42" ht="15" thickBot="1" x14ac:dyDescent="0.35">
      <c r="A16" t="s">
        <v>131</v>
      </c>
      <c r="B16" t="s">
        <v>143</v>
      </c>
      <c r="C16" s="5">
        <f>RF!B16</f>
        <v>5.05</v>
      </c>
      <c r="D16" s="5">
        <f>LR!B16</f>
        <v>5.6741988982118601</v>
      </c>
      <c r="E16" s="5">
        <f>Adaboost!B16</f>
        <v>6.0103092783505101</v>
      </c>
      <c r="F16" s="5">
        <f>XGBR!B16</f>
        <v>5.2303329999999999</v>
      </c>
      <c r="G16" s="5">
        <f>Huber!B16</f>
        <v>5.4001610968214999</v>
      </c>
      <c r="H16" s="5">
        <f>BayesRidge!B16</f>
        <v>5.6499065305405196</v>
      </c>
      <c r="I16" s="5">
        <f>Elastic!B16</f>
        <v>5.2283487176075303</v>
      </c>
      <c r="J16" s="5">
        <f>GBR!B16</f>
        <v>5.1809815202205103</v>
      </c>
      <c r="K16" s="6">
        <f t="shared" si="0"/>
        <v>5.4510924087182095</v>
      </c>
      <c r="L16">
        <f t="shared" si="2"/>
        <v>6.0103092783505101</v>
      </c>
      <c r="M16">
        <f t="shared" si="3"/>
        <v>5.05</v>
      </c>
      <c r="N16">
        <v>5.5</v>
      </c>
      <c r="O16" s="5">
        <f>RF!C16</f>
        <v>3</v>
      </c>
      <c r="P16" s="5">
        <f>LR!C16</f>
        <v>3.5795084182756698</v>
      </c>
      <c r="Q16" s="5">
        <f>Adaboost!C16</f>
        <v>3.6920415224913401</v>
      </c>
      <c r="R16" s="5">
        <f>XGBR!C16</f>
        <v>3.0467620000000002</v>
      </c>
      <c r="S16" s="5">
        <f>Huber!C16</f>
        <v>3.5015636162000199</v>
      </c>
      <c r="T16" s="5">
        <f>BayesRidge!C16</f>
        <v>3.5879316486745401</v>
      </c>
      <c r="U16" s="5">
        <f>Elastic!C16</f>
        <v>3.8206451637005299</v>
      </c>
      <c r="V16" s="5">
        <f>GBR!C16</f>
        <v>3.0595699922398998</v>
      </c>
      <c r="W16" s="6">
        <f t="shared" si="1"/>
        <v>3.4406127243969524</v>
      </c>
      <c r="X16" s="6">
        <f t="shared" si="4"/>
        <v>3.8206451637005299</v>
      </c>
      <c r="Y16" s="6">
        <f t="shared" si="5"/>
        <v>3</v>
      </c>
      <c r="Z16">
        <v>3.5</v>
      </c>
      <c r="AA16" s="6">
        <f>MAX(L16,M16,X17,Y17)-MIN(L17,M17,X16,Y16)</f>
        <v>3.7115987460815001</v>
      </c>
      <c r="AB16" s="6">
        <f>MIN(L16,M16,X17,Y17)-MAX(L17,M17,X16,Y16)</f>
        <v>0.36343283582090002</v>
      </c>
      <c r="AC16" s="6"/>
      <c r="AE16" t="s">
        <v>161</v>
      </c>
      <c r="AF16" s="6">
        <f>RF!D16</f>
        <v>4.99</v>
      </c>
      <c r="AG16" s="6">
        <f>LR!D16</f>
        <v>4.4176866122001304</v>
      </c>
      <c r="AH16" s="6">
        <f>Adaboost!D16</f>
        <v>4.5407407407407403</v>
      </c>
      <c r="AI16" s="6">
        <f>XGBR!D16</f>
        <v>3.7735159999999999</v>
      </c>
      <c r="AJ16" s="6">
        <f>Huber!D16</f>
        <v>4.4513717731613403</v>
      </c>
      <c r="AK16" s="6">
        <f>BayesRidge!D16</f>
        <v>4.4755634955829802</v>
      </c>
      <c r="AL16" s="6">
        <f>Elastic!D16</f>
        <v>4.8826722978944996</v>
      </c>
      <c r="AM16" s="6">
        <f>GBR!D16</f>
        <v>4.8086096138616403</v>
      </c>
      <c r="AN16" s="6">
        <f>AVERAGE(AF16:AM16,Neural!D16)</f>
        <v>4.5385728623956068</v>
      </c>
      <c r="AO16" s="6">
        <f>MAX(AF16:AM16,Neural!D16)</f>
        <v>4.99</v>
      </c>
      <c r="AP16" s="6">
        <f>MIN(AF16:AM16,Neural!D16)</f>
        <v>3.7735159999999999</v>
      </c>
    </row>
    <row r="17" spans="1:42" ht="15" thickBot="1" x14ac:dyDescent="0.35">
      <c r="A17" t="s">
        <v>143</v>
      </c>
      <c r="B17" t="s">
        <v>131</v>
      </c>
      <c r="C17" s="5">
        <f>RF!B17</f>
        <v>4.03</v>
      </c>
      <c r="D17" s="5">
        <f>LR!B17</f>
        <v>4.6007768307237802</v>
      </c>
      <c r="E17" s="5">
        <f>Adaboost!B17</f>
        <v>4.6865671641790998</v>
      </c>
      <c r="F17" s="5">
        <f>XGBR!B17</f>
        <v>4.0918182999999999</v>
      </c>
      <c r="G17" s="5">
        <f>Huber!B17</f>
        <v>4.4000003231039804</v>
      </c>
      <c r="H17" s="5">
        <f>BayesRidge!B17</f>
        <v>4.5998576279909402</v>
      </c>
      <c r="I17" s="5">
        <f>Elastic!B17</f>
        <v>4.6166800694679297</v>
      </c>
      <c r="J17" s="5">
        <f>GBR!B17</f>
        <v>4.0761053096493498</v>
      </c>
      <c r="K17" s="6">
        <f t="shared" si="0"/>
        <v>4.4043682637842814</v>
      </c>
      <c r="L17">
        <f t="shared" si="2"/>
        <v>4.6865671641790998</v>
      </c>
      <c r="M17">
        <f t="shared" si="3"/>
        <v>4.03</v>
      </c>
      <c r="N17">
        <v>4.9000000000000004</v>
      </c>
      <c r="O17" s="5">
        <f>RF!C17</f>
        <v>6</v>
      </c>
      <c r="P17" s="5">
        <f>LR!C17</f>
        <v>6.0393675182055597</v>
      </c>
      <c r="Q17" s="5">
        <f>Adaboost!C17</f>
        <v>6.7115987460815001</v>
      </c>
      <c r="R17" s="5">
        <f>XGBR!C17</f>
        <v>5.1512079999999996</v>
      </c>
      <c r="S17" s="5">
        <f>Huber!C17</f>
        <v>5.9000025556034501</v>
      </c>
      <c r="T17" s="5">
        <f>BayesRidge!C17</f>
        <v>6.0375504282036703</v>
      </c>
      <c r="U17" s="5">
        <f>Elastic!C17</f>
        <v>5.4935176385448301</v>
      </c>
      <c r="V17" s="5">
        <f>GBR!C17</f>
        <v>6.0596597305847402</v>
      </c>
      <c r="W17" s="6">
        <f t="shared" si="1"/>
        <v>5.9356933007290671</v>
      </c>
      <c r="X17" s="6">
        <f t="shared" si="4"/>
        <v>6.7115987460815001</v>
      </c>
      <c r="Y17" s="6">
        <f t="shared" si="5"/>
        <v>5.1512079999999996</v>
      </c>
      <c r="Z17">
        <v>6.3</v>
      </c>
      <c r="AC17" s="6"/>
      <c r="AE17" t="s">
        <v>158</v>
      </c>
      <c r="AF17" s="6">
        <f>RF!D17</f>
        <v>4.71</v>
      </c>
      <c r="AG17" s="6">
        <f>LR!D17</f>
        <v>4.5177637685858301</v>
      </c>
      <c r="AH17" s="6">
        <f>Adaboost!D17</f>
        <v>3.9158878504672798</v>
      </c>
      <c r="AI17" s="6">
        <f>XGBR!D17</f>
        <v>4.76966</v>
      </c>
      <c r="AJ17" s="6">
        <f>Huber!D17</f>
        <v>4.5102638043098997</v>
      </c>
      <c r="AK17" s="6">
        <f>BayesRidge!D17</f>
        <v>4.4700632922186401</v>
      </c>
      <c r="AL17" s="6">
        <f>Elastic!D17</f>
        <v>4.6179508697452301</v>
      </c>
      <c r="AM17" s="6">
        <f>GBR!D17</f>
        <v>4.2949301385006002</v>
      </c>
      <c r="AN17" s="6">
        <f>AVERAGE(AF17:AM17,Neural!D17)</f>
        <v>4.4747213630946945</v>
      </c>
      <c r="AO17" s="6">
        <f>MAX(AF17:AM17,Neural!D17)</f>
        <v>4.76966</v>
      </c>
      <c r="AP17" s="6">
        <f>MIN(AF17:AM17,Neural!D17)</f>
        <v>3.9158878504672798</v>
      </c>
    </row>
    <row r="18" spans="1:42" ht="15" thickBot="1" x14ac:dyDescent="0.35">
      <c r="A18" t="s">
        <v>144</v>
      </c>
      <c r="B18" t="s">
        <v>130</v>
      </c>
      <c r="C18" s="5">
        <f>RF!B18</f>
        <v>3.44</v>
      </c>
      <c r="D18" s="5">
        <f>LR!B18</f>
        <v>3.7764014144907199</v>
      </c>
      <c r="E18" s="5">
        <f>Adaboost!B18</f>
        <v>4.6865671641790998</v>
      </c>
      <c r="F18" s="5">
        <f>XGBR!B18</f>
        <v>3.2295691999999998</v>
      </c>
      <c r="G18" s="5">
        <f>Huber!B18</f>
        <v>3.5000123405052901</v>
      </c>
      <c r="H18" s="5">
        <f>BayesRidge!B18</f>
        <v>3.7611548293586501</v>
      </c>
      <c r="I18" s="5">
        <f>Elastic!B18</f>
        <v>3.87473637600863</v>
      </c>
      <c r="J18" s="5">
        <f>GBR!B18</f>
        <v>4.1889394363533103</v>
      </c>
      <c r="K18" s="6">
        <f t="shared" si="0"/>
        <v>3.8098079474779394</v>
      </c>
      <c r="L18">
        <f t="shared" si="2"/>
        <v>4.6865671641790998</v>
      </c>
      <c r="M18">
        <f t="shared" si="3"/>
        <v>3.2295691999999998</v>
      </c>
      <c r="N18">
        <v>3.8</v>
      </c>
      <c r="O18" s="5">
        <f>RF!C18</f>
        <v>3.1</v>
      </c>
      <c r="P18" s="5">
        <f>LR!C18</f>
        <v>3.5054953902045498</v>
      </c>
      <c r="Q18" s="5">
        <f>Adaboost!C18</f>
        <v>3.6920415224913401</v>
      </c>
      <c r="R18" s="5">
        <f>XGBR!C18</f>
        <v>3.0555534</v>
      </c>
      <c r="S18" s="5">
        <f>Huber!C18</f>
        <v>3.30486253410661</v>
      </c>
      <c r="T18" s="5">
        <f>BayesRidge!C18</f>
        <v>3.50232799302916</v>
      </c>
      <c r="U18" s="5">
        <f>Elastic!C18</f>
        <v>3.5608802361107301</v>
      </c>
      <c r="V18" s="5">
        <f>GBR!C18</f>
        <v>3.1326771273601501</v>
      </c>
      <c r="W18" s="6">
        <f t="shared" si="1"/>
        <v>3.3754854314482512</v>
      </c>
      <c r="X18" s="6">
        <f t="shared" si="4"/>
        <v>3.6920415224913401</v>
      </c>
      <c r="Y18" s="6">
        <f t="shared" si="5"/>
        <v>3.0555534</v>
      </c>
      <c r="Z18">
        <v>3.5</v>
      </c>
      <c r="AA18" s="6">
        <f>MAX(L18,M18,X19,Y19)-MIN(L19,M19,X18,Y18)</f>
        <v>3.7193753771803104</v>
      </c>
      <c r="AB18" s="6">
        <f>MIN(L18,M18,X19,Y19)-MAX(L19,M19,X18,Y18)</f>
        <v>-1.4792294074879204</v>
      </c>
      <c r="AC18" s="6"/>
      <c r="AE18" t="s">
        <v>171</v>
      </c>
      <c r="AF18" s="6">
        <f>RF!D18</f>
        <v>3.14</v>
      </c>
      <c r="AG18" s="6">
        <f>LR!D18</f>
        <v>2.5457434360203499</v>
      </c>
      <c r="AH18" s="6">
        <f>Adaboost!D18</f>
        <v>3.7901408450704199</v>
      </c>
      <c r="AI18" s="6">
        <f>XGBR!D18</f>
        <v>3.3509196999999999</v>
      </c>
      <c r="AJ18" s="6">
        <f>Huber!D18</f>
        <v>2.6039563105478498</v>
      </c>
      <c r="AK18" s="6">
        <f>BayesRidge!D18</f>
        <v>2.5827152319455502</v>
      </c>
      <c r="AL18" s="6">
        <f>Elastic!D18</f>
        <v>4.1288720030087296</v>
      </c>
      <c r="AM18" s="6">
        <f>GBR!D18</f>
        <v>3.05789029171493</v>
      </c>
      <c r="AN18" s="6">
        <f>AVERAGE(AF18:AM18,Neural!D18)</f>
        <v>3.0829132339344931</v>
      </c>
      <c r="AO18" s="6">
        <f>MAX(AF18:AM18,Neural!D18)</f>
        <v>4.1288720030087296</v>
      </c>
      <c r="AP18" s="6">
        <f>MIN(AF18:AM18,Neural!D18)</f>
        <v>2.5457434360203499</v>
      </c>
    </row>
    <row r="19" spans="1:42" ht="15" thickBot="1" x14ac:dyDescent="0.35">
      <c r="A19" t="s">
        <v>130</v>
      </c>
      <c r="B19" t="s">
        <v>144</v>
      </c>
      <c r="C19" s="5">
        <f>RF!B19</f>
        <v>4.04</v>
      </c>
      <c r="D19" s="5">
        <f>LR!B19</f>
        <v>4.6273767722094403</v>
      </c>
      <c r="E19" s="5">
        <f>Adaboost!B19</f>
        <v>4.6865671641790998</v>
      </c>
      <c r="F19" s="5">
        <f>XGBR!B19</f>
        <v>4.0658820000000002</v>
      </c>
      <c r="G19" s="5">
        <f>Huber!B19</f>
        <v>4.4001587593228102</v>
      </c>
      <c r="H19" s="5">
        <f>BayesRidge!B19</f>
        <v>4.6289673939671303</v>
      </c>
      <c r="I19" s="5">
        <f>Elastic!B19</f>
        <v>4.7087986074879202</v>
      </c>
      <c r="J19" s="5">
        <f>GBR!B19</f>
        <v>4.1522542650020897</v>
      </c>
      <c r="K19" s="6">
        <f t="shared" si="0"/>
        <v>4.4323359692102464</v>
      </c>
      <c r="L19">
        <f t="shared" si="2"/>
        <v>4.7087986074879202</v>
      </c>
      <c r="M19">
        <f t="shared" si="3"/>
        <v>4.04</v>
      </c>
      <c r="N19">
        <v>4.5</v>
      </c>
      <c r="O19" s="5">
        <f>RF!C19</f>
        <v>6</v>
      </c>
      <c r="P19" s="5">
        <f>LR!C19</f>
        <v>6.7749287771803104</v>
      </c>
      <c r="Q19" s="5">
        <f>Adaboost!C19</f>
        <v>6.7115987460815001</v>
      </c>
      <c r="R19" s="5">
        <f>XGBR!C19</f>
        <v>6.2188980000000003</v>
      </c>
      <c r="S19" s="5">
        <f>Huber!C19</f>
        <v>6.4062677480126604</v>
      </c>
      <c r="T19" s="5">
        <f>BayesRidge!C19</f>
        <v>6.7527728015687201</v>
      </c>
      <c r="U19" s="5">
        <f>Elastic!C19</f>
        <v>5.9611242078984796</v>
      </c>
      <c r="V19" s="5">
        <f>GBR!C19</f>
        <v>6.16145922604235</v>
      </c>
      <c r="W19" s="6">
        <f t="shared" si="1"/>
        <v>6.4147409892798244</v>
      </c>
      <c r="X19" s="6">
        <f t="shared" si="4"/>
        <v>6.7749287771803104</v>
      </c>
      <c r="Y19" s="6">
        <f t="shared" si="5"/>
        <v>5.9611242078984796</v>
      </c>
      <c r="Z19">
        <v>6.7</v>
      </c>
      <c r="AC19" s="6"/>
      <c r="AE19" t="s">
        <v>160</v>
      </c>
      <c r="AF19" s="6">
        <f>RF!D19</f>
        <v>3.37</v>
      </c>
      <c r="AG19" s="6">
        <f>LR!D19</f>
        <v>3.8696190473501901</v>
      </c>
      <c r="AH19" s="6">
        <f>Adaboost!D19</f>
        <v>3.8701298701298699</v>
      </c>
      <c r="AI19" s="6">
        <f>XGBR!D19</f>
        <v>3.0452530000000002</v>
      </c>
      <c r="AJ19" s="6">
        <f>Huber!D19</f>
        <v>3.8357398217924299</v>
      </c>
      <c r="AK19" s="6">
        <f>BayesRidge!D19</f>
        <v>3.8195327045898102</v>
      </c>
      <c r="AL19" s="6">
        <f>Elastic!D19</f>
        <v>4.2288596318466496</v>
      </c>
      <c r="AM19" s="6">
        <f>GBR!D19</f>
        <v>3.65328776731437</v>
      </c>
      <c r="AN19" s="6">
        <f>AVERAGE(AF19:AM19,Neural!D19)</f>
        <v>3.7323312119368075</v>
      </c>
      <c r="AO19" s="6">
        <f>MAX(AF19:AM19,Neural!D19)</f>
        <v>4.2288596318466496</v>
      </c>
      <c r="AP19" s="6">
        <f>MIN(AF19:AM19,Neural!D19)</f>
        <v>3.0452530000000002</v>
      </c>
    </row>
    <row r="20" spans="1:42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2"/>
        <v>0</v>
      </c>
      <c r="M20">
        <f t="shared" si="3"/>
        <v>0</v>
      </c>
      <c r="N20"/>
      <c r="O20" s="5">
        <f>RF!C20</f>
        <v>0</v>
      </c>
      <c r="P20" s="5">
        <f>LR!C20</f>
        <v>0</v>
      </c>
      <c r="Q20" s="5">
        <f>Adaboost!C20</f>
        <v>0</v>
      </c>
      <c r="R20" s="5">
        <f>XGBR!C20</f>
        <v>0</v>
      </c>
      <c r="S20" s="5">
        <f>Huber!C20</f>
        <v>0</v>
      </c>
      <c r="T20" s="5">
        <f>BayesRidge!C20</f>
        <v>0</v>
      </c>
      <c r="U20" s="5">
        <f>Elastic!C20</f>
        <v>0</v>
      </c>
      <c r="V20" s="5">
        <f>GBR!C20</f>
        <v>0</v>
      </c>
      <c r="W20" s="6">
        <f t="shared" si="1"/>
        <v>0</v>
      </c>
      <c r="X20" s="6">
        <f t="shared" si="4"/>
        <v>0</v>
      </c>
      <c r="Y20" s="6">
        <f t="shared" si="5"/>
        <v>0</v>
      </c>
      <c r="Z20"/>
      <c r="AA20" s="6">
        <f>MAX(L20,M20,X21,Y21)-MIN(L21,M21,X20,Y20)</f>
        <v>0</v>
      </c>
      <c r="AB20" s="6">
        <f>MIN(L20,M20,X21,Y21)-MAX(L21,M21,X20,Y20)</f>
        <v>0</v>
      </c>
      <c r="AC20" s="6"/>
      <c r="AE20"/>
      <c r="AF20" s="6">
        <f>RF!D20</f>
        <v>0</v>
      </c>
      <c r="AG20" s="6">
        <f>LR!D20</f>
        <v>0</v>
      </c>
      <c r="AH20" s="6">
        <f>Adaboost!D20</f>
        <v>0</v>
      </c>
      <c r="AI20" s="6">
        <f>XGBR!D20</f>
        <v>0</v>
      </c>
      <c r="AJ20" s="6">
        <f>Huber!D20</f>
        <v>0</v>
      </c>
      <c r="AK20" s="6">
        <f>BayesRidge!D20</f>
        <v>0</v>
      </c>
      <c r="AL20" s="6">
        <f>Elastic!D20</f>
        <v>0</v>
      </c>
      <c r="AM20" s="6">
        <f>GBR!D20</f>
        <v>0</v>
      </c>
      <c r="AN20" s="6">
        <f>AVERAGE(AF20:AM20,Neural!D20)</f>
        <v>0</v>
      </c>
      <c r="AO20" s="6">
        <f>MAX(AF20:AM20,Neural!D20)</f>
        <v>0</v>
      </c>
      <c r="AP20" s="6">
        <f>MIN(AF20:AM20,Neural!D20)</f>
        <v>0</v>
      </c>
    </row>
    <row r="21" spans="1:42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2"/>
        <v>0</v>
      </c>
      <c r="M21">
        <f t="shared" si="3"/>
        <v>0</v>
      </c>
      <c r="N21"/>
      <c r="O21" s="5">
        <f>RF!C21</f>
        <v>0</v>
      </c>
      <c r="P21" s="5">
        <f>LR!C21</f>
        <v>0</v>
      </c>
      <c r="Q21" s="5">
        <f>Adaboost!C21</f>
        <v>0</v>
      </c>
      <c r="R21" s="5">
        <f>XGBR!C21</f>
        <v>0</v>
      </c>
      <c r="S21" s="5">
        <f>Huber!C21</f>
        <v>0</v>
      </c>
      <c r="T21" s="5">
        <f>BayesRidge!C21</f>
        <v>0</v>
      </c>
      <c r="U21" s="5">
        <f>Elastic!C21</f>
        <v>0</v>
      </c>
      <c r="V21" s="5">
        <f>GBR!C21</f>
        <v>0</v>
      </c>
      <c r="W21" s="6">
        <f t="shared" si="1"/>
        <v>0</v>
      </c>
      <c r="X21" s="6">
        <f t="shared" si="4"/>
        <v>0</v>
      </c>
      <c r="Y21" s="6">
        <f t="shared" si="5"/>
        <v>0</v>
      </c>
      <c r="Z21"/>
      <c r="AC21" s="6"/>
      <c r="AE21"/>
      <c r="AF21" s="6">
        <f>RF!D21</f>
        <v>0</v>
      </c>
      <c r="AG21" s="6">
        <f>LR!D21</f>
        <v>0</v>
      </c>
      <c r="AH21" s="6">
        <f>Adaboost!D21</f>
        <v>0</v>
      </c>
      <c r="AI21" s="6">
        <f>XGBR!D21</f>
        <v>0</v>
      </c>
      <c r="AJ21" s="6">
        <f>Huber!D21</f>
        <v>0</v>
      </c>
      <c r="AK21" s="6">
        <f>BayesRidge!D21</f>
        <v>0</v>
      </c>
      <c r="AL21" s="6">
        <f>Elastic!D21</f>
        <v>0</v>
      </c>
      <c r="AM21" s="6">
        <f>GBR!D21</f>
        <v>0</v>
      </c>
      <c r="AN21" s="6">
        <f>AVERAGE(AF21:AM21,Neural!D21)</f>
        <v>0</v>
      </c>
      <c r="AO21" s="6">
        <f>MAX(AF21:AM21,Neural!D21)</f>
        <v>0</v>
      </c>
      <c r="AP21" s="6">
        <f>MIN(AF21:AM21,Neural!D21)</f>
        <v>0</v>
      </c>
    </row>
    <row r="22" spans="1:42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2"/>
        <v>0</v>
      </c>
      <c r="M22">
        <f t="shared" si="3"/>
        <v>0</v>
      </c>
      <c r="N22"/>
      <c r="O22" s="5">
        <f>RF!C22</f>
        <v>0</v>
      </c>
      <c r="P22" s="5">
        <f>LR!C22</f>
        <v>0</v>
      </c>
      <c r="Q22" s="5">
        <f>Adaboost!C22</f>
        <v>0</v>
      </c>
      <c r="R22" s="5">
        <f>XGBR!C22</f>
        <v>0</v>
      </c>
      <c r="S22" s="5">
        <f>Huber!C22</f>
        <v>0</v>
      </c>
      <c r="T22" s="5">
        <f>BayesRidge!C22</f>
        <v>0</v>
      </c>
      <c r="U22" s="5">
        <f>Elastic!C22</f>
        <v>0</v>
      </c>
      <c r="V22" s="5">
        <f>GBR!C22</f>
        <v>0</v>
      </c>
      <c r="W22" s="6">
        <f t="shared" si="1"/>
        <v>0</v>
      </c>
      <c r="X22" s="6">
        <f t="shared" si="4"/>
        <v>0</v>
      </c>
      <c r="Y22" s="6">
        <f t="shared" si="5"/>
        <v>0</v>
      </c>
      <c r="Z22"/>
      <c r="AA22" s="6">
        <f>MAX(L22,M22,X23,Y23)-MIN(L23,M23,X22,Y22)</f>
        <v>0</v>
      </c>
      <c r="AB22" s="6">
        <f>MIN(L22,M22,X23,Y23)-MAX(L23,M23,X22,Y22)</f>
        <v>0</v>
      </c>
      <c r="AC22" s="6"/>
      <c r="AE22"/>
      <c r="AF22" s="6">
        <f>RF!D22</f>
        <v>0</v>
      </c>
      <c r="AG22" s="6">
        <f>LR!D22</f>
        <v>0</v>
      </c>
      <c r="AH22" s="6">
        <f>Adaboost!D22</f>
        <v>0</v>
      </c>
      <c r="AI22" s="6">
        <f>XGBR!D22</f>
        <v>0</v>
      </c>
      <c r="AJ22" s="6">
        <f>Huber!D22</f>
        <v>0</v>
      </c>
      <c r="AK22" s="6">
        <f>BayesRidge!D22</f>
        <v>0</v>
      </c>
      <c r="AL22" s="6">
        <f>Elastic!D22</f>
        <v>0</v>
      </c>
      <c r="AM22" s="6">
        <f>GBR!D22</f>
        <v>0</v>
      </c>
      <c r="AN22" s="6">
        <f>AVERAGE(AF22:AM22,Neural!D22)</f>
        <v>0</v>
      </c>
      <c r="AO22" s="6">
        <f>MAX(AF22:AM22,Neural!D22)</f>
        <v>0</v>
      </c>
      <c r="AP22" s="6">
        <f>MIN(AF22:AM22,Neural!D22)</f>
        <v>0</v>
      </c>
    </row>
    <row r="23" spans="1:42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2"/>
        <v>0</v>
      </c>
      <c r="M23">
        <f t="shared" si="3"/>
        <v>0</v>
      </c>
      <c r="N23"/>
      <c r="O23" s="5">
        <f>RF!C23</f>
        <v>0</v>
      </c>
      <c r="P23" s="5">
        <f>LR!C23</f>
        <v>0</v>
      </c>
      <c r="Q23" s="5">
        <f>Adaboost!C23</f>
        <v>0</v>
      </c>
      <c r="R23" s="5">
        <f>XGBR!C23</f>
        <v>0</v>
      </c>
      <c r="S23" s="5">
        <f>Huber!C23</f>
        <v>0</v>
      </c>
      <c r="T23" s="5">
        <f>BayesRidge!C23</f>
        <v>0</v>
      </c>
      <c r="U23" s="5">
        <f>Elastic!C23</f>
        <v>0</v>
      </c>
      <c r="V23" s="5">
        <f>GBR!C23</f>
        <v>0</v>
      </c>
      <c r="W23" s="6">
        <f t="shared" si="1"/>
        <v>0</v>
      </c>
      <c r="X23" s="6">
        <f t="shared" si="4"/>
        <v>0</v>
      </c>
      <c r="Y23" s="6">
        <f t="shared" si="5"/>
        <v>0</v>
      </c>
      <c r="Z23"/>
      <c r="AC23" s="6"/>
      <c r="AE23"/>
      <c r="AF23" s="6">
        <f>RF!D23</f>
        <v>0</v>
      </c>
      <c r="AG23" s="6">
        <f>LR!D23</f>
        <v>0</v>
      </c>
      <c r="AH23" s="6">
        <f>Adaboost!D23</f>
        <v>0</v>
      </c>
      <c r="AI23" s="6">
        <f>XGBR!D23</f>
        <v>0</v>
      </c>
      <c r="AJ23" s="6">
        <f>Huber!D23</f>
        <v>0</v>
      </c>
      <c r="AK23" s="6">
        <f>BayesRidge!D23</f>
        <v>0</v>
      </c>
      <c r="AL23" s="6">
        <f>Elastic!D23</f>
        <v>0</v>
      </c>
      <c r="AM23" s="6">
        <f>GBR!D23</f>
        <v>0</v>
      </c>
      <c r="AN23" s="6">
        <f>AVERAGE(AF23:AM23,Neural!D23)</f>
        <v>0</v>
      </c>
      <c r="AO23" s="6">
        <f>MAX(AF23:AM23,Neural!D23)</f>
        <v>0</v>
      </c>
      <c r="AP23" s="6">
        <f>MIN(AF23:AM23,Neural!D23)</f>
        <v>0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CIN</v>
      </c>
      <c r="E38" s="6" t="str">
        <f>B2</f>
        <v>PIT</v>
      </c>
      <c r="F38" s="6">
        <f>(K2+W3)/2</f>
        <v>4.9653531868249079</v>
      </c>
      <c r="G38" s="6">
        <f>(K3+W2)/2</f>
        <v>4.2252454501605463</v>
      </c>
      <c r="H38" s="6">
        <f>F38-G38</f>
        <v>0.74010773666436158</v>
      </c>
      <c r="I38" s="6" t="str">
        <f>IF(G38&gt;F38,E38,D38)</f>
        <v>CIN</v>
      </c>
      <c r="J38" s="6">
        <f t="shared" ref="J38:J51" si="7">F38+G38</f>
        <v>9.1905986369854542</v>
      </c>
      <c r="L38" s="10">
        <f>MAX(K2,W3)</f>
        <v>5.0494271747889039</v>
      </c>
      <c r="M38" s="6">
        <f>MAX(K3,W2)</f>
        <v>4.3741603098723738</v>
      </c>
      <c r="N38" s="6">
        <f t="shared" ref="N38:N54" si="8">L38-M38</f>
        <v>0.6752668649165301</v>
      </c>
      <c r="O38" s="6" t="str">
        <f t="shared" ref="O38:O54" si="9">IF(M38&gt;L38,E38,D38)</f>
        <v>CIN</v>
      </c>
      <c r="P38" s="6">
        <f t="shared" ref="P38:P54" si="10">L38+M38</f>
        <v>9.4235874846612777</v>
      </c>
      <c r="AA38"/>
      <c r="AC38" s="6"/>
    </row>
    <row r="39" spans="1:42" ht="15" thickBot="1" x14ac:dyDescent="0.35">
      <c r="A39" t="str">
        <f>A2</f>
        <v>CIN</v>
      </c>
      <c r="B39" s="5">
        <f>Neural!B2</f>
        <v>4.87072702118894</v>
      </c>
      <c r="C39" s="5">
        <f>Neural!C2</f>
        <v>4.17704618563263</v>
      </c>
      <c r="D39" s="6" t="str">
        <f>A4</f>
        <v>SDP</v>
      </c>
      <c r="E39" s="6" t="str">
        <f>B4</f>
        <v>PHI</v>
      </c>
      <c r="F39" s="6">
        <f>(K4+W5)/2</f>
        <v>4.7721391687367802</v>
      </c>
      <c r="G39" s="6">
        <f>(K5+W4)/2</f>
        <v>4.1682095074143009</v>
      </c>
      <c r="H39" s="6">
        <f t="shared" ref="H39:H46" si="11">F39-G39</f>
        <v>0.60392966132247938</v>
      </c>
      <c r="I39" s="6" t="str">
        <f t="shared" ref="I39:I51" si="12">IF(G39&gt;F39,E39,D39)</f>
        <v>SDP</v>
      </c>
      <c r="J39" s="6">
        <f t="shared" si="7"/>
        <v>8.940348676151082</v>
      </c>
      <c r="L39" s="10">
        <f>MAX(K4,W5)</f>
        <v>5.2633591401086273</v>
      </c>
      <c r="M39" s="11">
        <f>MAX(K5,W4)</f>
        <v>4.3981028719928865</v>
      </c>
      <c r="N39" s="6">
        <f t="shared" si="8"/>
        <v>0.86525626811574075</v>
      </c>
      <c r="O39" s="6" t="str">
        <f t="shared" si="9"/>
        <v>SDP</v>
      </c>
      <c r="P39" s="6">
        <f t="shared" si="10"/>
        <v>9.6614620121015129</v>
      </c>
      <c r="AA39"/>
      <c r="AC39" s="6"/>
    </row>
    <row r="40" spans="1:42" ht="15" thickBot="1" x14ac:dyDescent="0.35">
      <c r="A40" t="str">
        <f>A3</f>
        <v>PIT</v>
      </c>
      <c r="B40" s="5">
        <f>Neural!B3</f>
        <v>4.5457747787737599</v>
      </c>
      <c r="C40" s="5">
        <f>Neural!C3</f>
        <v>5.1198534924258396</v>
      </c>
      <c r="D40" s="6" t="str">
        <f>A6</f>
        <v>STL</v>
      </c>
      <c r="E40" s="6" t="str">
        <f>B6</f>
        <v>MIA</v>
      </c>
      <c r="F40" s="6">
        <f>(K6+W7)/2</f>
        <v>4.1610763100196575</v>
      </c>
      <c r="G40" s="6">
        <f>(K7+W6)/2</f>
        <v>2.7965217198051628</v>
      </c>
      <c r="H40" s="6">
        <f t="shared" si="11"/>
        <v>1.3645545902144947</v>
      </c>
      <c r="I40" s="6" t="str">
        <f t="shared" si="12"/>
        <v>STL</v>
      </c>
      <c r="J40" s="6">
        <f t="shared" si="7"/>
        <v>6.9575980298248208</v>
      </c>
      <c r="L40" s="10">
        <f>MAX(K6,W7)</f>
        <v>4.9952589408058801</v>
      </c>
      <c r="M40" s="10">
        <f>MAX(K7,W6)</f>
        <v>2.8980054848471135</v>
      </c>
      <c r="N40" s="6">
        <f t="shared" si="8"/>
        <v>2.0972534559587666</v>
      </c>
      <c r="O40" s="6" t="str">
        <f t="shared" si="9"/>
        <v>STL</v>
      </c>
      <c r="P40" s="6">
        <f t="shared" si="10"/>
        <v>7.893264425652994</v>
      </c>
      <c r="AA40"/>
      <c r="AC40" s="6"/>
    </row>
    <row r="41" spans="1:42" ht="15" thickBot="1" x14ac:dyDescent="0.35">
      <c r="A41" t="str">
        <f>A4</f>
        <v>SDP</v>
      </c>
      <c r="B41" s="5">
        <f>Neural!B4</f>
        <v>5.3054203658914298</v>
      </c>
      <c r="C41" s="5">
        <f>Neural!C4</f>
        <v>4.5837282577048297</v>
      </c>
      <c r="D41" s="6" t="str">
        <f>A8</f>
        <v>BOS</v>
      </c>
      <c r="E41" s="6" t="str">
        <f>B8</f>
        <v>TOR</v>
      </c>
      <c r="F41" s="6">
        <f>(K8+W9)/2</f>
        <v>3.8347669638537294</v>
      </c>
      <c r="G41" s="6">
        <f>(K9+W8)/2</f>
        <v>4.2212158522872638</v>
      </c>
      <c r="H41" s="6">
        <f t="shared" si="11"/>
        <v>-0.38644888843353442</v>
      </c>
      <c r="I41" s="6" t="str">
        <f t="shared" si="12"/>
        <v>TOR</v>
      </c>
      <c r="J41" s="6">
        <f t="shared" si="7"/>
        <v>8.0559828161409932</v>
      </c>
      <c r="L41" s="10">
        <f>MAX(K8,W9)</f>
        <v>5.0849356482249233</v>
      </c>
      <c r="M41" s="10">
        <f>MAX(K9,W8)</f>
        <v>4.403448413480902</v>
      </c>
      <c r="N41" s="6">
        <f t="shared" si="8"/>
        <v>0.68148723474402129</v>
      </c>
      <c r="O41" s="6" t="str">
        <f t="shared" si="9"/>
        <v>BOS</v>
      </c>
      <c r="P41" s="6">
        <f t="shared" si="10"/>
        <v>9.4883840617058262</v>
      </c>
      <c r="AA41"/>
      <c r="AC41" s="6"/>
    </row>
    <row r="42" spans="1:42" ht="15" thickBot="1" x14ac:dyDescent="0.35">
      <c r="A42" t="str">
        <f>A5</f>
        <v>PHI</v>
      </c>
      <c r="B42" s="5">
        <f>Neural!B5</f>
        <v>3.82517763615148</v>
      </c>
      <c r="C42" s="5">
        <f>Neural!C5</f>
        <v>4.3585575333451896</v>
      </c>
      <c r="D42" s="6" t="str">
        <f>A10</f>
        <v>DET</v>
      </c>
      <c r="E42" s="6" t="str">
        <f>B10</f>
        <v>ATL</v>
      </c>
      <c r="F42" s="6">
        <f>(K10+W11)/2</f>
        <v>4.2639029799015216</v>
      </c>
      <c r="G42" s="6">
        <f>(K11+W10)/2</f>
        <v>4.5247142454451321</v>
      </c>
      <c r="H42" s="6">
        <f t="shared" si="11"/>
        <v>-0.26081126554361056</v>
      </c>
      <c r="I42" s="6" t="str">
        <f t="shared" si="12"/>
        <v>ATL</v>
      </c>
      <c r="J42" s="6">
        <f t="shared" si="7"/>
        <v>8.7886172253466537</v>
      </c>
      <c r="L42" s="10">
        <f>MAX(K10,W11)</f>
        <v>4.2857304466032531</v>
      </c>
      <c r="M42" s="6">
        <f>MAX(K11,W10)</f>
        <v>5.020058996228868</v>
      </c>
      <c r="N42" s="6">
        <f t="shared" si="8"/>
        <v>-0.73432854962561489</v>
      </c>
      <c r="O42" s="6" t="str">
        <f t="shared" si="9"/>
        <v>ATL</v>
      </c>
      <c r="P42" s="6">
        <f t="shared" si="10"/>
        <v>9.3057894428321219</v>
      </c>
      <c r="AA42"/>
      <c r="AC42" s="6"/>
    </row>
    <row r="43" spans="1:42" ht="15" thickBot="1" x14ac:dyDescent="0.35">
      <c r="A43" t="str">
        <f>A6</f>
        <v>STL</v>
      </c>
      <c r="B43" s="5">
        <f>Neural!B6</f>
        <v>3.2996111842420199</v>
      </c>
      <c r="C43" s="5">
        <f>Neural!C6</f>
        <v>2.9150429831419</v>
      </c>
      <c r="D43" s="6" t="str">
        <f>A12</f>
        <v>NYM</v>
      </c>
      <c r="E43" s="6" t="str">
        <f>B12</f>
        <v>TEX</v>
      </c>
      <c r="F43" s="6">
        <f>(K12+W13)/2</f>
        <v>4.7798981410847983</v>
      </c>
      <c r="G43" s="6">
        <f>(K13+W12)/2</f>
        <v>3.2662894564292162</v>
      </c>
      <c r="H43" s="6">
        <f t="shared" si="11"/>
        <v>1.5136086846555821</v>
      </c>
      <c r="I43" s="6" t="str">
        <f t="shared" si="12"/>
        <v>NYM</v>
      </c>
      <c r="J43" s="6">
        <f t="shared" si="7"/>
        <v>8.0461875975140149</v>
      </c>
      <c r="L43" s="10">
        <f>MAX(K12,W13)</f>
        <v>5.3089765576829029</v>
      </c>
      <c r="M43" s="6">
        <f>MAX(K13,W12)</f>
        <v>3.3081818799600322</v>
      </c>
      <c r="N43" s="6">
        <f t="shared" si="8"/>
        <v>2.0007946777228707</v>
      </c>
      <c r="O43" s="6" t="str">
        <f t="shared" si="9"/>
        <v>NYM</v>
      </c>
      <c r="P43" s="6">
        <f t="shared" si="10"/>
        <v>8.6171584376429351</v>
      </c>
      <c r="AA43"/>
      <c r="AC43" s="6"/>
    </row>
    <row r="44" spans="1:42" ht="15" thickBot="1" x14ac:dyDescent="0.35">
      <c r="A44" t="str">
        <f>A8</f>
        <v>BOS</v>
      </c>
      <c r="B44" s="5">
        <f>Neural!B8</f>
        <v>5.70998442450216</v>
      </c>
      <c r="C44" s="5">
        <f>Neural!C8</f>
        <v>4.6254382543549397</v>
      </c>
      <c r="D44" s="6" t="str">
        <f>A14</f>
        <v>SFG</v>
      </c>
      <c r="E44" s="6" t="str">
        <f>B14</f>
        <v>CHC</v>
      </c>
      <c r="F44" s="6">
        <f>(K14+W15)/2</f>
        <v>4.3010708303267418</v>
      </c>
      <c r="G44" s="6">
        <f>(K15+W14)/2</f>
        <v>3.4173357428101632</v>
      </c>
      <c r="H44" s="6">
        <f t="shared" si="11"/>
        <v>0.88373508751657859</v>
      </c>
      <c r="I44" s="6" t="str">
        <f t="shared" si="12"/>
        <v>SFG</v>
      </c>
      <c r="J44" s="6">
        <f t="shared" si="7"/>
        <v>7.7184065731369049</v>
      </c>
      <c r="L44" s="10">
        <f>MAX(K14,W15)</f>
        <v>5.2916378735212399</v>
      </c>
      <c r="M44" s="6">
        <f>MAX(K15,W14)</f>
        <v>3.9183919072076634</v>
      </c>
      <c r="N44" s="6">
        <f t="shared" si="8"/>
        <v>1.3732459663135765</v>
      </c>
      <c r="O44" s="6" t="str">
        <f t="shared" si="9"/>
        <v>SFG</v>
      </c>
      <c r="P44" s="6">
        <f t="shared" si="10"/>
        <v>9.2100297807289024</v>
      </c>
      <c r="AA44"/>
      <c r="AC44" s="6"/>
    </row>
    <row r="45" spans="1:42" ht="15" thickBot="1" x14ac:dyDescent="0.35">
      <c r="A45" t="str">
        <f>A7</f>
        <v>MIA</v>
      </c>
      <c r="B45" s="5">
        <f>Neural!B7</f>
        <v>2.1219564184116999</v>
      </c>
      <c r="C45" s="5">
        <f>Neural!C7</f>
        <v>5.0926492389182796</v>
      </c>
      <c r="D45" s="6" t="str">
        <f>A16</f>
        <v>LAD</v>
      </c>
      <c r="E45" s="6" t="str">
        <f>B16</f>
        <v>COL</v>
      </c>
      <c r="F45" s="6">
        <f>(K16+W17)/2</f>
        <v>5.6933928547236388</v>
      </c>
      <c r="G45" s="6">
        <f>(K17+W16)/2</f>
        <v>3.9224904940906171</v>
      </c>
      <c r="H45" s="6">
        <f t="shared" si="11"/>
        <v>1.7709023606330216</v>
      </c>
      <c r="I45" s="6" t="str">
        <f t="shared" si="12"/>
        <v>LAD</v>
      </c>
      <c r="J45" s="6">
        <f t="shared" si="7"/>
        <v>9.6158833488142559</v>
      </c>
      <c r="L45" s="10">
        <f>MAX(K16,W17)</f>
        <v>5.9356933007290671</v>
      </c>
      <c r="M45" s="6">
        <f>MAX(K17,W16)</f>
        <v>4.4043682637842814</v>
      </c>
      <c r="N45" s="6">
        <f t="shared" si="8"/>
        <v>1.5313250369447857</v>
      </c>
      <c r="O45" s="6" t="str">
        <f t="shared" si="9"/>
        <v>LAD</v>
      </c>
      <c r="P45" s="6">
        <f t="shared" si="10"/>
        <v>10.340061564513348</v>
      </c>
      <c r="AA45"/>
      <c r="AC45" s="6"/>
    </row>
    <row r="46" spans="1:42" ht="15" thickBot="1" x14ac:dyDescent="0.35">
      <c r="A46" t="str">
        <f t="shared" ref="A46:A61" si="13">A9</f>
        <v>TOR</v>
      </c>
      <c r="B46" s="5">
        <f>Neural!B9</f>
        <v>4.08234504767427</v>
      </c>
      <c r="C46" s="5">
        <f>Neural!C9</f>
        <v>2.67261366487757</v>
      </c>
      <c r="D46" s="6" t="str">
        <f>A18</f>
        <v>MIL</v>
      </c>
      <c r="E46" s="6" t="str">
        <f>B18</f>
        <v>LAA</v>
      </c>
      <c r="F46" s="6">
        <f>(K18+W19)/2</f>
        <v>5.1122744683788817</v>
      </c>
      <c r="G46" s="6">
        <f>(K19+W18)/2</f>
        <v>3.9039107003292486</v>
      </c>
      <c r="H46" s="6">
        <f t="shared" si="11"/>
        <v>1.2083637680496331</v>
      </c>
      <c r="I46" s="6" t="str">
        <f t="shared" si="12"/>
        <v>MIL</v>
      </c>
      <c r="J46" s="6">
        <f t="shared" si="7"/>
        <v>9.0161851687081302</v>
      </c>
      <c r="L46" s="10">
        <f>MAX(K18,W19)</f>
        <v>6.4147409892798244</v>
      </c>
      <c r="M46" s="6">
        <f>MAX(K19,W18)</f>
        <v>4.4323359692102464</v>
      </c>
      <c r="N46" s="6">
        <f t="shared" si="8"/>
        <v>1.982405020069578</v>
      </c>
      <c r="O46" s="6" t="str">
        <f t="shared" si="9"/>
        <v>MIL</v>
      </c>
      <c r="P46" s="6">
        <f t="shared" si="10"/>
        <v>10.847076958490071</v>
      </c>
      <c r="AA46"/>
      <c r="AC46" s="6"/>
    </row>
    <row r="47" spans="1:42" ht="15" thickBot="1" x14ac:dyDescent="0.35">
      <c r="A47" t="str">
        <f t="shared" si="13"/>
        <v>DET</v>
      </c>
      <c r="B47" s="5">
        <f>Neural!B10</f>
        <v>4.2627695870678002</v>
      </c>
      <c r="C47" s="5">
        <f>Neural!C10</f>
        <v>5.1691715745869304</v>
      </c>
      <c r="D47" s="6">
        <f>A20</f>
        <v>0</v>
      </c>
      <c r="E47" s="6">
        <f>B20</f>
        <v>0</v>
      </c>
      <c r="F47" s="6">
        <f>(K20+W21)/2</f>
        <v>0</v>
      </c>
      <c r="G47" s="6">
        <f>(K21+W20)/2</f>
        <v>0</v>
      </c>
      <c r="H47" s="6">
        <f t="shared" ref="H47:H48" si="14">F47-G47</f>
        <v>0</v>
      </c>
      <c r="I47" s="6">
        <f t="shared" si="12"/>
        <v>0</v>
      </c>
      <c r="J47" s="6">
        <f t="shared" si="7"/>
        <v>0</v>
      </c>
      <c r="L47" s="10">
        <f>MAX(K20,W21)</f>
        <v>0</v>
      </c>
      <c r="M47" s="6">
        <f>MAX(K21,W20)</f>
        <v>0</v>
      </c>
      <c r="N47" s="6">
        <f t="shared" si="8"/>
        <v>0</v>
      </c>
      <c r="O47" s="6">
        <f t="shared" si="9"/>
        <v>0</v>
      </c>
      <c r="P47" s="6">
        <f t="shared" si="10"/>
        <v>0</v>
      </c>
      <c r="AA47"/>
      <c r="AC47" s="6"/>
    </row>
    <row r="48" spans="1:42" ht="15" thickBot="1" x14ac:dyDescent="0.35">
      <c r="A48" t="str">
        <f t="shared" si="13"/>
        <v>ATL</v>
      </c>
      <c r="B48" s="5">
        <f>Neural!B11</f>
        <v>4.0498141679044499</v>
      </c>
      <c r="C48" s="5">
        <f>Neural!C11</f>
        <v>4.4055526758947501</v>
      </c>
      <c r="D48" s="6">
        <f>A22</f>
        <v>0</v>
      </c>
      <c r="E48" s="6">
        <f>B22</f>
        <v>0</v>
      </c>
      <c r="F48" s="6">
        <f>(K22+W23)/2</f>
        <v>0</v>
      </c>
      <c r="G48" s="6">
        <f>(K23+W22)/2</f>
        <v>0</v>
      </c>
      <c r="H48" s="6">
        <f t="shared" si="14"/>
        <v>0</v>
      </c>
      <c r="I48" s="6">
        <f t="shared" si="12"/>
        <v>0</v>
      </c>
      <c r="J48" s="6">
        <f t="shared" si="7"/>
        <v>0</v>
      </c>
      <c r="L48" s="10">
        <f>MAX(K22,W23)</f>
        <v>0</v>
      </c>
      <c r="M48" s="6">
        <f>MAX(K23,W22)</f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AA48"/>
      <c r="AC48" s="6"/>
    </row>
    <row r="49" spans="1:29" ht="15" thickBot="1" x14ac:dyDescent="0.35">
      <c r="A49" t="str">
        <f t="shared" si="13"/>
        <v>NYM</v>
      </c>
      <c r="B49" s="5">
        <f>Neural!B12</f>
        <v>5.4311915625087996</v>
      </c>
      <c r="C49" s="5">
        <f>Neural!C12</f>
        <v>3.43927014607568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AA49"/>
      <c r="AC49" s="6"/>
    </row>
    <row r="50" spans="1:29" ht="15" thickBot="1" x14ac:dyDescent="0.35">
      <c r="A50" t="str">
        <f t="shared" si="13"/>
        <v>TEX</v>
      </c>
      <c r="B50" s="5">
        <f>Neural!B13</f>
        <v>3.2242810671189401</v>
      </c>
      <c r="C50" s="5">
        <f>Neural!C13</f>
        <v>4.32431722374261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AA50"/>
      <c r="AC50" s="6"/>
    </row>
    <row r="51" spans="1:29" ht="15" thickBot="1" x14ac:dyDescent="0.35">
      <c r="A51" t="str">
        <f t="shared" si="13"/>
        <v>SFG</v>
      </c>
      <c r="B51" s="5">
        <f>Neural!B14</f>
        <v>5.3021601205579296</v>
      </c>
      <c r="C51" s="5">
        <f>Neural!C14</f>
        <v>4.0049476894168103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AA51"/>
      <c r="AC51" s="6"/>
    </row>
    <row r="52" spans="1:29" ht="15" thickBot="1" x14ac:dyDescent="0.35">
      <c r="A52" t="str">
        <f t="shared" si="13"/>
        <v>CHC</v>
      </c>
      <c r="B52" s="5">
        <f>Neural!B15</f>
        <v>2.7734246048254301</v>
      </c>
      <c r="C52" s="16">
        <f>Neural!C15</f>
        <v>3.39237093952966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AA52"/>
      <c r="AC52" s="6"/>
    </row>
    <row r="53" spans="1:29" ht="15" thickBot="1" x14ac:dyDescent="0.35">
      <c r="A53" t="str">
        <f t="shared" si="13"/>
        <v>LAD</v>
      </c>
      <c r="B53" s="5">
        <f>Neural!B16</f>
        <v>5.6355926367114497</v>
      </c>
      <c r="C53" s="16">
        <f>Neural!C16</f>
        <v>3.6774921579905699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COL</v>
      </c>
      <c r="B54" s="5">
        <f>Neural!B17</f>
        <v>4.5375087489434502</v>
      </c>
      <c r="C54" s="16">
        <f>Neural!C17</f>
        <v>6.02833508933786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MIL</v>
      </c>
      <c r="B55" s="5">
        <f>Neural!B18</f>
        <v>3.8308907664057501</v>
      </c>
      <c r="C55" s="16">
        <f>Neural!C18</f>
        <v>3.5255306797317201</v>
      </c>
      <c r="N55" s="10"/>
    </row>
    <row r="56" spans="1:29" ht="15" thickBot="1" x14ac:dyDescent="0.35">
      <c r="A56" t="str">
        <f t="shared" si="13"/>
        <v>LAA</v>
      </c>
      <c r="B56" s="5">
        <f>Neural!B19</f>
        <v>4.5810187607237198</v>
      </c>
      <c r="C56" s="16">
        <f>Neural!C19</f>
        <v>6.7456193967343996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>
        <f t="shared" si="13"/>
        <v>0</v>
      </c>
      <c r="B57" s="5">
        <f>Neural!B20</f>
        <v>0</v>
      </c>
      <c r="C57" s="16">
        <f>Neural!C20</f>
        <v>0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>
        <f t="shared" si="13"/>
        <v>0</v>
      </c>
      <c r="B58" s="5">
        <f>Neural!B21</f>
        <v>0</v>
      </c>
      <c r="C58" s="16">
        <f>Neural!C21</f>
        <v>0</v>
      </c>
      <c r="D58" s="8" t="str">
        <f t="shared" ref="D58:E74" si="23">D38</f>
        <v>CIN</v>
      </c>
      <c r="E58" s="8" t="str">
        <f t="shared" si="23"/>
        <v>PIT</v>
      </c>
      <c r="F58" s="6">
        <f t="shared" ref="F58:F74" si="24">MIN(L38,L58)</f>
        <v>4.8812791988609128</v>
      </c>
      <c r="G58" s="6">
        <f t="shared" ref="G58:G74" si="25">MAX(M38,M58)</f>
        <v>4.3741603098723738</v>
      </c>
      <c r="H58" s="6">
        <f t="shared" ref="H58:H69" si="26">F58-G58</f>
        <v>0.50711888898853896</v>
      </c>
      <c r="I58" s="6" t="str">
        <f>IF(G58&gt;F58,E58,D58)</f>
        <v>CIN</v>
      </c>
      <c r="J58" s="6">
        <f t="shared" ref="J58:J71" si="27">F58+G58</f>
        <v>9.2554395087332857</v>
      </c>
      <c r="L58" s="6">
        <f>MIN(K2,W3)</f>
        <v>4.8812791988609128</v>
      </c>
      <c r="M58" s="6">
        <f>MIN(K3,W2)</f>
        <v>4.0763305904487197</v>
      </c>
      <c r="N58" s="6">
        <f t="shared" ref="N58:N74" si="28">L58-M58</f>
        <v>0.80494860841219307</v>
      </c>
      <c r="O58" s="6" t="str">
        <f t="shared" ref="O58:O74" si="29">IF(M58&gt;L58,E58,D58)</f>
        <v>CIN</v>
      </c>
      <c r="P58" s="6">
        <f t="shared" ref="P58:P74" si="30">L58+M58</f>
        <v>8.9576097893096325</v>
      </c>
      <c r="AA58"/>
      <c r="AC58" s="6"/>
    </row>
    <row r="59" spans="1:29" ht="15" thickBot="1" x14ac:dyDescent="0.35">
      <c r="A59">
        <f t="shared" si="13"/>
        <v>0</v>
      </c>
      <c r="B59" s="5">
        <f>Neural!B22</f>
        <v>0</v>
      </c>
      <c r="C59" s="16">
        <f>Neural!C22</f>
        <v>0</v>
      </c>
      <c r="D59" s="8" t="str">
        <f t="shared" si="23"/>
        <v>SDP</v>
      </c>
      <c r="E59" s="8" t="str">
        <f t="shared" si="23"/>
        <v>PHI</v>
      </c>
      <c r="F59" s="6">
        <f t="shared" si="24"/>
        <v>4.2809191973649341</v>
      </c>
      <c r="G59" s="6">
        <f t="shared" si="25"/>
        <v>4.3981028719928865</v>
      </c>
      <c r="H59" s="6">
        <f t="shared" si="26"/>
        <v>-0.11718367462795243</v>
      </c>
      <c r="I59" s="6" t="str">
        <f t="shared" ref="I59:I71" si="31">IF(G59&gt;F59,E59,D59)</f>
        <v>PHI</v>
      </c>
      <c r="J59" s="6">
        <f t="shared" si="27"/>
        <v>8.6790220693578206</v>
      </c>
      <c r="L59" s="6">
        <f>MIN(K4,W5)</f>
        <v>4.2809191973649341</v>
      </c>
      <c r="M59" s="6">
        <f>MIN(K5,W4)</f>
        <v>3.9383161428357152</v>
      </c>
      <c r="N59" s="6">
        <f t="shared" si="28"/>
        <v>0.34260305452921891</v>
      </c>
      <c r="O59" s="6" t="str">
        <f t="shared" si="29"/>
        <v>SDP</v>
      </c>
      <c r="P59" s="6">
        <f t="shared" si="30"/>
        <v>8.2192353402006493</v>
      </c>
      <c r="AA59"/>
      <c r="AC59" s="6"/>
    </row>
    <row r="60" spans="1:29" ht="15" thickBot="1" x14ac:dyDescent="0.35">
      <c r="A60">
        <f t="shared" si="13"/>
        <v>0</v>
      </c>
      <c r="B60" s="5">
        <f>Neural!B23</f>
        <v>0</v>
      </c>
      <c r="C60" s="16">
        <f>Neural!C23</f>
        <v>0</v>
      </c>
      <c r="D60" s="8" t="str">
        <f t="shared" si="23"/>
        <v>STL</v>
      </c>
      <c r="E60" s="8" t="str">
        <f t="shared" si="23"/>
        <v>MIA</v>
      </c>
      <c r="F60" s="6">
        <f t="shared" si="24"/>
        <v>3.3268936792334345</v>
      </c>
      <c r="G60" s="6">
        <f t="shared" si="25"/>
        <v>2.8980054848471135</v>
      </c>
      <c r="H60" s="6">
        <f t="shared" si="26"/>
        <v>0.42888819438632098</v>
      </c>
      <c r="I60" s="6" t="str">
        <f t="shared" si="31"/>
        <v>STL</v>
      </c>
      <c r="J60" s="6">
        <f t="shared" si="27"/>
        <v>6.224899164080548</v>
      </c>
      <c r="L60" s="6">
        <f>MIN(K6,W7)</f>
        <v>3.3268936792334345</v>
      </c>
      <c r="M60" s="6">
        <f>MIN(K7,W6)</f>
        <v>2.6950379547632122</v>
      </c>
      <c r="N60" s="6">
        <f t="shared" si="28"/>
        <v>0.63185572447022231</v>
      </c>
      <c r="O60" s="6" t="str">
        <f t="shared" si="29"/>
        <v>STL</v>
      </c>
      <c r="P60" s="6">
        <f t="shared" si="30"/>
        <v>6.0219316339966467</v>
      </c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16">
        <f>Neural!C24</f>
        <v>0</v>
      </c>
      <c r="D61" s="8" t="str">
        <f t="shared" si="23"/>
        <v>BOS</v>
      </c>
      <c r="E61" s="8" t="str">
        <f t="shared" si="23"/>
        <v>TOR</v>
      </c>
      <c r="F61" s="6">
        <f t="shared" si="24"/>
        <v>2.584598279482536</v>
      </c>
      <c r="G61" s="6">
        <f t="shared" si="25"/>
        <v>4.403448413480902</v>
      </c>
      <c r="H61" s="6">
        <f t="shared" si="26"/>
        <v>-1.818850133998366</v>
      </c>
      <c r="I61" s="6" t="str">
        <f t="shared" si="31"/>
        <v>TOR</v>
      </c>
      <c r="J61" s="6">
        <f t="shared" si="27"/>
        <v>6.9880466929634384</v>
      </c>
      <c r="L61" s="6">
        <f>MIN(K8,W9)</f>
        <v>2.584598279482536</v>
      </c>
      <c r="M61" s="6">
        <f>MIN(K9,W8)</f>
        <v>4.0389832910936256</v>
      </c>
      <c r="N61" s="6">
        <f t="shared" si="28"/>
        <v>-1.4543850116110897</v>
      </c>
      <c r="O61" s="6" t="str">
        <f t="shared" si="29"/>
        <v>TOR</v>
      </c>
      <c r="P61" s="6">
        <f t="shared" si="30"/>
        <v>6.623581570576162</v>
      </c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16">
        <f>Neural!C25</f>
        <v>0</v>
      </c>
      <c r="D62" s="8" t="str">
        <f t="shared" si="23"/>
        <v>DET</v>
      </c>
      <c r="E62" s="8" t="str">
        <f t="shared" si="23"/>
        <v>ATL</v>
      </c>
      <c r="F62" s="6">
        <f t="shared" si="24"/>
        <v>4.2420755131997891</v>
      </c>
      <c r="G62" s="6">
        <f t="shared" si="25"/>
        <v>5.020058996228868</v>
      </c>
      <c r="H62" s="6">
        <f t="shared" si="26"/>
        <v>-0.77798348302907883</v>
      </c>
      <c r="I62" s="6" t="str">
        <f t="shared" si="31"/>
        <v>ATL</v>
      </c>
      <c r="J62" s="6">
        <f t="shared" si="27"/>
        <v>9.2621345094286571</v>
      </c>
      <c r="L62" s="6">
        <f>MIN(K10,W11)</f>
        <v>4.2420755131997891</v>
      </c>
      <c r="M62" s="6">
        <f>MIN(K11,W9)</f>
        <v>2.584598279482536</v>
      </c>
      <c r="N62" s="6">
        <f t="shared" si="28"/>
        <v>1.6574772337172532</v>
      </c>
      <c r="O62" s="6" t="str">
        <f t="shared" si="29"/>
        <v>DET</v>
      </c>
      <c r="P62" s="6">
        <f t="shared" si="30"/>
        <v>6.8266737926823247</v>
      </c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16">
        <f>Neural!C26</f>
        <v>0</v>
      </c>
      <c r="D63" s="8" t="str">
        <f t="shared" si="23"/>
        <v>NYM</v>
      </c>
      <c r="E63" s="8" t="str">
        <f t="shared" si="23"/>
        <v>TEX</v>
      </c>
      <c r="F63" s="6">
        <f t="shared" si="24"/>
        <v>4.2508197244866937</v>
      </c>
      <c r="G63" s="6">
        <f t="shared" si="25"/>
        <v>3.3081818799600322</v>
      </c>
      <c r="H63" s="6">
        <f t="shared" si="26"/>
        <v>0.94263784452666144</v>
      </c>
      <c r="I63" s="6" t="str">
        <f t="shared" si="31"/>
        <v>NYM</v>
      </c>
      <c r="J63" s="6">
        <f t="shared" si="27"/>
        <v>7.5590016044467259</v>
      </c>
      <c r="L63" s="6">
        <f>MIN(K12,W13)</f>
        <v>4.2508197244866937</v>
      </c>
      <c r="M63" s="6">
        <f>MIN(K13,W12)</f>
        <v>3.2243970328984002</v>
      </c>
      <c r="N63" s="6">
        <f t="shared" si="28"/>
        <v>1.0264226915882935</v>
      </c>
      <c r="O63" s="6" t="str">
        <f t="shared" si="29"/>
        <v>NYM</v>
      </c>
      <c r="P63" s="6">
        <f t="shared" si="30"/>
        <v>7.4752167573850938</v>
      </c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16">
        <f>Neural!C27</f>
        <v>0</v>
      </c>
      <c r="D64" s="8" t="str">
        <f t="shared" si="23"/>
        <v>SFG</v>
      </c>
      <c r="E64" s="8" t="str">
        <f t="shared" si="23"/>
        <v>CHC</v>
      </c>
      <c r="F64" s="6">
        <f t="shared" si="24"/>
        <v>3.3105037871322427</v>
      </c>
      <c r="G64" s="6">
        <f t="shared" si="25"/>
        <v>3.9183919072076634</v>
      </c>
      <c r="H64" s="6">
        <f t="shared" si="26"/>
        <v>-0.6078881200754207</v>
      </c>
      <c r="I64" s="6" t="str">
        <f t="shared" si="31"/>
        <v>CHC</v>
      </c>
      <c r="J64" s="6">
        <f t="shared" si="27"/>
        <v>7.2288956943399061</v>
      </c>
      <c r="L64" s="6">
        <f>MIN(K14,W15)</f>
        <v>3.3105037871322427</v>
      </c>
      <c r="M64" s="6">
        <f>MIN(K15,W14)</f>
        <v>2.9162795784126629</v>
      </c>
      <c r="N64" s="6">
        <f t="shared" si="28"/>
        <v>0.39422420871957975</v>
      </c>
      <c r="O64" s="6" t="str">
        <f t="shared" si="29"/>
        <v>SFG</v>
      </c>
      <c r="P64" s="6">
        <f t="shared" si="30"/>
        <v>6.2267833655449056</v>
      </c>
      <c r="AA64"/>
      <c r="AC64" s="6"/>
    </row>
    <row r="65" spans="1:37" ht="15" thickBot="1" x14ac:dyDescent="0.35">
      <c r="A65">
        <f t="shared" si="32"/>
        <v>0</v>
      </c>
      <c r="B65" s="5">
        <f>Neural!B28</f>
        <v>0</v>
      </c>
      <c r="C65" s="16">
        <f>Neural!C28</f>
        <v>0</v>
      </c>
      <c r="D65" s="8" t="str">
        <f t="shared" si="23"/>
        <v>LAD</v>
      </c>
      <c r="E65" s="8" t="str">
        <f t="shared" si="23"/>
        <v>COL</v>
      </c>
      <c r="F65" s="6">
        <f t="shared" si="24"/>
        <v>5.4510924087182095</v>
      </c>
      <c r="G65" s="6">
        <f t="shared" si="25"/>
        <v>4.4043682637842814</v>
      </c>
      <c r="H65" s="6">
        <f t="shared" si="26"/>
        <v>1.0467241449339282</v>
      </c>
      <c r="I65" s="6" t="str">
        <f t="shared" si="31"/>
        <v>LAD</v>
      </c>
      <c r="J65" s="6">
        <f t="shared" si="27"/>
        <v>9.8554606725024918</v>
      </c>
      <c r="L65" s="6">
        <f>MIN(K16,W17)</f>
        <v>5.4510924087182095</v>
      </c>
      <c r="M65" s="6">
        <f>MIN(K17,W16)</f>
        <v>3.4406127243969524</v>
      </c>
      <c r="N65" s="6">
        <f t="shared" si="28"/>
        <v>2.0104796843212571</v>
      </c>
      <c r="O65" s="6" t="str">
        <f t="shared" si="29"/>
        <v>LAD</v>
      </c>
      <c r="P65" s="6">
        <f t="shared" si="30"/>
        <v>8.8917051331151615</v>
      </c>
      <c r="AA65"/>
      <c r="AC65" s="6"/>
    </row>
    <row r="66" spans="1:37" ht="15" thickBot="1" x14ac:dyDescent="0.35">
      <c r="A66">
        <f t="shared" si="32"/>
        <v>0</v>
      </c>
      <c r="B66" s="5">
        <f>Neural!B29</f>
        <v>0</v>
      </c>
      <c r="C66" s="16">
        <f>Neural!C29</f>
        <v>0</v>
      </c>
      <c r="D66" s="8" t="str">
        <f t="shared" si="23"/>
        <v>MIL</v>
      </c>
      <c r="E66" s="8" t="str">
        <f t="shared" si="23"/>
        <v>LAA</v>
      </c>
      <c r="F66" s="6">
        <f t="shared" si="24"/>
        <v>3.8098079474779394</v>
      </c>
      <c r="G66" s="6">
        <f t="shared" si="25"/>
        <v>4.4323359692102464</v>
      </c>
      <c r="H66" s="6">
        <f t="shared" si="26"/>
        <v>-0.62252802173230704</v>
      </c>
      <c r="I66" s="6" t="str">
        <f t="shared" si="31"/>
        <v>LAA</v>
      </c>
      <c r="J66" s="6">
        <f t="shared" si="27"/>
        <v>8.2421439166881854</v>
      </c>
      <c r="L66" s="10">
        <f>MIN(K18,W19)</f>
        <v>3.8098079474779394</v>
      </c>
      <c r="M66" s="6">
        <f>MIN(K19,W18)</f>
        <v>3.3754854314482512</v>
      </c>
      <c r="N66" s="6">
        <f t="shared" si="28"/>
        <v>0.43432251602968819</v>
      </c>
      <c r="O66" s="6" t="str">
        <f t="shared" si="29"/>
        <v>MIL</v>
      </c>
      <c r="P66" s="6">
        <f t="shared" si="30"/>
        <v>7.1852933789261906</v>
      </c>
      <c r="AA66"/>
      <c r="AC66" s="6"/>
    </row>
    <row r="67" spans="1:37" ht="15" thickBot="1" x14ac:dyDescent="0.35">
      <c r="A67">
        <f t="shared" ref="A67:A70" si="33">A30</f>
        <v>0</v>
      </c>
      <c r="B67" s="5">
        <f>Neural!B30</f>
        <v>0</v>
      </c>
      <c r="C67" s="16">
        <f>Neural!C30</f>
        <v>0</v>
      </c>
      <c r="D67" s="8">
        <f t="shared" si="23"/>
        <v>0</v>
      </c>
      <c r="E67" s="8">
        <f t="shared" si="23"/>
        <v>0</v>
      </c>
      <c r="F67" s="6">
        <f t="shared" si="24"/>
        <v>0</v>
      </c>
      <c r="G67" s="6">
        <f t="shared" si="25"/>
        <v>0</v>
      </c>
      <c r="H67" s="6">
        <f t="shared" si="26"/>
        <v>0</v>
      </c>
      <c r="I67" s="6">
        <f t="shared" si="31"/>
        <v>0</v>
      </c>
      <c r="J67" s="6">
        <f t="shared" si="27"/>
        <v>0</v>
      </c>
      <c r="L67" s="10">
        <f>MIN(K20,W21)</f>
        <v>0</v>
      </c>
      <c r="M67" s="6">
        <f>MIN(K21,W20)</f>
        <v>0</v>
      </c>
      <c r="N67" s="6">
        <f t="shared" si="28"/>
        <v>0</v>
      </c>
      <c r="O67" s="6">
        <f t="shared" si="29"/>
        <v>0</v>
      </c>
      <c r="P67" s="6">
        <f t="shared" si="30"/>
        <v>0</v>
      </c>
      <c r="AA67"/>
      <c r="AC67" s="6"/>
    </row>
    <row r="68" spans="1:37" ht="15" thickBot="1" x14ac:dyDescent="0.35">
      <c r="A68">
        <f t="shared" si="33"/>
        <v>0</v>
      </c>
      <c r="B68" s="5">
        <f>Neural!B31</f>
        <v>0</v>
      </c>
      <c r="C68" s="16">
        <f>Neural!C31</f>
        <v>0</v>
      </c>
      <c r="D68" s="8">
        <f t="shared" si="23"/>
        <v>0</v>
      </c>
      <c r="E68" s="8">
        <f t="shared" si="23"/>
        <v>0</v>
      </c>
      <c r="F68" s="6">
        <f t="shared" si="24"/>
        <v>0</v>
      </c>
      <c r="G68" s="6">
        <f t="shared" si="25"/>
        <v>0</v>
      </c>
      <c r="H68" s="6">
        <f t="shared" si="26"/>
        <v>0</v>
      </c>
      <c r="I68" s="6">
        <f t="shared" si="31"/>
        <v>0</v>
      </c>
      <c r="J68" s="6">
        <f t="shared" si="27"/>
        <v>0</v>
      </c>
      <c r="L68" s="10">
        <f>MIN(K22,W23)</f>
        <v>0</v>
      </c>
      <c r="M68" s="6">
        <f>MIN(K23,W22)</f>
        <v>0</v>
      </c>
      <c r="N68" s="6">
        <f t="shared" si="28"/>
        <v>0</v>
      </c>
      <c r="O68" s="6">
        <f t="shared" si="29"/>
        <v>0</v>
      </c>
      <c r="P68" s="6">
        <f t="shared" si="30"/>
        <v>0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118</v>
      </c>
      <c r="N77" s="17" t="s">
        <v>119</v>
      </c>
      <c r="O77" s="12" t="s">
        <v>48</v>
      </c>
      <c r="P77" s="17" t="s">
        <v>118</v>
      </c>
      <c r="Q77" s="17" t="s">
        <v>119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116</v>
      </c>
      <c r="W77" s="14" t="s">
        <v>120</v>
      </c>
      <c r="X77" s="14" t="s">
        <v>121</v>
      </c>
      <c r="Y77" s="14" t="s">
        <v>60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116</v>
      </c>
      <c r="AE77" s="14" t="s">
        <v>122</v>
      </c>
      <c r="AF77" s="14" t="s">
        <v>121</v>
      </c>
      <c r="AG77" s="14" t="s">
        <v>60</v>
      </c>
      <c r="AH77" s="12" t="s">
        <v>14</v>
      </c>
      <c r="AK77"/>
    </row>
    <row r="78" spans="1:37" x14ac:dyDescent="0.3">
      <c r="D78" s="8" t="str">
        <f t="shared" ref="D78:E91" si="41">D38</f>
        <v>CIN</v>
      </c>
      <c r="E78" s="8" t="str">
        <f t="shared" si="41"/>
        <v>PIT</v>
      </c>
      <c r="F78" s="6">
        <f t="shared" ref="F78:F94" si="42">MAX(L38,L58)</f>
        <v>5.0494271747889039</v>
      </c>
      <c r="G78" s="6">
        <f t="shared" ref="G78:G94" si="43">MIN(M38,M58)</f>
        <v>4.0763305904487197</v>
      </c>
      <c r="H78" s="6">
        <f t="shared" ref="H78:H89" si="44">F78-G78</f>
        <v>0.9730965843401842</v>
      </c>
      <c r="I78" s="6" t="str">
        <f>IF(G78&gt;F78,E78,D78)</f>
        <v>CIN</v>
      </c>
      <c r="J78" s="6">
        <f t="shared" ref="J78:J91" si="45">F78+G78</f>
        <v>9.1257577652376227</v>
      </c>
      <c r="L78" s="17" t="str">
        <f t="shared" ref="L78:L92" si="46">D78</f>
        <v>CIN</v>
      </c>
      <c r="M78" s="17">
        <f>N2</f>
        <v>4.7</v>
      </c>
      <c r="N78" s="17">
        <f>Z2</f>
        <v>4</v>
      </c>
      <c r="O78" s="17" t="str">
        <f t="shared" ref="O78:O92" si="47">E78</f>
        <v>PIT</v>
      </c>
      <c r="P78" s="17">
        <f>N3</f>
        <v>4.3</v>
      </c>
      <c r="Q78" s="17">
        <f>Z3</f>
        <v>5.0999999999999996</v>
      </c>
      <c r="R78" s="18" t="s">
        <v>172</v>
      </c>
      <c r="S78" s="18" t="s">
        <v>173</v>
      </c>
      <c r="T78" s="25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CIN</v>
      </c>
      <c r="U78" s="26">
        <f>(COUNTIF(I38, T78) + COUNTIF(O38, T78) + COUNTIF(I58, T78) + COUNTIF(O58, T78) + COUNTIF(I78, T78))/5</f>
        <v>1</v>
      </c>
      <c r="V78" s="26">
        <f>IF(U78=1, 5, IF(U78=0.8, 4, IF(U78=0.6, 3, IF(U78=0.4, 2, IF(U78=0.2, 1, 0)))))</f>
        <v>5</v>
      </c>
      <c r="W78" s="26">
        <f>((P78+N78)/2)-((M78+Q78)/2)</f>
        <v>-0.75</v>
      </c>
      <c r="X78" s="26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3</v>
      </c>
      <c r="Y78" s="26">
        <f>V78+X78</f>
        <v>8</v>
      </c>
      <c r="Z78" s="26" t="s">
        <v>135</v>
      </c>
      <c r="AA78" s="12">
        <v>8.5</v>
      </c>
      <c r="AB78" s="25" t="str">
        <f>IF(COUNTIF(J38, "&gt;" &amp; AA78) + COUNTIF(P38, "&gt;" &amp; AA78) + COUNTIF(J58, "&gt;" &amp; AA78) + COUNTIF(J78, "&gt;" &amp; AA78) + COUNTIF(P58, "&gt;" &amp; AA78) &gt;= 3, "Over", "Under")</f>
        <v>Over</v>
      </c>
      <c r="AC78" s="26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1</v>
      </c>
      <c r="AD78" s="26">
        <f>IF(AC78=1, 5, IF(AC78=0.8, 4, IF(AC78=0.6, 3, IF(AC78=0.4, 2, IF(AC78=0.2, 1, 0)))))</f>
        <v>5</v>
      </c>
      <c r="AE78" s="26">
        <f>(((N78+P78)/2)+((M78+Q78)/2))-AA78</f>
        <v>0.55000000000000071</v>
      </c>
      <c r="AF78" s="26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1</v>
      </c>
      <c r="AG78" s="26">
        <f t="shared" ref="AG78:AG92" si="49">AD78+AF78</f>
        <v>6</v>
      </c>
      <c r="AH78" s="26">
        <v>5</v>
      </c>
      <c r="AK78"/>
    </row>
    <row r="79" spans="1:37" x14ac:dyDescent="0.3">
      <c r="D79" s="8" t="str">
        <f t="shared" si="41"/>
        <v>SDP</v>
      </c>
      <c r="E79" s="8" t="str">
        <f t="shared" si="41"/>
        <v>PHI</v>
      </c>
      <c r="F79" s="6">
        <f t="shared" si="42"/>
        <v>5.2633591401086273</v>
      </c>
      <c r="G79" s="6">
        <f t="shared" si="43"/>
        <v>3.9383161428357152</v>
      </c>
      <c r="H79" s="6">
        <f t="shared" si="44"/>
        <v>1.3250429972729121</v>
      </c>
      <c r="I79" s="6" t="str">
        <f t="shared" ref="I79:I91" si="50">IF(G79&gt;F79,E79,D79)</f>
        <v>SDP</v>
      </c>
      <c r="J79" s="6">
        <f t="shared" si="45"/>
        <v>9.2016752829443433</v>
      </c>
      <c r="L79" s="17" t="str">
        <f t="shared" si="46"/>
        <v>SDP</v>
      </c>
      <c r="M79" s="17">
        <f>N4</f>
        <v>5.2</v>
      </c>
      <c r="N79" s="17">
        <f>Z4</f>
        <v>4.3</v>
      </c>
      <c r="O79" s="17" t="str">
        <f t="shared" si="47"/>
        <v>PHI</v>
      </c>
      <c r="P79" s="17">
        <f>N5</f>
        <v>3.9</v>
      </c>
      <c r="Q79" s="17">
        <f>Z5</f>
        <v>4.4000000000000004</v>
      </c>
      <c r="R79" s="18" t="s">
        <v>172</v>
      </c>
      <c r="S79" s="18" t="s">
        <v>173</v>
      </c>
      <c r="T79" s="25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SDP</v>
      </c>
      <c r="U79" s="26">
        <f t="shared" ref="U79:U92" si="52">(COUNTIF(I39, T79) + COUNTIF(O39, T79) + COUNTIF(I59, T79) + COUNTIF(O59, T79) + COUNTIF(I79, T79))/5</f>
        <v>0.8</v>
      </c>
      <c r="V79" s="26">
        <f t="shared" ref="V79:V92" si="53">IF(U79=1, 5, IF(U79=0.8, 4, IF(U79=0.6, 3, IF(U79=0.4, 2, IF(U79=0.2, 1, 0)))))</f>
        <v>4</v>
      </c>
      <c r="W79" s="26">
        <f t="shared" ref="W79:W92" si="54">((P79+N79)/2)-((M79+Q79)/2)</f>
        <v>-0.70000000000000107</v>
      </c>
      <c r="X79" s="26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3</v>
      </c>
      <c r="Y79" s="26">
        <f t="shared" ref="Y79:Y92" si="56">V79+X79</f>
        <v>7</v>
      </c>
      <c r="Z79" s="26" t="s">
        <v>134</v>
      </c>
      <c r="AA79" s="18" t="s">
        <v>141</v>
      </c>
      <c r="AB79" s="25" t="str">
        <f t="shared" ref="AB79:AB92" si="57">IF(COUNTIF(J39, "&gt;" &amp; AA79) + COUNTIF(P39, "&gt;" &amp; AA79) + COUNTIF(J59, "&gt;" &amp; AA79) + COUNTIF(J79, "&gt;" &amp; AA79) + COUNTIF(P59, "&gt;" &amp; AA79) &gt;= 3, "Over", "Under")</f>
        <v>Under</v>
      </c>
      <c r="AC79" s="26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0.8</v>
      </c>
      <c r="AD79" s="26">
        <f t="shared" ref="AD79:AD92" si="59">IF(AC79=1, 5, IF(AC79=0.8, 4, IF(AC79=0.6, 3, IF(AC79=0.4, 2, IF(AC79=0.2, 1, 0)))))</f>
        <v>4</v>
      </c>
      <c r="AE79" s="26">
        <f t="shared" ref="AE79:AE92" si="60">(((N79+P79)/2)+((M79+Q79)/2))-AA79</f>
        <v>-0.59999999999999964</v>
      </c>
      <c r="AF79" s="26">
        <f t="shared" si="48"/>
        <v>1</v>
      </c>
      <c r="AG79" s="26">
        <f t="shared" si="49"/>
        <v>5</v>
      </c>
      <c r="AH79" s="26">
        <v>11</v>
      </c>
      <c r="AK79"/>
    </row>
    <row r="80" spans="1:37" x14ac:dyDescent="0.3">
      <c r="D80" s="8" t="str">
        <f t="shared" si="41"/>
        <v>STL</v>
      </c>
      <c r="E80" s="8" t="str">
        <f t="shared" si="41"/>
        <v>MIA</v>
      </c>
      <c r="F80" s="6">
        <f t="shared" si="42"/>
        <v>4.9952589408058801</v>
      </c>
      <c r="G80" s="6">
        <f t="shared" si="43"/>
        <v>2.6950379547632122</v>
      </c>
      <c r="H80" s="6">
        <f t="shared" si="44"/>
        <v>2.3002209860426679</v>
      </c>
      <c r="I80" s="6" t="str">
        <f t="shared" si="50"/>
        <v>STL</v>
      </c>
      <c r="J80" s="6">
        <f t="shared" si="45"/>
        <v>7.6902968955690927</v>
      </c>
      <c r="L80" s="17" t="str">
        <f t="shared" si="46"/>
        <v>STL</v>
      </c>
      <c r="M80" s="17">
        <f>N6</f>
        <v>3.5</v>
      </c>
      <c r="N80" s="17">
        <f>Z6</f>
        <v>2.8</v>
      </c>
      <c r="O80" s="17" t="str">
        <f t="shared" si="47"/>
        <v>MIA</v>
      </c>
      <c r="P80" s="17">
        <f>N7</f>
        <v>2.1</v>
      </c>
      <c r="Q80" s="17">
        <f>Z7</f>
        <v>5.0999999999999996</v>
      </c>
      <c r="R80" s="22" t="s">
        <v>149</v>
      </c>
      <c r="S80" s="22" t="s">
        <v>153</v>
      </c>
      <c r="T80" s="27" t="str">
        <f t="shared" si="51"/>
        <v>STL</v>
      </c>
      <c r="U80" s="28">
        <f t="shared" si="52"/>
        <v>1</v>
      </c>
      <c r="V80" s="28">
        <f t="shared" si="53"/>
        <v>5</v>
      </c>
      <c r="W80" s="28">
        <f t="shared" si="54"/>
        <v>-1.8499999999999996</v>
      </c>
      <c r="X80" s="28">
        <f t="shared" si="55"/>
        <v>5</v>
      </c>
      <c r="Y80" s="28">
        <f t="shared" si="56"/>
        <v>10</v>
      </c>
      <c r="Z80" s="28" t="s">
        <v>136</v>
      </c>
      <c r="AA80" s="15">
        <v>7.5</v>
      </c>
      <c r="AB80" s="25" t="str">
        <f t="shared" si="57"/>
        <v>Under</v>
      </c>
      <c r="AC80" s="26">
        <f t="shared" si="58"/>
        <v>0.6</v>
      </c>
      <c r="AD80" s="26">
        <f t="shared" si="59"/>
        <v>3</v>
      </c>
      <c r="AE80" s="26">
        <f t="shared" si="60"/>
        <v>-0.75</v>
      </c>
      <c r="AF80" s="26">
        <f t="shared" si="48"/>
        <v>1</v>
      </c>
      <c r="AG80" s="26">
        <f t="shared" si="49"/>
        <v>4</v>
      </c>
      <c r="AH80" s="26">
        <v>13</v>
      </c>
      <c r="AI80" s="23"/>
      <c r="AK80"/>
    </row>
    <row r="81" spans="4:37" x14ac:dyDescent="0.3">
      <c r="D81" s="8" t="str">
        <f t="shared" si="41"/>
        <v>BOS</v>
      </c>
      <c r="E81" s="8" t="str">
        <f t="shared" si="41"/>
        <v>TOR</v>
      </c>
      <c r="F81" s="6">
        <f t="shared" si="42"/>
        <v>5.0849356482249233</v>
      </c>
      <c r="G81" s="6">
        <f t="shared" si="43"/>
        <v>4.0389832910936256</v>
      </c>
      <c r="H81" s="6">
        <f t="shared" si="44"/>
        <v>1.0459523571312976</v>
      </c>
      <c r="I81" s="6" t="str">
        <f t="shared" si="50"/>
        <v>BOS</v>
      </c>
      <c r="J81" s="6">
        <f t="shared" si="45"/>
        <v>9.1239189393185498</v>
      </c>
      <c r="L81" s="17" t="str">
        <f t="shared" si="46"/>
        <v>BOS</v>
      </c>
      <c r="M81" s="17">
        <f>N8</f>
        <v>5.9</v>
      </c>
      <c r="N81" s="17">
        <f>Z8</f>
        <v>4.7</v>
      </c>
      <c r="O81" s="17" t="str">
        <f t="shared" si="47"/>
        <v>TOR</v>
      </c>
      <c r="P81" s="17">
        <f>N9</f>
        <v>4.0999999999999996</v>
      </c>
      <c r="Q81" s="17">
        <f>Z9</f>
        <v>2.8</v>
      </c>
      <c r="R81" s="18" t="s">
        <v>151</v>
      </c>
      <c r="S81" s="18" t="s">
        <v>152</v>
      </c>
      <c r="T81" s="25" t="str">
        <f t="shared" si="51"/>
        <v>TOR</v>
      </c>
      <c r="U81" s="26">
        <f t="shared" si="52"/>
        <v>0.6</v>
      </c>
      <c r="V81" s="26">
        <f t="shared" si="53"/>
        <v>3</v>
      </c>
      <c r="W81" s="26">
        <f t="shared" si="54"/>
        <v>5.0000000000000711E-2</v>
      </c>
      <c r="X81" s="26">
        <f t="shared" si="55"/>
        <v>1</v>
      </c>
      <c r="Y81" s="26">
        <f t="shared" si="56"/>
        <v>4</v>
      </c>
      <c r="Z81" s="26" t="s">
        <v>127</v>
      </c>
      <c r="AA81" s="12">
        <v>7.5</v>
      </c>
      <c r="AB81" s="27" t="str">
        <f t="shared" si="57"/>
        <v>Over</v>
      </c>
      <c r="AC81" s="28">
        <f t="shared" si="58"/>
        <v>0.6</v>
      </c>
      <c r="AD81" s="28">
        <f t="shared" si="59"/>
        <v>3</v>
      </c>
      <c r="AE81" s="28">
        <f t="shared" si="60"/>
        <v>1.25</v>
      </c>
      <c r="AF81" s="28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3</v>
      </c>
      <c r="AG81" s="28">
        <f t="shared" si="49"/>
        <v>6</v>
      </c>
      <c r="AH81" s="28">
        <v>10</v>
      </c>
      <c r="AK81"/>
    </row>
    <row r="82" spans="4:37" x14ac:dyDescent="0.3">
      <c r="D82" s="8" t="str">
        <f t="shared" si="41"/>
        <v>DET</v>
      </c>
      <c r="E82" s="8" t="str">
        <f t="shared" si="41"/>
        <v>ATL</v>
      </c>
      <c r="F82" s="6">
        <f t="shared" si="42"/>
        <v>4.2857304466032531</v>
      </c>
      <c r="G82" s="6">
        <f t="shared" si="43"/>
        <v>2.584598279482536</v>
      </c>
      <c r="H82" s="6">
        <f t="shared" si="44"/>
        <v>1.7011321671207171</v>
      </c>
      <c r="I82" s="6" t="str">
        <f t="shared" si="50"/>
        <v>DET</v>
      </c>
      <c r="J82" s="6">
        <f t="shared" si="45"/>
        <v>6.8703287260857895</v>
      </c>
      <c r="L82" s="17" t="str">
        <f t="shared" si="46"/>
        <v>DET</v>
      </c>
      <c r="M82" s="17">
        <f>N10</f>
        <v>4.5</v>
      </c>
      <c r="N82" s="17">
        <f>Z10</f>
        <v>5.3</v>
      </c>
      <c r="O82" s="17" t="str">
        <f t="shared" si="47"/>
        <v>ATL</v>
      </c>
      <c r="P82" s="17">
        <f>N11</f>
        <v>4.4000000000000004</v>
      </c>
      <c r="Q82" s="17">
        <f>Z11</f>
        <v>4.3</v>
      </c>
      <c r="R82" s="18" t="s">
        <v>140</v>
      </c>
      <c r="S82" s="18" t="s">
        <v>138</v>
      </c>
      <c r="T82" s="27" t="str">
        <f t="shared" si="51"/>
        <v>ATL</v>
      </c>
      <c r="U82" s="28">
        <f t="shared" si="52"/>
        <v>0.6</v>
      </c>
      <c r="V82" s="28">
        <f t="shared" si="53"/>
        <v>3</v>
      </c>
      <c r="W82" s="28">
        <f t="shared" si="54"/>
        <v>0.44999999999999929</v>
      </c>
      <c r="X82" s="28">
        <f t="shared" si="55"/>
        <v>2</v>
      </c>
      <c r="Y82" s="28">
        <f t="shared" si="56"/>
        <v>5</v>
      </c>
      <c r="Z82" s="28" t="s">
        <v>125</v>
      </c>
      <c r="AA82" s="15">
        <v>8.5</v>
      </c>
      <c r="AB82" s="25" t="str">
        <f t="shared" si="57"/>
        <v>Over</v>
      </c>
      <c r="AC82" s="26">
        <f t="shared" si="58"/>
        <v>0.6</v>
      </c>
      <c r="AD82" s="26">
        <f t="shared" si="59"/>
        <v>3</v>
      </c>
      <c r="AE82" s="26">
        <f t="shared" si="60"/>
        <v>0.75</v>
      </c>
      <c r="AF82" s="26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1</v>
      </c>
      <c r="AG82" s="26">
        <f t="shared" si="49"/>
        <v>4</v>
      </c>
      <c r="AH82" s="26">
        <v>3</v>
      </c>
      <c r="AK82"/>
    </row>
    <row r="83" spans="4:37" x14ac:dyDescent="0.3">
      <c r="D83" s="8" t="str">
        <f t="shared" si="41"/>
        <v>NYM</v>
      </c>
      <c r="E83" s="8" t="str">
        <f t="shared" si="41"/>
        <v>TEX</v>
      </c>
      <c r="F83" s="6">
        <f t="shared" si="42"/>
        <v>5.3089765576829029</v>
      </c>
      <c r="G83" s="6">
        <f t="shared" si="43"/>
        <v>3.2243970328984002</v>
      </c>
      <c r="H83" s="6">
        <f t="shared" si="44"/>
        <v>2.0845795247845027</v>
      </c>
      <c r="I83" s="6" t="str">
        <f t="shared" si="50"/>
        <v>NYM</v>
      </c>
      <c r="J83" s="6">
        <f t="shared" si="45"/>
        <v>8.5333735905813022</v>
      </c>
      <c r="L83" s="17" t="str">
        <f t="shared" si="46"/>
        <v>NYM</v>
      </c>
      <c r="M83" s="17">
        <f>N12</f>
        <v>5.6</v>
      </c>
      <c r="N83" s="17">
        <f>Z12</f>
        <v>3.4</v>
      </c>
      <c r="O83" s="17" t="str">
        <f t="shared" si="47"/>
        <v>TEX</v>
      </c>
      <c r="P83" s="17">
        <f>N13</f>
        <v>3.4</v>
      </c>
      <c r="Q83" s="17">
        <f>Z13</f>
        <v>4.4000000000000004</v>
      </c>
      <c r="R83" s="22" t="s">
        <v>124</v>
      </c>
      <c r="S83" s="22" t="s">
        <v>123</v>
      </c>
      <c r="T83" s="27" t="str">
        <f t="shared" si="51"/>
        <v>NYM</v>
      </c>
      <c r="U83" s="28">
        <f t="shared" si="52"/>
        <v>1</v>
      </c>
      <c r="V83" s="28">
        <f t="shared" si="53"/>
        <v>5</v>
      </c>
      <c r="W83" s="28">
        <f t="shared" si="54"/>
        <v>-1.6</v>
      </c>
      <c r="X83" s="28">
        <f t="shared" si="55"/>
        <v>5</v>
      </c>
      <c r="Y83" s="28">
        <f t="shared" si="56"/>
        <v>10</v>
      </c>
      <c r="Z83" s="28" t="s">
        <v>133</v>
      </c>
      <c r="AA83" s="15">
        <v>8.5</v>
      </c>
      <c r="AB83" s="25" t="str">
        <f t="shared" si="57"/>
        <v>Under</v>
      </c>
      <c r="AC83" s="26">
        <f t="shared" si="58"/>
        <v>0.6</v>
      </c>
      <c r="AD83" s="26">
        <f t="shared" si="59"/>
        <v>3</v>
      </c>
      <c r="AE83" s="26">
        <f t="shared" si="60"/>
        <v>-9.9999999999999645E-2</v>
      </c>
      <c r="AF83" s="26">
        <f t="shared" si="61"/>
        <v>1</v>
      </c>
      <c r="AG83" s="26">
        <f t="shared" si="49"/>
        <v>4</v>
      </c>
      <c r="AH83" s="26">
        <v>16</v>
      </c>
      <c r="AK83"/>
    </row>
    <row r="84" spans="4:37" x14ac:dyDescent="0.3">
      <c r="D84" s="8" t="str">
        <f t="shared" si="41"/>
        <v>SFG</v>
      </c>
      <c r="E84" s="8" t="str">
        <f t="shared" si="41"/>
        <v>CHC</v>
      </c>
      <c r="F84" s="6">
        <f t="shared" si="42"/>
        <v>5.2916378735212399</v>
      </c>
      <c r="G84" s="6">
        <f t="shared" si="43"/>
        <v>2.9162795784126629</v>
      </c>
      <c r="H84" s="6">
        <f t="shared" si="44"/>
        <v>2.375358295108577</v>
      </c>
      <c r="I84" s="6" t="str">
        <f t="shared" si="50"/>
        <v>SFG</v>
      </c>
      <c r="J84" s="6">
        <f t="shared" si="45"/>
        <v>8.207917451933902</v>
      </c>
      <c r="L84" s="17" t="str">
        <f t="shared" si="46"/>
        <v>SFG</v>
      </c>
      <c r="M84" s="17">
        <f>N14</f>
        <v>5.0999999999999996</v>
      </c>
      <c r="N84" s="17">
        <f>Z14</f>
        <v>4</v>
      </c>
      <c r="O84" s="17" t="str">
        <f t="shared" si="47"/>
        <v>CHC</v>
      </c>
      <c r="P84" s="17">
        <f>N15</f>
        <v>2.7</v>
      </c>
      <c r="Q84" s="17">
        <f>Z15</f>
        <v>3.4</v>
      </c>
      <c r="R84" s="18" t="s">
        <v>174</v>
      </c>
      <c r="S84" s="18" t="s">
        <v>139</v>
      </c>
      <c r="T84" s="27" t="str">
        <f t="shared" si="51"/>
        <v>SFG</v>
      </c>
      <c r="U84" s="28">
        <f t="shared" si="52"/>
        <v>0.8</v>
      </c>
      <c r="V84" s="28">
        <f t="shared" si="53"/>
        <v>4</v>
      </c>
      <c r="W84" s="28">
        <f t="shared" si="54"/>
        <v>-0.89999999999999991</v>
      </c>
      <c r="X84" s="28">
        <f t="shared" si="55"/>
        <v>3</v>
      </c>
      <c r="Y84" s="28">
        <f t="shared" si="56"/>
        <v>7</v>
      </c>
      <c r="Z84" s="28" t="s">
        <v>148</v>
      </c>
      <c r="AA84" s="22" t="s">
        <v>178</v>
      </c>
      <c r="AB84" s="25" t="str">
        <f t="shared" si="57"/>
        <v>Under</v>
      </c>
      <c r="AC84" s="26">
        <f t="shared" si="58"/>
        <v>1</v>
      </c>
      <c r="AD84" s="26">
        <f t="shared" si="59"/>
        <v>5</v>
      </c>
      <c r="AE84" s="26">
        <f t="shared" si="60"/>
        <v>-2.9000000000000004</v>
      </c>
      <c r="AF84" s="26">
        <f t="shared" si="61"/>
        <v>5</v>
      </c>
      <c r="AG84" s="26">
        <f t="shared" si="49"/>
        <v>10</v>
      </c>
      <c r="AH84" s="26">
        <v>13</v>
      </c>
      <c r="AK84"/>
    </row>
    <row r="85" spans="4:37" x14ac:dyDescent="0.3">
      <c r="D85" s="8" t="str">
        <f t="shared" si="41"/>
        <v>LAD</v>
      </c>
      <c r="E85" s="8" t="str">
        <f t="shared" si="41"/>
        <v>COL</v>
      </c>
      <c r="F85" s="6">
        <f t="shared" si="42"/>
        <v>5.9356933007290671</v>
      </c>
      <c r="G85" s="6">
        <f t="shared" si="43"/>
        <v>3.4406127243969524</v>
      </c>
      <c r="H85" s="6">
        <f t="shared" si="44"/>
        <v>2.4950805763321147</v>
      </c>
      <c r="I85" s="6" t="str">
        <f t="shared" si="50"/>
        <v>LAD</v>
      </c>
      <c r="J85" s="6">
        <f t="shared" si="45"/>
        <v>9.37630602512602</v>
      </c>
      <c r="L85" s="17" t="str">
        <f t="shared" si="46"/>
        <v>LAD</v>
      </c>
      <c r="M85" s="17">
        <f>N16</f>
        <v>5.5</v>
      </c>
      <c r="N85" s="17">
        <f>Z16</f>
        <v>3.5</v>
      </c>
      <c r="O85" s="17" t="str">
        <f t="shared" si="47"/>
        <v>COL</v>
      </c>
      <c r="P85" s="17">
        <f>N17</f>
        <v>4.9000000000000004</v>
      </c>
      <c r="Q85" s="17">
        <f>Z17</f>
        <v>6.3</v>
      </c>
      <c r="R85" s="22" t="s">
        <v>175</v>
      </c>
      <c r="S85" s="22" t="s">
        <v>150</v>
      </c>
      <c r="T85" s="27" t="str">
        <f t="shared" si="51"/>
        <v>LAD</v>
      </c>
      <c r="U85" s="28">
        <f t="shared" si="52"/>
        <v>1</v>
      </c>
      <c r="V85" s="28">
        <f t="shared" si="53"/>
        <v>5</v>
      </c>
      <c r="W85" s="28">
        <f t="shared" si="54"/>
        <v>-1.7000000000000002</v>
      </c>
      <c r="X85" s="28">
        <f t="shared" si="55"/>
        <v>5</v>
      </c>
      <c r="Y85" s="28">
        <f t="shared" si="56"/>
        <v>10</v>
      </c>
      <c r="Z85" s="28" t="s">
        <v>131</v>
      </c>
      <c r="AA85" s="22" t="s">
        <v>179</v>
      </c>
      <c r="AB85" s="25" t="str">
        <f t="shared" si="57"/>
        <v>Under</v>
      </c>
      <c r="AC85" s="26">
        <f t="shared" si="58"/>
        <v>1</v>
      </c>
      <c r="AD85" s="26">
        <f t="shared" si="59"/>
        <v>5</v>
      </c>
      <c r="AE85" s="26">
        <f t="shared" si="60"/>
        <v>-2.3999999999999986</v>
      </c>
      <c r="AF85" s="26">
        <f t="shared" si="61"/>
        <v>5</v>
      </c>
      <c r="AG85" s="26">
        <f t="shared" si="49"/>
        <v>10</v>
      </c>
      <c r="AH85" s="26">
        <v>14</v>
      </c>
      <c r="AK85"/>
    </row>
    <row r="86" spans="4:37" x14ac:dyDescent="0.3">
      <c r="D86" s="8" t="str">
        <f t="shared" si="41"/>
        <v>MIL</v>
      </c>
      <c r="E86" s="8" t="str">
        <f t="shared" si="41"/>
        <v>LAA</v>
      </c>
      <c r="F86" s="6">
        <f t="shared" si="42"/>
        <v>6.4147409892798244</v>
      </c>
      <c r="G86" s="6">
        <f t="shared" si="43"/>
        <v>3.3754854314482512</v>
      </c>
      <c r="H86" s="6">
        <f t="shared" si="44"/>
        <v>3.0392555578315732</v>
      </c>
      <c r="I86" s="6" t="str">
        <f t="shared" si="50"/>
        <v>MIL</v>
      </c>
      <c r="J86" s="6">
        <f t="shared" si="45"/>
        <v>9.7902264207280751</v>
      </c>
      <c r="L86" s="12" t="str">
        <f t="shared" si="46"/>
        <v>MIL</v>
      </c>
      <c r="M86" s="17">
        <f>N18</f>
        <v>3.8</v>
      </c>
      <c r="N86" s="17">
        <f>Z18</f>
        <v>3.5</v>
      </c>
      <c r="O86" s="12" t="str">
        <f t="shared" si="47"/>
        <v>LAA</v>
      </c>
      <c r="P86" s="17">
        <f>N19</f>
        <v>4.5</v>
      </c>
      <c r="Q86" s="17">
        <f>Z19</f>
        <v>6.7</v>
      </c>
      <c r="R86" s="18" t="s">
        <v>176</v>
      </c>
      <c r="S86" s="18" t="s">
        <v>177</v>
      </c>
      <c r="T86" s="25" t="str">
        <f t="shared" si="51"/>
        <v>MIL</v>
      </c>
      <c r="U86" s="26">
        <f t="shared" si="52"/>
        <v>0.8</v>
      </c>
      <c r="V86" s="26">
        <f t="shared" si="53"/>
        <v>4</v>
      </c>
      <c r="W86" s="26">
        <f t="shared" si="54"/>
        <v>-1.25</v>
      </c>
      <c r="X86" s="26">
        <f t="shared" si="55"/>
        <v>4</v>
      </c>
      <c r="Y86" s="26">
        <f t="shared" si="56"/>
        <v>8</v>
      </c>
      <c r="Z86" s="26" t="s">
        <v>130</v>
      </c>
      <c r="AA86" s="15">
        <v>8.5</v>
      </c>
      <c r="AB86" s="25" t="str">
        <f t="shared" si="57"/>
        <v>Over</v>
      </c>
      <c r="AC86" s="26">
        <f t="shared" si="58"/>
        <v>0.6</v>
      </c>
      <c r="AD86" s="26">
        <f t="shared" si="59"/>
        <v>3</v>
      </c>
      <c r="AE86" s="26">
        <f t="shared" si="60"/>
        <v>0.75</v>
      </c>
      <c r="AF86" s="26">
        <f t="shared" si="61"/>
        <v>1</v>
      </c>
      <c r="AG86" s="26">
        <f t="shared" si="49"/>
        <v>4</v>
      </c>
      <c r="AH86" s="26">
        <v>8</v>
      </c>
      <c r="AK86"/>
    </row>
    <row r="87" spans="4:37" x14ac:dyDescent="0.3">
      <c r="D87" s="8">
        <f t="shared" si="41"/>
        <v>0</v>
      </c>
      <c r="E87" s="8">
        <f t="shared" si="41"/>
        <v>0</v>
      </c>
      <c r="F87" s="6">
        <f t="shared" si="42"/>
        <v>0</v>
      </c>
      <c r="G87" s="6">
        <f t="shared" si="43"/>
        <v>0</v>
      </c>
      <c r="H87" s="6">
        <f t="shared" si="44"/>
        <v>0</v>
      </c>
      <c r="I87" s="6">
        <f t="shared" si="50"/>
        <v>0</v>
      </c>
      <c r="J87" s="6">
        <f t="shared" si="45"/>
        <v>0</v>
      </c>
      <c r="L87" s="12">
        <f>D87</f>
        <v>0</v>
      </c>
      <c r="M87" s="17">
        <f>N20</f>
        <v>0</v>
      </c>
      <c r="N87" s="17">
        <f>Z20</f>
        <v>0</v>
      </c>
      <c r="O87" s="12">
        <f t="shared" si="47"/>
        <v>0</v>
      </c>
      <c r="P87" s="17">
        <f>N21</f>
        <v>0</v>
      </c>
      <c r="Q87" s="17">
        <f>Z21</f>
        <v>0</v>
      </c>
      <c r="R87" s="18"/>
      <c r="S87" s="18"/>
      <c r="T87" s="21" t="str">
        <f>IF(SUM(COUNTIF(I47, L87), COUNTIF(O47, L87), COUNTIF(I67, L87), COUNTIF(O67, L87), COUNTIF(I87, L87)) &gt; SUM(COUNTIF(I47, O87), COUNTIF(O47, O87), COUNTIF(I67, O87), COUNTIF(O67, O87), COUNTIF(I87, O87)), L87, IF(SUM(COUNTIF(I47, L87), COUNTIF(O47, L87), COUNTIF(I67, L87), COUNTIF(O67, L87), COUNTIF(I87, L87)) &lt; SUM(COUNTIF(I47, O87), COUNTIF(O47, O87), COUNTIF(I67, O87), COUNTIF(O67, O87), COUNTIF(I87, O87)), O87, "Tie"))</f>
        <v>Tie</v>
      </c>
      <c r="U87" s="15">
        <f t="shared" si="52"/>
        <v>0</v>
      </c>
      <c r="V87" s="15">
        <f t="shared" si="53"/>
        <v>0</v>
      </c>
      <c r="W87" s="15">
        <f t="shared" si="54"/>
        <v>0</v>
      </c>
      <c r="X87" s="15">
        <f t="shared" si="55"/>
        <v>0</v>
      </c>
      <c r="Y87" s="15">
        <f t="shared" si="56"/>
        <v>0</v>
      </c>
      <c r="Z87" s="15"/>
      <c r="AA87" s="15"/>
      <c r="AB87" s="21" t="str">
        <f t="shared" si="57"/>
        <v>Under</v>
      </c>
      <c r="AC87" s="15">
        <f t="shared" si="58"/>
        <v>0</v>
      </c>
      <c r="AD87" s="15">
        <f t="shared" si="59"/>
        <v>0</v>
      </c>
      <c r="AE87" s="15">
        <f t="shared" si="60"/>
        <v>0</v>
      </c>
      <c r="AF87" s="15">
        <f t="shared" si="61"/>
        <v>0</v>
      </c>
      <c r="AG87" s="15">
        <f t="shared" si="49"/>
        <v>0</v>
      </c>
      <c r="AH87" s="15"/>
      <c r="AK87"/>
    </row>
    <row r="88" spans="4:37" x14ac:dyDescent="0.3">
      <c r="D88" s="8">
        <f t="shared" si="41"/>
        <v>0</v>
      </c>
      <c r="E88" s="8">
        <f t="shared" si="41"/>
        <v>0</v>
      </c>
      <c r="F88" s="6">
        <f t="shared" si="42"/>
        <v>0</v>
      </c>
      <c r="G88" s="6">
        <f t="shared" si="43"/>
        <v>0</v>
      </c>
      <c r="H88" s="6">
        <f t="shared" si="44"/>
        <v>0</v>
      </c>
      <c r="I88" s="6">
        <f t="shared" si="50"/>
        <v>0</v>
      </c>
      <c r="J88" s="6">
        <f t="shared" si="45"/>
        <v>0</v>
      </c>
      <c r="L88" s="12">
        <f t="shared" si="46"/>
        <v>0</v>
      </c>
      <c r="M88" s="17">
        <f>N22</f>
        <v>0</v>
      </c>
      <c r="N88" s="17">
        <f>Z22</f>
        <v>0</v>
      </c>
      <c r="O88" s="12">
        <f t="shared" si="47"/>
        <v>0</v>
      </c>
      <c r="P88" s="17">
        <f>N23</f>
        <v>0</v>
      </c>
      <c r="Q88" s="17">
        <f>Z23</f>
        <v>0</v>
      </c>
      <c r="R88" s="18"/>
      <c r="S88" s="18"/>
      <c r="T88" s="21" t="str">
        <f t="shared" si="51"/>
        <v>Tie</v>
      </c>
      <c r="U88" s="15">
        <f t="shared" si="52"/>
        <v>0</v>
      </c>
      <c r="V88" s="15">
        <f t="shared" si="53"/>
        <v>0</v>
      </c>
      <c r="W88" s="15">
        <f t="shared" si="54"/>
        <v>0</v>
      </c>
      <c r="X88" s="15">
        <f t="shared" si="55"/>
        <v>0</v>
      </c>
      <c r="Y88" s="15">
        <f t="shared" si="56"/>
        <v>0</v>
      </c>
      <c r="Z88" s="15"/>
      <c r="AA88" s="15"/>
      <c r="AB88" s="21" t="str">
        <f t="shared" si="57"/>
        <v>Under</v>
      </c>
      <c r="AC88" s="15">
        <f t="shared" si="58"/>
        <v>0</v>
      </c>
      <c r="AD88" s="15">
        <f t="shared" si="59"/>
        <v>0</v>
      </c>
      <c r="AE88" s="15">
        <f t="shared" si="60"/>
        <v>0</v>
      </c>
      <c r="AF88" s="15">
        <f t="shared" si="61"/>
        <v>0</v>
      </c>
      <c r="AG88" s="15">
        <f t="shared" si="49"/>
        <v>0</v>
      </c>
      <c r="AH88" s="15"/>
      <c r="AK88"/>
    </row>
    <row r="89" spans="4:37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0"/>
        <v>0</v>
      </c>
      <c r="J89" s="6">
        <f t="shared" si="45"/>
        <v>0</v>
      </c>
      <c r="L89" s="17">
        <f t="shared" si="46"/>
        <v>0</v>
      </c>
      <c r="M89" s="17">
        <f>N24</f>
        <v>0</v>
      </c>
      <c r="N89" s="17">
        <f>Z24</f>
        <v>0</v>
      </c>
      <c r="O89" s="17">
        <f t="shared" si="47"/>
        <v>0</v>
      </c>
      <c r="P89" s="17">
        <f>N25</f>
        <v>0</v>
      </c>
      <c r="Q89" s="17">
        <f>Z25</f>
        <v>0</v>
      </c>
      <c r="R89" s="18"/>
      <c r="S89" s="18"/>
      <c r="T89" s="21" t="str">
        <f t="shared" si="51"/>
        <v>Tie</v>
      </c>
      <c r="U89" s="15">
        <f t="shared" si="52"/>
        <v>0</v>
      </c>
      <c r="V89" s="15">
        <f t="shared" si="53"/>
        <v>0</v>
      </c>
      <c r="W89" s="15">
        <f t="shared" si="54"/>
        <v>0</v>
      </c>
      <c r="X89" s="15">
        <f t="shared" si="55"/>
        <v>0</v>
      </c>
      <c r="Y89" s="15">
        <f t="shared" si="56"/>
        <v>0</v>
      </c>
      <c r="Z89" s="15"/>
      <c r="AA89" s="15"/>
      <c r="AB89" s="21" t="str">
        <f t="shared" si="57"/>
        <v>Under</v>
      </c>
      <c r="AC89" s="15">
        <f t="shared" si="58"/>
        <v>0</v>
      </c>
      <c r="AD89" s="15">
        <f t="shared" si="59"/>
        <v>0</v>
      </c>
      <c r="AE89" s="15">
        <f t="shared" si="60"/>
        <v>0</v>
      </c>
      <c r="AF89" s="15">
        <f t="shared" si="61"/>
        <v>0</v>
      </c>
      <c r="AG89" s="15">
        <f t="shared" si="49"/>
        <v>0</v>
      </c>
      <c r="AH89" s="15"/>
      <c r="AK89"/>
    </row>
    <row r="90" spans="4:37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2">F90-G90</f>
        <v>0</v>
      </c>
      <c r="I90" s="6">
        <f t="shared" si="50"/>
        <v>0</v>
      </c>
      <c r="J90" s="6">
        <f t="shared" si="45"/>
        <v>0</v>
      </c>
      <c r="L90" s="12">
        <f t="shared" si="46"/>
        <v>0</v>
      </c>
      <c r="M90" s="17">
        <f>N26</f>
        <v>0</v>
      </c>
      <c r="N90" s="17">
        <f>Z26</f>
        <v>0</v>
      </c>
      <c r="O90" s="12">
        <f t="shared" si="47"/>
        <v>0</v>
      </c>
      <c r="P90" s="17">
        <f>N27</f>
        <v>0</v>
      </c>
      <c r="Q90" s="17">
        <f>Z27</f>
        <v>0</v>
      </c>
      <c r="R90" s="18"/>
      <c r="S90" s="18"/>
      <c r="T90" s="21" t="str">
        <f t="shared" si="51"/>
        <v>Tie</v>
      </c>
      <c r="U90" s="15">
        <f t="shared" si="52"/>
        <v>0</v>
      </c>
      <c r="V90" s="15">
        <f t="shared" si="53"/>
        <v>0</v>
      </c>
      <c r="W90" s="15">
        <f t="shared" si="54"/>
        <v>0</v>
      </c>
      <c r="X90" s="15">
        <f t="shared" si="55"/>
        <v>0</v>
      </c>
      <c r="Y90" s="15">
        <f t="shared" si="56"/>
        <v>0</v>
      </c>
      <c r="Z90" s="15"/>
      <c r="AA90" s="15"/>
      <c r="AB90" s="21" t="str">
        <f t="shared" si="57"/>
        <v>Under</v>
      </c>
      <c r="AC90" s="15">
        <f t="shared" si="58"/>
        <v>0</v>
      </c>
      <c r="AD90" s="15">
        <f t="shared" si="59"/>
        <v>0</v>
      </c>
      <c r="AE90" s="15">
        <f t="shared" si="60"/>
        <v>0</v>
      </c>
      <c r="AF90" s="15">
        <f t="shared" si="61"/>
        <v>0</v>
      </c>
      <c r="AG90" s="15">
        <f t="shared" si="49"/>
        <v>0</v>
      </c>
      <c r="AH90" s="15"/>
      <c r="AK90"/>
    </row>
    <row r="91" spans="4:37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2"/>
        <v>0</v>
      </c>
      <c r="I91" s="6">
        <f t="shared" si="50"/>
        <v>0</v>
      </c>
      <c r="J91" s="6">
        <f t="shared" si="45"/>
        <v>0</v>
      </c>
      <c r="L91" s="12">
        <f t="shared" si="46"/>
        <v>0</v>
      </c>
      <c r="M91" s="17">
        <f>N28</f>
        <v>0</v>
      </c>
      <c r="N91" s="17">
        <f>Z28</f>
        <v>0</v>
      </c>
      <c r="O91" s="12">
        <f t="shared" si="47"/>
        <v>0</v>
      </c>
      <c r="P91" s="17">
        <f>N29</f>
        <v>0</v>
      </c>
      <c r="Q91" s="17">
        <f>Z29</f>
        <v>0</v>
      </c>
      <c r="R91" s="18"/>
      <c r="S91" s="18"/>
      <c r="T91" s="21" t="str">
        <f t="shared" si="51"/>
        <v>Tie</v>
      </c>
      <c r="U91" s="15">
        <f t="shared" si="52"/>
        <v>0</v>
      </c>
      <c r="V91" s="15">
        <f t="shared" si="53"/>
        <v>0</v>
      </c>
      <c r="W91" s="15">
        <f t="shared" si="54"/>
        <v>0</v>
      </c>
      <c r="X91" s="15">
        <f t="shared" si="55"/>
        <v>0</v>
      </c>
      <c r="Y91" s="15">
        <f t="shared" si="56"/>
        <v>0</v>
      </c>
      <c r="Z91" s="15"/>
      <c r="AA91" s="15"/>
      <c r="AB91" s="21" t="str">
        <f t="shared" si="57"/>
        <v>Under</v>
      </c>
      <c r="AC91" s="15">
        <f t="shared" si="58"/>
        <v>0</v>
      </c>
      <c r="AD91" s="15">
        <f t="shared" si="59"/>
        <v>0</v>
      </c>
      <c r="AE91" s="15">
        <f t="shared" si="60"/>
        <v>0</v>
      </c>
      <c r="AF91" s="15">
        <f t="shared" si="61"/>
        <v>0</v>
      </c>
      <c r="AG91" s="15">
        <f t="shared" si="49"/>
        <v>0</v>
      </c>
      <c r="AH91" s="15"/>
      <c r="AK91"/>
    </row>
    <row r="92" spans="4:37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3">F92-G92</f>
        <v>0</v>
      </c>
      <c r="I92" s="6">
        <f t="shared" ref="I92" si="64">IF(G92&gt;F92,E92,D92)</f>
        <v>0</v>
      </c>
      <c r="J92" s="6">
        <f t="shared" ref="J92" si="65">F92+G92</f>
        <v>0</v>
      </c>
      <c r="L92" s="12">
        <f t="shared" si="46"/>
        <v>0</v>
      </c>
      <c r="M92" s="17">
        <f>N30</f>
        <v>0</v>
      </c>
      <c r="N92" s="17">
        <f>Z30</f>
        <v>0</v>
      </c>
      <c r="O92" s="12">
        <f t="shared" si="47"/>
        <v>0</v>
      </c>
      <c r="P92" s="17">
        <f>N31</f>
        <v>0</v>
      </c>
      <c r="Q92" s="17">
        <f>Z31</f>
        <v>0</v>
      </c>
      <c r="R92" s="18"/>
      <c r="S92" s="18"/>
      <c r="T92" s="21" t="str">
        <f t="shared" si="51"/>
        <v>Tie</v>
      </c>
      <c r="U92" s="15">
        <f t="shared" si="52"/>
        <v>0</v>
      </c>
      <c r="V92" s="15">
        <f t="shared" si="53"/>
        <v>0</v>
      </c>
      <c r="W92" s="15">
        <f t="shared" si="54"/>
        <v>0</v>
      </c>
      <c r="X92" s="15">
        <f t="shared" si="55"/>
        <v>0</v>
      </c>
      <c r="Y92" s="15">
        <f t="shared" si="56"/>
        <v>0</v>
      </c>
      <c r="Z92" s="15"/>
      <c r="AA92" s="15"/>
      <c r="AB92" s="21" t="str">
        <f t="shared" si="57"/>
        <v>Under</v>
      </c>
      <c r="AC92" s="15">
        <f t="shared" si="58"/>
        <v>0</v>
      </c>
      <c r="AD92" s="15">
        <f t="shared" si="59"/>
        <v>0</v>
      </c>
      <c r="AE92" s="15">
        <f t="shared" si="60"/>
        <v>0</v>
      </c>
      <c r="AF92" s="15">
        <f t="shared" si="61"/>
        <v>0</v>
      </c>
      <c r="AG92" s="15">
        <f t="shared" si="49"/>
        <v>0</v>
      </c>
      <c r="AH92" s="15"/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1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7" spans="22:26" x14ac:dyDescent="0.3">
      <c r="V97" s="23"/>
      <c r="Z97" s="24"/>
    </row>
    <row r="98" spans="22:26" x14ac:dyDescent="0.3">
      <c r="V98" s="23"/>
      <c r="Z98" s="24"/>
    </row>
    <row r="99" spans="22:26" x14ac:dyDescent="0.3">
      <c r="V99" s="23"/>
      <c r="Z99" s="24"/>
    </row>
    <row r="100" spans="22:26" x14ac:dyDescent="0.3">
      <c r="V100" s="23"/>
      <c r="Z100" s="24"/>
    </row>
    <row r="101" spans="22:26" x14ac:dyDescent="0.3">
      <c r="V101" s="23"/>
      <c r="Z101" s="24"/>
    </row>
    <row r="102" spans="22:26" x14ac:dyDescent="0.3">
      <c r="V102" s="23"/>
      <c r="Z102" s="24"/>
    </row>
    <row r="103" spans="22:26" x14ac:dyDescent="0.3">
      <c r="V103" s="23"/>
      <c r="Z103" s="24"/>
    </row>
    <row r="104" spans="22:26" x14ac:dyDescent="0.3">
      <c r="V104" s="23"/>
      <c r="Z104" s="24"/>
    </row>
    <row r="105" spans="22:26" x14ac:dyDescent="0.3">
      <c r="V105" s="23"/>
      <c r="Z105" s="24"/>
    </row>
    <row r="106" spans="22:26" x14ac:dyDescent="0.3">
      <c r="V106" s="23"/>
      <c r="Z106" s="24"/>
    </row>
    <row r="107" spans="22:26" x14ac:dyDescent="0.3">
      <c r="V107" s="23"/>
      <c r="Z107" s="24"/>
    </row>
    <row r="108" spans="22:26" x14ac:dyDescent="0.3">
      <c r="V108" s="23"/>
      <c r="Z108" s="24"/>
    </row>
    <row r="109" spans="22:26" x14ac:dyDescent="0.3">
      <c r="V109" s="23"/>
      <c r="Z109" s="24"/>
    </row>
    <row r="110" spans="22:26" x14ac:dyDescent="0.3">
      <c r="V110" s="23"/>
      <c r="Z110" s="24"/>
    </row>
    <row r="111" spans="22:26" x14ac:dyDescent="0.3">
      <c r="V111" s="23"/>
      <c r="Z111" s="24"/>
    </row>
    <row r="112" spans="22:26" x14ac:dyDescent="0.3">
      <c r="V112" s="23"/>
      <c r="Z112" s="24"/>
    </row>
    <row r="113" spans="22:26" x14ac:dyDescent="0.3">
      <c r="V113" s="23"/>
      <c r="Z113" s="24"/>
    </row>
    <row r="114" spans="22:26" x14ac:dyDescent="0.3">
      <c r="V114" s="23"/>
      <c r="Z114" s="24"/>
    </row>
    <row r="115" spans="22:26" x14ac:dyDescent="0.3">
      <c r="V115" s="23"/>
      <c r="Z115" s="24"/>
    </row>
    <row r="116" spans="22:26" x14ac:dyDescent="0.3">
      <c r="V116" s="23"/>
      <c r="Z116" s="24"/>
    </row>
    <row r="117" spans="22:26" x14ac:dyDescent="0.3">
      <c r="V117" s="23"/>
      <c r="Z117" s="24"/>
    </row>
    <row r="118" spans="22:26" x14ac:dyDescent="0.3">
      <c r="V118" s="23"/>
      <c r="Z118" s="24"/>
    </row>
    <row r="119" spans="22:26" x14ac:dyDescent="0.3">
      <c r="V119" s="23"/>
      <c r="Z119" s="24"/>
    </row>
    <row r="120" spans="22:26" x14ac:dyDescent="0.3">
      <c r="V120" s="23"/>
      <c r="Z120" s="24"/>
    </row>
    <row r="121" spans="22:26" x14ac:dyDescent="0.3">
      <c r="V121" s="23"/>
      <c r="Z121" s="24"/>
    </row>
    <row r="122" spans="22:26" x14ac:dyDescent="0.3">
      <c r="V122" s="23"/>
      <c r="Z122" s="24"/>
    </row>
    <row r="123" spans="22:26" x14ac:dyDescent="0.3">
      <c r="V123" s="23"/>
      <c r="Z123" s="24"/>
    </row>
    <row r="124" spans="22:26" x14ac:dyDescent="0.3">
      <c r="V124" s="23"/>
      <c r="Z124" s="24"/>
    </row>
    <row r="125" spans="22:26" x14ac:dyDescent="0.3">
      <c r="V125" s="23"/>
      <c r="Z125" s="24"/>
    </row>
    <row r="126" spans="22:26" x14ac:dyDescent="0.3">
      <c r="V126" s="23"/>
      <c r="Z126" s="24"/>
    </row>
    <row r="127" spans="22:26" x14ac:dyDescent="0.3">
      <c r="V127" s="23"/>
      <c r="Z127" s="24"/>
    </row>
    <row r="128" spans="22:26" x14ac:dyDescent="0.3">
      <c r="V128" s="23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1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21</v>
      </c>
      <c r="B2" s="1">
        <v>4.8031086756376196</v>
      </c>
      <c r="C2" s="1">
        <v>4.2273794347901399</v>
      </c>
      <c r="D2" s="1">
        <v>3.8052017905079198</v>
      </c>
    </row>
    <row r="3" spans="1:5" ht="15" thickBot="1" x14ac:dyDescent="0.35">
      <c r="A3" s="1">
        <v>16</v>
      </c>
      <c r="B3" s="1">
        <v>4.4890083775774396</v>
      </c>
      <c r="C3" s="1">
        <v>5.12415200007114</v>
      </c>
      <c r="D3" s="1">
        <v>5.5636678585839698</v>
      </c>
    </row>
    <row r="4" spans="1:5" ht="15" thickBot="1" x14ac:dyDescent="0.35">
      <c r="A4" s="1">
        <v>24</v>
      </c>
      <c r="B4" s="1">
        <v>5.2479563221729801</v>
      </c>
      <c r="C4" s="1">
        <v>4.5638184918206504</v>
      </c>
      <c r="D4" s="1">
        <v>4.8086087201969798</v>
      </c>
    </row>
    <row r="5" spans="1:5" ht="15" thickBot="1" x14ac:dyDescent="0.35">
      <c r="A5" s="1">
        <v>10</v>
      </c>
      <c r="B5" s="1">
        <v>3.8444650568805701</v>
      </c>
      <c r="C5" s="1">
        <v>4.35663251968493</v>
      </c>
      <c r="D5" s="1">
        <v>5.3608742069760398</v>
      </c>
    </row>
    <row r="6" spans="1:5" ht="15" thickBot="1" x14ac:dyDescent="0.35">
      <c r="A6" s="1">
        <v>14</v>
      </c>
      <c r="B6" s="1">
        <v>3.3449873740429501</v>
      </c>
      <c r="C6" s="1">
        <v>2.9124190078014101</v>
      </c>
      <c r="D6" s="1">
        <v>5.47445785359014</v>
      </c>
    </row>
    <row r="7" spans="1:5" ht="15" thickBot="1" x14ac:dyDescent="0.35">
      <c r="A7" s="1">
        <v>3</v>
      </c>
      <c r="B7" s="1">
        <v>2.13004155457504</v>
      </c>
      <c r="C7" s="1">
        <v>5.1754245960549197</v>
      </c>
      <c r="D7" s="1">
        <v>3.8217328148247098</v>
      </c>
    </row>
    <row r="8" spans="1:5" ht="15" thickBot="1" x14ac:dyDescent="0.35">
      <c r="A8" s="1">
        <v>11</v>
      </c>
      <c r="B8" s="1">
        <v>5.6143683601956402</v>
      </c>
      <c r="C8" s="1">
        <v>4.4863553057704202</v>
      </c>
      <c r="D8" s="1">
        <v>5.5123922509597296</v>
      </c>
    </row>
    <row r="9" spans="1:5" ht="15" thickBot="1" x14ac:dyDescent="0.35">
      <c r="A9" s="1">
        <v>30</v>
      </c>
      <c r="B9" s="1">
        <v>4.1052228634652899</v>
      </c>
      <c r="C9" s="1">
        <v>2.7041796192279799</v>
      </c>
      <c r="D9" s="1">
        <v>4.8268382699921002</v>
      </c>
    </row>
    <row r="10" spans="1:5" ht="15" thickBot="1" x14ac:dyDescent="0.35">
      <c r="A10" s="1">
        <v>17</v>
      </c>
      <c r="B10" s="1">
        <v>4.3373663718619602</v>
      </c>
      <c r="C10" s="1">
        <v>5.1504277900109399</v>
      </c>
      <c r="D10" s="1">
        <v>4.2892854992296803</v>
      </c>
    </row>
    <row r="11" spans="1:5" ht="15" thickBot="1" x14ac:dyDescent="0.35">
      <c r="A11" s="1">
        <v>7</v>
      </c>
      <c r="B11" s="1">
        <v>4.0899997757783897</v>
      </c>
      <c r="C11" s="1">
        <v>4.4001966441051401</v>
      </c>
      <c r="D11" s="1">
        <v>6.1793045314550996</v>
      </c>
    </row>
    <row r="12" spans="1:5" ht="15" thickBot="1" x14ac:dyDescent="0.35">
      <c r="A12" s="1">
        <v>23</v>
      </c>
      <c r="B12" s="1">
        <v>5.43561135448833</v>
      </c>
      <c r="C12" s="1">
        <v>3.3104820771968</v>
      </c>
      <c r="D12" s="1">
        <v>4.5213247039614997</v>
      </c>
    </row>
    <row r="13" spans="1:5" ht="15" thickBot="1" x14ac:dyDescent="0.35">
      <c r="A13" s="1">
        <v>26</v>
      </c>
      <c r="B13" s="1">
        <v>3.2522298847233002</v>
      </c>
      <c r="C13" s="1">
        <v>4.3418274670135597</v>
      </c>
      <c r="D13" s="1">
        <v>5.6513479826258202</v>
      </c>
    </row>
    <row r="14" spans="1:5" ht="15" thickBot="1" x14ac:dyDescent="0.35">
      <c r="A14" s="1">
        <v>28</v>
      </c>
      <c r="B14" s="1">
        <v>5.3072927273781199</v>
      </c>
      <c r="C14" s="1">
        <v>3.8966667504272698</v>
      </c>
      <c r="D14" s="1">
        <v>4.1011960824370597</v>
      </c>
    </row>
    <row r="15" spans="1:5" ht="15" thickBot="1" x14ac:dyDescent="0.35">
      <c r="A15" s="1">
        <v>13</v>
      </c>
      <c r="B15" s="1">
        <v>2.8049701377095899</v>
      </c>
      <c r="C15" s="1">
        <v>3.3963555833196599</v>
      </c>
      <c r="D15" s="1">
        <v>4.5218702131917601</v>
      </c>
    </row>
    <row r="16" spans="1:5" ht="15" thickBot="1" x14ac:dyDescent="0.35">
      <c r="A16" s="1">
        <v>20</v>
      </c>
      <c r="B16" s="1">
        <v>5.6499065305405196</v>
      </c>
      <c r="C16" s="1">
        <v>3.5879316486745401</v>
      </c>
      <c r="D16" s="1">
        <v>4.4755634955829802</v>
      </c>
    </row>
    <row r="17" spans="1:4" ht="15" thickBot="1" x14ac:dyDescent="0.35">
      <c r="A17" s="1">
        <v>15</v>
      </c>
      <c r="B17" s="1">
        <v>4.5998576279909402</v>
      </c>
      <c r="C17" s="1">
        <v>6.0375504282036703</v>
      </c>
      <c r="D17" s="1">
        <v>4.4700632922186401</v>
      </c>
    </row>
    <row r="18" spans="1:4" ht="15" thickBot="1" x14ac:dyDescent="0.35">
      <c r="A18" s="1">
        <v>22</v>
      </c>
      <c r="B18" s="1">
        <v>3.7611548293586501</v>
      </c>
      <c r="C18" s="1">
        <v>3.50232799302916</v>
      </c>
      <c r="D18" s="1">
        <v>2.5827152319455502</v>
      </c>
    </row>
    <row r="19" spans="1:4" ht="15" thickBot="1" x14ac:dyDescent="0.35">
      <c r="A19" s="1">
        <v>27</v>
      </c>
      <c r="B19" s="1">
        <v>4.6289673939671303</v>
      </c>
      <c r="C19" s="1">
        <v>6.7527728015687201</v>
      </c>
      <c r="D19" s="1">
        <v>3.8195327045898102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1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21</v>
      </c>
      <c r="B2" s="1">
        <v>4.4253115889672898</v>
      </c>
      <c r="C2" s="1">
        <v>4.3339260708515299</v>
      </c>
      <c r="D2" s="1">
        <v>4.7053404105821999</v>
      </c>
    </row>
    <row r="3" spans="1:4" ht="15" thickBot="1" x14ac:dyDescent="0.35">
      <c r="A3" s="1">
        <v>16</v>
      </c>
      <c r="B3" s="1">
        <v>4.5232790426115903</v>
      </c>
      <c r="C3" s="1">
        <v>5.0143739540652703</v>
      </c>
      <c r="D3" s="1">
        <v>5.0807289272117799</v>
      </c>
    </row>
    <row r="4" spans="1:4" ht="15" thickBot="1" x14ac:dyDescent="0.35">
      <c r="A4" s="1">
        <v>24</v>
      </c>
      <c r="B4" s="1">
        <v>5.1145273472767796</v>
      </c>
      <c r="C4" s="1">
        <v>4.7441723809096601</v>
      </c>
      <c r="D4" s="1">
        <v>4.9283018871256496</v>
      </c>
    </row>
    <row r="5" spans="1:4" ht="15" thickBot="1" x14ac:dyDescent="0.35">
      <c r="A5" s="1">
        <v>10</v>
      </c>
      <c r="B5" s="1">
        <v>4.2507766352679699</v>
      </c>
      <c r="C5" s="1">
        <v>4.4206253782959903</v>
      </c>
      <c r="D5" s="1">
        <v>5.1222072211140901</v>
      </c>
    </row>
    <row r="6" spans="1:4" ht="15" thickBot="1" x14ac:dyDescent="0.35">
      <c r="A6" s="1">
        <v>14</v>
      </c>
      <c r="B6" s="1">
        <v>3.7768877995563299</v>
      </c>
      <c r="C6" s="1">
        <v>3.15865127107786</v>
      </c>
      <c r="D6" s="1">
        <v>5.1192384686080201</v>
      </c>
    </row>
    <row r="7" spans="1:4" ht="15" thickBot="1" x14ac:dyDescent="0.35">
      <c r="A7" s="1">
        <v>3</v>
      </c>
      <c r="B7" s="1">
        <v>2.85661680534781</v>
      </c>
      <c r="C7" s="1">
        <v>5.0174200971219696</v>
      </c>
      <c r="D7" s="1">
        <v>4.1850716872479001</v>
      </c>
    </row>
    <row r="8" spans="1:4" ht="15" thickBot="1" x14ac:dyDescent="0.35">
      <c r="A8" s="1">
        <v>11</v>
      </c>
      <c r="B8" s="1">
        <v>5.3868927000783096</v>
      </c>
      <c r="C8" s="1">
        <v>4.4142568177921397</v>
      </c>
      <c r="D8" s="1">
        <v>5.2172383699971796</v>
      </c>
    </row>
    <row r="9" spans="1:4" ht="15" thickBot="1" x14ac:dyDescent="0.35">
      <c r="A9" s="1">
        <v>30</v>
      </c>
      <c r="B9" s="1">
        <v>3.9078807761031702</v>
      </c>
      <c r="C9" s="1">
        <v>3.4120563856596999</v>
      </c>
      <c r="D9" s="1">
        <v>4.7982301691905702</v>
      </c>
    </row>
    <row r="10" spans="1:4" ht="15" thickBot="1" x14ac:dyDescent="0.35">
      <c r="A10" s="1">
        <v>17</v>
      </c>
      <c r="B10" s="1">
        <v>4.0391150209090503</v>
      </c>
      <c r="C10" s="1">
        <v>4.73180455623248</v>
      </c>
      <c r="D10" s="1">
        <v>4.5369836122379201</v>
      </c>
    </row>
    <row r="11" spans="1:4" ht="15" thickBot="1" x14ac:dyDescent="0.35">
      <c r="A11" s="1">
        <v>7</v>
      </c>
      <c r="B11" s="1">
        <v>4.3734804511516998</v>
      </c>
      <c r="C11" s="1">
        <v>4.2455640642386303</v>
      </c>
      <c r="D11" s="1">
        <v>5.219691840866</v>
      </c>
    </row>
    <row r="12" spans="1:4" ht="15" thickBot="1" x14ac:dyDescent="0.35">
      <c r="A12" s="1">
        <v>23</v>
      </c>
      <c r="B12" s="1">
        <v>5.1522200110790299</v>
      </c>
      <c r="C12" s="1">
        <v>3.7245838519127501</v>
      </c>
      <c r="D12" s="1">
        <v>4.7927452220080697</v>
      </c>
    </row>
    <row r="13" spans="1:4" ht="15" thickBot="1" x14ac:dyDescent="0.35">
      <c r="A13" s="1">
        <v>26</v>
      </c>
      <c r="B13" s="1">
        <v>3.3460084848946599</v>
      </c>
      <c r="C13" s="1">
        <v>4.1862470274522803</v>
      </c>
      <c r="D13" s="1">
        <v>5.0933873197453101</v>
      </c>
    </row>
    <row r="14" spans="1:4" ht="15" thickBot="1" x14ac:dyDescent="0.35">
      <c r="A14" s="1">
        <v>28</v>
      </c>
      <c r="B14" s="1">
        <v>5.0534995972361596</v>
      </c>
      <c r="C14" s="1">
        <v>3.9882894644197</v>
      </c>
      <c r="D14" s="1">
        <v>4.6157436800751004</v>
      </c>
    </row>
    <row r="15" spans="1:4" ht="15" thickBot="1" x14ac:dyDescent="0.35">
      <c r="A15" s="1">
        <v>13</v>
      </c>
      <c r="B15" s="1">
        <v>3.4410271442445302</v>
      </c>
      <c r="C15" s="1">
        <v>3.5650221492943701</v>
      </c>
      <c r="D15" s="1">
        <v>4.61956426235633</v>
      </c>
    </row>
    <row r="16" spans="1:4" ht="15" thickBot="1" x14ac:dyDescent="0.35">
      <c r="A16" s="1">
        <v>20</v>
      </c>
      <c r="B16" s="1">
        <v>5.2283487176075303</v>
      </c>
      <c r="C16" s="1">
        <v>3.8206451637005299</v>
      </c>
      <c r="D16" s="1">
        <v>4.8826722978944996</v>
      </c>
    </row>
    <row r="17" spans="1:4" ht="15" thickBot="1" x14ac:dyDescent="0.35">
      <c r="A17" s="1">
        <v>15</v>
      </c>
      <c r="B17" s="1">
        <v>4.6166800694679297</v>
      </c>
      <c r="C17" s="1">
        <v>5.4935176385448301</v>
      </c>
      <c r="D17" s="1">
        <v>4.6179508697452301</v>
      </c>
    </row>
    <row r="18" spans="1:4" ht="15" thickBot="1" x14ac:dyDescent="0.35">
      <c r="A18" s="1">
        <v>22</v>
      </c>
      <c r="B18" s="1">
        <v>3.87473637600863</v>
      </c>
      <c r="C18" s="1">
        <v>3.5608802361107301</v>
      </c>
      <c r="D18" s="1">
        <v>4.1288720030087296</v>
      </c>
    </row>
    <row r="19" spans="1:4" ht="15" thickBot="1" x14ac:dyDescent="0.35">
      <c r="A19" s="1">
        <v>27</v>
      </c>
      <c r="B19" s="1">
        <v>4.7087986074879202</v>
      </c>
      <c r="C19" s="1">
        <v>5.9611242078984796</v>
      </c>
      <c r="D19" s="1">
        <v>4.2288596318466496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1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21</v>
      </c>
      <c r="B2" s="1">
        <v>5.2253207346554396</v>
      </c>
      <c r="C2" s="1">
        <v>4.1178751737977102</v>
      </c>
      <c r="D2" s="1">
        <v>4.0841664471770303</v>
      </c>
    </row>
    <row r="3" spans="1:4" ht="15" thickBot="1" x14ac:dyDescent="0.35">
      <c r="A3" s="1">
        <v>16</v>
      </c>
      <c r="B3" s="1">
        <v>4.0815725097164304</v>
      </c>
      <c r="C3" s="1">
        <v>5.1120879280257201</v>
      </c>
      <c r="D3" s="1">
        <v>5.4525934194972603</v>
      </c>
    </row>
    <row r="4" spans="1:4" ht="15" thickBot="1" x14ac:dyDescent="0.35">
      <c r="A4" s="1">
        <v>24</v>
      </c>
      <c r="B4" s="1">
        <v>5.1382144720839298</v>
      </c>
      <c r="C4" s="1">
        <v>4.11468963805022</v>
      </c>
      <c r="D4" s="1">
        <v>4.2888030215230799</v>
      </c>
    </row>
    <row r="5" spans="1:4" ht="15" thickBot="1" x14ac:dyDescent="0.35">
      <c r="A5" s="1">
        <v>10</v>
      </c>
      <c r="B5" s="1">
        <v>4.1447591300317104</v>
      </c>
      <c r="C5" s="1">
        <v>4.10673368826063</v>
      </c>
      <c r="D5" s="1">
        <v>5.7086926184176701</v>
      </c>
    </row>
    <row r="6" spans="1:4" ht="15" thickBot="1" x14ac:dyDescent="0.35">
      <c r="A6" s="1">
        <v>14</v>
      </c>
      <c r="B6" s="1">
        <v>3.14156881852879</v>
      </c>
      <c r="C6" s="1">
        <v>3.0677152665454002</v>
      </c>
      <c r="D6" s="1">
        <v>5.9238977430082302</v>
      </c>
    </row>
    <row r="7" spans="1:4" ht="15" thickBot="1" x14ac:dyDescent="0.35">
      <c r="A7" s="1">
        <v>3</v>
      </c>
      <c r="B7" s="1">
        <v>2.1399373457079598</v>
      </c>
      <c r="C7" s="1">
        <v>5.0794284469384898</v>
      </c>
      <c r="D7" s="1">
        <v>3.6517158369979601</v>
      </c>
    </row>
    <row r="8" spans="1:4" ht="15" thickBot="1" x14ac:dyDescent="0.35">
      <c r="A8" s="1">
        <v>11</v>
      </c>
      <c r="B8" s="1">
        <v>5.2254261773723103</v>
      </c>
      <c r="C8" s="1">
        <v>4.08353730492541</v>
      </c>
      <c r="D8" s="1">
        <v>5.5793094404732804</v>
      </c>
    </row>
    <row r="9" spans="1:4" ht="15" thickBot="1" x14ac:dyDescent="0.35">
      <c r="A9" s="1">
        <v>30</v>
      </c>
      <c r="B9" s="1">
        <v>4.1229474597302698</v>
      </c>
      <c r="C9" s="1">
        <v>2.0966923004965801</v>
      </c>
      <c r="D9" s="1">
        <v>4.9740083846949803</v>
      </c>
    </row>
    <row r="10" spans="1:4" ht="15" thickBot="1" x14ac:dyDescent="0.35">
      <c r="A10" s="1">
        <v>17</v>
      </c>
      <c r="B10" s="1">
        <v>4.1147658034561001</v>
      </c>
      <c r="C10" s="1">
        <v>5.0745813010038203</v>
      </c>
      <c r="D10" s="1">
        <v>4.4801253413437596</v>
      </c>
    </row>
    <row r="11" spans="1:4" ht="15" thickBot="1" x14ac:dyDescent="0.35">
      <c r="A11" s="1">
        <v>7</v>
      </c>
      <c r="B11" s="1">
        <v>4.0969585073673302</v>
      </c>
      <c r="C11" s="1">
        <v>4.0922364435796199</v>
      </c>
      <c r="D11" s="1">
        <v>5.9889555586963796</v>
      </c>
    </row>
    <row r="12" spans="1:4" ht="15" thickBot="1" x14ac:dyDescent="0.35">
      <c r="A12" s="1">
        <v>23</v>
      </c>
      <c r="B12" s="1">
        <v>5.09642565607012</v>
      </c>
      <c r="C12" s="1">
        <v>3.0440093857629398</v>
      </c>
      <c r="D12" s="1">
        <v>4.9628740528904602</v>
      </c>
    </row>
    <row r="13" spans="1:4" ht="15" thickBot="1" x14ac:dyDescent="0.35">
      <c r="A13" s="1">
        <v>26</v>
      </c>
      <c r="B13" s="1">
        <v>3.0782535496003498</v>
      </c>
      <c r="C13" s="1">
        <v>4.0610645053154899</v>
      </c>
      <c r="D13" s="1">
        <v>5.5514287891249401</v>
      </c>
    </row>
    <row r="14" spans="1:4" ht="15" thickBot="1" x14ac:dyDescent="0.35">
      <c r="A14" s="1">
        <v>28</v>
      </c>
      <c r="B14" s="1">
        <v>5.2435315769164204</v>
      </c>
      <c r="C14" s="1">
        <v>4.0639256958879999</v>
      </c>
      <c r="D14" s="1">
        <v>4.5263351585242404</v>
      </c>
    </row>
    <row r="15" spans="1:4" ht="15" thickBot="1" x14ac:dyDescent="0.35">
      <c r="A15" s="1">
        <v>13</v>
      </c>
      <c r="B15" s="1">
        <v>3.0926905851553101</v>
      </c>
      <c r="C15" s="1">
        <v>3.0655872753432898</v>
      </c>
      <c r="D15" s="1">
        <v>4.5918056837488601</v>
      </c>
    </row>
    <row r="16" spans="1:4" ht="15" thickBot="1" x14ac:dyDescent="0.35">
      <c r="A16" s="1">
        <v>20</v>
      </c>
      <c r="B16" s="1">
        <v>5.1809815202205103</v>
      </c>
      <c r="C16" s="1">
        <v>3.0595699922398998</v>
      </c>
      <c r="D16" s="1">
        <v>4.8086096138616403</v>
      </c>
    </row>
    <row r="17" spans="1:4" ht="15" thickBot="1" x14ac:dyDescent="0.35">
      <c r="A17" s="1">
        <v>15</v>
      </c>
      <c r="B17" s="1">
        <v>4.0761053096493498</v>
      </c>
      <c r="C17" s="1">
        <v>6.0596597305847402</v>
      </c>
      <c r="D17" s="1">
        <v>4.2949301385006002</v>
      </c>
    </row>
    <row r="18" spans="1:4" ht="15" thickBot="1" x14ac:dyDescent="0.35">
      <c r="A18" s="1">
        <v>22</v>
      </c>
      <c r="B18" s="1">
        <v>4.1889394363533103</v>
      </c>
      <c r="C18" s="1">
        <v>3.1326771273601501</v>
      </c>
      <c r="D18" s="1">
        <v>3.05789029171493</v>
      </c>
    </row>
    <row r="19" spans="1:4" ht="15" thickBot="1" x14ac:dyDescent="0.35">
      <c r="A19" s="1">
        <v>27</v>
      </c>
      <c r="B19" s="1">
        <v>4.1522542650020897</v>
      </c>
      <c r="C19" s="1">
        <v>6.16145922604235</v>
      </c>
      <c r="D19" s="1">
        <v>3.65328776731437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19"/>
  <sheetViews>
    <sheetView workbookViewId="0">
      <selection activeCell="Q2" sqref="Q2:Q33"/>
    </sheetView>
  </sheetViews>
  <sheetFormatPr defaultRowHeight="14.4" x14ac:dyDescent="0.3"/>
  <sheetData>
    <row r="1" spans="1:58" x14ac:dyDescent="0.3">
      <c r="A1" s="3" t="s">
        <v>49</v>
      </c>
      <c r="B1" s="3" t="s">
        <v>107</v>
      </c>
      <c r="C1" s="3" t="s">
        <v>65</v>
      </c>
      <c r="D1" s="3" t="s">
        <v>56</v>
      </c>
      <c r="E1" s="3" t="s">
        <v>66</v>
      </c>
      <c r="F1" s="3" t="s">
        <v>67</v>
      </c>
      <c r="G1" s="3" t="s">
        <v>50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108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63</v>
      </c>
      <c r="W1" s="3" t="s">
        <v>81</v>
      </c>
      <c r="X1" s="3" t="s">
        <v>82</v>
      </c>
      <c r="Y1" s="3" t="s">
        <v>83</v>
      </c>
      <c r="Z1" s="3" t="s">
        <v>64</v>
      </c>
      <c r="AA1" s="3" t="s">
        <v>84</v>
      </c>
      <c r="AB1" s="3" t="s">
        <v>85</v>
      </c>
      <c r="AC1" s="3" t="s">
        <v>86</v>
      </c>
      <c r="AD1" s="3" t="s">
        <v>51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109</v>
      </c>
      <c r="AZ1" s="3" t="s">
        <v>110</v>
      </c>
      <c r="BA1" s="3" t="s">
        <v>111</v>
      </c>
      <c r="BB1" s="3" t="s">
        <v>112</v>
      </c>
      <c r="BC1" s="3" t="s">
        <v>113</v>
      </c>
      <c r="BD1" s="3" t="s">
        <v>57</v>
      </c>
      <c r="BE1" s="3" t="s">
        <v>114</v>
      </c>
      <c r="BF1" s="3" t="s">
        <v>115</v>
      </c>
    </row>
    <row r="2" spans="1:58" x14ac:dyDescent="0.3">
      <c r="A2" t="s">
        <v>142</v>
      </c>
      <c r="B2" t="s">
        <v>135</v>
      </c>
      <c r="C2" t="s">
        <v>10</v>
      </c>
      <c r="D2" t="s">
        <v>157</v>
      </c>
      <c r="E2">
        <v>35.9</v>
      </c>
      <c r="F2">
        <v>31.6</v>
      </c>
      <c r="G2">
        <v>4.7</v>
      </c>
      <c r="H2">
        <v>7.2</v>
      </c>
      <c r="I2">
        <v>4.5999999999999996</v>
      </c>
      <c r="J2">
        <v>0.9</v>
      </c>
      <c r="K2">
        <v>0.3</v>
      </c>
      <c r="L2">
        <v>1.4</v>
      </c>
      <c r="M2">
        <v>4.5999999999999996</v>
      </c>
      <c r="N2">
        <v>1.5</v>
      </c>
      <c r="O2">
        <v>0.1</v>
      </c>
      <c r="P2">
        <v>3</v>
      </c>
      <c r="Q2">
        <v>8.6999999999999993</v>
      </c>
      <c r="R2">
        <v>0.22500000000000001</v>
      </c>
      <c r="S2">
        <v>0.2984</v>
      </c>
      <c r="T2">
        <v>0.4002</v>
      </c>
      <c r="U2">
        <v>0.69880000000000009</v>
      </c>
      <c r="V2">
        <v>12.9</v>
      </c>
      <c r="W2">
        <v>0.3</v>
      </c>
      <c r="X2">
        <v>0.7</v>
      </c>
      <c r="Y2">
        <v>0.4</v>
      </c>
      <c r="Z2">
        <v>0.2</v>
      </c>
      <c r="AA2">
        <v>0.1</v>
      </c>
      <c r="AB2">
        <v>39.1</v>
      </c>
      <c r="AC2">
        <v>34</v>
      </c>
      <c r="AD2">
        <v>4</v>
      </c>
      <c r="AE2">
        <v>8.1</v>
      </c>
      <c r="AF2">
        <v>5.0999999999999996</v>
      </c>
      <c r="AG2">
        <v>2.2000000000000002</v>
      </c>
      <c r="AH2">
        <v>0</v>
      </c>
      <c r="AI2">
        <v>0.8</v>
      </c>
      <c r="AJ2">
        <v>3.9</v>
      </c>
      <c r="AK2">
        <v>1.6</v>
      </c>
      <c r="AL2">
        <v>0.2</v>
      </c>
      <c r="AM2">
        <v>4.2</v>
      </c>
      <c r="AN2">
        <v>8.4</v>
      </c>
      <c r="AO2">
        <v>0.23419999999999999</v>
      </c>
      <c r="AP2">
        <v>0.32700000000000001</v>
      </c>
      <c r="AQ2">
        <v>0.36919999999999997</v>
      </c>
      <c r="AR2">
        <v>0.69640000000000002</v>
      </c>
      <c r="AS2">
        <v>12.7</v>
      </c>
      <c r="AT2">
        <v>0.2</v>
      </c>
      <c r="AU2">
        <v>0.6</v>
      </c>
      <c r="AV2">
        <v>0.2</v>
      </c>
      <c r="AW2">
        <v>0.1</v>
      </c>
      <c r="AX2">
        <v>0.3</v>
      </c>
      <c r="AY2">
        <v>4.5884563055991636</v>
      </c>
      <c r="AZ2">
        <v>2.271611721611722</v>
      </c>
      <c r="BA2">
        <v>0.1810308738880167</v>
      </c>
      <c r="BB2">
        <v>0.55549450549450552</v>
      </c>
      <c r="BC2">
        <v>1.544557823129252</v>
      </c>
      <c r="BD2">
        <v>4.0136316064887492</v>
      </c>
      <c r="BE2">
        <v>20.515149136577708</v>
      </c>
      <c r="BF2">
        <v>6.8009157509157507</v>
      </c>
    </row>
    <row r="3" spans="1:58" x14ac:dyDescent="0.3">
      <c r="A3" t="s">
        <v>135</v>
      </c>
      <c r="B3" t="s">
        <v>142</v>
      </c>
      <c r="C3" t="s">
        <v>11</v>
      </c>
      <c r="D3" t="s">
        <v>165</v>
      </c>
      <c r="E3">
        <v>37.6</v>
      </c>
      <c r="F3">
        <v>34.6</v>
      </c>
      <c r="G3">
        <v>4.3</v>
      </c>
      <c r="H3">
        <v>8.9</v>
      </c>
      <c r="I3">
        <v>6.1</v>
      </c>
      <c r="J3">
        <v>1.4</v>
      </c>
      <c r="K3">
        <v>0.3</v>
      </c>
      <c r="L3">
        <v>1.1000000000000001</v>
      </c>
      <c r="M3">
        <v>4.3</v>
      </c>
      <c r="N3">
        <v>0.7</v>
      </c>
      <c r="O3">
        <v>0.2</v>
      </c>
      <c r="P3">
        <v>2.4</v>
      </c>
      <c r="Q3">
        <v>9.6</v>
      </c>
      <c r="R3">
        <v>0.2477</v>
      </c>
      <c r="S3">
        <v>0.29949999999999999</v>
      </c>
      <c r="T3">
        <v>0.40389999999999998</v>
      </c>
      <c r="U3">
        <v>0.7036</v>
      </c>
      <c r="V3">
        <v>14.2</v>
      </c>
      <c r="W3">
        <v>0.8</v>
      </c>
      <c r="X3">
        <v>0.2</v>
      </c>
      <c r="Y3">
        <v>0.1</v>
      </c>
      <c r="Z3">
        <v>0.3</v>
      </c>
      <c r="AA3">
        <v>0</v>
      </c>
      <c r="AB3">
        <v>39.299999999999997</v>
      </c>
      <c r="AC3">
        <v>35.200000000000003</v>
      </c>
      <c r="AD3">
        <v>5.0999999999999996</v>
      </c>
      <c r="AE3">
        <v>10.199999999999999</v>
      </c>
      <c r="AF3">
        <v>6.6</v>
      </c>
      <c r="AG3">
        <v>2.1</v>
      </c>
      <c r="AH3">
        <v>0.5</v>
      </c>
      <c r="AI3">
        <v>1</v>
      </c>
      <c r="AJ3">
        <v>4.8</v>
      </c>
      <c r="AK3">
        <v>0.8</v>
      </c>
      <c r="AL3">
        <v>0</v>
      </c>
      <c r="AM3">
        <v>2.8</v>
      </c>
      <c r="AN3">
        <v>8.8000000000000007</v>
      </c>
      <c r="AO3">
        <v>0.28560000000000002</v>
      </c>
      <c r="AP3">
        <v>0.34350000000000003</v>
      </c>
      <c r="AQ3">
        <v>0.45309999999999989</v>
      </c>
      <c r="AR3">
        <v>0.79649999999999999</v>
      </c>
      <c r="AS3">
        <v>16.3</v>
      </c>
      <c r="AT3">
        <v>0.8</v>
      </c>
      <c r="AU3">
        <v>0.9</v>
      </c>
      <c r="AV3">
        <v>0.1</v>
      </c>
      <c r="AW3">
        <v>0.2</v>
      </c>
      <c r="AX3">
        <v>0.1</v>
      </c>
      <c r="AY3">
        <v>5.5166666666666666</v>
      </c>
      <c r="AZ3">
        <v>1.5</v>
      </c>
      <c r="BA3">
        <v>0</v>
      </c>
      <c r="BB3">
        <v>0.66666666666666663</v>
      </c>
      <c r="BC3">
        <v>1</v>
      </c>
      <c r="BD3">
        <v>7.666666666666667</v>
      </c>
      <c r="BE3">
        <v>21.666666666666671</v>
      </c>
      <c r="BF3">
        <v>5.666666666666667</v>
      </c>
    </row>
    <row r="4" spans="1:58" x14ac:dyDescent="0.3">
      <c r="A4" t="s">
        <v>147</v>
      </c>
      <c r="B4" t="s">
        <v>134</v>
      </c>
      <c r="C4" t="s">
        <v>10</v>
      </c>
      <c r="D4" t="s">
        <v>166</v>
      </c>
      <c r="E4">
        <v>38</v>
      </c>
      <c r="F4">
        <v>33.4</v>
      </c>
      <c r="G4">
        <v>5.2</v>
      </c>
      <c r="H4">
        <v>8.8000000000000007</v>
      </c>
      <c r="I4">
        <v>5.0999999999999996</v>
      </c>
      <c r="J4">
        <v>1.9</v>
      </c>
      <c r="K4">
        <v>0</v>
      </c>
      <c r="L4">
        <v>1.8</v>
      </c>
      <c r="M4">
        <v>5</v>
      </c>
      <c r="N4">
        <v>0.8</v>
      </c>
      <c r="O4">
        <v>0.2</v>
      </c>
      <c r="P4">
        <v>3.5</v>
      </c>
      <c r="Q4">
        <v>6.8</v>
      </c>
      <c r="R4">
        <v>0.25740000000000002</v>
      </c>
      <c r="S4">
        <v>0.33169999999999999</v>
      </c>
      <c r="T4">
        <v>0.47239999999999999</v>
      </c>
      <c r="U4">
        <v>0.80410000000000004</v>
      </c>
      <c r="V4">
        <v>16.100000000000001</v>
      </c>
      <c r="W4">
        <v>0.7</v>
      </c>
      <c r="X4">
        <v>0.6</v>
      </c>
      <c r="Y4">
        <v>0.2</v>
      </c>
      <c r="Z4">
        <v>0.3</v>
      </c>
      <c r="AA4">
        <v>0.1</v>
      </c>
      <c r="AB4">
        <v>38.700000000000003</v>
      </c>
      <c r="AC4">
        <v>34.5</v>
      </c>
      <c r="AD4">
        <v>4.3</v>
      </c>
      <c r="AE4">
        <v>9.1999999999999993</v>
      </c>
      <c r="AF4">
        <v>6.3</v>
      </c>
      <c r="AG4">
        <v>1.6</v>
      </c>
      <c r="AH4">
        <v>0</v>
      </c>
      <c r="AI4">
        <v>1.3</v>
      </c>
      <c r="AJ4">
        <v>4.3</v>
      </c>
      <c r="AK4">
        <v>0.9</v>
      </c>
      <c r="AL4">
        <v>0.3</v>
      </c>
      <c r="AM4">
        <v>3.5</v>
      </c>
      <c r="AN4">
        <v>9.1999999999999993</v>
      </c>
      <c r="AO4">
        <v>0.26119999999999999</v>
      </c>
      <c r="AP4">
        <v>0.33789999999999998</v>
      </c>
      <c r="AQ4">
        <v>0.4178</v>
      </c>
      <c r="AR4">
        <v>0.75580000000000003</v>
      </c>
      <c r="AS4">
        <v>14.7</v>
      </c>
      <c r="AT4">
        <v>0.3</v>
      </c>
      <c r="AU4">
        <v>0.5</v>
      </c>
      <c r="AV4">
        <v>0.1</v>
      </c>
      <c r="AW4">
        <v>0.1</v>
      </c>
      <c r="AX4">
        <v>0.1</v>
      </c>
      <c r="AY4">
        <v>4.5875000000000004</v>
      </c>
      <c r="AZ4">
        <v>2.625</v>
      </c>
      <c r="BA4">
        <v>0.375</v>
      </c>
      <c r="BB4">
        <v>1</v>
      </c>
      <c r="BC4">
        <v>0.875</v>
      </c>
      <c r="BD4">
        <v>3.25</v>
      </c>
      <c r="BE4">
        <v>21.125</v>
      </c>
      <c r="BF4">
        <v>7.625</v>
      </c>
    </row>
    <row r="5" spans="1:58" x14ac:dyDescent="0.3">
      <c r="A5" t="s">
        <v>134</v>
      </c>
      <c r="B5" t="s">
        <v>147</v>
      </c>
      <c r="C5" t="s">
        <v>11</v>
      </c>
      <c r="D5" t="s">
        <v>164</v>
      </c>
      <c r="E5">
        <v>38.799999999999997</v>
      </c>
      <c r="F5">
        <v>34.700000000000003</v>
      </c>
      <c r="G5">
        <v>3.9</v>
      </c>
      <c r="H5">
        <v>8.1999999999999993</v>
      </c>
      <c r="I5">
        <v>5.0999999999999996</v>
      </c>
      <c r="J5">
        <v>1.9</v>
      </c>
      <c r="K5">
        <v>0.1</v>
      </c>
      <c r="L5">
        <v>1.1000000000000001</v>
      </c>
      <c r="M5">
        <v>3.6</v>
      </c>
      <c r="N5">
        <v>0.8</v>
      </c>
      <c r="O5">
        <v>0.1</v>
      </c>
      <c r="P5">
        <v>3.6</v>
      </c>
      <c r="Q5">
        <v>8.5</v>
      </c>
      <c r="R5">
        <v>0.23319999999999999</v>
      </c>
      <c r="S5">
        <v>0.31130000000000002</v>
      </c>
      <c r="T5">
        <v>0.38790000000000002</v>
      </c>
      <c r="U5">
        <v>0.69889999999999997</v>
      </c>
      <c r="V5">
        <v>13.6</v>
      </c>
      <c r="W5">
        <v>0.7</v>
      </c>
      <c r="X5">
        <v>0.4</v>
      </c>
      <c r="Y5">
        <v>0</v>
      </c>
      <c r="Z5">
        <v>0.1</v>
      </c>
      <c r="AA5">
        <v>0.3</v>
      </c>
      <c r="AB5">
        <v>38.1</v>
      </c>
      <c r="AC5">
        <v>33.9</v>
      </c>
      <c r="AD5">
        <v>4.4000000000000004</v>
      </c>
      <c r="AE5">
        <v>8.6999999999999993</v>
      </c>
      <c r="AF5">
        <v>5.6</v>
      </c>
      <c r="AG5">
        <v>2.1</v>
      </c>
      <c r="AH5">
        <v>0.1</v>
      </c>
      <c r="AI5">
        <v>0.9</v>
      </c>
      <c r="AJ5">
        <v>4.0999999999999996</v>
      </c>
      <c r="AK5">
        <v>0.5</v>
      </c>
      <c r="AL5">
        <v>0.1</v>
      </c>
      <c r="AM5">
        <v>2.9</v>
      </c>
      <c r="AN5">
        <v>9.1</v>
      </c>
      <c r="AO5">
        <v>0.25490000000000002</v>
      </c>
      <c r="AP5">
        <v>0.31709999999999999</v>
      </c>
      <c r="AQ5">
        <v>0.39939999999999998</v>
      </c>
      <c r="AR5">
        <v>0.7167</v>
      </c>
      <c r="AS5">
        <v>13.7</v>
      </c>
      <c r="AT5">
        <v>0.5</v>
      </c>
      <c r="AU5">
        <v>0.8</v>
      </c>
      <c r="AV5">
        <v>0</v>
      </c>
      <c r="AW5">
        <v>0.5</v>
      </c>
      <c r="AX5">
        <v>0</v>
      </c>
      <c r="AY5">
        <v>5.338461538461539</v>
      </c>
      <c r="AZ5">
        <v>1.846153846153846</v>
      </c>
      <c r="BA5">
        <v>0.38461538461538458</v>
      </c>
      <c r="BB5">
        <v>7.6923076923076927E-2</v>
      </c>
      <c r="BC5">
        <v>1.7692307692307689</v>
      </c>
      <c r="BD5">
        <v>4.6923076923076934</v>
      </c>
      <c r="BE5">
        <v>23.07692307692308</v>
      </c>
      <c r="BF5">
        <v>8</v>
      </c>
    </row>
    <row r="6" spans="1:58" x14ac:dyDescent="0.3">
      <c r="A6" t="s">
        <v>136</v>
      </c>
      <c r="B6" t="s">
        <v>132</v>
      </c>
      <c r="C6" t="s">
        <v>10</v>
      </c>
      <c r="D6" t="s">
        <v>168</v>
      </c>
      <c r="E6">
        <v>36.1</v>
      </c>
      <c r="F6">
        <v>33.5</v>
      </c>
      <c r="G6">
        <v>3.5</v>
      </c>
      <c r="H6">
        <v>8.4</v>
      </c>
      <c r="I6">
        <v>6.5</v>
      </c>
      <c r="J6">
        <v>1</v>
      </c>
      <c r="K6">
        <v>0.2</v>
      </c>
      <c r="L6">
        <v>0.7</v>
      </c>
      <c r="M6">
        <v>3.1</v>
      </c>
      <c r="N6">
        <v>0.5</v>
      </c>
      <c r="O6">
        <v>0.1</v>
      </c>
      <c r="P6">
        <v>1.7</v>
      </c>
      <c r="Q6">
        <v>7.9</v>
      </c>
      <c r="R6">
        <v>0.24940000000000001</v>
      </c>
      <c r="S6">
        <v>0.28939999999999999</v>
      </c>
      <c r="T6">
        <v>0.35449999999999998</v>
      </c>
      <c r="U6">
        <v>0.64390000000000003</v>
      </c>
      <c r="V6">
        <v>11.9</v>
      </c>
      <c r="W6">
        <v>0.2</v>
      </c>
      <c r="X6">
        <v>0.4</v>
      </c>
      <c r="Y6">
        <v>0.1</v>
      </c>
      <c r="Z6">
        <v>0.3</v>
      </c>
      <c r="AA6">
        <v>0</v>
      </c>
      <c r="AB6">
        <v>35.700000000000003</v>
      </c>
      <c r="AC6">
        <v>32</v>
      </c>
      <c r="AD6">
        <v>2.8</v>
      </c>
      <c r="AE6">
        <v>6.4</v>
      </c>
      <c r="AF6">
        <v>4.9000000000000004</v>
      </c>
      <c r="AG6">
        <v>0.9</v>
      </c>
      <c r="AH6">
        <v>0.2</v>
      </c>
      <c r="AI6">
        <v>0.4</v>
      </c>
      <c r="AJ6">
        <v>2.6</v>
      </c>
      <c r="AK6">
        <v>1.4</v>
      </c>
      <c r="AL6">
        <v>0</v>
      </c>
      <c r="AM6">
        <v>3.3</v>
      </c>
      <c r="AN6">
        <v>8.8000000000000007</v>
      </c>
      <c r="AO6">
        <v>0.19539999999999999</v>
      </c>
      <c r="AP6">
        <v>0.27429999999999999</v>
      </c>
      <c r="AQ6">
        <v>0.27139999999999997</v>
      </c>
      <c r="AR6">
        <v>0.54589999999999994</v>
      </c>
      <c r="AS6">
        <v>8.9</v>
      </c>
      <c r="AT6">
        <v>1</v>
      </c>
      <c r="AU6">
        <v>0.2</v>
      </c>
      <c r="AV6">
        <v>0.1</v>
      </c>
      <c r="AW6">
        <v>0.1</v>
      </c>
      <c r="AX6">
        <v>0</v>
      </c>
      <c r="AY6">
        <v>5.625</v>
      </c>
      <c r="AZ6">
        <v>1.916666666666667</v>
      </c>
      <c r="BA6">
        <v>0.41666666666666669</v>
      </c>
      <c r="BB6">
        <v>0.5</v>
      </c>
      <c r="BC6">
        <v>1.666666666666667</v>
      </c>
      <c r="BD6">
        <v>7.583333333333333</v>
      </c>
      <c r="BE6">
        <v>23</v>
      </c>
      <c r="BF6">
        <v>6.25</v>
      </c>
    </row>
    <row r="7" spans="1:58" x14ac:dyDescent="0.3">
      <c r="A7" t="s">
        <v>132</v>
      </c>
      <c r="B7" t="s">
        <v>136</v>
      </c>
      <c r="C7" t="s">
        <v>11</v>
      </c>
      <c r="D7" t="s">
        <v>162</v>
      </c>
      <c r="E7">
        <v>34.799999999999997</v>
      </c>
      <c r="F7">
        <v>32.9</v>
      </c>
      <c r="G7">
        <v>2.1</v>
      </c>
      <c r="H7">
        <v>6.4</v>
      </c>
      <c r="I7">
        <v>4.2</v>
      </c>
      <c r="J7">
        <v>1.5</v>
      </c>
      <c r="K7">
        <v>0.1</v>
      </c>
      <c r="L7">
        <v>0.6</v>
      </c>
      <c r="M7">
        <v>2</v>
      </c>
      <c r="N7">
        <v>0.3</v>
      </c>
      <c r="O7">
        <v>0.1</v>
      </c>
      <c r="P7">
        <v>1.5</v>
      </c>
      <c r="Q7">
        <v>9.1</v>
      </c>
      <c r="R7">
        <v>0.19289999999999999</v>
      </c>
      <c r="S7">
        <v>0.2334</v>
      </c>
      <c r="T7">
        <v>0.30099999999999999</v>
      </c>
      <c r="U7">
        <v>0.53449999999999998</v>
      </c>
      <c r="V7">
        <v>9.9</v>
      </c>
      <c r="W7">
        <v>0.3</v>
      </c>
      <c r="X7">
        <v>0.3</v>
      </c>
      <c r="Y7">
        <v>0</v>
      </c>
      <c r="Z7">
        <v>0.1</v>
      </c>
      <c r="AA7">
        <v>0</v>
      </c>
      <c r="AB7">
        <v>36.1</v>
      </c>
      <c r="AC7">
        <v>32.4</v>
      </c>
      <c r="AD7">
        <v>5.0999999999999996</v>
      </c>
      <c r="AE7">
        <v>8.6999999999999993</v>
      </c>
      <c r="AF7">
        <v>5</v>
      </c>
      <c r="AG7">
        <v>2.2000000000000002</v>
      </c>
      <c r="AH7">
        <v>0.1</v>
      </c>
      <c r="AI7">
        <v>1.4</v>
      </c>
      <c r="AJ7">
        <v>4.9000000000000004</v>
      </c>
      <c r="AK7">
        <v>0.5</v>
      </c>
      <c r="AL7">
        <v>0.6</v>
      </c>
      <c r="AM7">
        <v>2.9</v>
      </c>
      <c r="AN7">
        <v>6.1</v>
      </c>
      <c r="AO7">
        <v>0.2606</v>
      </c>
      <c r="AP7">
        <v>0.33239999999999997</v>
      </c>
      <c r="AQ7">
        <v>0.46229999999999999</v>
      </c>
      <c r="AR7">
        <v>0.79459999999999997</v>
      </c>
      <c r="AS7">
        <v>15.3</v>
      </c>
      <c r="AT7">
        <v>1</v>
      </c>
      <c r="AU7">
        <v>0.6</v>
      </c>
      <c r="AV7">
        <v>0</v>
      </c>
      <c r="AW7">
        <v>0.2</v>
      </c>
      <c r="AX7">
        <v>0</v>
      </c>
      <c r="AY7">
        <v>4.9333333333333336</v>
      </c>
      <c r="AZ7">
        <v>3.5</v>
      </c>
      <c r="BA7">
        <v>0.33333333333333331</v>
      </c>
      <c r="BB7">
        <v>0.66666666666666663</v>
      </c>
      <c r="BC7">
        <v>0.66666666666666663</v>
      </c>
      <c r="BD7">
        <v>4.666666666666667</v>
      </c>
      <c r="BE7">
        <v>22.833333333333329</v>
      </c>
      <c r="BF7">
        <v>7.833333333333333</v>
      </c>
    </row>
    <row r="8" spans="1:58" x14ac:dyDescent="0.3">
      <c r="A8" t="s">
        <v>127</v>
      </c>
      <c r="B8" t="s">
        <v>146</v>
      </c>
      <c r="C8" t="s">
        <v>10</v>
      </c>
      <c r="D8" t="s">
        <v>155</v>
      </c>
      <c r="E8">
        <v>40.5</v>
      </c>
      <c r="F8">
        <v>34.6</v>
      </c>
      <c r="G8">
        <v>5.9</v>
      </c>
      <c r="H8">
        <v>10.5</v>
      </c>
      <c r="I8">
        <v>7.4</v>
      </c>
      <c r="J8">
        <v>2.1</v>
      </c>
      <c r="K8">
        <v>0.3</v>
      </c>
      <c r="L8">
        <v>0.7</v>
      </c>
      <c r="M8">
        <v>5.3</v>
      </c>
      <c r="N8">
        <v>2</v>
      </c>
      <c r="O8">
        <v>0.2</v>
      </c>
      <c r="P8">
        <v>4.4000000000000004</v>
      </c>
      <c r="Q8">
        <v>9.6999999999999993</v>
      </c>
      <c r="R8">
        <v>0.29120000000000001</v>
      </c>
      <c r="S8">
        <v>0.37459999999999999</v>
      </c>
      <c r="T8">
        <v>0.4224</v>
      </c>
      <c r="U8">
        <v>0.79699999999999993</v>
      </c>
      <c r="V8">
        <v>15.3</v>
      </c>
      <c r="W8">
        <v>0.6</v>
      </c>
      <c r="X8">
        <v>0.8</v>
      </c>
      <c r="Y8">
        <v>0</v>
      </c>
      <c r="Z8">
        <v>0.7</v>
      </c>
      <c r="AA8">
        <v>0</v>
      </c>
      <c r="AB8">
        <v>38</v>
      </c>
      <c r="AC8">
        <v>34.200000000000003</v>
      </c>
      <c r="AD8">
        <v>4.7</v>
      </c>
      <c r="AE8">
        <v>7.7</v>
      </c>
      <c r="AF8">
        <v>4.7</v>
      </c>
      <c r="AG8">
        <v>1.5</v>
      </c>
      <c r="AH8">
        <v>0.1</v>
      </c>
      <c r="AI8">
        <v>1.4</v>
      </c>
      <c r="AJ8">
        <v>4.3</v>
      </c>
      <c r="AK8">
        <v>0.6</v>
      </c>
      <c r="AL8">
        <v>0</v>
      </c>
      <c r="AM8">
        <v>3.3</v>
      </c>
      <c r="AN8">
        <v>9.8000000000000007</v>
      </c>
      <c r="AO8">
        <v>0.2243</v>
      </c>
      <c r="AP8">
        <v>0.2954</v>
      </c>
      <c r="AQ8">
        <v>0.39860000000000001</v>
      </c>
      <c r="AR8">
        <v>0.69379999999999997</v>
      </c>
      <c r="AS8">
        <v>13.6</v>
      </c>
      <c r="AT8">
        <v>0.5</v>
      </c>
      <c r="AU8">
        <v>0.3</v>
      </c>
      <c r="AV8">
        <v>0.1</v>
      </c>
      <c r="AW8">
        <v>0.1</v>
      </c>
      <c r="AX8">
        <v>0.2</v>
      </c>
      <c r="AY8">
        <v>5.0444444444444443</v>
      </c>
      <c r="AZ8">
        <v>2.2222222222222219</v>
      </c>
      <c r="BA8">
        <v>0</v>
      </c>
      <c r="BB8">
        <v>0.88888888888888884</v>
      </c>
      <c r="BC8">
        <v>1.444444444444444</v>
      </c>
      <c r="BD8">
        <v>6.1111111111111107</v>
      </c>
      <c r="BE8">
        <v>20.666666666666671</v>
      </c>
      <c r="BF8">
        <v>5.5555555555555554</v>
      </c>
    </row>
    <row r="9" spans="1:58" x14ac:dyDescent="0.3">
      <c r="A9" t="s">
        <v>146</v>
      </c>
      <c r="B9" t="s">
        <v>127</v>
      </c>
      <c r="C9" t="s">
        <v>11</v>
      </c>
      <c r="D9" t="s">
        <v>170</v>
      </c>
      <c r="E9">
        <v>36.200000000000003</v>
      </c>
      <c r="F9">
        <v>31.5</v>
      </c>
      <c r="G9">
        <v>4.0999999999999996</v>
      </c>
      <c r="H9">
        <v>7</v>
      </c>
      <c r="I9">
        <v>4.8</v>
      </c>
      <c r="J9">
        <v>1.6</v>
      </c>
      <c r="K9">
        <v>0</v>
      </c>
      <c r="L9">
        <v>0.6</v>
      </c>
      <c r="M9">
        <v>3.9</v>
      </c>
      <c r="N9">
        <v>0.5</v>
      </c>
      <c r="O9">
        <v>0.1</v>
      </c>
      <c r="P9">
        <v>3.7</v>
      </c>
      <c r="Q9">
        <v>6</v>
      </c>
      <c r="R9">
        <v>0.2185</v>
      </c>
      <c r="S9">
        <v>0.30120000000000002</v>
      </c>
      <c r="T9">
        <v>0.3236</v>
      </c>
      <c r="U9">
        <v>0.62470000000000003</v>
      </c>
      <c r="V9">
        <v>10.4</v>
      </c>
      <c r="W9">
        <v>1.1000000000000001</v>
      </c>
      <c r="X9">
        <v>0.4</v>
      </c>
      <c r="Y9">
        <v>0.3</v>
      </c>
      <c r="Z9">
        <v>0.3</v>
      </c>
      <c r="AA9">
        <v>0.1</v>
      </c>
      <c r="AB9">
        <v>35</v>
      </c>
      <c r="AC9">
        <v>32.5</v>
      </c>
      <c r="AD9">
        <v>2.8</v>
      </c>
      <c r="AE9">
        <v>7.5</v>
      </c>
      <c r="AF9">
        <v>5.7</v>
      </c>
      <c r="AG9">
        <v>0.7</v>
      </c>
      <c r="AH9">
        <v>0</v>
      </c>
      <c r="AI9">
        <v>1.1000000000000001</v>
      </c>
      <c r="AJ9">
        <v>2.5</v>
      </c>
      <c r="AK9">
        <v>1.1000000000000001</v>
      </c>
      <c r="AL9">
        <v>0</v>
      </c>
      <c r="AM9">
        <v>2</v>
      </c>
      <c r="AN9">
        <v>7.8</v>
      </c>
      <c r="AO9">
        <v>0.2273</v>
      </c>
      <c r="AP9">
        <v>0.27500000000000002</v>
      </c>
      <c r="AQ9">
        <v>0.35089999999999999</v>
      </c>
      <c r="AR9">
        <v>0.62580000000000002</v>
      </c>
      <c r="AS9">
        <v>11.5</v>
      </c>
      <c r="AT9">
        <v>1</v>
      </c>
      <c r="AU9">
        <v>0.2</v>
      </c>
      <c r="AV9">
        <v>0.2</v>
      </c>
      <c r="AW9">
        <v>0.1</v>
      </c>
      <c r="AX9">
        <v>0.1</v>
      </c>
      <c r="AY9">
        <v>5.4571428571428573</v>
      </c>
      <c r="AZ9">
        <v>2</v>
      </c>
      <c r="BA9">
        <v>0.14285714285714279</v>
      </c>
      <c r="BB9">
        <v>0.5</v>
      </c>
      <c r="BC9">
        <v>1.357142857142857</v>
      </c>
      <c r="BD9">
        <v>5.4285714285714288</v>
      </c>
      <c r="BE9">
        <v>23</v>
      </c>
      <c r="BF9">
        <v>6.8571428571428568</v>
      </c>
    </row>
    <row r="10" spans="1:58" x14ac:dyDescent="0.3">
      <c r="A10" t="s">
        <v>129</v>
      </c>
      <c r="B10" t="s">
        <v>125</v>
      </c>
      <c r="C10" t="s">
        <v>10</v>
      </c>
      <c r="D10" t="s">
        <v>159</v>
      </c>
      <c r="E10">
        <v>37.700000000000003</v>
      </c>
      <c r="F10">
        <v>33.9</v>
      </c>
      <c r="G10">
        <v>4.5</v>
      </c>
      <c r="H10">
        <v>7.6</v>
      </c>
      <c r="I10">
        <v>5.5</v>
      </c>
      <c r="J10">
        <v>1</v>
      </c>
      <c r="K10">
        <v>0.1</v>
      </c>
      <c r="L10">
        <v>1</v>
      </c>
      <c r="M10">
        <v>4.0999999999999996</v>
      </c>
      <c r="N10">
        <v>0.5</v>
      </c>
      <c r="O10">
        <v>0.1</v>
      </c>
      <c r="P10">
        <v>3</v>
      </c>
      <c r="Q10">
        <v>8.9</v>
      </c>
      <c r="R10">
        <v>0.2102</v>
      </c>
      <c r="S10">
        <v>0.27739999999999998</v>
      </c>
      <c r="T10">
        <v>0.31990000000000002</v>
      </c>
      <c r="U10">
        <v>0.59740000000000004</v>
      </c>
      <c r="V10">
        <v>11.8</v>
      </c>
      <c r="W10">
        <v>0.4</v>
      </c>
      <c r="X10">
        <v>0.5</v>
      </c>
      <c r="Y10">
        <v>0</v>
      </c>
      <c r="Z10">
        <v>0.2</v>
      </c>
      <c r="AA10">
        <v>0</v>
      </c>
      <c r="AB10">
        <v>37.700000000000003</v>
      </c>
      <c r="AC10">
        <v>33.5</v>
      </c>
      <c r="AD10">
        <v>5.3</v>
      </c>
      <c r="AE10">
        <v>8.9</v>
      </c>
      <c r="AF10">
        <v>5.9</v>
      </c>
      <c r="AG10">
        <v>1.8</v>
      </c>
      <c r="AH10">
        <v>0.6</v>
      </c>
      <c r="AI10">
        <v>0.6</v>
      </c>
      <c r="AJ10">
        <v>4.9000000000000004</v>
      </c>
      <c r="AK10">
        <v>1</v>
      </c>
      <c r="AL10">
        <v>0.6</v>
      </c>
      <c r="AM10">
        <v>3.1</v>
      </c>
      <c r="AN10">
        <v>7</v>
      </c>
      <c r="AO10">
        <v>0.25690000000000002</v>
      </c>
      <c r="AP10">
        <v>0.31780000000000003</v>
      </c>
      <c r="AQ10">
        <v>0.39810000000000001</v>
      </c>
      <c r="AR10">
        <v>0.71599999999999997</v>
      </c>
      <c r="AS10">
        <v>13.7</v>
      </c>
      <c r="AT10">
        <v>1</v>
      </c>
      <c r="AU10">
        <v>0.3</v>
      </c>
      <c r="AV10">
        <v>0</v>
      </c>
      <c r="AW10">
        <v>0.8</v>
      </c>
      <c r="AX10">
        <v>0.1</v>
      </c>
      <c r="AY10">
        <v>5.3000000000000007</v>
      </c>
      <c r="AZ10">
        <v>2.2307692307692308</v>
      </c>
      <c r="BA10">
        <v>0.46153846153846162</v>
      </c>
      <c r="BB10">
        <v>0.30769230769230771</v>
      </c>
      <c r="BC10">
        <v>1.7692307692307689</v>
      </c>
      <c r="BD10">
        <v>4.6923076923076934</v>
      </c>
      <c r="BE10">
        <v>23.30769230769231</v>
      </c>
      <c r="BF10">
        <v>7.3076923076923066</v>
      </c>
    </row>
    <row r="11" spans="1:58" x14ac:dyDescent="0.3">
      <c r="A11" t="s">
        <v>125</v>
      </c>
      <c r="B11" t="s">
        <v>129</v>
      </c>
      <c r="C11" t="s">
        <v>11</v>
      </c>
      <c r="D11" t="s">
        <v>154</v>
      </c>
      <c r="E11">
        <v>37.9</v>
      </c>
      <c r="F11">
        <v>35.1</v>
      </c>
      <c r="G11">
        <v>4.4000000000000004</v>
      </c>
      <c r="H11">
        <v>8.4</v>
      </c>
      <c r="I11">
        <v>5.0999999999999996</v>
      </c>
      <c r="J11">
        <v>1.8</v>
      </c>
      <c r="K11">
        <v>0.1</v>
      </c>
      <c r="L11">
        <v>1.4</v>
      </c>
      <c r="M11">
        <v>3.9</v>
      </c>
      <c r="N11">
        <v>0.2</v>
      </c>
      <c r="O11">
        <v>0</v>
      </c>
      <c r="P11">
        <v>2.2000000000000002</v>
      </c>
      <c r="Q11">
        <v>8.5</v>
      </c>
      <c r="R11">
        <v>0.23730000000000001</v>
      </c>
      <c r="S11">
        <v>0.28999999999999998</v>
      </c>
      <c r="T11">
        <v>0.41389999999999999</v>
      </c>
      <c r="U11">
        <v>0.70379999999999998</v>
      </c>
      <c r="V11">
        <v>14.6</v>
      </c>
      <c r="W11">
        <v>0.3</v>
      </c>
      <c r="X11">
        <v>0.5</v>
      </c>
      <c r="Y11">
        <v>0</v>
      </c>
      <c r="Z11">
        <v>0.1</v>
      </c>
      <c r="AA11">
        <v>0</v>
      </c>
      <c r="AB11">
        <v>35.1</v>
      </c>
      <c r="AC11">
        <v>31</v>
      </c>
      <c r="AD11">
        <v>4.3</v>
      </c>
      <c r="AE11">
        <v>7.3</v>
      </c>
      <c r="AF11">
        <v>4.5</v>
      </c>
      <c r="AG11">
        <v>1.6</v>
      </c>
      <c r="AH11">
        <v>0.1</v>
      </c>
      <c r="AI11">
        <v>1.1000000000000001</v>
      </c>
      <c r="AJ11">
        <v>4.2</v>
      </c>
      <c r="AK11">
        <v>0.5</v>
      </c>
      <c r="AL11">
        <v>0.4</v>
      </c>
      <c r="AM11">
        <v>3.2</v>
      </c>
      <c r="AN11">
        <v>8.8000000000000007</v>
      </c>
      <c r="AO11">
        <v>0.23400000000000001</v>
      </c>
      <c r="AP11">
        <v>0.31340000000000001</v>
      </c>
      <c r="AQ11">
        <v>0.39800000000000002</v>
      </c>
      <c r="AR11">
        <v>0.71129999999999993</v>
      </c>
      <c r="AS11">
        <v>12.4</v>
      </c>
      <c r="AT11">
        <v>1.2</v>
      </c>
      <c r="AU11">
        <v>0.6</v>
      </c>
      <c r="AV11">
        <v>0.1</v>
      </c>
      <c r="AW11">
        <v>0.2</v>
      </c>
      <c r="AX11">
        <v>0</v>
      </c>
      <c r="AY11">
        <v>5.9615384615384617</v>
      </c>
      <c r="AZ11">
        <v>2.1538461538461542</v>
      </c>
      <c r="BA11">
        <v>0.23076923076923081</v>
      </c>
      <c r="BB11">
        <v>0.46153846153846162</v>
      </c>
      <c r="BC11">
        <v>1.846153846153846</v>
      </c>
      <c r="BD11">
        <v>5.384615384615385</v>
      </c>
      <c r="BE11">
        <v>24.07692307692308</v>
      </c>
      <c r="BF11">
        <v>6.7692307692307692</v>
      </c>
    </row>
    <row r="12" spans="1:58" x14ac:dyDescent="0.3">
      <c r="A12" t="s">
        <v>133</v>
      </c>
      <c r="B12" t="s">
        <v>137</v>
      </c>
      <c r="C12" t="s">
        <v>10</v>
      </c>
      <c r="D12" t="s">
        <v>163</v>
      </c>
      <c r="E12">
        <v>37.700000000000003</v>
      </c>
      <c r="F12">
        <v>33.200000000000003</v>
      </c>
      <c r="G12">
        <v>5.6</v>
      </c>
      <c r="H12">
        <v>9</v>
      </c>
      <c r="I12">
        <v>5.4</v>
      </c>
      <c r="J12">
        <v>2</v>
      </c>
      <c r="K12">
        <v>0.2</v>
      </c>
      <c r="L12">
        <v>1.4</v>
      </c>
      <c r="M12">
        <v>5.2</v>
      </c>
      <c r="N12">
        <v>0.6</v>
      </c>
      <c r="O12">
        <v>0.2</v>
      </c>
      <c r="P12">
        <v>3.4</v>
      </c>
      <c r="Q12">
        <v>7</v>
      </c>
      <c r="R12">
        <v>0.25990000000000002</v>
      </c>
      <c r="S12">
        <v>0.34470000000000001</v>
      </c>
      <c r="T12">
        <v>0.44969999999999999</v>
      </c>
      <c r="U12">
        <v>0.7944</v>
      </c>
      <c r="V12">
        <v>15.6</v>
      </c>
      <c r="W12">
        <v>1.1000000000000001</v>
      </c>
      <c r="X12">
        <v>0.8</v>
      </c>
      <c r="Y12">
        <v>0</v>
      </c>
      <c r="Z12">
        <v>0.3</v>
      </c>
      <c r="AA12">
        <v>0</v>
      </c>
      <c r="AB12">
        <v>36.1</v>
      </c>
      <c r="AC12">
        <v>32.6</v>
      </c>
      <c r="AD12">
        <v>3.4</v>
      </c>
      <c r="AE12">
        <v>7.3</v>
      </c>
      <c r="AF12">
        <v>5.2</v>
      </c>
      <c r="AG12">
        <v>1.3</v>
      </c>
      <c r="AH12">
        <v>0</v>
      </c>
      <c r="AI12">
        <v>0.8</v>
      </c>
      <c r="AJ12">
        <v>3.2</v>
      </c>
      <c r="AK12">
        <v>0.5</v>
      </c>
      <c r="AL12">
        <v>0.4</v>
      </c>
      <c r="AM12">
        <v>2.6</v>
      </c>
      <c r="AN12">
        <v>7.8</v>
      </c>
      <c r="AO12">
        <v>0.2198</v>
      </c>
      <c r="AP12">
        <v>0.28410000000000002</v>
      </c>
      <c r="AQ12">
        <v>0.33</v>
      </c>
      <c r="AR12">
        <v>0.61399999999999999</v>
      </c>
      <c r="AS12">
        <v>11</v>
      </c>
      <c r="AT12">
        <v>1.1000000000000001</v>
      </c>
      <c r="AU12">
        <v>0.6</v>
      </c>
      <c r="AV12">
        <v>0</v>
      </c>
      <c r="AW12">
        <v>0.3</v>
      </c>
      <c r="AX12">
        <v>0</v>
      </c>
      <c r="AY12">
        <v>5.3999999999999986</v>
      </c>
      <c r="AZ12">
        <v>2.666666666666667</v>
      </c>
      <c r="BA12">
        <v>0.33333333333333331</v>
      </c>
      <c r="BB12">
        <v>0.33333333333333331</v>
      </c>
      <c r="BC12">
        <v>1.666666666666667</v>
      </c>
      <c r="BD12">
        <v>2</v>
      </c>
      <c r="BE12">
        <v>24.666666666666671</v>
      </c>
      <c r="BF12">
        <v>9</v>
      </c>
    </row>
    <row r="13" spans="1:58" x14ac:dyDescent="0.3">
      <c r="A13" t="s">
        <v>137</v>
      </c>
      <c r="B13" t="s">
        <v>133</v>
      </c>
      <c r="C13" t="s">
        <v>11</v>
      </c>
      <c r="D13" t="s">
        <v>169</v>
      </c>
      <c r="E13">
        <v>35.299999999999997</v>
      </c>
      <c r="F13">
        <v>32</v>
      </c>
      <c r="G13">
        <v>3.4</v>
      </c>
      <c r="H13">
        <v>6.7</v>
      </c>
      <c r="I13">
        <v>5</v>
      </c>
      <c r="J13">
        <v>1.1000000000000001</v>
      </c>
      <c r="K13">
        <v>0.1</v>
      </c>
      <c r="L13">
        <v>0.5</v>
      </c>
      <c r="M13">
        <v>3.1</v>
      </c>
      <c r="N13">
        <v>1.3</v>
      </c>
      <c r="O13">
        <v>0.3</v>
      </c>
      <c r="P13">
        <v>2.8</v>
      </c>
      <c r="Q13">
        <v>7</v>
      </c>
      <c r="R13">
        <v>0.20549999999999999</v>
      </c>
      <c r="S13">
        <v>0.2641</v>
      </c>
      <c r="T13">
        <v>0.29020000000000001</v>
      </c>
      <c r="U13">
        <v>0.55420000000000003</v>
      </c>
      <c r="V13">
        <v>9.5</v>
      </c>
      <c r="W13">
        <v>0.7</v>
      </c>
      <c r="X13">
        <v>0.1</v>
      </c>
      <c r="Y13">
        <v>0.1</v>
      </c>
      <c r="Z13">
        <v>0.3</v>
      </c>
      <c r="AA13">
        <v>0.1</v>
      </c>
      <c r="AB13">
        <v>36.6</v>
      </c>
      <c r="AC13">
        <v>32</v>
      </c>
      <c r="AD13">
        <v>4.4000000000000004</v>
      </c>
      <c r="AE13">
        <v>7.1</v>
      </c>
      <c r="AF13">
        <v>4.8</v>
      </c>
      <c r="AG13">
        <v>0.6</v>
      </c>
      <c r="AH13">
        <v>0</v>
      </c>
      <c r="AI13">
        <v>1.7</v>
      </c>
      <c r="AJ13">
        <v>4.2</v>
      </c>
      <c r="AK13">
        <v>0.7</v>
      </c>
      <c r="AL13">
        <v>0.1</v>
      </c>
      <c r="AM13">
        <v>4.0999999999999996</v>
      </c>
      <c r="AN13">
        <v>9.1999999999999993</v>
      </c>
      <c r="AO13">
        <v>0.21759999999999999</v>
      </c>
      <c r="AP13">
        <v>0.30470000000000003</v>
      </c>
      <c r="AQ13">
        <v>0.39069999999999999</v>
      </c>
      <c r="AR13">
        <v>0.69540000000000002</v>
      </c>
      <c r="AS13">
        <v>12.8</v>
      </c>
      <c r="AT13">
        <v>0.5</v>
      </c>
      <c r="AU13">
        <v>0.4</v>
      </c>
      <c r="AV13">
        <v>0</v>
      </c>
      <c r="AW13">
        <v>0.1</v>
      </c>
      <c r="AX13">
        <v>0</v>
      </c>
      <c r="AY13">
        <v>5.1545454545454552</v>
      </c>
      <c r="AZ13">
        <v>1.363636363636364</v>
      </c>
      <c r="BA13">
        <v>0.27272727272727271</v>
      </c>
      <c r="BB13">
        <v>0.27272727272727271</v>
      </c>
      <c r="BC13">
        <v>1.636363636363636</v>
      </c>
      <c r="BD13">
        <v>5</v>
      </c>
      <c r="BE13">
        <v>22.27272727272727</v>
      </c>
      <c r="BF13">
        <v>6.7272727272727284</v>
      </c>
    </row>
    <row r="14" spans="1:58" x14ac:dyDescent="0.3">
      <c r="A14" t="s">
        <v>148</v>
      </c>
      <c r="B14" t="s">
        <v>128</v>
      </c>
      <c r="C14" t="s">
        <v>10</v>
      </c>
      <c r="D14" t="s">
        <v>167</v>
      </c>
      <c r="E14">
        <v>40.5</v>
      </c>
      <c r="F14">
        <v>35.6</v>
      </c>
      <c r="G14">
        <v>5.0999999999999996</v>
      </c>
      <c r="H14">
        <v>9.4</v>
      </c>
      <c r="I14">
        <v>6.5</v>
      </c>
      <c r="J14">
        <v>1.5</v>
      </c>
      <c r="K14">
        <v>0.1</v>
      </c>
      <c r="L14">
        <v>1.3</v>
      </c>
      <c r="M14">
        <v>5</v>
      </c>
      <c r="N14">
        <v>0.4</v>
      </c>
      <c r="O14">
        <v>0</v>
      </c>
      <c r="P14">
        <v>4.2</v>
      </c>
      <c r="Q14">
        <v>8.4</v>
      </c>
      <c r="R14">
        <v>0.25719999999999998</v>
      </c>
      <c r="S14">
        <v>0.33229999999999998</v>
      </c>
      <c r="T14">
        <v>0.4088</v>
      </c>
      <c r="U14">
        <v>0.74119999999999997</v>
      </c>
      <c r="V14">
        <v>15</v>
      </c>
      <c r="W14">
        <v>0.5</v>
      </c>
      <c r="X14">
        <v>0.4</v>
      </c>
      <c r="Y14">
        <v>0</v>
      </c>
      <c r="Z14">
        <v>0.3</v>
      </c>
      <c r="AA14">
        <v>0.1</v>
      </c>
      <c r="AB14">
        <v>37.1</v>
      </c>
      <c r="AC14">
        <v>33.200000000000003</v>
      </c>
      <c r="AD14">
        <v>4</v>
      </c>
      <c r="AE14">
        <v>7.9</v>
      </c>
      <c r="AF14">
        <v>5.5</v>
      </c>
      <c r="AG14">
        <v>1.4</v>
      </c>
      <c r="AH14">
        <v>0.3</v>
      </c>
      <c r="AI14">
        <v>0.7</v>
      </c>
      <c r="AJ14">
        <v>3.7</v>
      </c>
      <c r="AK14">
        <v>1</v>
      </c>
      <c r="AL14">
        <v>0</v>
      </c>
      <c r="AM14">
        <v>2.8</v>
      </c>
      <c r="AN14">
        <v>7.6</v>
      </c>
      <c r="AO14">
        <v>0.23619999999999999</v>
      </c>
      <c r="AP14">
        <v>0.29480000000000001</v>
      </c>
      <c r="AQ14">
        <v>0.35820000000000002</v>
      </c>
      <c r="AR14">
        <v>0.6532</v>
      </c>
      <c r="AS14">
        <v>12</v>
      </c>
      <c r="AT14">
        <v>1</v>
      </c>
      <c r="AU14">
        <v>0.4</v>
      </c>
      <c r="AV14">
        <v>0.1</v>
      </c>
      <c r="AW14">
        <v>0.6</v>
      </c>
      <c r="AX14">
        <v>0</v>
      </c>
      <c r="AY14">
        <v>5.0357142857142856</v>
      </c>
      <c r="AZ14">
        <v>1.714285714285714</v>
      </c>
      <c r="BA14">
        <v>0.2857142857142857</v>
      </c>
      <c r="BB14">
        <v>0.42857142857142849</v>
      </c>
      <c r="BC14">
        <v>1.714285714285714</v>
      </c>
      <c r="BD14">
        <v>4.5714285714285712</v>
      </c>
      <c r="BE14">
        <v>21.357142857142861</v>
      </c>
      <c r="BF14">
        <v>6.7857142857142856</v>
      </c>
    </row>
    <row r="15" spans="1:58" x14ac:dyDescent="0.3">
      <c r="A15" t="s">
        <v>128</v>
      </c>
      <c r="B15" t="s">
        <v>148</v>
      </c>
      <c r="C15" t="s">
        <v>11</v>
      </c>
      <c r="D15" t="s">
        <v>156</v>
      </c>
      <c r="E15">
        <v>37.4</v>
      </c>
      <c r="F15">
        <v>33.200000000000003</v>
      </c>
      <c r="G15">
        <v>2.7</v>
      </c>
      <c r="H15">
        <v>7.1</v>
      </c>
      <c r="I15">
        <v>4.9000000000000004</v>
      </c>
      <c r="J15">
        <v>1.5</v>
      </c>
      <c r="K15">
        <v>0</v>
      </c>
      <c r="L15">
        <v>0.7</v>
      </c>
      <c r="M15">
        <v>2.6</v>
      </c>
      <c r="N15">
        <v>1.9</v>
      </c>
      <c r="O15">
        <v>0</v>
      </c>
      <c r="P15">
        <v>3.5</v>
      </c>
      <c r="Q15">
        <v>8.4</v>
      </c>
      <c r="R15">
        <v>0.2087</v>
      </c>
      <c r="S15">
        <v>0.29249999999999998</v>
      </c>
      <c r="T15">
        <v>0.31380000000000002</v>
      </c>
      <c r="U15">
        <v>0.60649999999999993</v>
      </c>
      <c r="V15">
        <v>10.7</v>
      </c>
      <c r="W15">
        <v>0.6</v>
      </c>
      <c r="X15">
        <v>0.5</v>
      </c>
      <c r="Y15">
        <v>0.2</v>
      </c>
      <c r="Z15">
        <v>0</v>
      </c>
      <c r="AA15">
        <v>0.2</v>
      </c>
      <c r="AB15">
        <v>35</v>
      </c>
      <c r="AC15">
        <v>31.7</v>
      </c>
      <c r="AD15">
        <v>3.4</v>
      </c>
      <c r="AE15">
        <v>6.9</v>
      </c>
      <c r="AF15">
        <v>4.9000000000000004</v>
      </c>
      <c r="AG15">
        <v>1.1000000000000001</v>
      </c>
      <c r="AH15">
        <v>0</v>
      </c>
      <c r="AI15">
        <v>0.9</v>
      </c>
      <c r="AJ15">
        <v>3.3</v>
      </c>
      <c r="AK15">
        <v>1</v>
      </c>
      <c r="AL15">
        <v>0</v>
      </c>
      <c r="AM15">
        <v>2.4</v>
      </c>
      <c r="AN15">
        <v>7.6</v>
      </c>
      <c r="AO15">
        <v>0.21609999999999999</v>
      </c>
      <c r="AP15">
        <v>0.27389999999999998</v>
      </c>
      <c r="AQ15">
        <v>0.33579999999999999</v>
      </c>
      <c r="AR15">
        <v>0.60980000000000001</v>
      </c>
      <c r="AS15">
        <v>10.7</v>
      </c>
      <c r="AT15">
        <v>0</v>
      </c>
      <c r="AU15">
        <v>0.3</v>
      </c>
      <c r="AV15">
        <v>0.5</v>
      </c>
      <c r="AW15">
        <v>0.1</v>
      </c>
      <c r="AX15">
        <v>0</v>
      </c>
      <c r="AY15">
        <v>5.0285714285714294</v>
      </c>
      <c r="AZ15">
        <v>1.642857142857143</v>
      </c>
      <c r="BA15">
        <v>0.14285714285714279</v>
      </c>
      <c r="BB15">
        <v>0.5714285714285714</v>
      </c>
      <c r="BC15">
        <v>2.1428571428571428</v>
      </c>
      <c r="BD15">
        <v>5.1428571428571432</v>
      </c>
      <c r="BE15">
        <v>22.285714285714281</v>
      </c>
      <c r="BF15">
        <v>6.9285714285714288</v>
      </c>
    </row>
    <row r="16" spans="1:58" x14ac:dyDescent="0.3">
      <c r="A16" t="s">
        <v>131</v>
      </c>
      <c r="B16" t="s">
        <v>143</v>
      </c>
      <c r="C16" t="s">
        <v>10</v>
      </c>
      <c r="D16" t="s">
        <v>161</v>
      </c>
      <c r="E16">
        <v>38.6</v>
      </c>
      <c r="F16">
        <v>33.200000000000003</v>
      </c>
      <c r="G16">
        <v>5.5</v>
      </c>
      <c r="H16">
        <v>8.3000000000000007</v>
      </c>
      <c r="I16">
        <v>4.8</v>
      </c>
      <c r="J16">
        <v>1.6</v>
      </c>
      <c r="K16">
        <v>0</v>
      </c>
      <c r="L16">
        <v>1.9</v>
      </c>
      <c r="M16">
        <v>5.4</v>
      </c>
      <c r="N16">
        <v>0.5</v>
      </c>
      <c r="O16">
        <v>0.1</v>
      </c>
      <c r="P16">
        <v>4.2</v>
      </c>
      <c r="Q16">
        <v>7.4</v>
      </c>
      <c r="R16">
        <v>0.2462</v>
      </c>
      <c r="S16">
        <v>0.33539999999999998</v>
      </c>
      <c r="T16">
        <v>0.46279999999999999</v>
      </c>
      <c r="U16">
        <v>0.79810000000000003</v>
      </c>
      <c r="V16">
        <v>15.6</v>
      </c>
      <c r="W16">
        <v>1</v>
      </c>
      <c r="X16">
        <v>0.8</v>
      </c>
      <c r="Y16">
        <v>0.1</v>
      </c>
      <c r="Z16">
        <v>0.2</v>
      </c>
      <c r="AA16">
        <v>0</v>
      </c>
      <c r="AB16">
        <v>36.9</v>
      </c>
      <c r="AC16">
        <v>33.6</v>
      </c>
      <c r="AD16">
        <v>3.5</v>
      </c>
      <c r="AE16">
        <v>7.3</v>
      </c>
      <c r="AF16">
        <v>5.3</v>
      </c>
      <c r="AG16">
        <v>0.8</v>
      </c>
      <c r="AH16">
        <v>0.1</v>
      </c>
      <c r="AI16">
        <v>1.1000000000000001</v>
      </c>
      <c r="AJ16">
        <v>3.5</v>
      </c>
      <c r="AK16">
        <v>0.8</v>
      </c>
      <c r="AL16">
        <v>0.4</v>
      </c>
      <c r="AM16">
        <v>2.9</v>
      </c>
      <c r="AN16">
        <v>8.8000000000000007</v>
      </c>
      <c r="AO16">
        <v>0.2132</v>
      </c>
      <c r="AP16">
        <v>0.27389999999999998</v>
      </c>
      <c r="AQ16">
        <v>0.33939999999999998</v>
      </c>
      <c r="AR16">
        <v>0.61360000000000003</v>
      </c>
      <c r="AS16">
        <v>11.6</v>
      </c>
      <c r="AT16">
        <v>0.7</v>
      </c>
      <c r="AU16">
        <v>0</v>
      </c>
      <c r="AV16">
        <v>0.1</v>
      </c>
      <c r="AW16">
        <v>0.3</v>
      </c>
      <c r="AX16">
        <v>0.1</v>
      </c>
      <c r="AY16">
        <v>4.8166666666666664</v>
      </c>
      <c r="AZ16">
        <v>2.166666666666667</v>
      </c>
      <c r="BA16">
        <v>8.3333333333333329E-2</v>
      </c>
      <c r="BB16">
        <v>0.58333333333333337</v>
      </c>
      <c r="BC16">
        <v>2.666666666666667</v>
      </c>
      <c r="BD16">
        <v>2.916666666666667</v>
      </c>
      <c r="BE16">
        <v>21.166666666666671</v>
      </c>
      <c r="BF16">
        <v>7.166666666666667</v>
      </c>
    </row>
    <row r="17" spans="1:58" x14ac:dyDescent="0.3">
      <c r="A17" t="s">
        <v>143</v>
      </c>
      <c r="B17" t="s">
        <v>131</v>
      </c>
      <c r="C17" t="s">
        <v>11</v>
      </c>
      <c r="D17" t="s">
        <v>158</v>
      </c>
      <c r="E17">
        <v>37.5</v>
      </c>
      <c r="F17">
        <v>34.1</v>
      </c>
      <c r="G17">
        <v>4.9000000000000004</v>
      </c>
      <c r="H17">
        <v>9</v>
      </c>
      <c r="I17">
        <v>5.7</v>
      </c>
      <c r="J17">
        <v>2.1</v>
      </c>
      <c r="K17">
        <v>0.3</v>
      </c>
      <c r="L17">
        <v>0.9</v>
      </c>
      <c r="M17">
        <v>4.4000000000000004</v>
      </c>
      <c r="N17">
        <v>1.1000000000000001</v>
      </c>
      <c r="O17">
        <v>0.1</v>
      </c>
      <c r="P17">
        <v>2.8</v>
      </c>
      <c r="Q17">
        <v>8.8000000000000007</v>
      </c>
      <c r="R17">
        <v>0.25790000000000002</v>
      </c>
      <c r="S17">
        <v>0.31090000000000001</v>
      </c>
      <c r="T17">
        <v>0.40870000000000001</v>
      </c>
      <c r="U17">
        <v>0.71970000000000001</v>
      </c>
      <c r="V17">
        <v>14.4</v>
      </c>
      <c r="W17">
        <v>1.2</v>
      </c>
      <c r="X17">
        <v>0.1</v>
      </c>
      <c r="Y17">
        <v>0.2</v>
      </c>
      <c r="Z17">
        <v>0.3</v>
      </c>
      <c r="AA17">
        <v>0</v>
      </c>
      <c r="AB17">
        <v>38.200000000000003</v>
      </c>
      <c r="AC17">
        <v>35</v>
      </c>
      <c r="AD17">
        <v>6.3</v>
      </c>
      <c r="AE17">
        <v>10.9</v>
      </c>
      <c r="AF17">
        <v>7.6</v>
      </c>
      <c r="AG17">
        <v>2</v>
      </c>
      <c r="AH17">
        <v>0.1</v>
      </c>
      <c r="AI17">
        <v>1.2</v>
      </c>
      <c r="AJ17">
        <v>5.9</v>
      </c>
      <c r="AK17">
        <v>0.3</v>
      </c>
      <c r="AL17">
        <v>0.4</v>
      </c>
      <c r="AM17">
        <v>2.2000000000000002</v>
      </c>
      <c r="AN17">
        <v>7</v>
      </c>
      <c r="AO17">
        <v>0.30199999999999999</v>
      </c>
      <c r="AP17">
        <v>0.34539999999999998</v>
      </c>
      <c r="AQ17">
        <v>0.46650000000000003</v>
      </c>
      <c r="AR17">
        <v>0.81199999999999994</v>
      </c>
      <c r="AS17">
        <v>16.7</v>
      </c>
      <c r="AT17">
        <v>0.6</v>
      </c>
      <c r="AU17">
        <v>0.4</v>
      </c>
      <c r="AV17">
        <v>0.1</v>
      </c>
      <c r="AW17">
        <v>0.5</v>
      </c>
      <c r="AX17">
        <v>0</v>
      </c>
      <c r="AY17">
        <v>5.5928571428571434</v>
      </c>
      <c r="AZ17">
        <v>2.0714285714285721</v>
      </c>
      <c r="BA17">
        <v>0</v>
      </c>
      <c r="BB17">
        <v>0.5714285714285714</v>
      </c>
      <c r="BC17">
        <v>2.1428571428571428</v>
      </c>
      <c r="BD17">
        <v>4</v>
      </c>
      <c r="BE17">
        <v>23.214285714285719</v>
      </c>
      <c r="BF17">
        <v>7.4285714285714288</v>
      </c>
    </row>
    <row r="18" spans="1:58" x14ac:dyDescent="0.3">
      <c r="A18" t="s">
        <v>144</v>
      </c>
      <c r="B18" t="s">
        <v>130</v>
      </c>
      <c r="C18" t="s">
        <v>10</v>
      </c>
      <c r="D18" t="s">
        <v>171</v>
      </c>
      <c r="E18">
        <v>36.9</v>
      </c>
      <c r="F18">
        <v>32.799999999999997</v>
      </c>
      <c r="G18">
        <v>3.8</v>
      </c>
      <c r="H18">
        <v>7.8</v>
      </c>
      <c r="I18">
        <v>6.1</v>
      </c>
      <c r="J18">
        <v>0.8</v>
      </c>
      <c r="K18">
        <v>0.3</v>
      </c>
      <c r="L18">
        <v>0.6</v>
      </c>
      <c r="M18">
        <v>3.5</v>
      </c>
      <c r="N18">
        <v>2.1</v>
      </c>
      <c r="O18">
        <v>0.2</v>
      </c>
      <c r="P18">
        <v>3.6</v>
      </c>
      <c r="Q18">
        <v>8.6</v>
      </c>
      <c r="R18">
        <v>0.23089999999999999</v>
      </c>
      <c r="S18">
        <v>0.30580000000000002</v>
      </c>
      <c r="T18">
        <v>0.32879999999999998</v>
      </c>
      <c r="U18">
        <v>0.63469999999999993</v>
      </c>
      <c r="V18">
        <v>11</v>
      </c>
      <c r="W18">
        <v>0.5</v>
      </c>
      <c r="X18">
        <v>0.2</v>
      </c>
      <c r="Y18">
        <v>0.1</v>
      </c>
      <c r="Z18">
        <v>0.2</v>
      </c>
      <c r="AA18">
        <v>0.1</v>
      </c>
      <c r="AB18">
        <v>35.6</v>
      </c>
      <c r="AC18">
        <v>31.6</v>
      </c>
      <c r="AD18">
        <v>3.5</v>
      </c>
      <c r="AE18">
        <v>6.5</v>
      </c>
      <c r="AF18">
        <v>4.5</v>
      </c>
      <c r="AG18">
        <v>1</v>
      </c>
      <c r="AH18">
        <v>0.2</v>
      </c>
      <c r="AI18">
        <v>0.8</v>
      </c>
      <c r="AJ18">
        <v>3.3</v>
      </c>
      <c r="AK18">
        <v>0.6</v>
      </c>
      <c r="AL18">
        <v>0</v>
      </c>
      <c r="AM18">
        <v>3</v>
      </c>
      <c r="AN18">
        <v>6.8</v>
      </c>
      <c r="AO18">
        <v>0.1988</v>
      </c>
      <c r="AP18">
        <v>0.27529999999999999</v>
      </c>
      <c r="AQ18">
        <v>0.31490000000000001</v>
      </c>
      <c r="AR18">
        <v>0.59009999999999996</v>
      </c>
      <c r="AS18">
        <v>10.3</v>
      </c>
      <c r="AT18">
        <v>0.9</v>
      </c>
      <c r="AU18">
        <v>0.5</v>
      </c>
      <c r="AV18">
        <v>0.1</v>
      </c>
      <c r="AW18">
        <v>0.3</v>
      </c>
      <c r="AX18">
        <v>0.1</v>
      </c>
      <c r="AY18">
        <v>4.1313624338624342</v>
      </c>
      <c r="AZ18">
        <v>2.0827380952380952</v>
      </c>
      <c r="BA18">
        <v>0.25062830687830689</v>
      </c>
      <c r="BB18">
        <v>0.53862433862433867</v>
      </c>
      <c r="BC18">
        <v>1.6512235449735451</v>
      </c>
      <c r="BD18">
        <v>3.475462962962963</v>
      </c>
      <c r="BE18">
        <v>18.859689153439149</v>
      </c>
      <c r="BF18">
        <v>6.4807208994708994</v>
      </c>
    </row>
    <row r="19" spans="1:58" x14ac:dyDescent="0.3">
      <c r="A19" t="s">
        <v>130</v>
      </c>
      <c r="B19" t="s">
        <v>144</v>
      </c>
      <c r="C19" t="s">
        <v>11</v>
      </c>
      <c r="D19" t="s">
        <v>160</v>
      </c>
      <c r="E19">
        <v>38.299999999999997</v>
      </c>
      <c r="F19">
        <v>33.4</v>
      </c>
      <c r="G19">
        <v>4.5</v>
      </c>
      <c r="H19">
        <v>8.5</v>
      </c>
      <c r="I19">
        <v>5</v>
      </c>
      <c r="J19">
        <v>2.2000000000000002</v>
      </c>
      <c r="K19">
        <v>0.1</v>
      </c>
      <c r="L19">
        <v>1.2</v>
      </c>
      <c r="M19">
        <v>4.4000000000000004</v>
      </c>
      <c r="N19">
        <v>1.1000000000000001</v>
      </c>
      <c r="O19">
        <v>0.4</v>
      </c>
      <c r="P19">
        <v>3.6</v>
      </c>
      <c r="Q19">
        <v>7.2</v>
      </c>
      <c r="R19">
        <v>0.2487</v>
      </c>
      <c r="S19">
        <v>0.32700000000000001</v>
      </c>
      <c r="T19">
        <v>0.42530000000000001</v>
      </c>
      <c r="U19">
        <v>0.75250000000000006</v>
      </c>
      <c r="V19">
        <v>14.5</v>
      </c>
      <c r="W19">
        <v>0.9</v>
      </c>
      <c r="X19">
        <v>0.7</v>
      </c>
      <c r="Y19">
        <v>0.1</v>
      </c>
      <c r="Z19">
        <v>0.4</v>
      </c>
      <c r="AA19">
        <v>0</v>
      </c>
      <c r="AB19">
        <v>40.1</v>
      </c>
      <c r="AC19">
        <v>35.700000000000003</v>
      </c>
      <c r="AD19">
        <v>6.7</v>
      </c>
      <c r="AE19">
        <v>11</v>
      </c>
      <c r="AF19">
        <v>6.8</v>
      </c>
      <c r="AG19">
        <v>2.5</v>
      </c>
      <c r="AH19">
        <v>0.3</v>
      </c>
      <c r="AI19">
        <v>1.4</v>
      </c>
      <c r="AJ19">
        <v>6.4</v>
      </c>
      <c r="AK19">
        <v>0.6</v>
      </c>
      <c r="AL19">
        <v>0</v>
      </c>
      <c r="AM19">
        <v>3.5</v>
      </c>
      <c r="AN19">
        <v>5.8</v>
      </c>
      <c r="AO19">
        <v>0.30349999999999999</v>
      </c>
      <c r="AP19">
        <v>0.374</v>
      </c>
      <c r="AQ19">
        <v>0.50659999999999994</v>
      </c>
      <c r="AR19">
        <v>0.88049999999999995</v>
      </c>
      <c r="AS19">
        <v>18.3</v>
      </c>
      <c r="AT19">
        <v>1.4</v>
      </c>
      <c r="AU19">
        <v>0.8</v>
      </c>
      <c r="AV19">
        <v>0.1</v>
      </c>
      <c r="AW19">
        <v>0</v>
      </c>
      <c r="AX19">
        <v>0.2</v>
      </c>
      <c r="AY19">
        <v>5.3916666666666666</v>
      </c>
      <c r="AZ19">
        <v>2.083333333333333</v>
      </c>
      <c r="BA19">
        <v>0.33333333333333331</v>
      </c>
      <c r="BB19">
        <v>0.33333333333333331</v>
      </c>
      <c r="BC19">
        <v>2.083333333333333</v>
      </c>
      <c r="BD19">
        <v>4.75</v>
      </c>
      <c r="BE19">
        <v>22.583333333333329</v>
      </c>
      <c r="BF1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sqref="A1:XFD1048576"/>
    </sheetView>
  </sheetViews>
  <sheetFormatPr defaultRowHeight="14.4" x14ac:dyDescent="0.3"/>
  <cols>
    <col min="1" max="1" width="17.21875" bestFit="1" customWidth="1"/>
  </cols>
  <sheetData>
    <row r="1" spans="1:18" x14ac:dyDescent="0.3">
      <c r="A1" s="20" t="s">
        <v>56</v>
      </c>
      <c r="B1" s="20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20" t="s">
        <v>62</v>
      </c>
    </row>
    <row r="2" spans="1:18" x14ac:dyDescent="0.3">
      <c r="A2" t="s">
        <v>154</v>
      </c>
      <c r="B2" t="s">
        <v>125</v>
      </c>
      <c r="C2">
        <v>6.5</v>
      </c>
      <c r="D2">
        <v>-160</v>
      </c>
      <c r="E2">
        <v>125</v>
      </c>
      <c r="F2">
        <v>5.5</v>
      </c>
      <c r="G2">
        <v>120</v>
      </c>
      <c r="H2">
        <v>-154</v>
      </c>
      <c r="I2">
        <v>6.5</v>
      </c>
      <c r="J2">
        <v>-160</v>
      </c>
      <c r="K2">
        <v>125</v>
      </c>
      <c r="L2">
        <v>6.5</v>
      </c>
      <c r="M2">
        <v>138</v>
      </c>
      <c r="N2">
        <v>112</v>
      </c>
      <c r="R2" s="12">
        <f t="shared" ref="R2:R30" si="0">MIN(C2,F2,I2,L2,O2)</f>
        <v>5.5</v>
      </c>
    </row>
    <row r="3" spans="1:18" x14ac:dyDescent="0.3">
      <c r="A3" t="s">
        <v>155</v>
      </c>
      <c r="B3" t="s">
        <v>127</v>
      </c>
      <c r="C3">
        <v>5.5</v>
      </c>
      <c r="D3">
        <v>-125</v>
      </c>
      <c r="E3">
        <v>100</v>
      </c>
      <c r="F3">
        <v>5.5</v>
      </c>
      <c r="G3">
        <v>-128</v>
      </c>
      <c r="H3">
        <v>100</v>
      </c>
      <c r="I3">
        <v>5.5</v>
      </c>
      <c r="J3">
        <v>-120</v>
      </c>
      <c r="K3">
        <v>-110</v>
      </c>
      <c r="L3">
        <v>5.5</v>
      </c>
      <c r="M3">
        <v>-124</v>
      </c>
      <c r="N3">
        <v>-107</v>
      </c>
      <c r="R3" s="12">
        <f t="shared" si="0"/>
        <v>5.5</v>
      </c>
    </row>
    <row r="4" spans="1:18" x14ac:dyDescent="0.3">
      <c r="A4" t="s">
        <v>156</v>
      </c>
      <c r="B4" t="s">
        <v>128</v>
      </c>
      <c r="C4">
        <v>4.5</v>
      </c>
      <c r="D4">
        <v>105</v>
      </c>
      <c r="E4">
        <v>-135</v>
      </c>
      <c r="F4">
        <v>4.5</v>
      </c>
      <c r="G4">
        <v>-106</v>
      </c>
      <c r="H4">
        <v>-122</v>
      </c>
      <c r="I4">
        <v>4.5</v>
      </c>
      <c r="J4">
        <v>105</v>
      </c>
      <c r="K4">
        <v>-140</v>
      </c>
      <c r="L4">
        <v>5.5</v>
      </c>
      <c r="M4">
        <v>110</v>
      </c>
      <c r="N4">
        <v>148</v>
      </c>
      <c r="R4" s="12">
        <f t="shared" si="0"/>
        <v>4.5</v>
      </c>
    </row>
    <row r="5" spans="1:18" x14ac:dyDescent="0.3">
      <c r="A5" t="s">
        <v>157</v>
      </c>
      <c r="B5" t="s">
        <v>142</v>
      </c>
      <c r="C5">
        <v>4.5</v>
      </c>
      <c r="D5">
        <v>-165</v>
      </c>
      <c r="E5">
        <v>130</v>
      </c>
      <c r="F5">
        <v>4.5</v>
      </c>
      <c r="G5">
        <v>-158</v>
      </c>
      <c r="H5">
        <v>124</v>
      </c>
      <c r="I5">
        <v>4.5</v>
      </c>
      <c r="J5">
        <v>-165</v>
      </c>
      <c r="K5">
        <v>130</v>
      </c>
      <c r="L5">
        <v>4.5</v>
      </c>
      <c r="M5">
        <v>135</v>
      </c>
      <c r="N5">
        <v>125</v>
      </c>
      <c r="R5" s="12">
        <f t="shared" si="0"/>
        <v>4.5</v>
      </c>
    </row>
    <row r="6" spans="1:18" x14ac:dyDescent="0.3">
      <c r="A6" t="s">
        <v>158</v>
      </c>
      <c r="B6" t="s">
        <v>143</v>
      </c>
      <c r="C6">
        <v>3.5</v>
      </c>
      <c r="D6">
        <v>-115</v>
      </c>
      <c r="E6">
        <v>-110</v>
      </c>
      <c r="F6">
        <v>3.5</v>
      </c>
      <c r="G6">
        <v>-112</v>
      </c>
      <c r="H6">
        <v>-112</v>
      </c>
      <c r="I6">
        <v>3.5</v>
      </c>
      <c r="J6">
        <v>-105</v>
      </c>
      <c r="K6">
        <v>-125</v>
      </c>
      <c r="L6">
        <v>3.5</v>
      </c>
      <c r="M6">
        <v>-108</v>
      </c>
      <c r="N6">
        <v>-124</v>
      </c>
      <c r="R6" s="12">
        <f t="shared" si="0"/>
        <v>3.5</v>
      </c>
    </row>
    <row r="7" spans="1:18" x14ac:dyDescent="0.3">
      <c r="A7" t="s">
        <v>159</v>
      </c>
      <c r="B7" t="s">
        <v>129</v>
      </c>
      <c r="C7">
        <v>4.5</v>
      </c>
      <c r="D7">
        <v>115</v>
      </c>
      <c r="E7">
        <v>-145</v>
      </c>
      <c r="F7">
        <v>4.5</v>
      </c>
      <c r="G7">
        <v>122</v>
      </c>
      <c r="H7">
        <v>-156</v>
      </c>
      <c r="I7">
        <v>4.5</v>
      </c>
      <c r="J7">
        <v>115</v>
      </c>
      <c r="K7">
        <v>-150</v>
      </c>
      <c r="L7">
        <v>4.5</v>
      </c>
      <c r="M7">
        <v>100</v>
      </c>
      <c r="N7">
        <v>-132</v>
      </c>
      <c r="R7" s="12">
        <f t="shared" si="0"/>
        <v>4.5</v>
      </c>
    </row>
    <row r="8" spans="1:18" x14ac:dyDescent="0.3">
      <c r="A8" t="s">
        <v>160</v>
      </c>
      <c r="B8" t="s">
        <v>130</v>
      </c>
      <c r="C8">
        <v>5.5</v>
      </c>
      <c r="D8">
        <v>-135</v>
      </c>
      <c r="E8">
        <v>105</v>
      </c>
      <c r="F8">
        <v>5.5</v>
      </c>
      <c r="G8">
        <v>-134</v>
      </c>
      <c r="H8">
        <v>106</v>
      </c>
      <c r="I8">
        <v>5.5</v>
      </c>
      <c r="J8">
        <v>-140</v>
      </c>
      <c r="K8">
        <v>105</v>
      </c>
      <c r="L8">
        <v>5.5</v>
      </c>
      <c r="M8">
        <v>-137</v>
      </c>
      <c r="N8">
        <v>104</v>
      </c>
      <c r="R8" s="12">
        <f t="shared" si="0"/>
        <v>5.5</v>
      </c>
    </row>
    <row r="9" spans="1:18" x14ac:dyDescent="0.3">
      <c r="A9" t="s">
        <v>161</v>
      </c>
      <c r="B9" t="s">
        <v>131</v>
      </c>
      <c r="C9">
        <v>3.5</v>
      </c>
      <c r="D9">
        <v>130</v>
      </c>
      <c r="E9">
        <v>-170</v>
      </c>
      <c r="F9">
        <v>3.5</v>
      </c>
      <c r="G9">
        <v>126</v>
      </c>
      <c r="H9">
        <v>-162</v>
      </c>
      <c r="I9">
        <v>3.5</v>
      </c>
      <c r="J9">
        <v>130</v>
      </c>
      <c r="K9">
        <v>-165</v>
      </c>
      <c r="L9">
        <v>4.5</v>
      </c>
      <c r="M9">
        <v>130</v>
      </c>
      <c r="N9">
        <v>130</v>
      </c>
      <c r="R9" s="12">
        <f t="shared" si="0"/>
        <v>3.5</v>
      </c>
    </row>
    <row r="10" spans="1:18" x14ac:dyDescent="0.3">
      <c r="A10" t="s">
        <v>162</v>
      </c>
      <c r="B10" t="s">
        <v>132</v>
      </c>
      <c r="C10">
        <v>4.5</v>
      </c>
      <c r="D10">
        <v>-110</v>
      </c>
      <c r="E10">
        <v>-120</v>
      </c>
      <c r="F10">
        <v>4.5</v>
      </c>
      <c r="G10">
        <v>-110</v>
      </c>
      <c r="H10">
        <v>-116</v>
      </c>
      <c r="I10">
        <v>4.5</v>
      </c>
      <c r="J10">
        <v>-110</v>
      </c>
      <c r="K10">
        <v>-120</v>
      </c>
      <c r="L10">
        <v>4.5</v>
      </c>
      <c r="M10">
        <v>-125</v>
      </c>
      <c r="N10">
        <v>-107</v>
      </c>
      <c r="R10" s="12">
        <f t="shared" si="0"/>
        <v>4.5</v>
      </c>
    </row>
    <row r="11" spans="1:18" x14ac:dyDescent="0.3">
      <c r="A11" t="s">
        <v>163</v>
      </c>
      <c r="B11" t="s">
        <v>133</v>
      </c>
      <c r="C11">
        <v>4.5</v>
      </c>
      <c r="D11">
        <v>-130</v>
      </c>
      <c r="E11">
        <v>105</v>
      </c>
      <c r="F11">
        <v>4.5</v>
      </c>
      <c r="G11">
        <v>-128</v>
      </c>
      <c r="H11">
        <v>100</v>
      </c>
      <c r="I11">
        <v>4.5</v>
      </c>
      <c r="J11">
        <v>-120</v>
      </c>
      <c r="K11">
        <v>-110</v>
      </c>
      <c r="L11">
        <v>4.5</v>
      </c>
      <c r="M11">
        <v>-127</v>
      </c>
      <c r="N11">
        <v>-106</v>
      </c>
      <c r="R11" s="12">
        <f t="shared" si="0"/>
        <v>4.5</v>
      </c>
    </row>
    <row r="12" spans="1:18" x14ac:dyDescent="0.3">
      <c r="A12" t="s">
        <v>164</v>
      </c>
      <c r="B12" t="s">
        <v>134</v>
      </c>
      <c r="C12">
        <v>3.5</v>
      </c>
      <c r="D12" t="s">
        <v>126</v>
      </c>
      <c r="E12" t="s">
        <v>126</v>
      </c>
      <c r="F12">
        <v>4.5</v>
      </c>
      <c r="G12">
        <v>-168</v>
      </c>
      <c r="H12">
        <v>132</v>
      </c>
      <c r="I12">
        <v>3.5</v>
      </c>
      <c r="J12" t="s">
        <v>126</v>
      </c>
      <c r="K12" t="s">
        <v>126</v>
      </c>
      <c r="L12">
        <v>3.5</v>
      </c>
      <c r="M12">
        <v>112</v>
      </c>
      <c r="N12">
        <v>-150</v>
      </c>
      <c r="R12" s="12">
        <f t="shared" si="0"/>
        <v>3.5</v>
      </c>
    </row>
    <row r="13" spans="1:18" x14ac:dyDescent="0.3">
      <c r="A13" t="s">
        <v>165</v>
      </c>
      <c r="B13" t="s">
        <v>135</v>
      </c>
      <c r="C13">
        <v>8.5</v>
      </c>
      <c r="D13">
        <v>-170</v>
      </c>
      <c r="E13">
        <v>130</v>
      </c>
      <c r="F13">
        <v>7.5</v>
      </c>
      <c r="G13">
        <v>116</v>
      </c>
      <c r="H13">
        <v>-148</v>
      </c>
      <c r="I13">
        <v>8.5</v>
      </c>
      <c r="J13">
        <v>-155</v>
      </c>
      <c r="K13">
        <v>120</v>
      </c>
      <c r="L13">
        <v>8.5</v>
      </c>
      <c r="M13">
        <v>112</v>
      </c>
      <c r="N13">
        <v>130</v>
      </c>
      <c r="R13" s="12">
        <f t="shared" si="0"/>
        <v>7.5</v>
      </c>
    </row>
    <row r="14" spans="1:18" x14ac:dyDescent="0.3">
      <c r="A14" t="s">
        <v>166</v>
      </c>
      <c r="B14" t="s">
        <v>145</v>
      </c>
      <c r="C14">
        <v>3.5</v>
      </c>
      <c r="D14">
        <v>110</v>
      </c>
      <c r="E14">
        <v>-140</v>
      </c>
      <c r="F14">
        <v>3.5</v>
      </c>
      <c r="G14">
        <v>100</v>
      </c>
      <c r="H14">
        <v>-128</v>
      </c>
      <c r="I14" t="s">
        <v>126</v>
      </c>
      <c r="J14" t="s">
        <v>126</v>
      </c>
      <c r="K14" t="s">
        <v>126</v>
      </c>
      <c r="L14" t="s">
        <v>126</v>
      </c>
      <c r="M14" t="s">
        <v>126</v>
      </c>
      <c r="N14" t="s">
        <v>126</v>
      </c>
      <c r="R14" s="12">
        <f t="shared" si="0"/>
        <v>3.5</v>
      </c>
    </row>
    <row r="15" spans="1:18" x14ac:dyDescent="0.3">
      <c r="A15" t="s">
        <v>167</v>
      </c>
      <c r="B15" t="s">
        <v>64</v>
      </c>
      <c r="C15">
        <v>4.5</v>
      </c>
      <c r="D15">
        <v>105</v>
      </c>
      <c r="E15">
        <v>-130</v>
      </c>
      <c r="F15">
        <v>4.5</v>
      </c>
      <c r="G15">
        <v>112</v>
      </c>
      <c r="H15">
        <v>-142</v>
      </c>
      <c r="I15">
        <v>4.5</v>
      </c>
      <c r="J15">
        <v>110</v>
      </c>
      <c r="K15">
        <v>-145</v>
      </c>
      <c r="L15">
        <v>5.5</v>
      </c>
      <c r="M15">
        <v>112</v>
      </c>
      <c r="N15">
        <v>140</v>
      </c>
      <c r="R15" s="12">
        <f t="shared" si="0"/>
        <v>4.5</v>
      </c>
    </row>
    <row r="16" spans="1:18" x14ac:dyDescent="0.3">
      <c r="A16" t="s">
        <v>168</v>
      </c>
      <c r="B16" t="s">
        <v>136</v>
      </c>
      <c r="C16">
        <v>6.5</v>
      </c>
      <c r="D16">
        <v>100</v>
      </c>
      <c r="E16">
        <v>-125</v>
      </c>
      <c r="F16">
        <v>6.5</v>
      </c>
      <c r="G16">
        <v>-106</v>
      </c>
      <c r="H16">
        <v>-120</v>
      </c>
      <c r="I16">
        <v>6.5</v>
      </c>
      <c r="J16">
        <v>100</v>
      </c>
      <c r="K16">
        <v>-130</v>
      </c>
      <c r="L16">
        <v>6.5</v>
      </c>
      <c r="M16">
        <v>-115</v>
      </c>
      <c r="N16">
        <v>-115</v>
      </c>
      <c r="R16" s="12">
        <f t="shared" si="0"/>
        <v>6.5</v>
      </c>
    </row>
    <row r="17" spans="1:18" x14ac:dyDescent="0.3">
      <c r="A17" t="s">
        <v>169</v>
      </c>
      <c r="B17" t="s">
        <v>137</v>
      </c>
      <c r="C17">
        <v>5.5</v>
      </c>
      <c r="D17">
        <v>-150</v>
      </c>
      <c r="E17">
        <v>115</v>
      </c>
      <c r="F17">
        <v>5.5</v>
      </c>
      <c r="G17">
        <v>-148</v>
      </c>
      <c r="H17">
        <v>116</v>
      </c>
      <c r="I17">
        <v>5.5</v>
      </c>
      <c r="J17">
        <v>-135</v>
      </c>
      <c r="K17">
        <v>105</v>
      </c>
      <c r="L17">
        <v>5.5</v>
      </c>
      <c r="M17">
        <v>-150</v>
      </c>
      <c r="N17">
        <v>112</v>
      </c>
      <c r="R17" s="12">
        <f t="shared" si="0"/>
        <v>5.5</v>
      </c>
    </row>
    <row r="18" spans="1:18" x14ac:dyDescent="0.3">
      <c r="A18" t="s">
        <v>170</v>
      </c>
      <c r="B18" t="s">
        <v>146</v>
      </c>
      <c r="C18">
        <v>6.5</v>
      </c>
      <c r="D18">
        <v>-105</v>
      </c>
      <c r="E18">
        <v>-125</v>
      </c>
      <c r="F18">
        <v>6.5</v>
      </c>
      <c r="G18">
        <v>-104</v>
      </c>
      <c r="H18">
        <v>-122</v>
      </c>
      <c r="I18">
        <v>6.5</v>
      </c>
      <c r="J18">
        <v>100</v>
      </c>
      <c r="K18">
        <v>-130</v>
      </c>
      <c r="L18">
        <v>6.5</v>
      </c>
      <c r="M18">
        <v>-112</v>
      </c>
      <c r="N18">
        <v>-120</v>
      </c>
      <c r="R18" s="12">
        <f t="shared" si="0"/>
        <v>6.5</v>
      </c>
    </row>
    <row r="19" spans="1:18" x14ac:dyDescent="0.3">
      <c r="R19" s="12">
        <f t="shared" si="0"/>
        <v>0</v>
      </c>
    </row>
    <row r="20" spans="1:18" x14ac:dyDescent="0.3">
      <c r="R20" s="12">
        <f t="shared" si="0"/>
        <v>0</v>
      </c>
    </row>
    <row r="21" spans="1:18" x14ac:dyDescent="0.3">
      <c r="R21" s="12">
        <f t="shared" si="0"/>
        <v>0</v>
      </c>
    </row>
    <row r="22" spans="1:18" x14ac:dyDescent="0.3">
      <c r="R22" s="12">
        <f t="shared" si="0"/>
        <v>0</v>
      </c>
    </row>
    <row r="23" spans="1:18" x14ac:dyDescent="0.3">
      <c r="R23" s="12">
        <f t="shared" si="0"/>
        <v>0</v>
      </c>
    </row>
    <row r="24" spans="1:18" x14ac:dyDescent="0.3">
      <c r="R24" s="12">
        <f t="shared" si="0"/>
        <v>0</v>
      </c>
    </row>
    <row r="25" spans="1:18" x14ac:dyDescent="0.3">
      <c r="R25" s="12">
        <f t="shared" si="0"/>
        <v>0</v>
      </c>
    </row>
    <row r="26" spans="1:18" x14ac:dyDescent="0.3">
      <c r="R26" s="12">
        <f t="shared" si="0"/>
        <v>0</v>
      </c>
    </row>
    <row r="27" spans="1:18" x14ac:dyDescent="0.3">
      <c r="R27" s="12">
        <f t="shared" si="0"/>
        <v>0</v>
      </c>
    </row>
    <row r="28" spans="1:18" x14ac:dyDescent="0.3">
      <c r="R28" s="12">
        <f t="shared" si="0"/>
        <v>0</v>
      </c>
    </row>
    <row r="29" spans="1:18" x14ac:dyDescent="0.3">
      <c r="R29" s="12">
        <f t="shared" si="0"/>
        <v>0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19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21</v>
      </c>
      <c r="B2" s="1">
        <v>5.07</v>
      </c>
      <c r="C2" s="1">
        <v>4.0599999999999996</v>
      </c>
      <c r="D2" s="1">
        <v>4.45</v>
      </c>
      <c r="F2" s="1"/>
      <c r="G2" s="1"/>
      <c r="H2" s="1"/>
    </row>
    <row r="3" spans="1:8" ht="15" thickBot="1" x14ac:dyDescent="0.35">
      <c r="A3" s="1">
        <v>16</v>
      </c>
      <c r="B3" s="1">
        <v>4</v>
      </c>
      <c r="C3" s="1">
        <v>5.08</v>
      </c>
      <c r="D3" s="1">
        <v>5.43</v>
      </c>
      <c r="F3" s="1"/>
      <c r="G3" s="1"/>
      <c r="H3" s="1"/>
    </row>
    <row r="4" spans="1:8" ht="15" thickBot="1" x14ac:dyDescent="0.35">
      <c r="A4" s="1">
        <v>24</v>
      </c>
      <c r="B4" s="1">
        <v>5.04</v>
      </c>
      <c r="C4" s="1">
        <v>4.01</v>
      </c>
      <c r="D4" s="1">
        <v>4.78</v>
      </c>
      <c r="F4" s="1"/>
      <c r="G4" s="1"/>
      <c r="H4" s="1"/>
    </row>
    <row r="5" spans="1:8" ht="15" thickBot="1" x14ac:dyDescent="0.35">
      <c r="A5" s="1">
        <v>10</v>
      </c>
      <c r="B5" s="1">
        <v>4.05</v>
      </c>
      <c r="C5" s="1">
        <v>4.05</v>
      </c>
      <c r="D5" s="1">
        <v>5.36</v>
      </c>
      <c r="F5" s="1"/>
      <c r="G5" s="1"/>
      <c r="H5" s="1"/>
    </row>
    <row r="6" spans="1:8" ht="15" thickBot="1" x14ac:dyDescent="0.35">
      <c r="A6" s="1">
        <v>14</v>
      </c>
      <c r="B6" s="1">
        <v>3.07</v>
      </c>
      <c r="C6" s="1">
        <v>3</v>
      </c>
      <c r="D6" s="1">
        <v>5.6</v>
      </c>
      <c r="F6" s="1"/>
      <c r="G6" s="1"/>
      <c r="H6" s="1"/>
    </row>
    <row r="7" spans="1:8" ht="15" thickBot="1" x14ac:dyDescent="0.35">
      <c r="A7" s="1">
        <v>3</v>
      </c>
      <c r="B7" s="1">
        <v>2</v>
      </c>
      <c r="C7" s="1">
        <v>5</v>
      </c>
      <c r="D7" s="1">
        <v>3.54</v>
      </c>
      <c r="F7" s="1"/>
      <c r="G7" s="1"/>
      <c r="H7" s="1"/>
    </row>
    <row r="8" spans="1:8" ht="15" thickBot="1" x14ac:dyDescent="0.35">
      <c r="A8" s="1">
        <v>11</v>
      </c>
      <c r="B8" s="1">
        <v>5.19</v>
      </c>
      <c r="C8" s="1">
        <v>4.17</v>
      </c>
      <c r="D8" s="1">
        <v>6.04</v>
      </c>
      <c r="F8" s="1"/>
      <c r="G8" s="1"/>
      <c r="H8" s="1"/>
    </row>
    <row r="9" spans="1:8" ht="15" thickBot="1" x14ac:dyDescent="0.35">
      <c r="A9" s="1">
        <v>30</v>
      </c>
      <c r="B9" s="1">
        <v>4.42</v>
      </c>
      <c r="C9" s="1">
        <v>2</v>
      </c>
      <c r="D9" s="1">
        <v>5.23</v>
      </c>
      <c r="F9" s="1"/>
      <c r="G9" s="1"/>
      <c r="H9" s="1"/>
    </row>
    <row r="10" spans="1:8" ht="15" thickBot="1" x14ac:dyDescent="0.35">
      <c r="A10" s="1">
        <v>17</v>
      </c>
      <c r="B10" s="1">
        <v>4.04</v>
      </c>
      <c r="C10" s="1">
        <v>5.0199999999999996</v>
      </c>
      <c r="D10" s="1">
        <v>4.43</v>
      </c>
      <c r="F10" s="1"/>
      <c r="G10" s="1"/>
      <c r="H10" s="1"/>
    </row>
    <row r="11" spans="1:8" ht="15" thickBot="1" x14ac:dyDescent="0.35">
      <c r="A11" s="1">
        <v>7</v>
      </c>
      <c r="B11" s="1">
        <v>4.03</v>
      </c>
      <c r="C11" s="1">
        <v>4.0199999999999996</v>
      </c>
      <c r="D11" s="1">
        <v>5.8</v>
      </c>
      <c r="F11" s="1"/>
      <c r="G11" s="1"/>
      <c r="H11" s="1"/>
    </row>
    <row r="12" spans="1:8" ht="15" thickBot="1" x14ac:dyDescent="0.35">
      <c r="A12" s="1">
        <v>23</v>
      </c>
      <c r="B12" s="1">
        <v>5</v>
      </c>
      <c r="C12" s="1">
        <v>3</v>
      </c>
      <c r="D12" s="1">
        <v>4.99</v>
      </c>
      <c r="F12" s="1"/>
      <c r="G12" s="1"/>
      <c r="H12" s="1"/>
    </row>
    <row r="13" spans="1:8" ht="15" thickBot="1" x14ac:dyDescent="0.35">
      <c r="A13" s="1">
        <v>26</v>
      </c>
      <c r="B13" s="1">
        <v>3.01</v>
      </c>
      <c r="C13" s="1">
        <v>4.01</v>
      </c>
      <c r="D13" s="1">
        <v>5.59</v>
      </c>
      <c r="F13" s="1"/>
      <c r="G13" s="1"/>
      <c r="H13" s="1"/>
    </row>
    <row r="14" spans="1:8" ht="15" thickBot="1" x14ac:dyDescent="0.35">
      <c r="A14" s="1">
        <v>28</v>
      </c>
      <c r="B14" s="1">
        <v>5.17</v>
      </c>
      <c r="C14" s="1">
        <v>4.03</v>
      </c>
      <c r="D14" s="1">
        <v>4.5999999999999996</v>
      </c>
      <c r="F14" s="1"/>
      <c r="G14" s="1"/>
      <c r="H14" s="1"/>
    </row>
    <row r="15" spans="1:8" ht="15" thickBot="1" x14ac:dyDescent="0.35">
      <c r="A15" s="1">
        <v>13</v>
      </c>
      <c r="B15" s="1">
        <v>3.05</v>
      </c>
      <c r="C15" s="1">
        <v>3</v>
      </c>
      <c r="D15" s="1">
        <v>4.6500000000000004</v>
      </c>
      <c r="F15" s="1"/>
      <c r="G15" s="1"/>
      <c r="H15" s="1"/>
    </row>
    <row r="16" spans="1:8" ht="15" thickBot="1" x14ac:dyDescent="0.35">
      <c r="A16" s="1">
        <v>20</v>
      </c>
      <c r="B16" s="1">
        <v>5.05</v>
      </c>
      <c r="C16" s="1">
        <v>3</v>
      </c>
      <c r="D16" s="1">
        <v>4.99</v>
      </c>
    </row>
    <row r="17" spans="1:4" ht="15" thickBot="1" x14ac:dyDescent="0.35">
      <c r="A17" s="1">
        <v>15</v>
      </c>
      <c r="B17" s="1">
        <v>4.03</v>
      </c>
      <c r="C17" s="1">
        <v>6</v>
      </c>
      <c r="D17" s="1">
        <v>4.71</v>
      </c>
    </row>
    <row r="18" spans="1:4" ht="15" thickBot="1" x14ac:dyDescent="0.35">
      <c r="A18" s="1">
        <v>22</v>
      </c>
      <c r="B18" s="1">
        <v>3.44</v>
      </c>
      <c r="C18" s="1">
        <v>3.1</v>
      </c>
      <c r="D18" s="1">
        <v>3.14</v>
      </c>
    </row>
    <row r="19" spans="1:4" ht="15" thickBot="1" x14ac:dyDescent="0.35">
      <c r="A19" s="1">
        <v>27</v>
      </c>
      <c r="B19" s="1">
        <v>4.04</v>
      </c>
      <c r="C19" s="1">
        <v>6</v>
      </c>
      <c r="D19" s="1">
        <v>3.37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19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21</v>
      </c>
      <c r="B2" s="1">
        <v>4.87072702118894</v>
      </c>
      <c r="C2" s="1">
        <v>4.17704618563263</v>
      </c>
      <c r="D2" s="1">
        <v>3.6708207185252602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16</v>
      </c>
      <c r="B3" s="1">
        <v>4.5457747787737599</v>
      </c>
      <c r="C3" s="1">
        <v>5.1198534924258396</v>
      </c>
      <c r="D3" s="1">
        <v>5.6564303703105603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24</v>
      </c>
      <c r="B4" s="1">
        <v>5.3054203658914298</v>
      </c>
      <c r="C4" s="1">
        <v>4.5837282577048297</v>
      </c>
      <c r="D4" s="1">
        <v>4.88772019251107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10</v>
      </c>
      <c r="B5" s="1">
        <v>3.82517763615148</v>
      </c>
      <c r="C5" s="1">
        <v>4.3585575333451896</v>
      </c>
      <c r="D5" s="1">
        <v>5.4410521741505899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</v>
      </c>
      <c r="B6" s="1">
        <v>3.2996111842420199</v>
      </c>
      <c r="C6" s="1">
        <v>2.9150429831419</v>
      </c>
      <c r="D6" s="1">
        <v>5.4320685362365699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3</v>
      </c>
      <c r="B7" s="1">
        <v>2.1219564184116999</v>
      </c>
      <c r="C7" s="1">
        <v>5.0926492389182796</v>
      </c>
      <c r="D7" s="1">
        <v>3.7172430623348398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11</v>
      </c>
      <c r="B8" s="1">
        <v>5.70998442450216</v>
      </c>
      <c r="C8" s="1">
        <v>4.6254382543549397</v>
      </c>
      <c r="D8" s="1">
        <v>5.5792091730318596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30</v>
      </c>
      <c r="B9" s="1">
        <v>4.08234504767427</v>
      </c>
      <c r="C9" s="1">
        <v>2.67261366487757</v>
      </c>
      <c r="D9" s="1">
        <v>4.9712125553503697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17</v>
      </c>
      <c r="B10" s="1">
        <v>4.2627695870678002</v>
      </c>
      <c r="C10" s="1">
        <v>5.1691715745869304</v>
      </c>
      <c r="D10" s="1">
        <v>4.2266084512093496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7</v>
      </c>
      <c r="B11" s="1">
        <v>4.0498141679044499</v>
      </c>
      <c r="C11" s="1">
        <v>4.4055526758947501</v>
      </c>
      <c r="D11" s="1">
        <v>6.19514677947517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23</v>
      </c>
      <c r="B12" s="1">
        <v>5.4311915625087996</v>
      </c>
      <c r="C12" s="1">
        <v>3.43927014607568</v>
      </c>
      <c r="D12" s="1">
        <v>4.6480471651315298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26</v>
      </c>
      <c r="B13" s="1">
        <v>3.2242810671189401</v>
      </c>
      <c r="C13" s="1">
        <v>4.32431722374261</v>
      </c>
      <c r="D13" s="1">
        <v>5.7410550903247399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28</v>
      </c>
      <c r="B14" s="1">
        <v>5.3021601205579296</v>
      </c>
      <c r="C14" s="1">
        <v>4.0049476894168103</v>
      </c>
      <c r="D14" s="1">
        <v>4.1852932892989401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13</v>
      </c>
      <c r="B15" s="1">
        <v>2.7734246048254301</v>
      </c>
      <c r="C15" s="1">
        <v>3.39237093952966</v>
      </c>
      <c r="D15" s="1">
        <v>4.5273851435584103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20</v>
      </c>
      <c r="B16" s="1">
        <v>5.6355926367114497</v>
      </c>
      <c r="C16" s="1">
        <v>3.6774921579905699</v>
      </c>
      <c r="D16" s="1">
        <v>4.5069952281191199</v>
      </c>
    </row>
    <row r="17" spans="1:4" ht="15" thickBot="1" x14ac:dyDescent="0.35">
      <c r="A17" s="1">
        <v>15</v>
      </c>
      <c r="B17" s="1">
        <v>4.5375087489434502</v>
      </c>
      <c r="C17" s="1">
        <v>6.02833508933786</v>
      </c>
      <c r="D17" s="1">
        <v>4.46597254402477</v>
      </c>
    </row>
    <row r="18" spans="1:4" ht="15" thickBot="1" x14ac:dyDescent="0.35">
      <c r="A18" s="1">
        <v>22</v>
      </c>
      <c r="B18" s="1">
        <v>3.8308907664057501</v>
      </c>
      <c r="C18" s="1">
        <v>3.5255306797317201</v>
      </c>
      <c r="D18" s="1">
        <v>2.54598128710261</v>
      </c>
    </row>
    <row r="19" spans="1:4" ht="15" thickBot="1" x14ac:dyDescent="0.35">
      <c r="A19" s="1">
        <v>27</v>
      </c>
      <c r="B19" s="1">
        <v>4.5810187607237198</v>
      </c>
      <c r="C19" s="1">
        <v>6.7456193967343996</v>
      </c>
      <c r="D19" s="1">
        <v>3.89855906440794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1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21</v>
      </c>
      <c r="B2" s="1">
        <v>4.8155168615114397</v>
      </c>
      <c r="C2" s="1">
        <v>4.2283753561571702</v>
      </c>
      <c r="D2" s="1">
        <v>3.7770301537236199</v>
      </c>
    </row>
    <row r="3" spans="1:4" ht="15" thickBot="1" x14ac:dyDescent="0.35">
      <c r="A3" s="1">
        <v>16</v>
      </c>
      <c r="B3" s="1">
        <v>4.48621537292457</v>
      </c>
      <c r="C3" s="1">
        <v>5.1430810196380099</v>
      </c>
      <c r="D3" s="1">
        <v>5.6043773039533002</v>
      </c>
    </row>
    <row r="4" spans="1:4" ht="15" thickBot="1" x14ac:dyDescent="0.35">
      <c r="A4" s="1">
        <v>24</v>
      </c>
      <c r="B4" s="1">
        <v>5.2551844934931502</v>
      </c>
      <c r="C4" s="1">
        <v>4.55264427535396</v>
      </c>
      <c r="D4" s="1">
        <v>4.76515031175727</v>
      </c>
    </row>
    <row r="5" spans="1:4" ht="15" thickBot="1" x14ac:dyDescent="0.35">
      <c r="A5" s="1">
        <v>10</v>
      </c>
      <c r="B5" s="1">
        <v>3.84421447090343</v>
      </c>
      <c r="C5" s="1">
        <v>4.3541880013544896</v>
      </c>
      <c r="D5" s="1">
        <v>5.3989016815808499</v>
      </c>
    </row>
    <row r="6" spans="1:4" ht="15" thickBot="1" x14ac:dyDescent="0.35">
      <c r="A6" s="1">
        <v>14</v>
      </c>
      <c r="B6" s="1">
        <v>3.3596750261308501</v>
      </c>
      <c r="C6" s="1">
        <v>2.9040604331104398</v>
      </c>
      <c r="D6" s="1">
        <v>5.47032199071164</v>
      </c>
    </row>
    <row r="7" spans="1:4" ht="15" thickBot="1" x14ac:dyDescent="0.35">
      <c r="A7" s="1">
        <v>3</v>
      </c>
      <c r="B7" s="1">
        <v>2.1297617378405498</v>
      </c>
      <c r="C7" s="1">
        <v>5.1689987092335601</v>
      </c>
      <c r="D7" s="1">
        <v>3.8642022737119501</v>
      </c>
    </row>
    <row r="8" spans="1:4" ht="15" thickBot="1" x14ac:dyDescent="0.35">
      <c r="A8" s="1">
        <v>11</v>
      </c>
      <c r="B8" s="1">
        <v>5.6045057842930701</v>
      </c>
      <c r="C8" s="1">
        <v>4.4880198260105297</v>
      </c>
      <c r="D8" s="1">
        <v>5.4013431308900497</v>
      </c>
    </row>
    <row r="9" spans="1:4" ht="15" thickBot="1" x14ac:dyDescent="0.35">
      <c r="A9" s="1">
        <v>30</v>
      </c>
      <c r="B9" s="1">
        <v>4.1025155899083803</v>
      </c>
      <c r="C9" s="1">
        <v>2.7036940197075299</v>
      </c>
      <c r="D9" s="1">
        <v>4.87003499953284</v>
      </c>
    </row>
    <row r="10" spans="1:4" ht="15" thickBot="1" x14ac:dyDescent="0.35">
      <c r="A10" s="1">
        <v>17</v>
      </c>
      <c r="B10" s="1">
        <v>4.3453908833648303</v>
      </c>
      <c r="C10" s="1">
        <v>5.1621284453857497</v>
      </c>
      <c r="D10" s="1">
        <v>4.3110440887471499</v>
      </c>
    </row>
    <row r="11" spans="1:4" ht="15" thickBot="1" x14ac:dyDescent="0.35">
      <c r="A11" s="1">
        <v>7</v>
      </c>
      <c r="B11" s="1">
        <v>4.0748148707204903</v>
      </c>
      <c r="C11" s="1">
        <v>4.3958852316169601</v>
      </c>
      <c r="D11" s="1">
        <v>6.2324475933687697</v>
      </c>
    </row>
    <row r="12" spans="1:4" ht="15" thickBot="1" x14ac:dyDescent="0.35">
      <c r="A12" s="1">
        <v>23</v>
      </c>
      <c r="B12" s="1">
        <v>5.4197066714854696</v>
      </c>
      <c r="C12" s="1">
        <v>3.3153838805157099</v>
      </c>
      <c r="D12" s="1">
        <v>4.5010745634818896</v>
      </c>
    </row>
    <row r="13" spans="1:4" ht="15" thickBot="1" x14ac:dyDescent="0.35">
      <c r="A13" s="1">
        <v>26</v>
      </c>
      <c r="B13" s="1">
        <v>3.2579669125733099</v>
      </c>
      <c r="C13" s="1">
        <v>4.3511641631547704</v>
      </c>
      <c r="D13" s="1">
        <v>5.7323811724372096</v>
      </c>
    </row>
    <row r="14" spans="1:4" ht="15" thickBot="1" x14ac:dyDescent="0.35">
      <c r="A14" s="1">
        <v>28</v>
      </c>
      <c r="B14" s="1">
        <v>5.3188091697914599</v>
      </c>
      <c r="C14" s="1">
        <v>3.9026946768290198</v>
      </c>
      <c r="D14" s="1">
        <v>4.0819761088872601</v>
      </c>
    </row>
    <row r="15" spans="1:4" ht="15" thickBot="1" x14ac:dyDescent="0.35">
      <c r="A15" s="1">
        <v>13</v>
      </c>
      <c r="B15" s="1">
        <v>2.79942583413535</v>
      </c>
      <c r="C15" s="1">
        <v>3.4129744421042298</v>
      </c>
      <c r="D15" s="1">
        <v>4.6002785715034804</v>
      </c>
    </row>
    <row r="16" spans="1:4" ht="15" thickBot="1" x14ac:dyDescent="0.35">
      <c r="A16" s="1">
        <v>20</v>
      </c>
      <c r="B16" s="1">
        <v>5.6741988982118601</v>
      </c>
      <c r="C16" s="1">
        <v>3.5795084182756698</v>
      </c>
      <c r="D16" s="1">
        <v>4.4176866122001304</v>
      </c>
    </row>
    <row r="17" spans="1:4" ht="15" thickBot="1" x14ac:dyDescent="0.35">
      <c r="A17" s="1">
        <v>15</v>
      </c>
      <c r="B17" s="1">
        <v>4.6007768307237802</v>
      </c>
      <c r="C17" s="1">
        <v>6.0393675182055597</v>
      </c>
      <c r="D17" s="1">
        <v>4.5177637685858301</v>
      </c>
    </row>
    <row r="18" spans="1:4" ht="15" thickBot="1" x14ac:dyDescent="0.35">
      <c r="A18" s="1">
        <v>22</v>
      </c>
      <c r="B18" s="1">
        <v>3.7764014144907199</v>
      </c>
      <c r="C18" s="1">
        <v>3.5054953902045498</v>
      </c>
      <c r="D18" s="1">
        <v>2.5457434360203499</v>
      </c>
    </row>
    <row r="19" spans="1:4" ht="15" thickBot="1" x14ac:dyDescent="0.35">
      <c r="A19" s="1">
        <v>27</v>
      </c>
      <c r="B19" s="1">
        <v>4.6273767722094403</v>
      </c>
      <c r="C19" s="1">
        <v>6.7749287771803104</v>
      </c>
      <c r="D19" s="1">
        <v>3.8696190473501901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19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21</v>
      </c>
      <c r="B2" s="1">
        <v>6.0103092783505101</v>
      </c>
      <c r="C2" s="1">
        <v>4.6372007366482499</v>
      </c>
      <c r="D2" s="1">
        <v>3.9961240310077502</v>
      </c>
    </row>
    <row r="3" spans="1:4" ht="15" thickBot="1" x14ac:dyDescent="0.35">
      <c r="A3" s="1">
        <v>16</v>
      </c>
      <c r="B3" s="1">
        <v>4.6865671641790998</v>
      </c>
      <c r="C3" s="1">
        <v>5.9306358381502804</v>
      </c>
      <c r="D3" s="1">
        <v>4.9085603112840399</v>
      </c>
    </row>
    <row r="4" spans="1:4" ht="15" thickBot="1" x14ac:dyDescent="0.35">
      <c r="A4" s="1">
        <v>24</v>
      </c>
      <c r="B4" s="1">
        <v>6.0103092783505101</v>
      </c>
      <c r="C4" s="1">
        <v>4.6372007366482499</v>
      </c>
      <c r="D4" s="1">
        <v>4.2292418772563103</v>
      </c>
    </row>
    <row r="5" spans="1:4" ht="15" thickBot="1" x14ac:dyDescent="0.35">
      <c r="A5" s="1">
        <v>10</v>
      </c>
      <c r="B5" s="1">
        <v>4.6865671641790998</v>
      </c>
      <c r="C5" s="1">
        <v>4.6372007366482499</v>
      </c>
      <c r="D5" s="1">
        <v>5.0339805825242703</v>
      </c>
    </row>
    <row r="6" spans="1:4" ht="15" thickBot="1" x14ac:dyDescent="0.35">
      <c r="A6" s="1">
        <v>14</v>
      </c>
      <c r="B6" s="1">
        <v>3.65</v>
      </c>
      <c r="C6" s="1">
        <v>3.4394299287410899</v>
      </c>
      <c r="D6" s="1">
        <v>5.2247360482654601</v>
      </c>
    </row>
    <row r="7" spans="1:4" ht="15" thickBot="1" x14ac:dyDescent="0.35">
      <c r="A7" s="1">
        <v>3</v>
      </c>
      <c r="B7" s="1">
        <v>3.2285067873303102</v>
      </c>
      <c r="C7" s="1">
        <v>5.8747099767981403</v>
      </c>
      <c r="D7" s="1">
        <v>3.8701298701298699</v>
      </c>
    </row>
    <row r="8" spans="1:4" ht="15" thickBot="1" x14ac:dyDescent="0.35">
      <c r="A8" s="1">
        <v>11</v>
      </c>
      <c r="B8" s="1">
        <v>6.0779220779220697</v>
      </c>
      <c r="C8" s="1">
        <v>4.6372007366482499</v>
      </c>
      <c r="D8" s="1">
        <v>5.7796610169491496</v>
      </c>
    </row>
    <row r="9" spans="1:4" ht="15" thickBot="1" x14ac:dyDescent="0.35">
      <c r="A9" s="1">
        <v>30</v>
      </c>
      <c r="B9" s="1">
        <v>4.6865671641790998</v>
      </c>
      <c r="C9" s="1">
        <v>3.1203155818540398</v>
      </c>
      <c r="D9" s="1">
        <v>4.3615819209039497</v>
      </c>
    </row>
    <row r="10" spans="1:4" ht="15" thickBot="1" x14ac:dyDescent="0.35">
      <c r="A10" s="1">
        <v>17</v>
      </c>
      <c r="B10" s="1">
        <v>4.6865671641790998</v>
      </c>
      <c r="C10" s="1">
        <v>5.8673469387755102</v>
      </c>
      <c r="D10" s="1">
        <v>3.88663484486873</v>
      </c>
    </row>
    <row r="11" spans="1:4" ht="15" thickBot="1" x14ac:dyDescent="0.35">
      <c r="A11" s="1">
        <v>7</v>
      </c>
      <c r="B11" s="1">
        <v>4.6865671641790998</v>
      </c>
      <c r="C11" s="1">
        <v>4.6372007366482499</v>
      </c>
      <c r="D11" s="1">
        <v>5.2247360482654601</v>
      </c>
    </row>
    <row r="12" spans="1:4" ht="15" thickBot="1" x14ac:dyDescent="0.35">
      <c r="A12" s="1">
        <v>23</v>
      </c>
      <c r="B12" s="1">
        <v>5.9666666666666597</v>
      </c>
      <c r="C12" s="1">
        <v>3.6920415224913401</v>
      </c>
      <c r="D12" s="1">
        <v>4.4877384196185197</v>
      </c>
    </row>
    <row r="13" spans="1:4" ht="15" thickBot="1" x14ac:dyDescent="0.35">
      <c r="A13" s="1">
        <v>26</v>
      </c>
      <c r="B13" s="1">
        <v>3.65</v>
      </c>
      <c r="C13" s="1">
        <v>4.6372007366482499</v>
      </c>
      <c r="D13" s="1">
        <v>4.9085603112840399</v>
      </c>
    </row>
    <row r="14" spans="1:4" ht="15" thickBot="1" x14ac:dyDescent="0.35">
      <c r="A14" s="1">
        <v>28</v>
      </c>
      <c r="B14" s="1">
        <v>6.0103092783505101</v>
      </c>
      <c r="C14" s="1">
        <v>4.6372007366482499</v>
      </c>
      <c r="D14" s="1">
        <v>4.2292418772563103</v>
      </c>
    </row>
    <row r="15" spans="1:4" ht="15" thickBot="1" x14ac:dyDescent="0.35">
      <c r="A15" s="1">
        <v>13</v>
      </c>
      <c r="B15" s="1">
        <v>3.5707831325301198</v>
      </c>
      <c r="C15" s="1">
        <v>3.6920415224913401</v>
      </c>
      <c r="D15" s="1">
        <v>4.2763611302549904</v>
      </c>
    </row>
    <row r="16" spans="1:4" ht="15" thickBot="1" x14ac:dyDescent="0.35">
      <c r="A16" s="1">
        <v>20</v>
      </c>
      <c r="B16" s="1">
        <v>6.0103092783505101</v>
      </c>
      <c r="C16" s="1">
        <v>3.6920415224913401</v>
      </c>
      <c r="D16" s="1">
        <v>4.5407407407407403</v>
      </c>
    </row>
    <row r="17" spans="1:4" ht="15" thickBot="1" x14ac:dyDescent="0.35">
      <c r="A17" s="1">
        <v>15</v>
      </c>
      <c r="B17" s="1">
        <v>4.6865671641790998</v>
      </c>
      <c r="C17" s="1">
        <v>6.7115987460815001</v>
      </c>
      <c r="D17" s="1">
        <v>3.9158878504672798</v>
      </c>
    </row>
    <row r="18" spans="1:4" ht="15" thickBot="1" x14ac:dyDescent="0.35">
      <c r="A18" s="1">
        <v>22</v>
      </c>
      <c r="B18" s="1">
        <v>4.6865671641790998</v>
      </c>
      <c r="C18" s="1">
        <v>3.6920415224913401</v>
      </c>
      <c r="D18" s="1">
        <v>3.7901408450704199</v>
      </c>
    </row>
    <row r="19" spans="1:4" ht="15" thickBot="1" x14ac:dyDescent="0.35">
      <c r="A19" s="1">
        <v>27</v>
      </c>
      <c r="B19" s="1">
        <v>4.6865671641790998</v>
      </c>
      <c r="C19" s="1">
        <v>6.7115987460815001</v>
      </c>
      <c r="D19" s="1">
        <v>3.8701298701298699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1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21</v>
      </c>
      <c r="B2" s="1">
        <v>4.1112175000000004</v>
      </c>
      <c r="C2" s="1">
        <v>3.0017687999999998</v>
      </c>
      <c r="D2" s="1">
        <v>4.2295160000000003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16</v>
      </c>
      <c r="B3" s="1">
        <v>4.2550140000000001</v>
      </c>
      <c r="C3" s="1">
        <v>4.1205040000000004</v>
      </c>
      <c r="D3" s="1">
        <v>5.4892954999999999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24</v>
      </c>
      <c r="B4" s="1">
        <v>5.2586183999999996</v>
      </c>
      <c r="C4" s="1">
        <v>4.0696253999999996</v>
      </c>
      <c r="D4" s="1">
        <v>4.8436089999999998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10</v>
      </c>
      <c r="B5" s="1">
        <v>3.1988837999999999</v>
      </c>
      <c r="C5" s="1">
        <v>4.1371070000000003</v>
      </c>
      <c r="D5" s="1">
        <v>6.0162360000000001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</v>
      </c>
      <c r="B6" s="1">
        <v>3.1991524999999998</v>
      </c>
      <c r="C6" s="1">
        <v>2.076902</v>
      </c>
      <c r="D6" s="1">
        <v>5.2979669999999999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3</v>
      </c>
      <c r="B7" s="1">
        <v>2.0604936999999999</v>
      </c>
      <c r="C7" s="1">
        <v>4.1096440000000003</v>
      </c>
      <c r="D7" s="1">
        <v>3.2332556000000001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11</v>
      </c>
      <c r="B8" s="1">
        <v>5.2433475999999999</v>
      </c>
      <c r="C8" s="1">
        <v>3.9590158</v>
      </c>
      <c r="D8" s="1">
        <v>4.1911325000000001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30</v>
      </c>
      <c r="B9" s="1">
        <v>3.0233707000000001</v>
      </c>
      <c r="C9" s="1">
        <v>2.0491464000000001</v>
      </c>
      <c r="D9" s="1">
        <v>4.1849340000000002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17</v>
      </c>
      <c r="B10" s="1">
        <v>4.2525453999999998</v>
      </c>
      <c r="C10" s="1">
        <v>4.0963969999999996</v>
      </c>
      <c r="D10" s="1">
        <v>4.1728683000000002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7</v>
      </c>
      <c r="B11" s="1">
        <v>2.962691</v>
      </c>
      <c r="C11" s="1">
        <v>4.1706003999999997</v>
      </c>
      <c r="D11" s="1">
        <v>5.717028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23</v>
      </c>
      <c r="B12" s="1">
        <v>5.0789666000000002</v>
      </c>
      <c r="C12" s="1">
        <v>3.0416029999999998</v>
      </c>
      <c r="D12" s="1">
        <v>4.3627076000000002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26</v>
      </c>
      <c r="B13" s="1">
        <v>3.1008334</v>
      </c>
      <c r="C13" s="1">
        <v>4.1404304999999999</v>
      </c>
      <c r="D13" s="1">
        <v>5.0894345999999997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28</v>
      </c>
      <c r="B14" s="1">
        <v>5.2191367</v>
      </c>
      <c r="C14" s="1">
        <v>3.0364325000000001</v>
      </c>
      <c r="D14" s="1">
        <v>3.6964684000000001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13</v>
      </c>
      <c r="B15" s="1">
        <v>2.1141945999999998</v>
      </c>
      <c r="C15" s="1">
        <v>2.9674952000000001</v>
      </c>
      <c r="D15" s="1">
        <v>4.7449789999999998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20</v>
      </c>
      <c r="B16" s="1">
        <v>5.2303329999999999</v>
      </c>
      <c r="C16" s="1">
        <v>3.0467620000000002</v>
      </c>
      <c r="D16" s="1">
        <v>3.7735159999999999</v>
      </c>
    </row>
    <row r="17" spans="1:4" ht="15" thickBot="1" x14ac:dyDescent="0.35">
      <c r="A17" s="1">
        <v>15</v>
      </c>
      <c r="B17" s="1">
        <v>4.0918182999999999</v>
      </c>
      <c r="C17" s="1">
        <v>5.1512079999999996</v>
      </c>
      <c r="D17" s="1">
        <v>4.76966</v>
      </c>
    </row>
    <row r="18" spans="1:4" ht="15" thickBot="1" x14ac:dyDescent="0.35">
      <c r="A18" s="1">
        <v>22</v>
      </c>
      <c r="B18" s="1">
        <v>3.2295691999999998</v>
      </c>
      <c r="C18" s="1">
        <v>3.0555534</v>
      </c>
      <c r="D18" s="1">
        <v>3.3509196999999999</v>
      </c>
    </row>
    <row r="19" spans="1:4" ht="15" thickBot="1" x14ac:dyDescent="0.35">
      <c r="A19" s="1">
        <v>27</v>
      </c>
      <c r="B19" s="1">
        <v>4.0658820000000002</v>
      </c>
      <c r="C19" s="1">
        <v>6.2188980000000003</v>
      </c>
      <c r="D19" s="1">
        <v>3.0452530000000002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1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21</v>
      </c>
      <c r="B2" s="1">
        <v>4.6000011294369703</v>
      </c>
      <c r="C2" s="1">
        <v>3.9034035561610398</v>
      </c>
      <c r="D2" s="1">
        <v>3.7833335019940701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16</v>
      </c>
      <c r="B3" s="1">
        <v>4.3000115430684698</v>
      </c>
      <c r="C3" s="1">
        <v>4.8001563407238699</v>
      </c>
      <c r="D3" s="1">
        <v>5.5734259347209196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24</v>
      </c>
      <c r="B4" s="1">
        <v>5.0000015817088697</v>
      </c>
      <c r="C4" s="1">
        <v>4.30704666744841</v>
      </c>
      <c r="D4" s="1">
        <v>4.7797218274269797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10</v>
      </c>
      <c r="B5" s="1">
        <v>3.6000013921071798</v>
      </c>
      <c r="C5" s="1">
        <v>4.1072279186949299</v>
      </c>
      <c r="D5" s="1">
        <v>5.3997588185074603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</v>
      </c>
      <c r="B6" s="1">
        <v>3.1001604105999698</v>
      </c>
      <c r="C6" s="1">
        <v>2.6078284732059198</v>
      </c>
      <c r="D6" s="1">
        <v>5.5203659453466898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3</v>
      </c>
      <c r="B7" s="1">
        <v>1.9999992375650799</v>
      </c>
      <c r="C7" s="1">
        <v>4.90626638675091</v>
      </c>
      <c r="D7" s="1">
        <v>3.8177878669099599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11</v>
      </c>
      <c r="B8" s="1">
        <v>5.3000017157512103</v>
      </c>
      <c r="C8" s="1">
        <v>4.3000006912630901</v>
      </c>
      <c r="D8" s="1">
        <v>5.44188675062626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30</v>
      </c>
      <c r="B9" s="1">
        <v>3.90000001878215</v>
      </c>
      <c r="C9" s="1">
        <v>2.5026865435194199</v>
      </c>
      <c r="D9" s="1">
        <v>4.8434889534939503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17</v>
      </c>
      <c r="B10" s="1">
        <v>4.1001593879592599</v>
      </c>
      <c r="C10" s="1">
        <v>4.9086733600643804</v>
      </c>
      <c r="D10" s="1">
        <v>4.3116395546112898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7</v>
      </c>
      <c r="B11" s="1">
        <v>3.8999995148511002</v>
      </c>
      <c r="C11" s="1">
        <v>4.2043378233459299</v>
      </c>
      <c r="D11" s="1">
        <v>6.1928240937352399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23</v>
      </c>
      <c r="B12" s="1">
        <v>5.2000004968477196</v>
      </c>
      <c r="C12" s="1">
        <v>3.2062630556850702</v>
      </c>
      <c r="D12" s="1">
        <v>4.5330321865270102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26</v>
      </c>
      <c r="B13" s="1">
        <v>3.0999999971750398</v>
      </c>
      <c r="C13" s="1">
        <v>4.2051258970532803</v>
      </c>
      <c r="D13" s="1">
        <v>5.66526762068297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28</v>
      </c>
      <c r="B14" s="1">
        <v>5.0000016914605601</v>
      </c>
      <c r="C14" s="1">
        <v>3.7053696512399199</v>
      </c>
      <c r="D14" s="1">
        <v>4.0807965500021099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13</v>
      </c>
      <c r="B15" s="1">
        <v>2.6000001671136399</v>
      </c>
      <c r="C15" s="1">
        <v>3.30268697210763</v>
      </c>
      <c r="D15" s="1">
        <v>4.5994362707687699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20</v>
      </c>
      <c r="B16" s="1">
        <v>5.4001610968214999</v>
      </c>
      <c r="C16" s="1">
        <v>3.5015636162000199</v>
      </c>
      <c r="D16" s="1">
        <v>4.4513717731613403</v>
      </c>
    </row>
    <row r="17" spans="1:4" ht="15" thickBot="1" x14ac:dyDescent="0.35">
      <c r="A17" s="1">
        <v>15</v>
      </c>
      <c r="B17" s="1">
        <v>4.4000003231039804</v>
      </c>
      <c r="C17" s="1">
        <v>5.9000025556034501</v>
      </c>
      <c r="D17" s="1">
        <v>4.5102638043098997</v>
      </c>
    </row>
    <row r="18" spans="1:4" ht="15" thickBot="1" x14ac:dyDescent="0.35">
      <c r="A18" s="1">
        <v>22</v>
      </c>
      <c r="B18" s="1">
        <v>3.5000123405052901</v>
      </c>
      <c r="C18" s="1">
        <v>3.30486253410661</v>
      </c>
      <c r="D18" s="1">
        <v>2.6039563105478498</v>
      </c>
    </row>
    <row r="19" spans="1:4" ht="15" thickBot="1" x14ac:dyDescent="0.35">
      <c r="A19" s="1">
        <v>27</v>
      </c>
      <c r="B19" s="1">
        <v>4.4001587593228102</v>
      </c>
      <c r="C19" s="1">
        <v>6.4062677480126604</v>
      </c>
      <c r="D19" s="1">
        <v>3.8357398217924299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2024-06-18T15:59:52Z</dcterms:modified>
</cp:coreProperties>
</file>