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A5728D9B-1F3B-4FBE-B717-D177139B81DE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5" i="1" l="1"/>
  <c r="AM87" i="1"/>
  <c r="AM88" i="1"/>
  <c r="AM89" i="1"/>
  <c r="AM90" i="1"/>
  <c r="AM91" i="1"/>
  <c r="AM92" i="1"/>
  <c r="AL79" i="1"/>
  <c r="AL80" i="1"/>
  <c r="AL82" i="1"/>
  <c r="AL83" i="1"/>
  <c r="AL84" i="1"/>
  <c r="AL85" i="1"/>
  <c r="AL86" i="1"/>
  <c r="AL87" i="1"/>
  <c r="AL88" i="1"/>
  <c r="AL89" i="1"/>
  <c r="AL90" i="1"/>
  <c r="AL91" i="1"/>
  <c r="AL92" i="1"/>
  <c r="AL78" i="1"/>
  <c r="AJ79" i="1"/>
  <c r="AJ80" i="1"/>
  <c r="AJ82" i="1"/>
  <c r="AJ83" i="1"/>
  <c r="AJ84" i="1"/>
  <c r="AJ85" i="1"/>
  <c r="AJ86" i="1"/>
  <c r="AJ87" i="1"/>
  <c r="AJ88" i="1"/>
  <c r="AJ89" i="1"/>
  <c r="AJ90" i="1"/>
  <c r="AJ91" i="1"/>
  <c r="AJ92" i="1"/>
  <c r="AJ78" i="1"/>
  <c r="AK87" i="1"/>
  <c r="AK88" i="1"/>
  <c r="AK89" i="1"/>
  <c r="AK90" i="1"/>
  <c r="AK91" i="1"/>
  <c r="AK92" i="1"/>
  <c r="AK79" i="1"/>
  <c r="AK80" i="1"/>
  <c r="AK81" i="1"/>
  <c r="AK82" i="1"/>
  <c r="AK83" i="1"/>
  <c r="AK84" i="1"/>
  <c r="AK85" i="1"/>
  <c r="AK86" i="1"/>
  <c r="AK78" i="1"/>
  <c r="AC79" i="1"/>
  <c r="AC87" i="1"/>
  <c r="AC88" i="1"/>
  <c r="AC89" i="1"/>
  <c r="AC90" i="1"/>
  <c r="AC91" i="1"/>
  <c r="AC92" i="1"/>
  <c r="AC93" i="1"/>
  <c r="AC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R78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Z35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I89" i="1" l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1" i="1" l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W91" i="1" l="1"/>
  <c r="X91" i="1" s="1"/>
  <c r="W88" i="1"/>
  <c r="X88" i="1" s="1"/>
  <c r="V83" i="1"/>
  <c r="V80" i="1"/>
  <c r="W85" i="1"/>
  <c r="X85" i="1" s="1"/>
  <c r="AC85" i="1" s="1"/>
  <c r="W92" i="1"/>
  <c r="X92" i="1" s="1"/>
  <c r="W84" i="1"/>
  <c r="X84" i="1" s="1"/>
  <c r="AC84" i="1" s="1"/>
  <c r="W86" i="1"/>
  <c r="X86" i="1" s="1"/>
  <c r="AC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M86" i="1" s="1"/>
  <c r="AG85" i="1"/>
  <c r="AH85" i="1" s="1"/>
  <c r="AG87" i="1"/>
  <c r="AH87" i="1" s="1"/>
  <c r="AF79" i="1"/>
  <c r="AF81" i="1"/>
  <c r="AF78" i="1"/>
  <c r="AG84" i="1"/>
  <c r="AH84" i="1" s="1"/>
  <c r="AM84" i="1" s="1"/>
  <c r="AF80" i="1"/>
  <c r="AF83" i="1"/>
  <c r="W90" i="1"/>
  <c r="X90" i="1" s="1"/>
  <c r="W89" i="1"/>
  <c r="X89" i="1" s="1"/>
  <c r="AL81" i="1" l="1"/>
  <c r="AJ81" i="1"/>
  <c r="W83" i="1"/>
  <c r="X83" i="1" s="1"/>
  <c r="AC83" i="1" s="1"/>
  <c r="W82" i="1"/>
  <c r="X82" i="1" s="1"/>
  <c r="AC82" i="1" s="1"/>
  <c r="W81" i="1"/>
  <c r="X81" i="1" s="1"/>
  <c r="AC81" i="1" s="1"/>
  <c r="W78" i="1"/>
  <c r="X78" i="1" s="1"/>
  <c r="AG82" i="1"/>
  <c r="AH82" i="1" s="1"/>
  <c r="AM82" i="1" s="1"/>
  <c r="W79" i="1"/>
  <c r="X79" i="1" s="1"/>
  <c r="AG81" i="1"/>
  <c r="AH81" i="1" s="1"/>
  <c r="AM81" i="1" s="1"/>
  <c r="AG79" i="1"/>
  <c r="AH79" i="1" s="1"/>
  <c r="AM79" i="1" s="1"/>
  <c r="AG78" i="1"/>
  <c r="AH78" i="1" s="1"/>
  <c r="AM78" i="1" s="1"/>
  <c r="AG80" i="1"/>
  <c r="AH80" i="1" s="1"/>
  <c r="AM80" i="1" s="1"/>
  <c r="AG83" i="1"/>
  <c r="AH83" i="1" s="1"/>
  <c r="AM83" i="1" s="1"/>
  <c r="W80" i="1"/>
  <c r="X80" i="1" s="1"/>
  <c r="AC80" i="1" s="1"/>
</calcChain>
</file>

<file path=xl/sharedStrings.xml><?xml version="1.0" encoding="utf-8"?>
<sst xmlns="http://schemas.openxmlformats.org/spreadsheetml/2006/main" count="549" uniqueCount="187">
  <si>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</si>
  <si>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</si>
  <si>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</si>
  <si>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</si>
  <si>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</si>
  <si>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</si>
  <si>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</si>
  <si>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</si>
  <si>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</si>
  <si>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</si>
  <si>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</si>
  <si>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</si>
  <si>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</si>
  <si>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</si>
  <si>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</si>
  <si>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</si>
  <si>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</si>
  <si>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</si>
  <si>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</si>
  <si>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</si>
  <si>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</si>
  <si>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</si>
  <si>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</si>
  <si>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</si>
  <si>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</si>
  <si>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</si>
  <si>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</si>
  <si>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</si>
  <si>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</si>
  <si>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</si>
  <si>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</si>
  <si>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</si>
  <si>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</si>
  <si>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</si>
  <si>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</si>
  <si>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</si>
  <si>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</si>
  <si>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</si>
  <si>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</si>
  <si>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</si>
  <si>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</si>
  <si>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</si>
  <si>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</si>
  <si>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</si>
  <si>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</si>
  <si>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</si>
  <si>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</si>
  <si>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</si>
  <si>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</si>
  <si>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</si>
  <si>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</si>
  <si>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</si>
  <si>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</si>
  <si>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</si>
  <si>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</si>
  <si>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</si>
  <si>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</si>
  <si>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</si>
  <si>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</si>
  <si>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</si>
  <si>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</si>
  <si>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</si>
  <si>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</si>
  <si>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</si>
  <si>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</si>
  <si>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</si>
  <si>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</si>
  <si>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</si>
  <si>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</si>
  <si>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</si>
  <si>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</si>
  <si>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</si>
  <si>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</si>
  <si>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</si>
  <si>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</si>
  <si>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</si>
  <si>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</si>
  <si>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</si>
  <si>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</si>
  <si>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</si>
  <si>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</si>
  <si>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</si>
  <si>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</si>
  <si>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</si>
  <si>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</si>
  <si>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</si>
  <si>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</si>
  <si>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</si>
  <si>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</si>
  <si>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</si>
  <si>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</si>
  <si>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</si>
  <si>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</si>
  <si>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</si>
  <si>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</si>
  <si>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</si>
  <si>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</si>
  <si>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</si>
  <si>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</si>
  <si>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</si>
  <si>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</si>
  <si>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</si>
  <si>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</si>
  <si>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</si>
  <si>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</si>
  <si>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</si>
  <si>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</si>
  <si>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</si>
  <si>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</si>
  <si>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</si>
  <si>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</si>
  <si>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</si>
  <si>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</si>
  <si>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</si>
  <si>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</si>
  <si>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</si>
  <si>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</si>
  <si>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</si>
  <si>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</si>
  <si>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</si>
  <si>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</si>
  <si>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</si>
  <si>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</si>
  <si>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LAD</t>
  </si>
  <si>
    <t>STL</t>
  </si>
  <si>
    <t>COL</t>
  </si>
  <si>
    <t>MIL</t>
  </si>
  <si>
    <t>SD</t>
  </si>
  <si>
    <t>SDP</t>
  </si>
  <si>
    <t>SFG</t>
  </si>
  <si>
    <t>-115</t>
  </si>
  <si>
    <t>-105</t>
  </si>
  <si>
    <t>ARI</t>
  </si>
  <si>
    <t>BAL</t>
  </si>
  <si>
    <t>CHW</t>
  </si>
  <si>
    <t>CLE</t>
  </si>
  <si>
    <t>HOU</t>
  </si>
  <si>
    <t>KC</t>
  </si>
  <si>
    <t>NYY</t>
  </si>
  <si>
    <t>OAK</t>
  </si>
  <si>
    <t>SEA</t>
  </si>
  <si>
    <t>WSH</t>
  </si>
  <si>
    <t>WSN</t>
  </si>
  <si>
    <t>TBR</t>
  </si>
  <si>
    <t>KCR</t>
  </si>
  <si>
    <t>-140</t>
  </si>
  <si>
    <t>+120</t>
  </si>
  <si>
    <t>+130</t>
  </si>
  <si>
    <t>-110</t>
  </si>
  <si>
    <t>+155</t>
  </si>
  <si>
    <t>Ryne Nelson</t>
  </si>
  <si>
    <t>MacKenzie Gore</t>
  </si>
  <si>
    <t>Luis Castillo</t>
  </si>
  <si>
    <t>Logan Allen</t>
  </si>
  <si>
    <t>Zack Littell</t>
  </si>
  <si>
    <t>Simeon Woods Richardson</t>
  </si>
  <si>
    <t>Spencer Arrighetti</t>
  </si>
  <si>
    <t>Chris Flexen</t>
  </si>
  <si>
    <t>Gavin Stone</t>
  </si>
  <si>
    <t>Ty Blach</t>
  </si>
  <si>
    <t>Seth Lugo</t>
  </si>
  <si>
    <t>Mitch Spence</t>
  </si>
  <si>
    <t>Cole Irvin</t>
  </si>
  <si>
    <t>Luis Gil</t>
  </si>
  <si>
    <t>Keaton Winn</t>
  </si>
  <si>
    <t>Andre Pallante</t>
  </si>
  <si>
    <t>Bryse Wilson</t>
  </si>
  <si>
    <t>Adam Mazur</t>
  </si>
  <si>
    <t>chw</t>
  </si>
  <si>
    <t>+105</t>
  </si>
  <si>
    <t>-125</t>
  </si>
  <si>
    <t>-190</t>
  </si>
  <si>
    <t>-230</t>
  </si>
  <si>
    <t>+185</t>
  </si>
  <si>
    <t>-155</t>
  </si>
  <si>
    <t>+135</t>
  </si>
  <si>
    <t>L10 All OPP Avg</t>
  </si>
  <si>
    <t>Average Runs against Opp this Seaon</t>
  </si>
  <si>
    <t>Home/Away_x</t>
  </si>
  <si>
    <t>Home/Away_y</t>
  </si>
  <si>
    <t>BB</t>
  </si>
  <si>
    <t>1st Game</t>
  </si>
  <si>
    <t>Opp Games Stars</t>
  </si>
  <si>
    <t>Games against OPP total</t>
  </si>
  <si>
    <t>Opp total Stars</t>
  </si>
  <si>
    <t>Games Against OPP Difference Home Team</t>
  </si>
  <si>
    <t>Average Game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</si>
</sst>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2" fontId="0" fillId="4" borderId="2" xfId="0" applyNumberFormat="1" applyFill="1" applyBorder="1"/>
    <xf numFmtId="0" fontId="0" fillId="4" borderId="2" xfId="0" applyFill="1" applyBorder="1"/>
    <xf numFmtId="0" fontId="11" fillId="0" borderId="2" xfId="0" applyFont="1" applyBorder="1" applyAlignment="1">
      <alignment horizontal="center" vertical="top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O65" zoomScale="80" zoomScaleNormal="80" workbookViewId="0">
      <selection activeCell="AF80" sqref="AF80:AN80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7.44140625" style="6" bestFit="1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132</v>
      </c>
      <c r="B2" t="s">
        <v>142</v>
      </c>
      <c r="C2" s="5">
        <f>RF!B2</f>
        <v>6.06</v>
      </c>
      <c r="D2" s="5">
        <f>LR!B2</f>
        <v>5.9730588919403997</v>
      </c>
      <c r="E2" s="5">
        <f>Adaboost!B2</f>
        <v>6.7417417417417402</v>
      </c>
      <c r="F2" s="5">
        <f>XGBR!B2</f>
        <v>4.9897923000000004</v>
      </c>
      <c r="G2" s="5">
        <f>Huber!B2</f>
        <v>5.7001534461177403</v>
      </c>
      <c r="H2" s="5">
        <f>BayesRidge!B2</f>
        <v>5.9569547990982299</v>
      </c>
      <c r="I2" s="5">
        <f>Elastic!B2</f>
        <v>5.44614613250973</v>
      </c>
      <c r="J2" s="5">
        <f>GBR!B2</f>
        <v>6.0708488390447704</v>
      </c>
      <c r="K2" s="6">
        <f t="shared" ref="K2:K24" si="0">AVERAGE(C2:J2,B39)</f>
        <v>5.8644207716837951</v>
      </c>
      <c r="L2">
        <f>MAX(C2:J2)</f>
        <v>6.7417417417417402</v>
      </c>
      <c r="M2">
        <f>MIN(C2:J2)</f>
        <v>4.9897923000000004</v>
      </c>
      <c r="N2">
        <v>6</v>
      </c>
      <c r="O2" s="5">
        <f>RF!C2</f>
        <v>5.07</v>
      </c>
      <c r="P2" s="5">
        <f>LR!C2</f>
        <v>4.7899392709495299</v>
      </c>
      <c r="Q2" s="5">
        <f>Adaboost!C2</f>
        <v>5.55737704918032</v>
      </c>
      <c r="R2" s="5">
        <f>XGBR!C2</f>
        <v>4.0852155999999997</v>
      </c>
      <c r="S2" s="5">
        <f>Huber!C2</f>
        <v>4.6000999201110897</v>
      </c>
      <c r="T2" s="5">
        <f>BayesRidge!C2</f>
        <v>4.7879188261816799</v>
      </c>
      <c r="U2" s="5">
        <f>Elastic!C2</f>
        <v>4.9079241769714503</v>
      </c>
      <c r="V2" s="5">
        <f>GBR!C2</f>
        <v>5.0451424112021899</v>
      </c>
      <c r="W2" s="6">
        <f t="shared" ref="W2:W35" si="1">AVERAGE(O2:V2,C39)</f>
        <v>4.8442487244284536</v>
      </c>
      <c r="X2" s="6">
        <f>MAX(O2:V2)</f>
        <v>5.55737704918032</v>
      </c>
      <c r="Y2" s="6">
        <f>MIN(O2:V2)</f>
        <v>4.0852155999999997</v>
      </c>
      <c r="Z2">
        <v>4.7</v>
      </c>
      <c r="AA2" s="6">
        <f>MAX(L2,M2,X3,Y3)-MIN(L3,M3,X2,Y2)</f>
        <v>2.6565261417417405</v>
      </c>
      <c r="AB2" s="6">
        <f>MIN(L2,M2,X3,Y3)-MAX(L3,M3,X2,Y2)</f>
        <v>-3.6410398466019402</v>
      </c>
      <c r="AC2" s="6"/>
      <c r="AE2" t="s">
        <v>150</v>
      </c>
      <c r="AF2" s="6">
        <f>RF!D2</f>
        <v>4</v>
      </c>
      <c r="AG2" s="6">
        <f>LR!D2</f>
        <v>3.5249951183938699</v>
      </c>
      <c r="AH2" s="6">
        <f>Adaboost!D2</f>
        <v>3.9982206405693899</v>
      </c>
      <c r="AI2" s="6">
        <f>XGBR!D2</f>
        <v>4.1519922999999999</v>
      </c>
      <c r="AJ2" s="6">
        <f>Huber!D2</f>
        <v>3.5944444964399702</v>
      </c>
      <c r="AK2" s="6">
        <f>BayesRidge!D2</f>
        <v>3.5447751105968202</v>
      </c>
      <c r="AL2" s="6">
        <f>Elastic!D2</f>
        <v>4.3456936503013397</v>
      </c>
      <c r="AM2" s="6">
        <f>GBR!D2</f>
        <v>4.02445019324034</v>
      </c>
      <c r="AN2" s="6">
        <f>AVERAGE(AF2:AM2,Neural!D2)</f>
        <v>3.8607198390199944</v>
      </c>
      <c r="AO2" s="6">
        <f>MAX(AF2:AM2,Neural!D2)</f>
        <v>4.3456936503013397</v>
      </c>
      <c r="AP2" s="6">
        <f>MIN(AF2:AM2,Neural!D2)</f>
        <v>3.5249951183938699</v>
      </c>
    </row>
    <row r="3" spans="1:42" ht="15" thickBot="1" x14ac:dyDescent="0.35">
      <c r="A3" t="s">
        <v>142</v>
      </c>
      <c r="B3" t="s">
        <v>132</v>
      </c>
      <c r="C3" s="5">
        <f>RF!B3</f>
        <v>5.0999999999999996</v>
      </c>
      <c r="D3" s="5">
        <f>LR!B3</f>
        <v>4.73087741743465</v>
      </c>
      <c r="E3" s="5">
        <f>Adaboost!B3</f>
        <v>5.7427184466019403</v>
      </c>
      <c r="F3" s="5">
        <f>XGBR!B3</f>
        <v>4.2635209999999999</v>
      </c>
      <c r="G3" s="5">
        <f>Huber!B3</f>
        <v>4.6000007042903404</v>
      </c>
      <c r="H3" s="5">
        <f>BayesRidge!B3</f>
        <v>4.7350178976404198</v>
      </c>
      <c r="I3" s="5">
        <f>Elastic!B3</f>
        <v>4.5232796467221004</v>
      </c>
      <c r="J3" s="5">
        <f>GBR!B3</f>
        <v>5.0919886226291</v>
      </c>
      <c r="K3" s="6">
        <f t="shared" si="0"/>
        <v>4.830135437357165</v>
      </c>
      <c r="L3">
        <f t="shared" ref="L3:L35" si="2">MAX(C3:J3)</f>
        <v>5.7427184466019403</v>
      </c>
      <c r="M3">
        <f t="shared" ref="M3:M35" si="3">MIN(C3:J3)</f>
        <v>4.2635209999999999</v>
      </c>
      <c r="N3">
        <v>4.7</v>
      </c>
      <c r="O3" s="5">
        <f>RF!C3</f>
        <v>3.12</v>
      </c>
      <c r="P3" s="5">
        <f>LR!C3</f>
        <v>3.0653391060887301</v>
      </c>
      <c r="Q3" s="5">
        <f>Adaboost!C3</f>
        <v>3.22508038585209</v>
      </c>
      <c r="R3" s="5">
        <f>XGBR!C3</f>
        <v>2.1016786000000001</v>
      </c>
      <c r="S3" s="5">
        <f>Huber!C3</f>
        <v>2.8000039898655</v>
      </c>
      <c r="T3" s="5">
        <f>BayesRidge!C3</f>
        <v>3.06038376553323</v>
      </c>
      <c r="U3" s="5">
        <f>Elastic!C3</f>
        <v>3.6345049358188901</v>
      </c>
      <c r="V3" s="5">
        <f>GBR!C3</f>
        <v>3.07068373891093</v>
      </c>
      <c r="W3" s="6">
        <f t="shared" si="1"/>
        <v>3.0089945379362741</v>
      </c>
      <c r="X3" s="6">
        <f t="shared" ref="X3:X35" si="4">MAX(O3:V3)</f>
        <v>3.6345049358188901</v>
      </c>
      <c r="Y3" s="6">
        <f t="shared" ref="Y3:Y35" si="5">MIN(O3:V3)</f>
        <v>2.1016786000000001</v>
      </c>
      <c r="Z3">
        <v>3.2</v>
      </c>
      <c r="AC3" s="6"/>
      <c r="AE3" t="s">
        <v>151</v>
      </c>
      <c r="AF3" s="6">
        <f>RF!D3</f>
        <v>6.48</v>
      </c>
      <c r="AG3" s="6">
        <f>LR!D3</f>
        <v>5.4868443523266501</v>
      </c>
      <c r="AH3" s="6">
        <f>Adaboost!D3</f>
        <v>6.2387706855791896</v>
      </c>
      <c r="AI3" s="6">
        <f>XGBR!D3</f>
        <v>5.4194570000000004</v>
      </c>
      <c r="AJ3" s="6">
        <f>Huber!D3</f>
        <v>5.5625032632700204</v>
      </c>
      <c r="AK3" s="6">
        <f>BayesRidge!D3</f>
        <v>5.4711523231034196</v>
      </c>
      <c r="AL3" s="6">
        <f>Elastic!D3</f>
        <v>5.2399859557171</v>
      </c>
      <c r="AM3" s="6">
        <f>GBR!D3</f>
        <v>6.2332459070726998</v>
      </c>
      <c r="AN3" s="6">
        <f>AVERAGE(AF3:AM3,Neural!D3)</f>
        <v>5.7291421757116865</v>
      </c>
      <c r="AO3" s="6">
        <f>MAX(AF3:AM3,Neural!D3)</f>
        <v>6.48</v>
      </c>
      <c r="AP3" s="6">
        <f>MIN(AF3:AM3,Neural!D3)</f>
        <v>5.2399859557171</v>
      </c>
    </row>
    <row r="4" spans="1:42" ht="15" thickBot="1" x14ac:dyDescent="0.35">
      <c r="A4" t="s">
        <v>140</v>
      </c>
      <c r="B4" t="s">
        <v>135</v>
      </c>
      <c r="C4" s="5">
        <f>RF!B4</f>
        <v>4.03</v>
      </c>
      <c r="D4" s="5">
        <f>LR!B4</f>
        <v>4.4869340500552104</v>
      </c>
      <c r="E4" s="5">
        <f>Adaboost!B4</f>
        <v>4.7272727272727204</v>
      </c>
      <c r="F4" s="5">
        <f>XGBR!B4</f>
        <v>4.0557930000000004</v>
      </c>
      <c r="G4" s="5">
        <f>Huber!B4</f>
        <v>4.3000008164999697</v>
      </c>
      <c r="H4" s="5">
        <f>BayesRidge!B4</f>
        <v>4.4849022605781599</v>
      </c>
      <c r="I4" s="5">
        <f>Elastic!B4</f>
        <v>4.3168801323483601</v>
      </c>
      <c r="J4" s="5">
        <f>GBR!B4</f>
        <v>4.1068580638777501</v>
      </c>
      <c r="K4" s="6">
        <f t="shared" si="0"/>
        <v>4.3373784036905594</v>
      </c>
      <c r="L4">
        <f t="shared" si="2"/>
        <v>4.7272727272727204</v>
      </c>
      <c r="M4">
        <f t="shared" si="3"/>
        <v>4.03</v>
      </c>
      <c r="N4">
        <v>4.5</v>
      </c>
      <c r="O4" s="5">
        <f>RF!C4</f>
        <v>3</v>
      </c>
      <c r="P4" s="5">
        <f>LR!C4</f>
        <v>3.6336942710910298</v>
      </c>
      <c r="Q4" s="5">
        <f>Adaboost!C4</f>
        <v>4.3709090909090902</v>
      </c>
      <c r="R4" s="5">
        <f>XGBR!C4</f>
        <v>3.0905623000000002</v>
      </c>
      <c r="S4" s="5">
        <f>Huber!C4</f>
        <v>3.4999998091952702</v>
      </c>
      <c r="T4" s="5">
        <f>BayesRidge!C4</f>
        <v>3.63567661945598</v>
      </c>
      <c r="U4" s="5">
        <f>Elastic!C4</f>
        <v>3.8355634931845199</v>
      </c>
      <c r="V4" s="5">
        <f>GBR!C4</f>
        <v>4.0590339328733203</v>
      </c>
      <c r="W4" s="6">
        <f t="shared" si="1"/>
        <v>3.6414400158416691</v>
      </c>
      <c r="X4" s="6">
        <f t="shared" si="4"/>
        <v>4.3709090909090902</v>
      </c>
      <c r="Y4" s="6">
        <f t="shared" si="5"/>
        <v>3</v>
      </c>
      <c r="Z4">
        <v>3.6</v>
      </c>
      <c r="AA4" s="6">
        <f>MAX(L4,M4,X5,Y5)-MIN(L5,M5,X4,Y4)</f>
        <v>1.7272727272727204</v>
      </c>
      <c r="AB4" s="6">
        <f>MIN(L4,M4,X5,Y5)-MAX(L5,M5,X4,Y4)</f>
        <v>-1.7330601272727204</v>
      </c>
      <c r="AC4" s="6"/>
      <c r="AE4" t="s">
        <v>152</v>
      </c>
      <c r="AF4" s="6">
        <f>RF!D4</f>
        <v>5.1100000000000003</v>
      </c>
      <c r="AG4" s="6">
        <f>LR!D4</f>
        <v>4.9194200395687098</v>
      </c>
      <c r="AH4" s="6">
        <f>Adaboost!D4</f>
        <v>4.49754901960784</v>
      </c>
      <c r="AI4" s="6">
        <f>XGBR!D4</f>
        <v>4.861993</v>
      </c>
      <c r="AJ4" s="6">
        <f>Huber!D4</f>
        <v>4.9083566105283598</v>
      </c>
      <c r="AK4" s="6">
        <f>BayesRidge!D4</f>
        <v>4.98129612933249</v>
      </c>
      <c r="AL4" s="6">
        <f>Elastic!D4</f>
        <v>5.0475826899296496</v>
      </c>
      <c r="AM4" s="6">
        <f>GBR!D4</f>
        <v>5.1754502657558898</v>
      </c>
      <c r="AN4" s="6">
        <f>AVERAGE(AF4:AM4,Neural!D4)</f>
        <v>4.9345425219201671</v>
      </c>
      <c r="AO4" s="6">
        <f>MAX(AF4:AM4,Neural!D4)</f>
        <v>5.1754502657558898</v>
      </c>
      <c r="AP4" s="6">
        <f>MIN(AF4:AM4,Neural!D4)</f>
        <v>4.49754901960784</v>
      </c>
    </row>
    <row r="5" spans="1:42" ht="15" thickBot="1" x14ac:dyDescent="0.35">
      <c r="A5" t="s">
        <v>135</v>
      </c>
      <c r="B5" t="s">
        <v>140</v>
      </c>
      <c r="C5" s="5">
        <f>RF!B5</f>
        <v>4.0199999999999996</v>
      </c>
      <c r="D5" s="5">
        <f>LR!B5</f>
        <v>4.5383352222342896</v>
      </c>
      <c r="E5" s="5">
        <f>Adaboost!B5</f>
        <v>4.7272727272727204</v>
      </c>
      <c r="F5" s="5">
        <f>XGBR!B5</f>
        <v>4.2409790000000003</v>
      </c>
      <c r="G5" s="5">
        <f>Huber!B5</f>
        <v>4.3000013540455404</v>
      </c>
      <c r="H5" s="5">
        <f>BayesRidge!B5</f>
        <v>4.5262796443931599</v>
      </c>
      <c r="I5" s="5">
        <f>Elastic!B5</f>
        <v>4.6980247621076696</v>
      </c>
      <c r="J5" s="5">
        <f>GBR!B5</f>
        <v>4.1745761552813097</v>
      </c>
      <c r="K5" s="6">
        <f t="shared" si="0"/>
        <v>4.4082052063573345</v>
      </c>
      <c r="L5">
        <f t="shared" si="2"/>
        <v>4.7272727272727204</v>
      </c>
      <c r="M5">
        <f t="shared" si="3"/>
        <v>4.0199999999999996</v>
      </c>
      <c r="N5">
        <v>4.5</v>
      </c>
      <c r="O5" s="5">
        <f>RF!C5</f>
        <v>3</v>
      </c>
      <c r="P5" s="5">
        <f>LR!C5</f>
        <v>3.3954990703934902</v>
      </c>
      <c r="Q5" s="5">
        <f>Adaboost!C5</f>
        <v>3.22508038585209</v>
      </c>
      <c r="R5" s="5">
        <f>XGBR!C5</f>
        <v>2.9942126</v>
      </c>
      <c r="S5" s="5">
        <f>Huber!C5</f>
        <v>3.3000005567561401</v>
      </c>
      <c r="T5" s="5">
        <f>BayesRidge!C5</f>
        <v>3.3967415413850102</v>
      </c>
      <c r="U5" s="5">
        <f>Elastic!C5</f>
        <v>3.7228773289021002</v>
      </c>
      <c r="V5" s="5">
        <f>GBR!C5</f>
        <v>3.06262693423264</v>
      </c>
      <c r="W5" s="6">
        <f t="shared" si="1"/>
        <v>3.2690991697061786</v>
      </c>
      <c r="X5" s="6">
        <f t="shared" si="4"/>
        <v>3.7228773289021002</v>
      </c>
      <c r="Y5" s="6">
        <f t="shared" si="5"/>
        <v>2.9942126</v>
      </c>
      <c r="Z5">
        <v>3.4</v>
      </c>
      <c r="AC5" s="6"/>
      <c r="AE5" t="s">
        <v>153</v>
      </c>
      <c r="AF5" s="6">
        <f>RF!D5</f>
        <v>4.6900000000000004</v>
      </c>
      <c r="AG5" s="6">
        <f>LR!D5</f>
        <v>5.1515973576615597</v>
      </c>
      <c r="AH5" s="6">
        <f>Adaboost!D5</f>
        <v>4.2123893805309702</v>
      </c>
      <c r="AI5" s="6">
        <f>XGBR!D5</f>
        <v>3.8832974</v>
      </c>
      <c r="AJ5" s="6">
        <f>Huber!D5</f>
        <v>5.1497879436257596</v>
      </c>
      <c r="AK5" s="6">
        <f>BayesRidge!D5</f>
        <v>5.05546659476855</v>
      </c>
      <c r="AL5" s="6">
        <f>Elastic!D5</f>
        <v>4.9525821694222101</v>
      </c>
      <c r="AM5" s="6">
        <f>GBR!D5</f>
        <v>5.1241111980564797</v>
      </c>
      <c r="AN5" s="6">
        <f>AVERAGE(AF5:AM5,Neural!D5)</f>
        <v>4.8184018377443518</v>
      </c>
      <c r="AO5" s="6">
        <f>MAX(AF5:AM5,Neural!D5)</f>
        <v>5.1515973576615597</v>
      </c>
      <c r="AP5" s="6">
        <f>MIN(AF5:AM5,Neural!D5)</f>
        <v>3.8832974</v>
      </c>
    </row>
    <row r="6" spans="1:42" ht="15" thickBot="1" x14ac:dyDescent="0.35">
      <c r="A6" t="s">
        <v>143</v>
      </c>
      <c r="B6" t="s">
        <v>36</v>
      </c>
      <c r="C6" s="5">
        <f>RF!B6</f>
        <v>3.02</v>
      </c>
      <c r="D6" s="5">
        <f>LR!B6</f>
        <v>3.70128928394363</v>
      </c>
      <c r="E6" s="5">
        <f>Adaboost!B6</f>
        <v>3.51104565537555</v>
      </c>
      <c r="F6" s="5">
        <f>XGBR!B6</f>
        <v>3.1510571999999999</v>
      </c>
      <c r="G6" s="5">
        <f>Huber!B6</f>
        <v>3.5000006191452102</v>
      </c>
      <c r="H6" s="5">
        <f>BayesRidge!B6</f>
        <v>3.7017780234842999</v>
      </c>
      <c r="I6" s="5">
        <f>Elastic!B6</f>
        <v>3.9556261869165099</v>
      </c>
      <c r="J6" s="5">
        <f>GBR!B6</f>
        <v>3.11682311690975</v>
      </c>
      <c r="K6" s="6">
        <f t="shared" si="0"/>
        <v>3.4885497025076324</v>
      </c>
      <c r="L6">
        <f t="shared" si="2"/>
        <v>3.9556261869165099</v>
      </c>
      <c r="M6">
        <f t="shared" si="3"/>
        <v>3.02</v>
      </c>
      <c r="N6">
        <v>3.7</v>
      </c>
      <c r="O6" s="5">
        <f>RF!C6</f>
        <v>5.04</v>
      </c>
      <c r="P6" s="5">
        <f>LR!C6</f>
        <v>5.1651600500981703</v>
      </c>
      <c r="Q6" s="5">
        <f>Adaboost!C6</f>
        <v>5.55737704918032</v>
      </c>
      <c r="R6" s="5">
        <f>XGBR!C6</f>
        <v>4.1714560000000001</v>
      </c>
      <c r="S6" s="5">
        <f>Huber!C6</f>
        <v>4.9000026742335701</v>
      </c>
      <c r="T6" s="5">
        <f>BayesRidge!C6</f>
        <v>5.1766309690204899</v>
      </c>
      <c r="U6" s="5">
        <f>Elastic!C6</f>
        <v>5.1635476065274899</v>
      </c>
      <c r="V6" s="5">
        <f>GBR!C6</f>
        <v>5.0848440890432602</v>
      </c>
      <c r="W6" s="6">
        <f t="shared" si="1"/>
        <v>5.0498351168209785</v>
      </c>
      <c r="X6" s="6">
        <f t="shared" si="4"/>
        <v>5.55737704918032</v>
      </c>
      <c r="Y6" s="6">
        <f t="shared" si="5"/>
        <v>4.1714560000000001</v>
      </c>
      <c r="Z6">
        <v>5.3</v>
      </c>
      <c r="AA6" s="6">
        <f>MAX(L6,M6,X7,Y7)-MIN(L7,M7,X6,Y6)</f>
        <v>0.19945309090909014</v>
      </c>
      <c r="AB6" s="6">
        <f>MIN(L6,M6,X7,Y7)-MAX(L7,M7,X6,Y6)</f>
        <v>-5.1896219931271403</v>
      </c>
      <c r="AC6" s="6"/>
      <c r="AE6" t="s">
        <v>154</v>
      </c>
      <c r="AF6" s="6">
        <f>RF!D6</f>
        <v>5.8</v>
      </c>
      <c r="AG6" s="6">
        <f>LR!D6</f>
        <v>5.1511821850100601</v>
      </c>
      <c r="AH6" s="6">
        <f>Adaboost!D6</f>
        <v>4.8237791932059402</v>
      </c>
      <c r="AI6" s="6">
        <f>XGBR!D6</f>
        <v>4.9783359999999997</v>
      </c>
      <c r="AJ6" s="6">
        <f>Huber!D6</f>
        <v>5.1563714235116196</v>
      </c>
      <c r="AK6" s="6">
        <f>BayesRidge!D6</f>
        <v>5.1858771921519198</v>
      </c>
      <c r="AL6" s="6">
        <f>Elastic!D6</f>
        <v>5.0765336130923497</v>
      </c>
      <c r="AM6" s="6">
        <f>GBR!D6</f>
        <v>5.6778991101226399</v>
      </c>
      <c r="AN6" s="6">
        <f>AVERAGE(AF6:AM6,Neural!D6)</f>
        <v>5.2256146498185405</v>
      </c>
      <c r="AO6" s="6">
        <f>MAX(AF6:AM6,Neural!D6)</f>
        <v>5.8</v>
      </c>
      <c r="AP6" s="6">
        <f>MIN(AF6:AM6,Neural!D6)</f>
        <v>4.8237791932059402</v>
      </c>
    </row>
    <row r="7" spans="1:42" ht="15" thickBot="1" x14ac:dyDescent="0.35">
      <c r="A7" t="s">
        <v>36</v>
      </c>
      <c r="B7" t="s">
        <v>143</v>
      </c>
      <c r="C7" s="5">
        <f>RF!B7</f>
        <v>7.01</v>
      </c>
      <c r="D7" s="5">
        <f>LR!B7</f>
        <v>7.2756862681392498</v>
      </c>
      <c r="E7" s="5">
        <f>Adaboost!B7</f>
        <v>8.2096219931271399</v>
      </c>
      <c r="F7" s="5">
        <f>XGBR!B7</f>
        <v>7.1377100000000002</v>
      </c>
      <c r="G7" s="5">
        <f>Huber!B7</f>
        <v>7.0000008624746304</v>
      </c>
      <c r="H7" s="5">
        <f>BayesRidge!B7</f>
        <v>7.2870539174328099</v>
      </c>
      <c r="I7" s="5">
        <f>Elastic!B7</f>
        <v>6.6005903371144399</v>
      </c>
      <c r="J7" s="5">
        <f>GBR!B7</f>
        <v>7.2692935113844497</v>
      </c>
      <c r="K7" s="6">
        <f t="shared" si="0"/>
        <v>6.8606825172884509</v>
      </c>
      <c r="L7">
        <f t="shared" si="2"/>
        <v>8.2096219931271399</v>
      </c>
      <c r="M7">
        <f t="shared" si="3"/>
        <v>6.6005903371144399</v>
      </c>
      <c r="N7">
        <v>7.2</v>
      </c>
      <c r="O7" s="5">
        <f>RF!C7</f>
        <v>4.05</v>
      </c>
      <c r="P7" s="5">
        <f>LR!C7</f>
        <v>4.2062957351091299</v>
      </c>
      <c r="Q7" s="5">
        <f>Adaboost!C7</f>
        <v>4.3709090909090902</v>
      </c>
      <c r="R7" s="5">
        <f>XGBR!C7</f>
        <v>4.2444943999999998</v>
      </c>
      <c r="S7" s="5">
        <f>Huber!C7</f>
        <v>4.0000023136740301</v>
      </c>
      <c r="T7" s="5">
        <f>BayesRidge!C7</f>
        <v>4.2013780102749498</v>
      </c>
      <c r="U7" s="5">
        <f>Elastic!C7</f>
        <v>4.2359189463192397</v>
      </c>
      <c r="V7" s="5">
        <f>GBR!C7</f>
        <v>4.0951759806758403</v>
      </c>
      <c r="W7" s="6">
        <f t="shared" si="1"/>
        <v>4.1356815698831362</v>
      </c>
      <c r="X7" s="6">
        <f t="shared" si="4"/>
        <v>4.3709090909090902</v>
      </c>
      <c r="Y7" s="6">
        <f t="shared" si="5"/>
        <v>4.0000023136740301</v>
      </c>
      <c r="Z7">
        <v>4.4000000000000004</v>
      </c>
      <c r="AC7" s="6"/>
      <c r="AE7" t="s">
        <v>155</v>
      </c>
      <c r="AF7" s="6">
        <f>RF!D7</f>
        <v>4.12</v>
      </c>
      <c r="AG7" s="6">
        <f>LR!D7</f>
        <v>4.5152297093001703</v>
      </c>
      <c r="AH7" s="6">
        <f>Adaboost!D7</f>
        <v>4.2123893805309702</v>
      </c>
      <c r="AI7" s="6">
        <f>XGBR!D7</f>
        <v>3.7064789999999999</v>
      </c>
      <c r="AJ7" s="6">
        <f>Huber!D7</f>
        <v>4.5253185895470303</v>
      </c>
      <c r="AK7" s="6">
        <f>BayesRidge!D7</f>
        <v>4.5314639379315196</v>
      </c>
      <c r="AL7" s="6">
        <f>Elastic!D7</f>
        <v>4.7209920527511997</v>
      </c>
      <c r="AM7" s="6">
        <f>GBR!D7</f>
        <v>4.4958794472639498</v>
      </c>
      <c r="AN7" s="6">
        <f>AVERAGE(AF7:AM7,Neural!D7)</f>
        <v>4.3850842349366204</v>
      </c>
      <c r="AO7" s="6">
        <f>MAX(AF7:AM7,Neural!D7)</f>
        <v>4.7209920527511997</v>
      </c>
      <c r="AP7" s="6">
        <f>MIN(AF7:AM7,Neural!D7)</f>
        <v>3.7064789999999999</v>
      </c>
    </row>
    <row r="8" spans="1:42" ht="15" thickBot="1" x14ac:dyDescent="0.35">
      <c r="A8" t="s">
        <v>136</v>
      </c>
      <c r="B8" t="s">
        <v>134</v>
      </c>
      <c r="C8" s="5">
        <f>RF!B8</f>
        <v>4.07</v>
      </c>
      <c r="D8" s="5">
        <f>LR!B8</f>
        <v>4.0308557253570498</v>
      </c>
      <c r="E8" s="5">
        <f>Adaboost!B8</f>
        <v>4.7272727272727204</v>
      </c>
      <c r="F8" s="5">
        <f>XGBR!B8</f>
        <v>3.1071775000000001</v>
      </c>
      <c r="G8" s="5">
        <f>Huber!B8</f>
        <v>3.8000014076389399</v>
      </c>
      <c r="H8" s="5">
        <f>BayesRidge!B8</f>
        <v>4.01832274308265</v>
      </c>
      <c r="I8" s="5">
        <f>Elastic!B8</f>
        <v>4.2421822550239501</v>
      </c>
      <c r="J8" s="5">
        <f>GBR!B8</f>
        <v>4.1225249073102699</v>
      </c>
      <c r="K8" s="6">
        <f t="shared" si="0"/>
        <v>4.3768328727642816</v>
      </c>
      <c r="L8">
        <f t="shared" si="2"/>
        <v>4.7272727272727204</v>
      </c>
      <c r="M8">
        <f t="shared" si="3"/>
        <v>3.1071775000000001</v>
      </c>
      <c r="N8">
        <v>3.9</v>
      </c>
      <c r="O8" s="5">
        <f>RF!C8</f>
        <v>4</v>
      </c>
      <c r="P8" s="5">
        <f>LR!C8</f>
        <v>3.8270852259744901</v>
      </c>
      <c r="Q8" s="5">
        <f>Adaboost!C8</f>
        <v>4.3709090909090902</v>
      </c>
      <c r="R8" s="5">
        <f>XGBR!C8</f>
        <v>2.9910817000000001</v>
      </c>
      <c r="S8" s="5">
        <f>Huber!C8</f>
        <v>3.6000013116669698</v>
      </c>
      <c r="T8" s="5">
        <f>BayesRidge!C8</f>
        <v>3.82605052801095</v>
      </c>
      <c r="U8" s="5">
        <f>Elastic!C8</f>
        <v>3.9964975095281599</v>
      </c>
      <c r="V8" s="5">
        <f>GBR!C8</f>
        <v>4.0823144030204501</v>
      </c>
      <c r="W8" s="6">
        <f t="shared" si="1"/>
        <v>3.8820091082363692</v>
      </c>
      <c r="X8" s="6">
        <f t="shared" si="4"/>
        <v>4.3709090909090902</v>
      </c>
      <c r="Y8" s="6">
        <f t="shared" si="5"/>
        <v>2.9910817000000001</v>
      </c>
      <c r="Z8">
        <v>3.7</v>
      </c>
      <c r="AA8" s="6">
        <f>MAX(L8,M8,X9,Y9)-MIN(L9,M9,X8,Y8)</f>
        <v>1.7361910272727203</v>
      </c>
      <c r="AB8" s="6">
        <f>MIN(L8,M8,X9,Y9)-MAX(L9,M9,X8,Y8)</f>
        <v>-1.26373159090909</v>
      </c>
      <c r="AC8" s="6"/>
      <c r="AE8" t="s">
        <v>156</v>
      </c>
      <c r="AF8" s="6">
        <f>RF!D8</f>
        <v>4.32</v>
      </c>
      <c r="AG8" s="6">
        <f>LR!D8</f>
        <v>4.5015427408318498</v>
      </c>
      <c r="AH8" s="6">
        <f>Adaboost!D8</f>
        <v>4.1419753086419702</v>
      </c>
      <c r="AI8" s="6">
        <f>XGBR!D8</f>
        <v>4.1969155999999996</v>
      </c>
      <c r="AJ8" s="6">
        <f>Huber!D8</f>
        <v>4.5773667600254804</v>
      </c>
      <c r="AK8" s="6">
        <f>BayesRidge!D8</f>
        <v>4.4591692088061796</v>
      </c>
      <c r="AL8" s="6">
        <f>Elastic!D8</f>
        <v>4.8013344409779801</v>
      </c>
      <c r="AM8" s="6">
        <f>GBR!D8</f>
        <v>4.3806202450814196</v>
      </c>
      <c r="AN8" s="6">
        <f>AVERAGE(AF8:AM8,Neural!D8)</f>
        <v>4.4382915216307035</v>
      </c>
      <c r="AO8" s="6">
        <f>MAX(AF8:AM8,Neural!D8)</f>
        <v>4.8013344409779801</v>
      </c>
      <c r="AP8" s="6">
        <f>MIN(AF8:AM8,Neural!D8)</f>
        <v>4.1419753086419702</v>
      </c>
    </row>
    <row r="9" spans="1:42" ht="15" thickBot="1" x14ac:dyDescent="0.35">
      <c r="A9" t="s">
        <v>134</v>
      </c>
      <c r="B9" t="s">
        <v>136</v>
      </c>
      <c r="C9" s="5">
        <f>RF!B9</f>
        <v>3</v>
      </c>
      <c r="D9" s="5">
        <f>LR!B9</f>
        <v>3.4856161438065398</v>
      </c>
      <c r="E9" s="5">
        <f>Adaboost!B9</f>
        <v>3.51104565537555</v>
      </c>
      <c r="F9" s="5">
        <f>XGBR!B9</f>
        <v>3.1372252</v>
      </c>
      <c r="G9" s="5">
        <f>Huber!B9</f>
        <v>3.3000429438616901</v>
      </c>
      <c r="H9" s="5">
        <f>BayesRidge!B9</f>
        <v>3.4905194440401401</v>
      </c>
      <c r="I9" s="5">
        <f>Elastic!B9</f>
        <v>3.8856417809345101</v>
      </c>
      <c r="J9" s="5">
        <f>GBR!B9</f>
        <v>3.1195347184478299</v>
      </c>
      <c r="K9" s="6">
        <f t="shared" si="0"/>
        <v>3.3826789902875567</v>
      </c>
      <c r="L9">
        <f t="shared" si="2"/>
        <v>3.8856417809345101</v>
      </c>
      <c r="M9">
        <f t="shared" si="3"/>
        <v>3</v>
      </c>
      <c r="N9">
        <v>3.3</v>
      </c>
      <c r="O9" s="5">
        <f>RF!C9</f>
        <v>4</v>
      </c>
      <c r="P9" s="5">
        <f>LR!C9</f>
        <v>4.6632495593449699</v>
      </c>
      <c r="Q9" s="5">
        <f>Adaboost!C9</f>
        <v>4.3709090909090902</v>
      </c>
      <c r="R9" s="5">
        <f>XGBR!C9</f>
        <v>4.1470856999999999</v>
      </c>
      <c r="S9" s="5">
        <f>Huber!C9</f>
        <v>4.4001183183050596</v>
      </c>
      <c r="T9" s="5">
        <f>BayesRidge!C9</f>
        <v>4.6540554138989796</v>
      </c>
      <c r="U9" s="5">
        <f>Elastic!C9</f>
        <v>4.5074982942935096</v>
      </c>
      <c r="V9" s="5">
        <f>GBR!C9</f>
        <v>4.0940754381271498</v>
      </c>
      <c r="W9" s="6">
        <f t="shared" si="1"/>
        <v>4.382036556951002</v>
      </c>
      <c r="X9" s="6">
        <f t="shared" si="4"/>
        <v>4.6632495593449699</v>
      </c>
      <c r="Y9" s="6">
        <f t="shared" si="5"/>
        <v>4</v>
      </c>
      <c r="Z9">
        <v>4.7</v>
      </c>
      <c r="AC9" s="6"/>
      <c r="AE9" t="s">
        <v>157</v>
      </c>
      <c r="AF9" s="6">
        <f>RF!D9</f>
        <v>4.3499999999999996</v>
      </c>
      <c r="AG9" s="6">
        <f>LR!D9</f>
        <v>4.4218347195736003</v>
      </c>
      <c r="AH9" s="6">
        <f>Adaboost!D9</f>
        <v>4.0391588107324097</v>
      </c>
      <c r="AI9" s="6">
        <f>XGBR!D9</f>
        <v>4.5053305999999997</v>
      </c>
      <c r="AJ9" s="6">
        <f>Huber!D9</f>
        <v>4.3921144713475098</v>
      </c>
      <c r="AK9" s="6">
        <f>BayesRidge!D9</f>
        <v>4.4185882189252403</v>
      </c>
      <c r="AL9" s="6">
        <f>Elastic!D9</f>
        <v>4.7243983832051901</v>
      </c>
      <c r="AM9" s="6">
        <f>GBR!D9</f>
        <v>4.3988467844396899</v>
      </c>
      <c r="AN9" s="6">
        <f>AVERAGE(AF9:AM9,Neural!D9)</f>
        <v>4.4178051068693245</v>
      </c>
      <c r="AO9" s="6">
        <f>MAX(AF9:AM9,Neural!D9)</f>
        <v>4.7243983832051901</v>
      </c>
      <c r="AP9" s="6">
        <f>MIN(AF9:AM9,Neural!D9)</f>
        <v>4.0391588107324097</v>
      </c>
    </row>
    <row r="10" spans="1:42" ht="15" thickBot="1" x14ac:dyDescent="0.35">
      <c r="A10" t="s">
        <v>123</v>
      </c>
      <c r="B10" t="s">
        <v>125</v>
      </c>
      <c r="C10" s="5">
        <f>RF!B10</f>
        <v>6</v>
      </c>
      <c r="D10" s="5">
        <f>LR!B10</f>
        <v>5.90748530948433</v>
      </c>
      <c r="E10" s="5">
        <f>Adaboost!B10</f>
        <v>6.6857142857142797</v>
      </c>
      <c r="F10" s="5">
        <f>XGBR!B10</f>
        <v>5.0000340000000003</v>
      </c>
      <c r="G10" s="5">
        <f>Huber!B10</f>
        <v>5.7001528694366801</v>
      </c>
      <c r="H10" s="5">
        <f>BayesRidge!B10</f>
        <v>5.8938231033919797</v>
      </c>
      <c r="I10" s="5">
        <f>Elastic!B10</f>
        <v>5.3938936047110699</v>
      </c>
      <c r="J10" s="5">
        <f>GBR!B10</f>
        <v>6.0872362012468004</v>
      </c>
      <c r="K10" s="6">
        <f t="shared" si="0"/>
        <v>5.8368191319251839</v>
      </c>
      <c r="L10">
        <f t="shared" si="2"/>
        <v>6.6857142857142797</v>
      </c>
      <c r="M10">
        <f t="shared" si="3"/>
        <v>5.0000340000000003</v>
      </c>
      <c r="N10">
        <v>5.7</v>
      </c>
      <c r="O10" s="5">
        <f>RF!C10</f>
        <v>4.05</v>
      </c>
      <c r="P10" s="5">
        <f>LR!C10</f>
        <v>4.4844962378661197</v>
      </c>
      <c r="Q10" s="5">
        <f>Adaboost!C10</f>
        <v>4.3709090909090902</v>
      </c>
      <c r="R10" s="5">
        <f>XGBR!C10</f>
        <v>4.1693709999999999</v>
      </c>
      <c r="S10" s="5">
        <f>Huber!C10</f>
        <v>4.5000978007310204</v>
      </c>
      <c r="T10" s="5">
        <f>BayesRidge!C10</f>
        <v>4.4767152079389696</v>
      </c>
      <c r="U10" s="5">
        <f>Elastic!C10</f>
        <v>4.2618453563095597</v>
      </c>
      <c r="V10" s="5">
        <f>GBR!C10</f>
        <v>4.0583591703222304</v>
      </c>
      <c r="W10" s="6">
        <f t="shared" si="1"/>
        <v>4.3187636318204143</v>
      </c>
      <c r="X10" s="6">
        <f t="shared" si="4"/>
        <v>4.5000978007310204</v>
      </c>
      <c r="Y10" s="6">
        <f t="shared" si="5"/>
        <v>4.05</v>
      </c>
      <c r="Z10">
        <v>4.5</v>
      </c>
      <c r="AA10" s="6">
        <f>MAX(L10,M10,X11,Y11)-MIN(L11,M11,X10,Y10)</f>
        <v>3.6869402985074604</v>
      </c>
      <c r="AB10" s="6">
        <f>MIN(L10,M10,X11,Y11)-MAX(L11,M11,X10,Y10)</f>
        <v>-0.71263568325790949</v>
      </c>
      <c r="AC10" s="6"/>
      <c r="AE10" t="s">
        <v>158</v>
      </c>
      <c r="AF10" s="6">
        <f>RF!D10</f>
        <v>4.76</v>
      </c>
      <c r="AG10" s="6">
        <f>LR!D10</f>
        <v>4.7250808504959299</v>
      </c>
      <c r="AH10" s="6">
        <f>Adaboost!D10</f>
        <v>4.0139296187683202</v>
      </c>
      <c r="AI10" s="6">
        <f>XGBR!D10</f>
        <v>4.5267850000000003</v>
      </c>
      <c r="AJ10" s="6">
        <f>Huber!D10</f>
        <v>4.6738388839484504</v>
      </c>
      <c r="AK10" s="6">
        <f>BayesRidge!D10</f>
        <v>4.7717371962291102</v>
      </c>
      <c r="AL10" s="6">
        <f>Elastic!D10</f>
        <v>4.7590499003805196</v>
      </c>
      <c r="AM10" s="6">
        <f>GBR!D10</f>
        <v>4.5066202583646202</v>
      </c>
      <c r="AN10" s="6">
        <f>AVERAGE(AF10:AM10,Neural!D10)</f>
        <v>4.6178857976923151</v>
      </c>
      <c r="AO10" s="6">
        <f>MAX(AF10:AM10,Neural!D10)</f>
        <v>4.8239304710438899</v>
      </c>
      <c r="AP10" s="6">
        <f>MIN(AF10:AM10,Neural!D10)</f>
        <v>4.0139296187683202</v>
      </c>
    </row>
    <row r="11" spans="1:42" ht="15" thickBot="1" x14ac:dyDescent="0.35">
      <c r="A11" t="s">
        <v>125</v>
      </c>
      <c r="B11" t="s">
        <v>123</v>
      </c>
      <c r="C11" s="5">
        <f>RF!B11</f>
        <v>5.1100000000000003</v>
      </c>
      <c r="D11" s="5">
        <f>LR!B11</f>
        <v>5.4671744640345796</v>
      </c>
      <c r="E11" s="5">
        <f>Adaboost!B11</f>
        <v>5.7126696832579098</v>
      </c>
      <c r="F11" s="5">
        <f>XGBR!B11</f>
        <v>5.0863300000000002</v>
      </c>
      <c r="G11" s="5">
        <f>Huber!B11</f>
        <v>5.3000008754903698</v>
      </c>
      <c r="H11" s="5">
        <f>BayesRidge!B11</f>
        <v>5.4517795867353502</v>
      </c>
      <c r="I11" s="5">
        <f>Elastic!B11</f>
        <v>5.1397082833991403</v>
      </c>
      <c r="J11" s="5">
        <f>GBR!B11</f>
        <v>5.1232137057077098</v>
      </c>
      <c r="K11" s="6">
        <f t="shared" si="0"/>
        <v>5.3231750454948621</v>
      </c>
      <c r="L11">
        <f t="shared" si="2"/>
        <v>5.7126696832579098</v>
      </c>
      <c r="M11">
        <f t="shared" si="3"/>
        <v>5.0863300000000002</v>
      </c>
      <c r="N11">
        <v>5.6</v>
      </c>
      <c r="O11" s="5">
        <f>RF!C11</f>
        <v>7.01</v>
      </c>
      <c r="P11" s="5">
        <f>LR!C11</f>
        <v>7.4330481078139901</v>
      </c>
      <c r="Q11" s="5">
        <f>Adaboost!C11</f>
        <v>7.7369402985074602</v>
      </c>
      <c r="R11" s="5">
        <f>XGBR!C11</f>
        <v>7.1290627000000004</v>
      </c>
      <c r="S11" s="5">
        <f>Huber!C11</f>
        <v>7.2999998572832503</v>
      </c>
      <c r="T11" s="5">
        <f>BayesRidge!C11</f>
        <v>7.44463374674286</v>
      </c>
      <c r="U11" s="5">
        <f>Elastic!C11</f>
        <v>6.5190263615541202</v>
      </c>
      <c r="V11" s="5">
        <f>GBR!C11</f>
        <v>7.11456589697144</v>
      </c>
      <c r="W11" s="6">
        <f t="shared" si="1"/>
        <v>7.2449723420401044</v>
      </c>
      <c r="X11" s="6">
        <f t="shared" si="4"/>
        <v>7.7369402985074602</v>
      </c>
      <c r="Y11" s="6">
        <f t="shared" si="5"/>
        <v>6.5190263615541202</v>
      </c>
      <c r="Z11">
        <v>7.4</v>
      </c>
      <c r="AC11" s="6"/>
      <c r="AE11" t="s">
        <v>159</v>
      </c>
      <c r="AF11" s="6">
        <f>RF!D11</f>
        <v>4.4000000000000004</v>
      </c>
      <c r="AG11" s="6">
        <f>LR!D11</f>
        <v>4.6583701739943404</v>
      </c>
      <c r="AH11" s="6">
        <f>Adaboost!D11</f>
        <v>3.9872340425531898</v>
      </c>
      <c r="AI11" s="6">
        <f>XGBR!D11</f>
        <v>4.5679340000000002</v>
      </c>
      <c r="AJ11" s="6">
        <f>Huber!D11</f>
        <v>4.5981617278598303</v>
      </c>
      <c r="AK11" s="6">
        <f>BayesRidge!D11</f>
        <v>4.5499007821850004</v>
      </c>
      <c r="AL11" s="6">
        <f>Elastic!D11</f>
        <v>4.5416166314086004</v>
      </c>
      <c r="AM11" s="6">
        <f>GBR!D11</f>
        <v>4.3882219666901596</v>
      </c>
      <c r="AN11" s="6">
        <f>AVERAGE(AF11:AM11,Neural!D11)</f>
        <v>4.488841666086933</v>
      </c>
      <c r="AO11" s="6">
        <f>MAX(AF11:AM11,Neural!D11)</f>
        <v>4.70813567009127</v>
      </c>
      <c r="AP11" s="6">
        <f>MIN(AF11:AM11,Neural!D11)</f>
        <v>3.9872340425531898</v>
      </c>
    </row>
    <row r="12" spans="1:42" ht="15" thickBot="1" x14ac:dyDescent="0.35">
      <c r="A12" t="s">
        <v>144</v>
      </c>
      <c r="B12" t="s">
        <v>139</v>
      </c>
      <c r="C12" s="5">
        <f>RF!B12</f>
        <v>3.01</v>
      </c>
      <c r="D12" s="5">
        <f>LR!B12</f>
        <v>3.3643671011239502</v>
      </c>
      <c r="E12" s="5">
        <f>Adaboost!B12</f>
        <v>3.51104565537555</v>
      </c>
      <c r="F12" s="5">
        <f>XGBR!B12</f>
        <v>3.1507246000000002</v>
      </c>
      <c r="G12" s="5">
        <f>Huber!B12</f>
        <v>3.2000434712388701</v>
      </c>
      <c r="H12" s="5">
        <f>BayesRidge!B12</f>
        <v>3.3652151517954398</v>
      </c>
      <c r="I12" s="5">
        <f>Elastic!B12</f>
        <v>3.6327279360106899</v>
      </c>
      <c r="J12" s="5">
        <f>GBR!B12</f>
        <v>3.0928079389172201</v>
      </c>
      <c r="K12" s="6">
        <f t="shared" si="0"/>
        <v>3.2970087627393121</v>
      </c>
      <c r="L12">
        <f t="shared" si="2"/>
        <v>3.6327279360106899</v>
      </c>
      <c r="M12">
        <f t="shared" si="3"/>
        <v>3.01</v>
      </c>
      <c r="N12">
        <v>3.3</v>
      </c>
      <c r="O12" s="5">
        <f>RF!C12</f>
        <v>5.16</v>
      </c>
      <c r="P12" s="5">
        <f>LR!C12</f>
        <v>5.5235077344260599</v>
      </c>
      <c r="Q12" s="5">
        <f>Adaboost!C12</f>
        <v>5.55737704918032</v>
      </c>
      <c r="R12" s="5">
        <f>XGBR!C12</f>
        <v>5.0148970000000004</v>
      </c>
      <c r="S12" s="5">
        <f>Huber!C12</f>
        <v>5.5001133062330601</v>
      </c>
      <c r="T12" s="5">
        <f>BayesRidge!C12</f>
        <v>5.5128633456192704</v>
      </c>
      <c r="U12" s="5">
        <f>Elastic!C12</f>
        <v>4.91639519521841</v>
      </c>
      <c r="V12" s="5">
        <f>GBR!C12</f>
        <v>5.0464036532323</v>
      </c>
      <c r="W12" s="6">
        <f t="shared" si="1"/>
        <v>5.3116998024608133</v>
      </c>
      <c r="X12" s="6">
        <f t="shared" si="4"/>
        <v>5.55737704918032</v>
      </c>
      <c r="Y12" s="6">
        <f t="shared" si="5"/>
        <v>4.91639519521841</v>
      </c>
      <c r="Z12">
        <v>5.5</v>
      </c>
      <c r="AA12" s="6">
        <f>MAX(L12,M12,X13,Y13)-MIN(L13,M13,X12,Y12)</f>
        <v>2.5237192491803202</v>
      </c>
      <c r="AB12" s="6">
        <f>MIN(L12,M12,X13,Y13)-MAX(L13,M13,X12,Y12)</f>
        <v>-2.5473770491803203</v>
      </c>
      <c r="AC12" s="6"/>
      <c r="AE12" t="s">
        <v>160</v>
      </c>
      <c r="AF12" s="6">
        <f>RF!D12</f>
        <v>4.7699999999999996</v>
      </c>
      <c r="AG12" s="6">
        <f>LR!D12</f>
        <v>5.4182187407967</v>
      </c>
      <c r="AH12" s="6">
        <f>Adaboost!D12</f>
        <v>4.6928838951310796</v>
      </c>
      <c r="AI12" s="6">
        <f>XGBR!D12</f>
        <v>5.1358155999999999</v>
      </c>
      <c r="AJ12" s="6">
        <f>Huber!D12</f>
        <v>5.4188466833527</v>
      </c>
      <c r="AK12" s="6">
        <f>BayesRidge!D12</f>
        <v>5.46631195383228</v>
      </c>
      <c r="AL12" s="6">
        <f>Elastic!D12</f>
        <v>4.9775479672703398</v>
      </c>
      <c r="AM12" s="6">
        <f>GBR!D12</f>
        <v>4.7592542551594104</v>
      </c>
      <c r="AN12" s="6">
        <f>AVERAGE(AF12:AM12,Neural!D12)</f>
        <v>5.1148579113848154</v>
      </c>
      <c r="AO12" s="6">
        <f>MAX(AF12:AM12,Neural!D12)</f>
        <v>5.46631195383228</v>
      </c>
      <c r="AP12" s="6">
        <f>MIN(AF12:AM12,Neural!D12)</f>
        <v>4.6928838951310796</v>
      </c>
    </row>
    <row r="13" spans="1:42" ht="15" thickBot="1" x14ac:dyDescent="0.35">
      <c r="A13" t="s">
        <v>139</v>
      </c>
      <c r="B13" t="s">
        <v>144</v>
      </c>
      <c r="C13" s="5">
        <f>RF!B13</f>
        <v>4.05</v>
      </c>
      <c r="D13" s="5">
        <f>LR!B13</f>
        <v>4.0620471747818403</v>
      </c>
      <c r="E13" s="5">
        <f>Adaboost!B13</f>
        <v>4.7272727272727204</v>
      </c>
      <c r="F13" s="5">
        <f>XGBR!B13</f>
        <v>3.0336577999999998</v>
      </c>
      <c r="G13" s="5">
        <f>Huber!B13</f>
        <v>3.8999998622799601</v>
      </c>
      <c r="H13" s="5">
        <f>BayesRidge!B13</f>
        <v>4.0667081055741496</v>
      </c>
      <c r="I13" s="5">
        <f>Elastic!B13</f>
        <v>4.2858074876007102</v>
      </c>
      <c r="J13" s="5">
        <f>GBR!B13</f>
        <v>4.1146812330147302</v>
      </c>
      <c r="K13" s="6">
        <f t="shared" si="0"/>
        <v>4.0343540361908099</v>
      </c>
      <c r="L13">
        <f t="shared" si="2"/>
        <v>4.7272727272727204</v>
      </c>
      <c r="M13">
        <f t="shared" si="3"/>
        <v>3.0336577999999998</v>
      </c>
      <c r="N13">
        <v>4</v>
      </c>
      <c r="O13" s="5">
        <f>RF!C13</f>
        <v>5.01</v>
      </c>
      <c r="P13" s="5">
        <f>LR!C13</f>
        <v>5.49035917099524</v>
      </c>
      <c r="Q13" s="5">
        <f>Adaboost!C13</f>
        <v>5.55737704918032</v>
      </c>
      <c r="R13" s="5">
        <f>XGBR!C13</f>
        <v>5.0101193999999998</v>
      </c>
      <c r="S13" s="5">
        <f>Huber!C13</f>
        <v>5.3000026369775197</v>
      </c>
      <c r="T13" s="5">
        <f>BayesRidge!C13</f>
        <v>5.4932126607812197</v>
      </c>
      <c r="U13" s="5">
        <f>Elastic!C13</f>
        <v>5.3060543172854402</v>
      </c>
      <c r="V13" s="5">
        <f>GBR!C13</f>
        <v>5.0788677642035198</v>
      </c>
      <c r="W13" s="6">
        <f t="shared" si="1"/>
        <v>5.3040797796368411</v>
      </c>
      <c r="X13" s="6">
        <f t="shared" si="4"/>
        <v>5.55737704918032</v>
      </c>
      <c r="Y13" s="6">
        <f t="shared" si="5"/>
        <v>5.01</v>
      </c>
      <c r="Z13">
        <v>5.3</v>
      </c>
      <c r="AC13" s="6"/>
      <c r="AE13" t="s">
        <v>161</v>
      </c>
      <c r="AF13" s="6">
        <f>RF!D13</f>
        <v>3.4</v>
      </c>
      <c r="AG13" s="6">
        <f>LR!D13</f>
        <v>3.4584842869937402</v>
      </c>
      <c r="AH13" s="6">
        <f>Adaboost!D13</f>
        <v>3.8882035466460998</v>
      </c>
      <c r="AI13" s="6">
        <f>XGBR!D13</f>
        <v>3.3662160000000001</v>
      </c>
      <c r="AJ13" s="6">
        <f>Huber!D13</f>
        <v>3.38057338293196</v>
      </c>
      <c r="AK13" s="6">
        <f>BayesRidge!D13</f>
        <v>3.41543731799637</v>
      </c>
      <c r="AL13" s="6">
        <f>Elastic!D13</f>
        <v>4.1004757986424503</v>
      </c>
      <c r="AM13" s="6">
        <f>GBR!D13</f>
        <v>3.49281904167609</v>
      </c>
      <c r="AN13" s="6">
        <f>AVERAGE(AF13:AM13,Neural!D13)</f>
        <v>3.5503190001645484</v>
      </c>
      <c r="AO13" s="6">
        <f>MAX(AF13:AM13,Neural!D13)</f>
        <v>4.1004757986424503</v>
      </c>
      <c r="AP13" s="6">
        <f>MIN(AF13:AM13,Neural!D13)</f>
        <v>3.3662160000000001</v>
      </c>
    </row>
    <row r="14" spans="1:42" ht="15" thickBot="1" x14ac:dyDescent="0.35">
      <c r="A14" t="s">
        <v>133</v>
      </c>
      <c r="B14" t="s">
        <v>138</v>
      </c>
      <c r="C14" s="5">
        <f>RF!B14</f>
        <v>5.03</v>
      </c>
      <c r="D14" s="5">
        <f>LR!B14</f>
        <v>5.1462144756172901</v>
      </c>
      <c r="E14" s="5">
        <f>Adaboost!B14</f>
        <v>5.7126696832579098</v>
      </c>
      <c r="F14" s="5">
        <f>XGBR!B14</f>
        <v>4.1825749999999999</v>
      </c>
      <c r="G14" s="5">
        <f>Huber!B14</f>
        <v>4.9000002878330298</v>
      </c>
      <c r="H14" s="5">
        <f>BayesRidge!B14</f>
        <v>5.1598562277515203</v>
      </c>
      <c r="I14" s="5">
        <f>Elastic!B14</f>
        <v>5.0326894077719198</v>
      </c>
      <c r="J14" s="5">
        <f>GBR!B14</f>
        <v>5.0895276616755796</v>
      </c>
      <c r="K14" s="6">
        <f t="shared" si="0"/>
        <v>5.0393714581398434</v>
      </c>
      <c r="L14">
        <f t="shared" si="2"/>
        <v>5.7126696832579098</v>
      </c>
      <c r="M14">
        <f t="shared" si="3"/>
        <v>4.1825749999999999</v>
      </c>
      <c r="N14">
        <v>5.0999999999999996</v>
      </c>
      <c r="O14" s="5">
        <f>RF!C14</f>
        <v>3</v>
      </c>
      <c r="P14" s="5">
        <f>LR!C14</f>
        <v>3.2755366914048998</v>
      </c>
      <c r="Q14" s="5">
        <f>Adaboost!C14</f>
        <v>3.22508038585209</v>
      </c>
      <c r="R14" s="5">
        <f>XGBR!C14</f>
        <v>3.0496835999999998</v>
      </c>
      <c r="S14" s="5">
        <f>Huber!C14</f>
        <v>3.10000106547511</v>
      </c>
      <c r="T14" s="5">
        <f>BayesRidge!C14</f>
        <v>3.2814370485069402</v>
      </c>
      <c r="U14" s="5">
        <f>Elastic!C14</f>
        <v>3.6757152159190798</v>
      </c>
      <c r="V14" s="5">
        <f>GBR!C14</f>
        <v>3.0918725590451301</v>
      </c>
      <c r="W14" s="6">
        <f t="shared" si="1"/>
        <v>3.2240001024173677</v>
      </c>
      <c r="X14" s="6">
        <f t="shared" si="4"/>
        <v>3.6757152159190798</v>
      </c>
      <c r="Y14" s="6">
        <f t="shared" si="5"/>
        <v>3</v>
      </c>
      <c r="Z14">
        <v>3.2</v>
      </c>
      <c r="AA14" s="6">
        <f>MAX(L14,M14,X15,Y15)-MIN(L15,M15,X14,Y14)</f>
        <v>2.7126696832579098</v>
      </c>
      <c r="AB14" s="6">
        <f>MIN(L14,M14,X15,Y15)-MAX(L15,M15,X14,Y14)</f>
        <v>-3.5964908857142799</v>
      </c>
      <c r="AC14" s="6"/>
      <c r="AE14" t="s">
        <v>162</v>
      </c>
      <c r="AF14" s="6">
        <f>RF!D14</f>
        <v>5.0999999999999996</v>
      </c>
      <c r="AG14" s="6">
        <f>LR!D14</f>
        <v>5.1159399858272003</v>
      </c>
      <c r="AH14" s="6">
        <f>Adaboost!D14</f>
        <v>4.8237791932059402</v>
      </c>
      <c r="AI14" s="6">
        <f>XGBR!D14</f>
        <v>5.0542182999999996</v>
      </c>
      <c r="AJ14" s="6">
        <f>Huber!D14</f>
        <v>5.1600779506328198</v>
      </c>
      <c r="AK14" s="6">
        <f>BayesRidge!D14</f>
        <v>5.1696352007319097</v>
      </c>
      <c r="AL14" s="6">
        <f>Elastic!D14</f>
        <v>5.1157805483153496</v>
      </c>
      <c r="AM14" s="6">
        <f>GBR!D14</f>
        <v>5.2611243162586501</v>
      </c>
      <c r="AN14" s="6">
        <f>AVERAGE(AF14:AM14,Neural!D14)</f>
        <v>5.1033637541447838</v>
      </c>
      <c r="AO14" s="6">
        <f>MAX(AF14:AM14,Neural!D14)</f>
        <v>5.2611243162586501</v>
      </c>
      <c r="AP14" s="6">
        <f>MIN(AF14:AM14,Neural!D14)</f>
        <v>4.8237791932059402</v>
      </c>
    </row>
    <row r="15" spans="1:42" ht="15" thickBot="1" x14ac:dyDescent="0.35">
      <c r="A15" t="s">
        <v>138</v>
      </c>
      <c r="B15" t="s">
        <v>133</v>
      </c>
      <c r="C15" s="5">
        <f>RF!B15</f>
        <v>6</v>
      </c>
      <c r="D15" s="5">
        <f>LR!B15</f>
        <v>5.8928673201306001</v>
      </c>
      <c r="E15" s="5">
        <f>Adaboost!B15</f>
        <v>6.6857142857142797</v>
      </c>
      <c r="F15" s="5">
        <f>XGBR!B15</f>
        <v>5.0079912999999996</v>
      </c>
      <c r="G15" s="5">
        <f>Huber!B15</f>
        <v>5.7000001417296398</v>
      </c>
      <c r="H15" s="5">
        <f>BayesRidge!B15</f>
        <v>5.8983360010603301</v>
      </c>
      <c r="I15" s="5">
        <f>Elastic!B15</f>
        <v>5.1081148656846604</v>
      </c>
      <c r="J15" s="5">
        <f>GBR!B15</f>
        <v>6.1023920270565304</v>
      </c>
      <c r="K15" s="6">
        <f t="shared" si="0"/>
        <v>5.806240553740758</v>
      </c>
      <c r="L15">
        <f t="shared" si="2"/>
        <v>6.6857142857142797</v>
      </c>
      <c r="M15">
        <f t="shared" si="3"/>
        <v>5.0079912999999996</v>
      </c>
      <c r="N15">
        <v>5.9</v>
      </c>
      <c r="O15" s="5">
        <f>RF!C15</f>
        <v>4.0599999999999996</v>
      </c>
      <c r="P15" s="5">
        <f>LR!C15</f>
        <v>4.2551268364779604</v>
      </c>
      <c r="Q15" s="5">
        <f>Adaboost!C15</f>
        <v>4.3709090909090902</v>
      </c>
      <c r="R15" s="5">
        <f>XGBR!C15</f>
        <v>3.0892233999999998</v>
      </c>
      <c r="S15" s="5">
        <f>Huber!C15</f>
        <v>3.9000043139710501</v>
      </c>
      <c r="T15" s="5">
        <f>BayesRidge!C15</f>
        <v>4.2568043807202898</v>
      </c>
      <c r="U15" s="5">
        <f>Elastic!C15</f>
        <v>4.3291005983767104</v>
      </c>
      <c r="V15" s="5">
        <f>GBR!C15</f>
        <v>4.1359832289612699</v>
      </c>
      <c r="W15" s="6">
        <f t="shared" si="1"/>
        <v>4.0707992202370455</v>
      </c>
      <c r="X15" s="6">
        <f t="shared" si="4"/>
        <v>4.3709090909090902</v>
      </c>
      <c r="Y15" s="6">
        <f t="shared" si="5"/>
        <v>3.0892233999999998</v>
      </c>
      <c r="Z15">
        <v>4.3</v>
      </c>
      <c r="AC15" s="6"/>
      <c r="AE15" t="s">
        <v>163</v>
      </c>
      <c r="AF15" s="6">
        <f>RF!D15</f>
        <v>4.7300000000000004</v>
      </c>
      <c r="AG15" s="6">
        <f>LR!D15</f>
        <v>5.0070065994162896</v>
      </c>
      <c r="AH15" s="6">
        <f>Adaboost!D15</f>
        <v>4.4608938547486003</v>
      </c>
      <c r="AI15" s="6">
        <f>XGBR!D15</f>
        <v>4.4137554000000003</v>
      </c>
      <c r="AJ15" s="6">
        <f>Huber!D15</f>
        <v>4.9732277195067303</v>
      </c>
      <c r="AK15" s="6">
        <f>BayesRidge!D15</f>
        <v>4.9254985272186698</v>
      </c>
      <c r="AL15" s="6">
        <f>Elastic!D15</f>
        <v>4.75587821830183</v>
      </c>
      <c r="AM15" s="6">
        <f>GBR!D15</f>
        <v>5.2090493899131403</v>
      </c>
      <c r="AN15" s="6">
        <f>AVERAGE(AF15:AM15,Neural!D15)</f>
        <v>4.8314951777281907</v>
      </c>
      <c r="AO15" s="6">
        <f>MAX(AF15:AM15,Neural!D15)</f>
        <v>5.2090493899131403</v>
      </c>
      <c r="AP15" s="6">
        <f>MIN(AF15:AM15,Neural!D15)</f>
        <v>4.4137554000000003</v>
      </c>
    </row>
    <row r="16" spans="1:42" ht="15" thickBot="1" x14ac:dyDescent="0.35">
      <c r="A16" t="s">
        <v>129</v>
      </c>
      <c r="B16" t="s">
        <v>124</v>
      </c>
      <c r="C16" s="5">
        <f>RF!B16</f>
        <v>5.07</v>
      </c>
      <c r="D16" s="5">
        <f>LR!B16</f>
        <v>4.95917509016697</v>
      </c>
      <c r="E16" s="5">
        <f>Adaboost!B16</f>
        <v>5.7126696832579098</v>
      </c>
      <c r="F16" s="5">
        <f>XGBR!B16</f>
        <v>4.1663876000000002</v>
      </c>
      <c r="G16" s="5">
        <f>Huber!B16</f>
        <v>4.7001527768432299</v>
      </c>
      <c r="H16" s="5">
        <f>BayesRidge!B16</f>
        <v>4.9505932493789304</v>
      </c>
      <c r="I16" s="5">
        <f>Elastic!B16</f>
        <v>4.6083622121324401</v>
      </c>
      <c r="J16" s="5">
        <f>GBR!B16</f>
        <v>5.1390321536563599</v>
      </c>
      <c r="K16" s="6">
        <f t="shared" si="0"/>
        <v>4.9161168332141463</v>
      </c>
      <c r="L16">
        <f t="shared" si="2"/>
        <v>5.7126696832579098</v>
      </c>
      <c r="M16">
        <f t="shared" si="3"/>
        <v>4.1663876000000002</v>
      </c>
      <c r="N16">
        <v>4.8</v>
      </c>
      <c r="O16" s="5">
        <f>RF!C16</f>
        <v>5.01</v>
      </c>
      <c r="P16" s="5">
        <f>LR!C16</f>
        <v>4.94619270545319</v>
      </c>
      <c r="Q16" s="5">
        <f>Adaboost!C16</f>
        <v>5.55737704918032</v>
      </c>
      <c r="R16" s="5">
        <f>XGBR!C16</f>
        <v>4.1707890000000001</v>
      </c>
      <c r="S16" s="5">
        <f>Huber!C16</f>
        <v>4.6001023951046003</v>
      </c>
      <c r="T16" s="5">
        <f>BayesRidge!C16</f>
        <v>4.9384065924897698</v>
      </c>
      <c r="U16" s="5">
        <f>Elastic!C16</f>
        <v>4.9245714435649797</v>
      </c>
      <c r="V16" s="5">
        <f>GBR!C16</f>
        <v>5.0853590650621996</v>
      </c>
      <c r="W16" s="6">
        <f t="shared" si="1"/>
        <v>4.9054268227611608</v>
      </c>
      <c r="X16" s="6">
        <f t="shared" si="4"/>
        <v>5.55737704918032</v>
      </c>
      <c r="Y16" s="6">
        <f t="shared" si="5"/>
        <v>4.1707890000000001</v>
      </c>
      <c r="Z16">
        <v>5.0999999999999996</v>
      </c>
      <c r="AA16" s="6">
        <f>MAX(L16,M16,X17,Y17)-MIN(L17,M17,X16,Y16)</f>
        <v>2.5676792832579096</v>
      </c>
      <c r="AB16" s="6">
        <f>MIN(L16,M16,X17,Y17)-MAX(L17,M17,X16,Y16)</f>
        <v>-2.55737704918032</v>
      </c>
      <c r="AC16" s="6"/>
      <c r="AE16" t="s">
        <v>164</v>
      </c>
      <c r="AF16" s="6">
        <f>RF!D16</f>
        <v>4.2300000000000004</v>
      </c>
      <c r="AG16" s="6">
        <f>LR!D16</f>
        <v>3.6859846960642502</v>
      </c>
      <c r="AH16" s="6">
        <f>Adaboost!D16</f>
        <v>3.9872340425531898</v>
      </c>
      <c r="AI16" s="6">
        <f>XGBR!D16</f>
        <v>3.4718081999999999</v>
      </c>
      <c r="AJ16" s="6">
        <f>Huber!D16</f>
        <v>3.7017288003892199</v>
      </c>
      <c r="AK16" s="6">
        <f>BayesRidge!D16</f>
        <v>3.7389987384082</v>
      </c>
      <c r="AL16" s="6">
        <f>Elastic!D16</f>
        <v>4.4139058936640803</v>
      </c>
      <c r="AM16" s="6">
        <f>GBR!D16</f>
        <v>3.9936796979484499</v>
      </c>
      <c r="AN16" s="6">
        <f>AVERAGE(AF16:AM16,Neural!D16)</f>
        <v>3.8926857637541721</v>
      </c>
      <c r="AO16" s="6">
        <f>MAX(AF16:AM16,Neural!D16)</f>
        <v>4.4139058936640803</v>
      </c>
      <c r="AP16" s="6">
        <f>MIN(AF16:AM16,Neural!D16)</f>
        <v>3.4718081999999999</v>
      </c>
    </row>
    <row r="17" spans="1:42" ht="15" thickBot="1" x14ac:dyDescent="0.35">
      <c r="A17" t="s">
        <v>124</v>
      </c>
      <c r="B17" t="s">
        <v>129</v>
      </c>
      <c r="C17" s="5">
        <f>RF!B17</f>
        <v>4.1399999999999997</v>
      </c>
      <c r="D17" s="5">
        <f>LR!B17</f>
        <v>3.85414123312894</v>
      </c>
      <c r="E17" s="5">
        <f>Adaboost!B17</f>
        <v>4.7272727272727204</v>
      </c>
      <c r="F17" s="5">
        <f>XGBR!B17</f>
        <v>3.1449904000000002</v>
      </c>
      <c r="G17" s="5">
        <f>Huber!B17</f>
        <v>3.60015188151772</v>
      </c>
      <c r="H17" s="5">
        <f>BayesRidge!B17</f>
        <v>3.8538360989456999</v>
      </c>
      <c r="I17" s="5">
        <f>Elastic!B17</f>
        <v>4.2121137691891004</v>
      </c>
      <c r="J17" s="5">
        <f>GBR!B17</f>
        <v>4.1201265706790897</v>
      </c>
      <c r="K17" s="6">
        <f t="shared" si="0"/>
        <v>3.9323407195314255</v>
      </c>
      <c r="L17">
        <f t="shared" si="2"/>
        <v>4.7272727272727204</v>
      </c>
      <c r="M17">
        <f t="shared" si="3"/>
        <v>3.1449904000000002</v>
      </c>
      <c r="N17">
        <v>3.8</v>
      </c>
      <c r="O17" s="5">
        <f>RF!C17</f>
        <v>3</v>
      </c>
      <c r="P17" s="5">
        <f>LR!C17</f>
        <v>3.5036231863529399</v>
      </c>
      <c r="Q17" s="5">
        <f>Adaboost!C17</f>
        <v>3.22508038585209</v>
      </c>
      <c r="R17" s="5">
        <f>XGBR!C17</f>
        <v>3.0716743000000002</v>
      </c>
      <c r="S17" s="5">
        <f>Huber!C17</f>
        <v>3.3001034397785798</v>
      </c>
      <c r="T17" s="5">
        <f>BayesRidge!C17</f>
        <v>3.5017838965610801</v>
      </c>
      <c r="U17" s="5">
        <f>Elastic!C17</f>
        <v>3.55424571366702</v>
      </c>
      <c r="V17" s="5">
        <f>GBR!C17</f>
        <v>3.0662486407324199</v>
      </c>
      <c r="W17" s="6">
        <f t="shared" si="1"/>
        <v>3.2951579700487517</v>
      </c>
      <c r="X17" s="6">
        <f t="shared" si="4"/>
        <v>3.55424571366702</v>
      </c>
      <c r="Y17" s="6">
        <f t="shared" si="5"/>
        <v>3</v>
      </c>
      <c r="Z17">
        <v>3.3</v>
      </c>
      <c r="AC17" s="6"/>
      <c r="AE17" t="s">
        <v>165</v>
      </c>
      <c r="AF17" s="6">
        <f>RF!D17</f>
        <v>4.25</v>
      </c>
      <c r="AG17" s="6">
        <f>LR!D17</f>
        <v>3.3623169298197002</v>
      </c>
      <c r="AH17" s="6">
        <f>Adaboost!D17</f>
        <v>4.0391588107324097</v>
      </c>
      <c r="AI17" s="6">
        <f>XGBR!D17</f>
        <v>4.5012910000000002</v>
      </c>
      <c r="AJ17" s="6">
        <f>Huber!D17</f>
        <v>3.3877307661879699</v>
      </c>
      <c r="AK17" s="6">
        <f>BayesRidge!D17</f>
        <v>3.3610709107978001</v>
      </c>
      <c r="AL17" s="6">
        <f>Elastic!D17</f>
        <v>4.3964999859090703</v>
      </c>
      <c r="AM17" s="6">
        <f>GBR!D17</f>
        <v>4.2503916994494402</v>
      </c>
      <c r="AN17" s="6">
        <f>AVERAGE(AF17:AM17,Neural!D17)</f>
        <v>3.8801648379012272</v>
      </c>
      <c r="AO17" s="6">
        <f>MAX(AF17:AM17,Neural!D17)</f>
        <v>4.5012910000000002</v>
      </c>
      <c r="AP17" s="6">
        <f>MIN(AF17:AM17,Neural!D17)</f>
        <v>3.3610709107978001</v>
      </c>
    </row>
    <row r="18" spans="1:42" ht="15" thickBot="1" x14ac:dyDescent="0.35">
      <c r="A18" t="s">
        <v>126</v>
      </c>
      <c r="B18" t="s">
        <v>128</v>
      </c>
      <c r="C18" s="5">
        <f>RF!B18</f>
        <v>3.02</v>
      </c>
      <c r="D18" s="5">
        <f>LR!B18</f>
        <v>3.2209223265070701</v>
      </c>
      <c r="E18" s="5">
        <f>Adaboost!B18</f>
        <v>3.51104565537555</v>
      </c>
      <c r="F18" s="5">
        <f>XGBR!B18</f>
        <v>3.0887668000000001</v>
      </c>
      <c r="G18" s="5">
        <f>Huber!B18</f>
        <v>3.0000005540649801</v>
      </c>
      <c r="H18" s="5">
        <f>BayesRidge!B18</f>
        <v>3.2315104828750001</v>
      </c>
      <c r="I18" s="5">
        <f>Elastic!B18</f>
        <v>3.56583668966634</v>
      </c>
      <c r="J18" s="5">
        <f>GBR!B18</f>
        <v>3.1205866175808601</v>
      </c>
      <c r="K18" s="6">
        <f t="shared" si="0"/>
        <v>3.2150120217128233</v>
      </c>
      <c r="L18">
        <f t="shared" si="2"/>
        <v>3.56583668966634</v>
      </c>
      <c r="M18">
        <f t="shared" si="3"/>
        <v>3.0000005540649801</v>
      </c>
      <c r="N18">
        <v>3.4</v>
      </c>
      <c r="O18" s="5">
        <f>RF!C18</f>
        <v>3</v>
      </c>
      <c r="P18" s="5">
        <f>LR!C18</f>
        <v>3.62336934175568</v>
      </c>
      <c r="Q18" s="5">
        <f>Adaboost!C18</f>
        <v>4.3709090909090902</v>
      </c>
      <c r="R18" s="5">
        <f>XGBR!C18</f>
        <v>3.0849570000000002</v>
      </c>
      <c r="S18" s="5">
        <f>Huber!C18</f>
        <v>3.50000115869388</v>
      </c>
      <c r="T18" s="5">
        <f>BayesRidge!C18</f>
        <v>3.6206599464045</v>
      </c>
      <c r="U18" s="5">
        <f>Elastic!C18</f>
        <v>3.83831889506056</v>
      </c>
      <c r="V18" s="5">
        <f>GBR!C18</f>
        <v>4.0622665369368898</v>
      </c>
      <c r="W18" s="6">
        <f t="shared" si="1"/>
        <v>3.6204008764956725</v>
      </c>
      <c r="X18" s="6">
        <f t="shared" si="4"/>
        <v>4.3709090909090902</v>
      </c>
      <c r="Y18" s="6">
        <f t="shared" si="5"/>
        <v>3</v>
      </c>
      <c r="Z18">
        <v>3.7</v>
      </c>
      <c r="AA18" s="6">
        <f>MAX(L18,M18,X19,Y19)-MIN(L19,M19,X18,Y18)</f>
        <v>2.55737704918032</v>
      </c>
      <c r="AB18" s="6">
        <f>MIN(L18,M18,X19,Y19)-MAX(L19,M19,X18,Y18)</f>
        <v>-1.7272721732077403</v>
      </c>
      <c r="AC18" s="6"/>
      <c r="AE18" t="s">
        <v>166</v>
      </c>
      <c r="AF18" s="6">
        <f>RF!D18</f>
        <v>3.44</v>
      </c>
      <c r="AG18" s="6">
        <f>LR!D18</f>
        <v>3.6804644578402699</v>
      </c>
      <c r="AH18" s="6">
        <f>Adaboost!D18</f>
        <v>3.8882035466460998</v>
      </c>
      <c r="AI18" s="6">
        <f>XGBR!D18</f>
        <v>2.8385343999999999</v>
      </c>
      <c r="AJ18" s="6">
        <f>Huber!D18</f>
        <v>3.6969944711734999</v>
      </c>
      <c r="AK18" s="6">
        <f>BayesRidge!D18</f>
        <v>3.7239441013013201</v>
      </c>
      <c r="AL18" s="6">
        <f>Elastic!D18</f>
        <v>4.4026590939303203</v>
      </c>
      <c r="AM18" s="6">
        <f>GBR!D18</f>
        <v>3.4324565295634599</v>
      </c>
      <c r="AN18" s="6">
        <f>AVERAGE(AF18:AM18,Neural!D18)</f>
        <v>3.6471227528065211</v>
      </c>
      <c r="AO18" s="6">
        <f>MAX(AF18:AM18,Neural!D18)</f>
        <v>4.4026590939303203</v>
      </c>
      <c r="AP18" s="6">
        <f>MIN(AF18:AM18,Neural!D18)</f>
        <v>2.8385343999999999</v>
      </c>
    </row>
    <row r="19" spans="1:42" ht="15" thickBot="1" x14ac:dyDescent="0.35">
      <c r="A19" t="s">
        <v>128</v>
      </c>
      <c r="B19" t="s">
        <v>126</v>
      </c>
      <c r="C19" s="5">
        <f>RF!B19</f>
        <v>4.09</v>
      </c>
      <c r="D19" s="5">
        <f>LR!B19</f>
        <v>3.7314821448590201</v>
      </c>
      <c r="E19" s="5">
        <f>Adaboost!B19</f>
        <v>4.7272727272727204</v>
      </c>
      <c r="F19" s="5">
        <f>XGBR!B19</f>
        <v>3.0078833</v>
      </c>
      <c r="G19" s="5">
        <f>Huber!B19</f>
        <v>3.6000000975019302</v>
      </c>
      <c r="H19" s="5">
        <f>BayesRidge!B19</f>
        <v>3.7269098845806301</v>
      </c>
      <c r="I19" s="5">
        <f>Elastic!B19</f>
        <v>3.9346064399098299</v>
      </c>
      <c r="J19" s="5">
        <f>GBR!B19</f>
        <v>4.1349732768534997</v>
      </c>
      <c r="K19" s="6">
        <f t="shared" si="0"/>
        <v>3.8561142285779226</v>
      </c>
      <c r="L19">
        <f t="shared" si="2"/>
        <v>4.7272727272727204</v>
      </c>
      <c r="M19">
        <f t="shared" si="3"/>
        <v>3.0078833</v>
      </c>
      <c r="N19">
        <v>3.6</v>
      </c>
      <c r="O19" s="5">
        <f>RF!C19</f>
        <v>5.04</v>
      </c>
      <c r="P19" s="5">
        <f>LR!C19</f>
        <v>5.3927766775533899</v>
      </c>
      <c r="Q19" s="5">
        <f>Adaboost!C19</f>
        <v>5.55737704918032</v>
      </c>
      <c r="R19" s="5">
        <f>XGBR!C19</f>
        <v>5.0036106</v>
      </c>
      <c r="S19" s="5">
        <f>Huber!C19</f>
        <v>5.0000059448317398</v>
      </c>
      <c r="T19" s="5">
        <f>BayesRidge!C19</f>
        <v>5.3895599925443598</v>
      </c>
      <c r="U19" s="5">
        <f>Elastic!C19</f>
        <v>5.4660502087243001</v>
      </c>
      <c r="V19" s="5">
        <f>GBR!C19</f>
        <v>5.1497509216067696</v>
      </c>
      <c r="W19" s="6">
        <f t="shared" si="1"/>
        <v>5.262944066017889</v>
      </c>
      <c r="X19" s="6">
        <f t="shared" si="4"/>
        <v>5.55737704918032</v>
      </c>
      <c r="Y19" s="6">
        <f t="shared" si="5"/>
        <v>5.0000059448317398</v>
      </c>
      <c r="Z19">
        <v>5</v>
      </c>
      <c r="AC19" s="6"/>
      <c r="AE19" t="s">
        <v>167</v>
      </c>
      <c r="AF19" s="6">
        <f>RF!D19</f>
        <v>3.7</v>
      </c>
      <c r="AG19" s="6">
        <f>LR!D19</f>
        <v>4.8049042390658796</v>
      </c>
      <c r="AH19" s="6">
        <f>Adaboost!D19</f>
        <v>4.0139296187683202</v>
      </c>
      <c r="AI19" s="6">
        <f>XGBR!D19</f>
        <v>3.8375862000000001</v>
      </c>
      <c r="AJ19" s="6">
        <f>Huber!D19</f>
        <v>4.84288536275682</v>
      </c>
      <c r="AK19" s="6">
        <f>BayesRidge!D19</f>
        <v>4.7246202245175901</v>
      </c>
      <c r="AL19" s="6">
        <f>Elastic!D19</f>
        <v>4.8089955964554303</v>
      </c>
      <c r="AM19" s="6">
        <f>GBR!D19</f>
        <v>4.1521519570401901</v>
      </c>
      <c r="AN19" s="6">
        <f>AVERAGE(AF19:AM19,Neural!D19)</f>
        <v>4.414539449509153</v>
      </c>
      <c r="AO19" s="6">
        <f>MAX(AF19:AM19,Neural!D19)</f>
        <v>4.8457818469781397</v>
      </c>
      <c r="AP19" s="6">
        <f>MIN(AF19:AM19,Neural!D19)</f>
        <v>3.7</v>
      </c>
    </row>
    <row r="20" spans="1:42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2"/>
        <v>0</v>
      </c>
      <c r="M20">
        <f t="shared" si="3"/>
        <v>0</v>
      </c>
      <c r="N20"/>
      <c r="O20" s="5">
        <f>RF!C20</f>
        <v>0</v>
      </c>
      <c r="P20" s="5">
        <f>LR!C20</f>
        <v>0</v>
      </c>
      <c r="Q20" s="5">
        <f>Adaboost!C20</f>
        <v>0</v>
      </c>
      <c r="R20" s="5">
        <f>XGBR!C20</f>
        <v>0</v>
      </c>
      <c r="S20" s="5">
        <f>Huber!C20</f>
        <v>0</v>
      </c>
      <c r="T20" s="5">
        <f>BayesRidge!C20</f>
        <v>0</v>
      </c>
      <c r="U20" s="5">
        <f>Elastic!C20</f>
        <v>0</v>
      </c>
      <c r="V20" s="5">
        <f>GBR!C20</f>
        <v>0</v>
      </c>
      <c r="W20" s="6">
        <f t="shared" si="1"/>
        <v>0</v>
      </c>
      <c r="X20" s="6">
        <f t="shared" si="4"/>
        <v>0</v>
      </c>
      <c r="Y20" s="6">
        <f t="shared" si="5"/>
        <v>0</v>
      </c>
      <c r="Z20"/>
      <c r="AA20" s="6">
        <f>MAX(L20,M20,X21,Y21)-MIN(L21,M21,X20,Y20)</f>
        <v>0</v>
      </c>
      <c r="AB20" s="6">
        <f>MIN(L20,M20,X21,Y21)-MAX(L21,M21,X20,Y20)</f>
        <v>0</v>
      </c>
      <c r="AC20" s="6"/>
      <c r="AE20"/>
      <c r="AF20" s="6">
        <f>RF!D20</f>
        <v>0</v>
      </c>
      <c r="AG20" s="6">
        <f>LR!D20</f>
        <v>0</v>
      </c>
      <c r="AH20" s="6">
        <f>Adaboost!D20</f>
        <v>0</v>
      </c>
      <c r="AI20" s="6">
        <f>XGBR!D20</f>
        <v>0</v>
      </c>
      <c r="AJ20" s="6">
        <f>Huber!D20</f>
        <v>0</v>
      </c>
      <c r="AK20" s="6">
        <f>BayesRidge!D20</f>
        <v>0</v>
      </c>
      <c r="AL20" s="6">
        <f>Elastic!D20</f>
        <v>0</v>
      </c>
      <c r="AM20" s="6">
        <f>GBR!D20</f>
        <v>0</v>
      </c>
      <c r="AN20" s="6">
        <f>AVERAGE(AF20:AM20,Neural!D20)</f>
        <v>0</v>
      </c>
      <c r="AO20" s="6">
        <f>MAX(AF20:AM20,Neural!D20)</f>
        <v>0</v>
      </c>
      <c r="AP20" s="6">
        <f>MIN(AF20:AM20,Neural!D20)</f>
        <v>0</v>
      </c>
    </row>
    <row r="21" spans="1:42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2"/>
        <v>0</v>
      </c>
      <c r="M21">
        <f t="shared" si="3"/>
        <v>0</v>
      </c>
      <c r="N21"/>
      <c r="O21" s="5">
        <f>RF!C21</f>
        <v>0</v>
      </c>
      <c r="P21" s="5">
        <f>LR!C21</f>
        <v>0</v>
      </c>
      <c r="Q21" s="5">
        <f>Adaboost!C21</f>
        <v>0</v>
      </c>
      <c r="R21" s="5">
        <f>XGBR!C21</f>
        <v>0</v>
      </c>
      <c r="S21" s="5">
        <f>Huber!C21</f>
        <v>0</v>
      </c>
      <c r="T21" s="5">
        <f>BayesRidge!C21</f>
        <v>0</v>
      </c>
      <c r="U21" s="5">
        <f>Elastic!C21</f>
        <v>0</v>
      </c>
      <c r="V21" s="5">
        <f>GBR!C21</f>
        <v>0</v>
      </c>
      <c r="W21" s="6">
        <f t="shared" si="1"/>
        <v>0</v>
      </c>
      <c r="X21" s="6">
        <f t="shared" si="4"/>
        <v>0</v>
      </c>
      <c r="Y21" s="6">
        <f t="shared" si="5"/>
        <v>0</v>
      </c>
      <c r="Z21"/>
      <c r="AC21" s="6"/>
      <c r="AE21"/>
      <c r="AF21" s="6">
        <f>RF!D21</f>
        <v>0</v>
      </c>
      <c r="AG21" s="6">
        <f>LR!D21</f>
        <v>0</v>
      </c>
      <c r="AH21" s="6">
        <f>Adaboost!D21</f>
        <v>0</v>
      </c>
      <c r="AI21" s="6">
        <f>XGBR!D21</f>
        <v>0</v>
      </c>
      <c r="AJ21" s="6">
        <f>Huber!D21</f>
        <v>0</v>
      </c>
      <c r="AK21" s="6">
        <f>BayesRidge!D21</f>
        <v>0</v>
      </c>
      <c r="AL21" s="6">
        <f>Elastic!D21</f>
        <v>0</v>
      </c>
      <c r="AM21" s="6">
        <f>GBR!D21</f>
        <v>0</v>
      </c>
      <c r="AN21" s="6">
        <f>AVERAGE(AF21:AM21,Neural!D21)</f>
        <v>0</v>
      </c>
      <c r="AO21" s="6">
        <f>MAX(AF21:AM21,Neural!D21)</f>
        <v>0</v>
      </c>
      <c r="AP21" s="6">
        <f>MIN(AF21:AM21,Neural!D21)</f>
        <v>0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ARI</v>
      </c>
      <c r="E38" s="6" t="str">
        <f>B2</f>
        <v>WSN</v>
      </c>
      <c r="F38" s="6">
        <f>(K2+W3)/2</f>
        <v>4.4367076548100348</v>
      </c>
      <c r="G38" s="6">
        <f>(K3+W2)/2</f>
        <v>4.8371920808928088</v>
      </c>
      <c r="H38" s="6">
        <f>F38-G38</f>
        <v>-0.40048442608277401</v>
      </c>
      <c r="I38" s="6" t="str">
        <f>IF(G38&gt;F38,E38,D38)</f>
        <v>WSN</v>
      </c>
      <c r="J38" s="6">
        <f t="shared" ref="J38:J51" si="7">F38+G38</f>
        <v>9.2738997357028445</v>
      </c>
      <c r="L38" s="10">
        <f>MAX(K2,W3)</f>
        <v>5.8644207716837951</v>
      </c>
      <c r="M38" s="6">
        <f>MAX(K3,W2)</f>
        <v>4.8442487244284536</v>
      </c>
      <c r="N38" s="6">
        <f t="shared" ref="N38:N54" si="8">L38-M38</f>
        <v>1.0201720472553415</v>
      </c>
      <c r="O38" s="6" t="str">
        <f t="shared" ref="O38:O54" si="9">IF(M38&gt;L38,E38,D38)</f>
        <v>ARI</v>
      </c>
      <c r="P38" s="6">
        <f t="shared" ref="P38:P54" si="10">L38+M38</f>
        <v>10.708669496112249</v>
      </c>
      <c r="AA38"/>
      <c r="AC38" s="6"/>
    </row>
    <row r="39" spans="1:42" ht="15" thickBot="1" x14ac:dyDescent="0.35">
      <c r="A39" t="str">
        <f>A2</f>
        <v>ARI</v>
      </c>
      <c r="B39" s="5">
        <f>Neural!B2</f>
        <v>5.8410907947015396</v>
      </c>
      <c r="C39" s="5">
        <f>Neural!C2</f>
        <v>4.7546212652598197</v>
      </c>
      <c r="D39" s="6" t="str">
        <f>A4</f>
        <v>SEA</v>
      </c>
      <c r="E39" s="6" t="str">
        <f>B4</f>
        <v>CLE</v>
      </c>
      <c r="F39" s="6">
        <f>(K4+W5)/2</f>
        <v>3.803238786698369</v>
      </c>
      <c r="G39" s="6">
        <f>(K5+W4)/2</f>
        <v>4.024822611099502</v>
      </c>
      <c r="H39" s="6">
        <f t="shared" ref="H39:H46" si="11">F39-G39</f>
        <v>-0.221583824401133</v>
      </c>
      <c r="I39" s="6" t="str">
        <f t="shared" ref="I39:I51" si="12">IF(G39&gt;F39,E39,D39)</f>
        <v>CLE</v>
      </c>
      <c r="J39" s="6">
        <f t="shared" si="7"/>
        <v>7.828061397797871</v>
      </c>
      <c r="L39" s="10">
        <f>MAX(K4,W5)</f>
        <v>4.3373784036905594</v>
      </c>
      <c r="M39" s="11">
        <f>MAX(K5,W4)</f>
        <v>4.4082052063573345</v>
      </c>
      <c r="N39" s="6">
        <f t="shared" si="8"/>
        <v>-7.0826802666775102E-2</v>
      </c>
      <c r="O39" s="6" t="str">
        <f t="shared" si="9"/>
        <v>CLE</v>
      </c>
      <c r="P39" s="6">
        <f t="shared" si="10"/>
        <v>8.7455836100478948</v>
      </c>
      <c r="AA39"/>
      <c r="AC39" s="6"/>
    </row>
    <row r="40" spans="1:42" ht="15" thickBot="1" x14ac:dyDescent="0.35">
      <c r="A40" t="str">
        <f>A3</f>
        <v>WSN</v>
      </c>
      <c r="B40" s="5">
        <f>Neural!B3</f>
        <v>4.6838152008959302</v>
      </c>
      <c r="C40" s="5">
        <f>Neural!C3</f>
        <v>3.0032763193570999</v>
      </c>
      <c r="D40" s="6" t="str">
        <f>A6</f>
        <v>TBR</v>
      </c>
      <c r="E40" s="6" t="str">
        <f>B6</f>
        <v>MIN</v>
      </c>
      <c r="F40" s="6">
        <f>(K6+W7)/2</f>
        <v>3.8121156361953843</v>
      </c>
      <c r="G40" s="6">
        <f>(K7+W6)/2</f>
        <v>5.9552588170547143</v>
      </c>
      <c r="H40" s="6">
        <f t="shared" si="11"/>
        <v>-2.14314318085933</v>
      </c>
      <c r="I40" s="6" t="str">
        <f t="shared" si="12"/>
        <v>MIN</v>
      </c>
      <c r="J40" s="6">
        <f t="shared" si="7"/>
        <v>9.767374453250099</v>
      </c>
      <c r="L40" s="10">
        <f>MAX(K6,W7)</f>
        <v>4.1356815698831362</v>
      </c>
      <c r="M40" s="10">
        <f>MAX(K7,W6)</f>
        <v>6.8606825172884509</v>
      </c>
      <c r="N40" s="6">
        <f t="shared" si="8"/>
        <v>-2.7250009474053147</v>
      </c>
      <c r="O40" s="6" t="str">
        <f t="shared" si="9"/>
        <v>MIN</v>
      </c>
      <c r="P40" s="6">
        <f t="shared" si="10"/>
        <v>10.996364087171587</v>
      </c>
      <c r="AA40"/>
      <c r="AC40" s="6"/>
    </row>
    <row r="41" spans="1:42" ht="15" thickBot="1" x14ac:dyDescent="0.35">
      <c r="A41" t="str">
        <f>A4</f>
        <v>SEA</v>
      </c>
      <c r="B41" s="5">
        <f>Neural!B4</f>
        <v>4.5277645825828596</v>
      </c>
      <c r="C41" s="5">
        <f>Neural!C4</f>
        <v>3.6475206258658099</v>
      </c>
      <c r="D41" s="6" t="str">
        <f>A8</f>
        <v>HOU</v>
      </c>
      <c r="E41" s="6" t="str">
        <f>B8</f>
        <v>CHW</v>
      </c>
      <c r="F41" s="6">
        <f>(K8+W9)/2</f>
        <v>4.3794347148576414</v>
      </c>
      <c r="G41" s="6">
        <f>(K9+W8)/2</f>
        <v>3.6323440492619632</v>
      </c>
      <c r="H41" s="6">
        <f t="shared" si="11"/>
        <v>0.74709066559567816</v>
      </c>
      <c r="I41" s="6" t="str">
        <f t="shared" si="12"/>
        <v>HOU</v>
      </c>
      <c r="J41" s="6">
        <f t="shared" si="7"/>
        <v>8.0117787641196045</v>
      </c>
      <c r="L41" s="10">
        <f>MAX(K8,W9)</f>
        <v>4.382036556951002</v>
      </c>
      <c r="M41" s="10">
        <f>MAX(K9,W8)</f>
        <v>3.8820091082363692</v>
      </c>
      <c r="N41" s="6">
        <f t="shared" si="8"/>
        <v>0.50002744871463278</v>
      </c>
      <c r="O41" s="6" t="str">
        <f t="shared" si="9"/>
        <v>HOU</v>
      </c>
      <c r="P41" s="6">
        <f t="shared" si="10"/>
        <v>8.2640456651873713</v>
      </c>
      <c r="AA41"/>
      <c r="AC41" s="6"/>
    </row>
    <row r="42" spans="1:42" ht="15" thickBot="1" x14ac:dyDescent="0.35">
      <c r="A42" t="str">
        <f>A5</f>
        <v>CLE</v>
      </c>
      <c r="B42" s="5">
        <f>Neural!B5</f>
        <v>4.44837799188132</v>
      </c>
      <c r="C42" s="5">
        <f>Neural!C5</f>
        <v>3.3248541098341402</v>
      </c>
      <c r="D42" s="6" t="str">
        <f>A10</f>
        <v>LAD</v>
      </c>
      <c r="E42" s="6" t="str">
        <f>B10</f>
        <v>COL</v>
      </c>
      <c r="F42" s="6">
        <f>(K10+W11)/2</f>
        <v>6.5408957369826446</v>
      </c>
      <c r="G42" s="6">
        <f>(K11+W10)/2</f>
        <v>4.8209693386576387</v>
      </c>
      <c r="H42" s="6">
        <f t="shared" si="11"/>
        <v>1.7199263983250059</v>
      </c>
      <c r="I42" s="6" t="str">
        <f t="shared" si="12"/>
        <v>LAD</v>
      </c>
      <c r="J42" s="6">
        <f t="shared" si="7"/>
        <v>11.361865075640283</v>
      </c>
      <c r="L42" s="10">
        <f>MAX(K10,W11)</f>
        <v>7.2449723420401044</v>
      </c>
      <c r="M42" s="6">
        <f>MAX(K11,W10)</f>
        <v>5.3231750454948621</v>
      </c>
      <c r="N42" s="6">
        <f t="shared" si="8"/>
        <v>1.9217972965452423</v>
      </c>
      <c r="O42" s="6" t="str">
        <f t="shared" si="9"/>
        <v>LAD</v>
      </c>
      <c r="P42" s="6">
        <f t="shared" si="10"/>
        <v>12.568147387534967</v>
      </c>
      <c r="AA42"/>
      <c r="AC42" s="6"/>
    </row>
    <row r="43" spans="1:42" ht="15" thickBot="1" x14ac:dyDescent="0.35">
      <c r="A43" t="str">
        <f>A6</f>
        <v>TBR</v>
      </c>
      <c r="B43" s="5">
        <f>Neural!B6</f>
        <v>3.73932723679374</v>
      </c>
      <c r="C43" s="5">
        <f>Neural!C6</f>
        <v>5.1894976132855097</v>
      </c>
      <c r="D43" s="6" t="str">
        <f>A12</f>
        <v>KCR</v>
      </c>
      <c r="E43" s="6" t="str">
        <f>B12</f>
        <v>OAK</v>
      </c>
      <c r="F43" s="6">
        <f>(K12+W13)/2</f>
        <v>4.3005442711880768</v>
      </c>
      <c r="G43" s="6">
        <f>(K13+W12)/2</f>
        <v>4.673026919325812</v>
      </c>
      <c r="H43" s="6">
        <f t="shared" si="11"/>
        <v>-0.37248264813773524</v>
      </c>
      <c r="I43" s="6" t="str">
        <f t="shared" si="12"/>
        <v>OAK</v>
      </c>
      <c r="J43" s="6">
        <f t="shared" si="7"/>
        <v>8.9735711905138889</v>
      </c>
      <c r="L43" s="10">
        <f>MAX(K12,W13)</f>
        <v>5.3040797796368411</v>
      </c>
      <c r="M43" s="6">
        <f>MAX(K13,W12)</f>
        <v>5.3116998024608133</v>
      </c>
      <c r="N43" s="6">
        <f t="shared" si="8"/>
        <v>-7.6200228239722279E-3</v>
      </c>
      <c r="O43" s="6" t="str">
        <f t="shared" si="9"/>
        <v>OAK</v>
      </c>
      <c r="P43" s="6">
        <f t="shared" si="10"/>
        <v>10.615779582097655</v>
      </c>
      <c r="AA43"/>
      <c r="AC43" s="6"/>
    </row>
    <row r="44" spans="1:42" ht="15" thickBot="1" x14ac:dyDescent="0.35">
      <c r="A44" t="str">
        <f>A8</f>
        <v>HOU</v>
      </c>
      <c r="B44" s="5">
        <f>Neural!B8</f>
        <v>3.9561857659233501</v>
      </c>
      <c r="C44" s="5">
        <f>Neural!C8</f>
        <v>3.8169596519859499</v>
      </c>
      <c r="D44" s="6" t="str">
        <f>A14</f>
        <v>BAL</v>
      </c>
      <c r="E44" s="6" t="str">
        <f>B14</f>
        <v>NYY</v>
      </c>
      <c r="F44" s="6">
        <f>(K14+W15)/2</f>
        <v>4.5550853391884445</v>
      </c>
      <c r="G44" s="6">
        <f>(K15+W14)/2</f>
        <v>4.5151203280790631</v>
      </c>
      <c r="H44" s="6">
        <f t="shared" si="11"/>
        <v>3.9965011109381443E-2</v>
      </c>
      <c r="I44" s="6" t="str">
        <f t="shared" si="12"/>
        <v>BAL</v>
      </c>
      <c r="J44" s="6">
        <f t="shared" si="7"/>
        <v>9.0702056672675084</v>
      </c>
      <c r="L44" s="10">
        <f>MAX(K14,W15)</f>
        <v>5.0393714581398434</v>
      </c>
      <c r="M44" s="6">
        <f>MAX(K15,W14)</f>
        <v>5.806240553740758</v>
      </c>
      <c r="N44" s="6">
        <f t="shared" si="8"/>
        <v>-0.76686909560091454</v>
      </c>
      <c r="O44" s="6" t="str">
        <f t="shared" si="9"/>
        <v>NYY</v>
      </c>
      <c r="P44" s="6">
        <f t="shared" si="10"/>
        <v>10.845612011880601</v>
      </c>
      <c r="AA44"/>
      <c r="AC44" s="6"/>
    </row>
    <row r="45" spans="1:42" ht="15" thickBot="1" x14ac:dyDescent="0.35">
      <c r="A45" t="str">
        <f>A7</f>
        <v>MIN</v>
      </c>
      <c r="B45" s="5">
        <f>Neural!B7</f>
        <v>7.27315858919295</v>
      </c>
      <c r="C45" s="5">
        <f>Neural!C7</f>
        <v>4.2441422050172104</v>
      </c>
      <c r="D45" s="6" t="str">
        <f>A16</f>
        <v>SFG</v>
      </c>
      <c r="E45" s="6" t="str">
        <f>B16</f>
        <v>STL</v>
      </c>
      <c r="F45" s="6">
        <f>(K16+W17)/2</f>
        <v>4.1056374016314487</v>
      </c>
      <c r="G45" s="6">
        <f>(K17+W16)/2</f>
        <v>4.4188837711462927</v>
      </c>
      <c r="H45" s="6">
        <f t="shared" si="11"/>
        <v>-0.31324636951484397</v>
      </c>
      <c r="I45" s="6" t="str">
        <f t="shared" si="12"/>
        <v>STL</v>
      </c>
      <c r="J45" s="6">
        <f t="shared" si="7"/>
        <v>8.5245211727777424</v>
      </c>
      <c r="L45" s="10">
        <f>MAX(K16,W17)</f>
        <v>4.9161168332141463</v>
      </c>
      <c r="M45" s="6">
        <f>MAX(K17,W16)</f>
        <v>4.9054268227611608</v>
      </c>
      <c r="N45" s="6">
        <f t="shared" si="8"/>
        <v>1.0690010452985454E-2</v>
      </c>
      <c r="O45" s="6" t="str">
        <f t="shared" si="9"/>
        <v>SFG</v>
      </c>
      <c r="P45" s="6">
        <f t="shared" si="10"/>
        <v>9.821543655975308</v>
      </c>
      <c r="AA45"/>
      <c r="AC45" s="6"/>
    </row>
    <row r="46" spans="1:42" ht="15" thickBot="1" x14ac:dyDescent="0.35">
      <c r="A46" t="str">
        <f t="shared" ref="A46:A61" si="13">A9</f>
        <v>CHW</v>
      </c>
      <c r="B46" s="5">
        <f>Neural!B9</f>
        <v>3.5144850261217502</v>
      </c>
      <c r="C46" s="5">
        <f>Neural!C9</f>
        <v>4.60133719768025</v>
      </c>
      <c r="D46" s="6" t="str">
        <f>A18</f>
        <v>MIL</v>
      </c>
      <c r="E46" s="6" t="str">
        <f>B18</f>
        <v>SDP</v>
      </c>
      <c r="F46" s="6">
        <f>(K18+W19)/2</f>
        <v>4.2389780438653561</v>
      </c>
      <c r="G46" s="6">
        <f>(K19+W18)/2</f>
        <v>3.7382575525367976</v>
      </c>
      <c r="H46" s="6">
        <f t="shared" si="11"/>
        <v>0.50072049132855856</v>
      </c>
      <c r="I46" s="6" t="str">
        <f t="shared" si="12"/>
        <v>MIL</v>
      </c>
      <c r="J46" s="6">
        <f t="shared" si="7"/>
        <v>7.9772355964021537</v>
      </c>
      <c r="L46" s="10">
        <f>MAX(K18,W19)</f>
        <v>5.262944066017889</v>
      </c>
      <c r="M46" s="6">
        <f>MAX(K19,W18)</f>
        <v>3.8561142285779226</v>
      </c>
      <c r="N46" s="6">
        <f t="shared" si="8"/>
        <v>1.4068298374399664</v>
      </c>
      <c r="O46" s="6" t="str">
        <f t="shared" si="9"/>
        <v>MIL</v>
      </c>
      <c r="P46" s="6">
        <f t="shared" si="10"/>
        <v>9.1190582945958116</v>
      </c>
      <c r="AA46"/>
      <c r="AC46" s="6"/>
    </row>
    <row r="47" spans="1:42" ht="15" thickBot="1" x14ac:dyDescent="0.35">
      <c r="A47" t="str">
        <f t="shared" si="13"/>
        <v>LAD</v>
      </c>
      <c r="B47" s="5">
        <f>Neural!B10</f>
        <v>5.8630328133415102</v>
      </c>
      <c r="C47" s="5">
        <f>Neural!C10</f>
        <v>4.4970788223067402</v>
      </c>
      <c r="D47" s="6">
        <f>A20</f>
        <v>0</v>
      </c>
      <c r="E47" s="6">
        <f>B20</f>
        <v>0</v>
      </c>
      <c r="F47" s="6">
        <f>(K20+W21)/2</f>
        <v>0</v>
      </c>
      <c r="G47" s="6">
        <f>(K21+W20)/2</f>
        <v>0</v>
      </c>
      <c r="H47" s="6">
        <f t="shared" ref="H47:H48" si="14">F47-G47</f>
        <v>0</v>
      </c>
      <c r="I47" s="6">
        <f t="shared" si="12"/>
        <v>0</v>
      </c>
      <c r="J47" s="6">
        <f t="shared" si="7"/>
        <v>0</v>
      </c>
      <c r="L47" s="10">
        <f>MAX(K20,W21)</f>
        <v>0</v>
      </c>
      <c r="M47" s="6">
        <f>MAX(K21,W20)</f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AA47"/>
      <c r="AC47" s="6"/>
    </row>
    <row r="48" spans="1:42" ht="15" thickBot="1" x14ac:dyDescent="0.35">
      <c r="A48" t="str">
        <f t="shared" si="13"/>
        <v>COL</v>
      </c>
      <c r="B48" s="5">
        <f>Neural!B11</f>
        <v>5.5176988108287004</v>
      </c>
      <c r="C48" s="5">
        <f>Neural!C11</f>
        <v>7.5174741094878197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AA48"/>
      <c r="AC48" s="6"/>
    </row>
    <row r="49" spans="1:29" ht="15" thickBot="1" x14ac:dyDescent="0.35">
      <c r="A49" t="str">
        <f t="shared" si="13"/>
        <v>KCR</v>
      </c>
      <c r="B49" s="5">
        <f>Neural!B12</f>
        <v>3.34614701019209</v>
      </c>
      <c r="C49" s="5">
        <f>Neural!C12</f>
        <v>5.5737409382378997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AA49"/>
      <c r="AC49" s="6"/>
    </row>
    <row r="50" spans="1:29" ht="15" thickBot="1" x14ac:dyDescent="0.35">
      <c r="A50" t="str">
        <f t="shared" si="13"/>
        <v>OAK</v>
      </c>
      <c r="B50" s="5">
        <f>Neural!B13</f>
        <v>4.0690119351931804</v>
      </c>
      <c r="C50" s="5">
        <f>Neural!C13</f>
        <v>5.4907250173083098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AA50"/>
      <c r="AC50" s="6"/>
    </row>
    <row r="51" spans="1:29" ht="15" thickBot="1" x14ac:dyDescent="0.35">
      <c r="A51" t="str">
        <f t="shared" si="13"/>
        <v>BAL</v>
      </c>
      <c r="B51" s="5">
        <f>Neural!B14</f>
        <v>5.1008103793513397</v>
      </c>
      <c r="C51" s="5">
        <f>Neural!C14</f>
        <v>3.3166743555530598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AA51"/>
      <c r="AC51" s="6"/>
    </row>
    <row r="52" spans="1:29" ht="15" thickBot="1" x14ac:dyDescent="0.35">
      <c r="A52" t="str">
        <f t="shared" si="13"/>
        <v>NYY</v>
      </c>
      <c r="B52" s="5">
        <f>Neural!B15</f>
        <v>5.86074904229078</v>
      </c>
      <c r="C52" s="14">
        <f>Neural!C15</f>
        <v>4.2400411327170398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AA52"/>
      <c r="AC52" s="6"/>
    </row>
    <row r="53" spans="1:29" ht="15" thickBot="1" x14ac:dyDescent="0.35">
      <c r="A53" t="str">
        <f t="shared" si="13"/>
        <v>SFG</v>
      </c>
      <c r="B53" s="5">
        <f>Neural!B16</f>
        <v>4.9386787334914803</v>
      </c>
      <c r="C53" s="14">
        <f>Neural!C16</f>
        <v>4.9160431539953899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STL</v>
      </c>
      <c r="B54" s="5">
        <f>Neural!B17</f>
        <v>3.7384337950495601</v>
      </c>
      <c r="C54" s="14">
        <f>Neural!C17</f>
        <v>3.4336621674946399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MIL</v>
      </c>
      <c r="B55" s="5">
        <f>Neural!B18</f>
        <v>3.1764390693456099</v>
      </c>
      <c r="C55" s="14">
        <f>Neural!C18</f>
        <v>3.4831259187004502</v>
      </c>
      <c r="N55" s="10"/>
    </row>
    <row r="56" spans="1:29" ht="15" thickBot="1" x14ac:dyDescent="0.35">
      <c r="A56" t="str">
        <f t="shared" si="13"/>
        <v>SDP</v>
      </c>
      <c r="B56" s="5">
        <f>Neural!B19</f>
        <v>3.7519001862236698</v>
      </c>
      <c r="C56" s="14">
        <f>Neural!C19</f>
        <v>5.3673651997201199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>
        <f t="shared" si="13"/>
        <v>0</v>
      </c>
      <c r="B57" s="5">
        <f>Neural!B20</f>
        <v>0</v>
      </c>
      <c r="C57" s="14">
        <f>Neural!C20</f>
        <v>0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>
        <f t="shared" si="13"/>
        <v>0</v>
      </c>
      <c r="B58" s="5">
        <f>Neural!B21</f>
        <v>0</v>
      </c>
      <c r="C58" s="14">
        <f>Neural!C21</f>
        <v>0</v>
      </c>
      <c r="D58" s="8" t="str">
        <f t="shared" ref="D58:E74" si="23">D38</f>
        <v>ARI</v>
      </c>
      <c r="E58" s="8" t="str">
        <f t="shared" si="23"/>
        <v>WSN</v>
      </c>
      <c r="F58" s="6">
        <f t="shared" ref="F58:F74" si="24">MIN(L38,L58)</f>
        <v>3.0089945379362741</v>
      </c>
      <c r="G58" s="6">
        <f t="shared" ref="G58:G74" si="25">MAX(M38,M58)</f>
        <v>4.8442487244284536</v>
      </c>
      <c r="H58" s="6">
        <f t="shared" ref="H58:H69" si="26">F58-G58</f>
        <v>-1.8352541864921794</v>
      </c>
      <c r="I58" s="6" t="str">
        <f>IF(G58&gt;F58,E58,D58)</f>
        <v>WSN</v>
      </c>
      <c r="J58" s="6">
        <f t="shared" ref="J58:J71" si="27">F58+G58</f>
        <v>7.8532432623647281</v>
      </c>
      <c r="L58" s="6">
        <f>MIN(K2,W3)</f>
        <v>3.0089945379362741</v>
      </c>
      <c r="M58" s="6">
        <f>MIN(K3,W2)</f>
        <v>4.830135437357165</v>
      </c>
      <c r="N58" s="6">
        <f t="shared" ref="N58:N74" si="28">L58-M58</f>
        <v>-1.8211408994208909</v>
      </c>
      <c r="O58" s="6" t="str">
        <f t="shared" ref="O58:O74" si="29">IF(M58&gt;L58,E58,D58)</f>
        <v>WSN</v>
      </c>
      <c r="P58" s="6">
        <f t="shared" ref="P58:P74" si="30">L58+M58</f>
        <v>7.8391299752934387</v>
      </c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14">
        <f>Neural!C22</f>
        <v>0</v>
      </c>
      <c r="D59" s="8" t="str">
        <f t="shared" si="23"/>
        <v>SEA</v>
      </c>
      <c r="E59" s="8" t="str">
        <f t="shared" si="23"/>
        <v>CLE</v>
      </c>
      <c r="F59" s="6">
        <f t="shared" si="24"/>
        <v>3.2690991697061786</v>
      </c>
      <c r="G59" s="6">
        <f t="shared" si="25"/>
        <v>4.4082052063573345</v>
      </c>
      <c r="H59" s="6">
        <f t="shared" si="26"/>
        <v>-1.1391060366511558</v>
      </c>
      <c r="I59" s="6" t="str">
        <f t="shared" ref="I59:I71" si="31">IF(G59&gt;F59,E59,D59)</f>
        <v>CLE</v>
      </c>
      <c r="J59" s="6">
        <f t="shared" si="27"/>
        <v>7.6773043760635131</v>
      </c>
      <c r="L59" s="6">
        <f>MIN(K4,W5)</f>
        <v>3.2690991697061786</v>
      </c>
      <c r="M59" s="6">
        <f>MIN(K5,W4)</f>
        <v>3.6414400158416691</v>
      </c>
      <c r="N59" s="6">
        <f t="shared" si="28"/>
        <v>-0.37234084613549046</v>
      </c>
      <c r="O59" s="6" t="str">
        <f t="shared" si="29"/>
        <v>CLE</v>
      </c>
      <c r="P59" s="6">
        <f t="shared" si="30"/>
        <v>6.9105391855478473</v>
      </c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14">
        <f>Neural!C23</f>
        <v>0</v>
      </c>
      <c r="D60" s="8" t="str">
        <f t="shared" si="23"/>
        <v>TBR</v>
      </c>
      <c r="E60" s="8" t="str">
        <f t="shared" si="23"/>
        <v>MIN</v>
      </c>
      <c r="F60" s="6">
        <f t="shared" si="24"/>
        <v>3.4885497025076324</v>
      </c>
      <c r="G60" s="6">
        <f t="shared" si="25"/>
        <v>6.8606825172884509</v>
      </c>
      <c r="H60" s="6">
        <f t="shared" si="26"/>
        <v>-3.3721328147808185</v>
      </c>
      <c r="I60" s="6" t="str">
        <f t="shared" si="31"/>
        <v>MIN</v>
      </c>
      <c r="J60" s="6">
        <f t="shared" si="27"/>
        <v>10.349232219796082</v>
      </c>
      <c r="L60" s="6">
        <f>MIN(K6,W7)</f>
        <v>3.4885497025076324</v>
      </c>
      <c r="M60" s="6">
        <f>MIN(K7,W6)</f>
        <v>5.0498351168209785</v>
      </c>
      <c r="N60" s="6">
        <f t="shared" si="28"/>
        <v>-1.5612854143133461</v>
      </c>
      <c r="O60" s="6" t="str">
        <f t="shared" si="29"/>
        <v>MIN</v>
      </c>
      <c r="P60" s="6">
        <f t="shared" si="30"/>
        <v>8.5383848193286109</v>
      </c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14">
        <f>Neural!C24</f>
        <v>0</v>
      </c>
      <c r="D61" s="8" t="str">
        <f t="shared" si="23"/>
        <v>HOU</v>
      </c>
      <c r="E61" s="8" t="str">
        <f t="shared" si="23"/>
        <v>CHW</v>
      </c>
      <c r="F61" s="6">
        <f t="shared" si="24"/>
        <v>4.3768328727642816</v>
      </c>
      <c r="G61" s="6">
        <f t="shared" si="25"/>
        <v>3.8820091082363692</v>
      </c>
      <c r="H61" s="6">
        <f t="shared" si="26"/>
        <v>0.49482376452791232</v>
      </c>
      <c r="I61" s="6" t="str">
        <f t="shared" si="31"/>
        <v>HOU</v>
      </c>
      <c r="J61" s="6">
        <f t="shared" si="27"/>
        <v>8.2588419810006499</v>
      </c>
      <c r="L61" s="6">
        <f>MIN(K8,W9)</f>
        <v>4.3768328727642816</v>
      </c>
      <c r="M61" s="6">
        <f>MIN(K9,W8)</f>
        <v>3.3826789902875567</v>
      </c>
      <c r="N61" s="6">
        <f t="shared" si="28"/>
        <v>0.99415388247672487</v>
      </c>
      <c r="O61" s="6" t="str">
        <f t="shared" si="29"/>
        <v>HOU</v>
      </c>
      <c r="P61" s="6">
        <f t="shared" si="30"/>
        <v>7.7595118630518378</v>
      </c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14">
        <f>Neural!C25</f>
        <v>0</v>
      </c>
      <c r="D62" s="8" t="str">
        <f t="shared" si="23"/>
        <v>LAD</v>
      </c>
      <c r="E62" s="8" t="str">
        <f t="shared" si="23"/>
        <v>COL</v>
      </c>
      <c r="F62" s="6">
        <f t="shared" si="24"/>
        <v>5.8368191319251839</v>
      </c>
      <c r="G62" s="6">
        <f t="shared" si="25"/>
        <v>5.3231750454948621</v>
      </c>
      <c r="H62" s="6">
        <f t="shared" si="26"/>
        <v>0.51364408643032178</v>
      </c>
      <c r="I62" s="6" t="str">
        <f t="shared" si="31"/>
        <v>LAD</v>
      </c>
      <c r="J62" s="6">
        <f t="shared" si="27"/>
        <v>11.159994177420046</v>
      </c>
      <c r="L62" s="6">
        <f>MIN(K10,W11)</f>
        <v>5.8368191319251839</v>
      </c>
      <c r="M62" s="6">
        <f>MIN(K11,W9)</f>
        <v>4.382036556951002</v>
      </c>
      <c r="N62" s="6">
        <f t="shared" si="28"/>
        <v>1.4547825749741818</v>
      </c>
      <c r="O62" s="6" t="str">
        <f t="shared" si="29"/>
        <v>LAD</v>
      </c>
      <c r="P62" s="6">
        <f t="shared" si="30"/>
        <v>10.218855688876186</v>
      </c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14">
        <f>Neural!C26</f>
        <v>0</v>
      </c>
      <c r="D63" s="8" t="str">
        <f t="shared" si="23"/>
        <v>KCR</v>
      </c>
      <c r="E63" s="8" t="str">
        <f t="shared" si="23"/>
        <v>OAK</v>
      </c>
      <c r="F63" s="6">
        <f t="shared" si="24"/>
        <v>3.2970087627393121</v>
      </c>
      <c r="G63" s="6">
        <f t="shared" si="25"/>
        <v>5.3116998024608133</v>
      </c>
      <c r="H63" s="6">
        <f t="shared" si="26"/>
        <v>-2.0146910397215012</v>
      </c>
      <c r="I63" s="6" t="str">
        <f t="shared" si="31"/>
        <v>OAK</v>
      </c>
      <c r="J63" s="6">
        <f t="shared" si="27"/>
        <v>8.608708565200125</v>
      </c>
      <c r="L63" s="6">
        <f>MIN(K12,W13)</f>
        <v>3.2970087627393121</v>
      </c>
      <c r="M63" s="6">
        <f>MIN(K13,W12)</f>
        <v>4.0343540361908099</v>
      </c>
      <c r="N63" s="6">
        <f t="shared" si="28"/>
        <v>-0.73734527345149781</v>
      </c>
      <c r="O63" s="6" t="str">
        <f t="shared" si="29"/>
        <v>OAK</v>
      </c>
      <c r="P63" s="6">
        <f t="shared" si="30"/>
        <v>7.3313627989301224</v>
      </c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14">
        <f>Neural!C27</f>
        <v>0</v>
      </c>
      <c r="D64" s="8" t="str">
        <f t="shared" si="23"/>
        <v>BAL</v>
      </c>
      <c r="E64" s="8" t="str">
        <f t="shared" si="23"/>
        <v>NYY</v>
      </c>
      <c r="F64" s="6">
        <f t="shared" si="24"/>
        <v>4.0707992202370455</v>
      </c>
      <c r="G64" s="6">
        <f t="shared" si="25"/>
        <v>5.806240553740758</v>
      </c>
      <c r="H64" s="6">
        <f t="shared" si="26"/>
        <v>-1.7354413335037124</v>
      </c>
      <c r="I64" s="6" t="str">
        <f t="shared" si="31"/>
        <v>NYY</v>
      </c>
      <c r="J64" s="6">
        <f t="shared" si="27"/>
        <v>9.8770397739778026</v>
      </c>
      <c r="L64" s="6">
        <f>MIN(K14,W15)</f>
        <v>4.0707992202370455</v>
      </c>
      <c r="M64" s="6">
        <f>MIN(K15,W14)</f>
        <v>3.2240001024173677</v>
      </c>
      <c r="N64" s="6">
        <f t="shared" si="28"/>
        <v>0.84679911781967787</v>
      </c>
      <c r="O64" s="6" t="str">
        <f t="shared" si="29"/>
        <v>BAL</v>
      </c>
      <c r="P64" s="6">
        <f t="shared" si="30"/>
        <v>7.2947993226544128</v>
      </c>
      <c r="AA64"/>
      <c r="AC64" s="6"/>
    </row>
    <row r="65" spans="1:43" ht="15" thickBot="1" x14ac:dyDescent="0.35">
      <c r="A65">
        <f t="shared" si="32"/>
        <v>0</v>
      </c>
      <c r="B65" s="5">
        <f>Neural!B28</f>
        <v>0</v>
      </c>
      <c r="C65" s="14">
        <f>Neural!C28</f>
        <v>0</v>
      </c>
      <c r="D65" s="8" t="str">
        <f t="shared" si="23"/>
        <v>SFG</v>
      </c>
      <c r="E65" s="8" t="str">
        <f t="shared" si="23"/>
        <v>STL</v>
      </c>
      <c r="F65" s="6">
        <f t="shared" si="24"/>
        <v>3.2951579700487517</v>
      </c>
      <c r="G65" s="6">
        <f t="shared" si="25"/>
        <v>4.9054268227611608</v>
      </c>
      <c r="H65" s="6">
        <f t="shared" si="26"/>
        <v>-1.6102688527124092</v>
      </c>
      <c r="I65" s="6" t="str">
        <f t="shared" si="31"/>
        <v>STL</v>
      </c>
      <c r="J65" s="6">
        <f t="shared" si="27"/>
        <v>8.2005847928099129</v>
      </c>
      <c r="L65" s="6">
        <f>MIN(K16,W17)</f>
        <v>3.2951579700487517</v>
      </c>
      <c r="M65" s="6">
        <f>MIN(K17,W16)</f>
        <v>3.9323407195314255</v>
      </c>
      <c r="N65" s="6">
        <f t="shared" si="28"/>
        <v>-0.63718274948267384</v>
      </c>
      <c r="O65" s="6" t="str">
        <f t="shared" si="29"/>
        <v>STL</v>
      </c>
      <c r="P65" s="6">
        <f t="shared" si="30"/>
        <v>7.2274986895801767</v>
      </c>
      <c r="AA65"/>
      <c r="AC65" s="6"/>
    </row>
    <row r="66" spans="1:43" ht="15" thickBot="1" x14ac:dyDescent="0.35">
      <c r="A66">
        <f t="shared" si="32"/>
        <v>0</v>
      </c>
      <c r="B66" s="5">
        <f>Neural!B29</f>
        <v>0</v>
      </c>
      <c r="C66" s="14">
        <f>Neural!C29</f>
        <v>0</v>
      </c>
      <c r="D66" s="8" t="str">
        <f t="shared" si="23"/>
        <v>MIL</v>
      </c>
      <c r="E66" s="8" t="str">
        <f t="shared" si="23"/>
        <v>SDP</v>
      </c>
      <c r="F66" s="6">
        <f t="shared" si="24"/>
        <v>3.2150120217128233</v>
      </c>
      <c r="G66" s="6">
        <f t="shared" si="25"/>
        <v>3.8561142285779226</v>
      </c>
      <c r="H66" s="6">
        <f t="shared" si="26"/>
        <v>-0.64110220686509933</v>
      </c>
      <c r="I66" s="6" t="str">
        <f t="shared" si="31"/>
        <v>SDP</v>
      </c>
      <c r="J66" s="6">
        <f t="shared" si="27"/>
        <v>7.0711262502907459</v>
      </c>
      <c r="L66" s="10">
        <f>MIN(K18,W19)</f>
        <v>3.2150120217128233</v>
      </c>
      <c r="M66" s="6">
        <f>MIN(K19,W18)</f>
        <v>3.6204008764956725</v>
      </c>
      <c r="N66" s="6">
        <f t="shared" si="28"/>
        <v>-0.40538885478284925</v>
      </c>
      <c r="O66" s="6" t="str">
        <f t="shared" si="29"/>
        <v>SDP</v>
      </c>
      <c r="P66" s="6">
        <f t="shared" si="30"/>
        <v>6.8354128982084958</v>
      </c>
      <c r="AA66"/>
      <c r="AC66" s="6"/>
    </row>
    <row r="67" spans="1:43" ht="15" thickBot="1" x14ac:dyDescent="0.35">
      <c r="A67">
        <f t="shared" ref="A67:A70" si="33">A30</f>
        <v>0</v>
      </c>
      <c r="B67" s="5">
        <f>Neural!B30</f>
        <v>0</v>
      </c>
      <c r="C67" s="14">
        <f>Neural!C30</f>
        <v>0</v>
      </c>
      <c r="D67" s="8">
        <f t="shared" si="23"/>
        <v>0</v>
      </c>
      <c r="E67" s="8">
        <f t="shared" si="23"/>
        <v>0</v>
      </c>
      <c r="F67" s="6">
        <f t="shared" si="24"/>
        <v>0</v>
      </c>
      <c r="G67" s="6">
        <f t="shared" si="25"/>
        <v>0</v>
      </c>
      <c r="H67" s="6">
        <f t="shared" si="26"/>
        <v>0</v>
      </c>
      <c r="I67" s="6">
        <f t="shared" si="31"/>
        <v>0</v>
      </c>
      <c r="J67" s="6">
        <f t="shared" si="27"/>
        <v>0</v>
      </c>
      <c r="L67" s="10">
        <f>MIN(K20,W21)</f>
        <v>0</v>
      </c>
      <c r="M67" s="6">
        <f>MIN(K21,W20)</f>
        <v>0</v>
      </c>
      <c r="N67" s="6">
        <f t="shared" si="28"/>
        <v>0</v>
      </c>
      <c r="O67" s="6">
        <f t="shared" si="29"/>
        <v>0</v>
      </c>
      <c r="P67" s="6">
        <f t="shared" si="30"/>
        <v>0</v>
      </c>
      <c r="AA67"/>
      <c r="AC67" s="6"/>
    </row>
    <row r="68" spans="1:43" ht="15" thickBot="1" x14ac:dyDescent="0.35">
      <c r="A68">
        <f t="shared" si="33"/>
        <v>0</v>
      </c>
      <c r="B68" s="5">
        <f>Neural!B31</f>
        <v>0</v>
      </c>
      <c r="C68" s="14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176</v>
      </c>
      <c r="O77" s="15" t="s">
        <v>177</v>
      </c>
      <c r="P77" s="23" t="s">
        <v>48</v>
      </c>
      <c r="Q77" s="15" t="s">
        <v>118</v>
      </c>
      <c r="R77" s="15" t="s">
        <v>176</v>
      </c>
      <c r="S77" s="15" t="s">
        <v>177</v>
      </c>
      <c r="T77" s="23" t="s">
        <v>52</v>
      </c>
      <c r="U77" s="23" t="s">
        <v>53</v>
      </c>
      <c r="V77" s="24" t="s">
        <v>54</v>
      </c>
      <c r="W77" s="24" t="s">
        <v>55</v>
      </c>
      <c r="X77" s="25" t="s">
        <v>116</v>
      </c>
      <c r="Y77" s="25" t="s">
        <v>119</v>
      </c>
      <c r="Z77" s="25" t="s">
        <v>186</v>
      </c>
      <c r="AA77" s="25" t="s">
        <v>185</v>
      </c>
      <c r="AB77" s="25" t="s">
        <v>182</v>
      </c>
      <c r="AC77" s="25" t="s">
        <v>60</v>
      </c>
      <c r="AD77" s="25" t="s">
        <v>14</v>
      </c>
      <c r="AE77" s="24" t="s">
        <v>17</v>
      </c>
      <c r="AF77" s="24" t="s">
        <v>45</v>
      </c>
      <c r="AG77" s="24" t="s">
        <v>46</v>
      </c>
      <c r="AH77" s="25" t="s">
        <v>116</v>
      </c>
      <c r="AI77" s="25" t="s">
        <v>121</v>
      </c>
      <c r="AJ77" s="25" t="s">
        <v>120</v>
      </c>
      <c r="AK77" s="25" t="s">
        <v>183</v>
      </c>
      <c r="AL77" s="25" t="s">
        <v>184</v>
      </c>
      <c r="AM77" s="25" t="s">
        <v>60</v>
      </c>
      <c r="AN77" s="23" t="s">
        <v>14</v>
      </c>
      <c r="AQ77"/>
    </row>
    <row r="78" spans="1:43" x14ac:dyDescent="0.3">
      <c r="D78" s="8" t="str">
        <f t="shared" ref="D78:E91" si="41">D38</f>
        <v>ARI</v>
      </c>
      <c r="E78" s="8" t="str">
        <f t="shared" si="41"/>
        <v>WSN</v>
      </c>
      <c r="F78" s="6">
        <f t="shared" ref="F78:F94" si="42">MAX(L38,L58)</f>
        <v>5.8644207716837951</v>
      </c>
      <c r="G78" s="6">
        <f t="shared" ref="G78:G94" si="43">MIN(M38,M58)</f>
        <v>4.830135437357165</v>
      </c>
      <c r="H78" s="6">
        <f t="shared" ref="H78:H89" si="44">F78-G78</f>
        <v>1.0342853343266301</v>
      </c>
      <c r="I78" s="6" t="str">
        <f>IF(G78&gt;F78,E78,D78)</f>
        <v>ARI</v>
      </c>
      <c r="J78" s="6">
        <f t="shared" ref="J78:J91" si="45">F78+G78</f>
        <v>10.694556209040961</v>
      </c>
      <c r="L78" s="15" t="str">
        <f t="shared" ref="L78:L92" si="46">D78</f>
        <v>ARI</v>
      </c>
      <c r="M78" s="15">
        <f>N2</f>
        <v>6</v>
      </c>
      <c r="N78" s="15">
        <f>Z2</f>
        <v>4.7</v>
      </c>
      <c r="O78" s="15">
        <v>3</v>
      </c>
      <c r="P78" s="15" t="str">
        <f t="shared" ref="P78:P92" si="47">E78</f>
        <v>WSN</v>
      </c>
      <c r="Q78" s="15">
        <f>N3</f>
        <v>4.7</v>
      </c>
      <c r="R78" s="15">
        <f>Z3</f>
        <v>3.2</v>
      </c>
      <c r="S78" s="15">
        <v>1.5</v>
      </c>
      <c r="T78" s="16" t="s">
        <v>146</v>
      </c>
      <c r="U78" s="16" t="s">
        <v>145</v>
      </c>
      <c r="V78" s="29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WSN</v>
      </c>
      <c r="W78" s="30">
        <f t="shared" ref="W78:W92" si="49">(COUNTIF(I38, V78) + COUNTIF(O38, V78) + COUNTIF(I58, V78) + COUNTIF(O58, V78) + COUNTIF(I78, V78))/5</f>
        <v>0.6</v>
      </c>
      <c r="X78" s="30">
        <f>IF(W78=1, 5, IF(W78=0.8, 4, IF(W78=0.6, 3, IF(W78=0.4, 2, IF(W78=0.2, 1, 0)))))</f>
        <v>3</v>
      </c>
      <c r="Y78" s="30">
        <f t="shared" ref="Y78:Y92" si="50">((Q78+N78)/2)-((M78+R78)/2)</f>
        <v>0.10000000000000053</v>
      </c>
      <c r="Z78" s="30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0.5</v>
      </c>
      <c r="AA78" s="30">
        <f>S78-O78</f>
        <v>-1.5</v>
      </c>
      <c r="AB78" s="30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0.5</v>
      </c>
      <c r="AC78" s="30">
        <f>SUM(IF(ISNUMBER(X78), X78, 0), IF(ISNUMBER(Z78), Z78, 0), IF(ISNUMBER(AB78), AB78, 0))</f>
        <v>4</v>
      </c>
      <c r="AD78" s="30" t="s">
        <v>132</v>
      </c>
      <c r="AE78" s="12">
        <v>8.5</v>
      </c>
      <c r="AF78" s="29" t="str">
        <f t="shared" ref="AF78:AF92" si="51">IF(COUNTIF(J38, "&gt;" &amp; AE78) + COUNTIF(P38, "&gt;" &amp; AE78) + COUNTIF(J58, "&gt;" &amp; AE78) + COUNTIF(J78, "&gt;" &amp; AE78) + COUNTIF(P58, "&gt;" &amp; AE78) &gt;= 3, "Over", "Under")</f>
        <v>Over</v>
      </c>
      <c r="AG78" s="30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0.6</v>
      </c>
      <c r="AH78" s="30">
        <f>IF(AG78=1, 5, IF(AG78=0.8, 4, IF(AG78=0.6, 3, IF(AG78=0.4, 2, IF(AG78=0.2, 1, 0)))))</f>
        <v>3</v>
      </c>
      <c r="AI78" s="30">
        <f t="shared" ref="AI78:AI92" si="53">(((N78+Q78)/2)+((M78+R78)/2))-AE78</f>
        <v>0.80000000000000071</v>
      </c>
      <c r="AJ78" s="30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0</v>
      </c>
      <c r="AK78" s="30">
        <f>O78+S78</f>
        <v>4.5</v>
      </c>
      <c r="AL78" s="30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0</v>
      </c>
      <c r="AM78" s="30">
        <f>SUM(IF(ISNUMBER(AH78), AH78, 0), IF(ISNUMBER(AJ78), AJ78, 0), IF(ISNUMBER(AL78), AL78, 0))</f>
        <v>3</v>
      </c>
      <c r="AN78" s="30">
        <v>7</v>
      </c>
      <c r="AQ78"/>
    </row>
    <row r="79" spans="1:43" x14ac:dyDescent="0.3">
      <c r="D79" s="8" t="str">
        <f t="shared" si="41"/>
        <v>SEA</v>
      </c>
      <c r="E79" s="8" t="str">
        <f t="shared" si="41"/>
        <v>CLE</v>
      </c>
      <c r="F79" s="6">
        <f t="shared" si="42"/>
        <v>4.3373784036905594</v>
      </c>
      <c r="G79" s="6">
        <f t="shared" si="43"/>
        <v>3.6414400158416691</v>
      </c>
      <c r="H79" s="6">
        <f t="shared" si="44"/>
        <v>0.69593838784889028</v>
      </c>
      <c r="I79" s="6" t="str">
        <f t="shared" ref="I79:I91" si="54">IF(G79&gt;F79,E79,D79)</f>
        <v>SEA</v>
      </c>
      <c r="J79" s="6">
        <f t="shared" si="45"/>
        <v>7.978818419532228</v>
      </c>
      <c r="L79" s="15" t="str">
        <f t="shared" si="46"/>
        <v>SEA</v>
      </c>
      <c r="M79" s="15">
        <f>N4</f>
        <v>4.5</v>
      </c>
      <c r="N79" s="15">
        <f>Z4</f>
        <v>3.6</v>
      </c>
      <c r="O79" s="15">
        <v>3</v>
      </c>
      <c r="P79" s="15" t="str">
        <f t="shared" si="47"/>
        <v>CLE</v>
      </c>
      <c r="Q79" s="15">
        <f>N5</f>
        <v>4.5</v>
      </c>
      <c r="R79" s="15">
        <f>Z5</f>
        <v>3.4</v>
      </c>
      <c r="S79" s="15">
        <v>6</v>
      </c>
      <c r="T79" s="16" t="s">
        <v>169</v>
      </c>
      <c r="U79" s="16" t="s">
        <v>170</v>
      </c>
      <c r="V79" s="31" t="str">
        <f t="shared" si="48"/>
        <v>CLE</v>
      </c>
      <c r="W79" s="32">
        <f t="shared" si="49"/>
        <v>0.8</v>
      </c>
      <c r="X79" s="32">
        <f t="shared" ref="X79:X92" si="55">IF(W79=1, 5, IF(W79=0.8, 4, IF(W79=0.6, 3, IF(W79=0.4, 2, IF(W79=0.2, 1, 0)))))</f>
        <v>4</v>
      </c>
      <c r="Y79" s="32">
        <f t="shared" si="50"/>
        <v>9.9999999999999645E-2</v>
      </c>
      <c r="Z79" s="32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0.5</v>
      </c>
      <c r="AA79" s="32">
        <f t="shared" ref="AA79:AA92" si="57">S79-O79</f>
        <v>3</v>
      </c>
      <c r="AB79" s="32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0.5</v>
      </c>
      <c r="AC79" s="32">
        <f t="shared" ref="AC79:AC93" si="59">SUM(IF(ISNUMBER(X79), X79, 0), IF(ISNUMBER(Z79), Z79, 0), IF(ISNUMBER(AB79), AB79, 0))</f>
        <v>5</v>
      </c>
      <c r="AD79" s="32" t="s">
        <v>135</v>
      </c>
      <c r="AE79" s="12">
        <v>8.5</v>
      </c>
      <c r="AF79" s="29" t="str">
        <f t="shared" si="51"/>
        <v>Under</v>
      </c>
      <c r="AG79" s="30">
        <f t="shared" si="52"/>
        <v>0.8</v>
      </c>
      <c r="AH79" s="30">
        <f t="shared" ref="AH79:AH92" si="60">IF(AG79=1, 5, IF(AG79=0.8, 4, IF(AG79=0.6, 3, IF(AG79=0.4, 2, IF(AG79=0.2, 1, 0)))))</f>
        <v>4</v>
      </c>
      <c r="AI79" s="30">
        <f t="shared" si="53"/>
        <v>-0.5</v>
      </c>
      <c r="AJ79" s="30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30">
        <f t="shared" ref="AK79:AK92" si="62">O79+S79</f>
        <v>9</v>
      </c>
      <c r="AL79" s="30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0</v>
      </c>
      <c r="AM79" s="30">
        <f t="shared" ref="AM79:AM92" si="64">SUM(IF(ISNUMBER(AH79), AH79, 0), IF(ISNUMBER(AJ79), AJ79, 0), IF(ISNUMBER(AL79), AL79, 0))</f>
        <v>4</v>
      </c>
      <c r="AN79" s="30">
        <v>9</v>
      </c>
      <c r="AQ79"/>
    </row>
    <row r="80" spans="1:43" x14ac:dyDescent="0.3">
      <c r="D80" s="8" t="str">
        <f t="shared" si="41"/>
        <v>TBR</v>
      </c>
      <c r="E80" s="8" t="str">
        <f t="shared" si="41"/>
        <v>MIN</v>
      </c>
      <c r="F80" s="6">
        <f t="shared" si="42"/>
        <v>4.1356815698831362</v>
      </c>
      <c r="G80" s="6">
        <f t="shared" si="43"/>
        <v>5.0498351168209785</v>
      </c>
      <c r="H80" s="6">
        <f t="shared" si="44"/>
        <v>-0.91415354693784234</v>
      </c>
      <c r="I80" s="6" t="str">
        <f t="shared" si="54"/>
        <v>MIN</v>
      </c>
      <c r="J80" s="6">
        <f t="shared" si="45"/>
        <v>9.1855166867041156</v>
      </c>
      <c r="L80" s="15" t="str">
        <f t="shared" si="46"/>
        <v>TBR</v>
      </c>
      <c r="M80" s="15">
        <f>N6</f>
        <v>3.7</v>
      </c>
      <c r="N80" s="15">
        <f>Z6</f>
        <v>5.3</v>
      </c>
      <c r="O80" s="15">
        <v>4.5</v>
      </c>
      <c r="P80" s="15" t="str">
        <f t="shared" si="47"/>
        <v>MIN</v>
      </c>
      <c r="Q80" s="15">
        <f>N7</f>
        <v>7.2</v>
      </c>
      <c r="R80" s="15">
        <f>Z7</f>
        <v>4.4000000000000004</v>
      </c>
      <c r="S80" s="15">
        <v>4.5</v>
      </c>
      <c r="T80" s="20" t="s">
        <v>146</v>
      </c>
      <c r="U80" s="20" t="s">
        <v>145</v>
      </c>
      <c r="V80" s="29" t="str">
        <f t="shared" si="48"/>
        <v>MIN</v>
      </c>
      <c r="W80" s="30">
        <f t="shared" si="49"/>
        <v>1</v>
      </c>
      <c r="X80" s="30">
        <f t="shared" si="55"/>
        <v>5</v>
      </c>
      <c r="Y80" s="30">
        <f t="shared" si="50"/>
        <v>2.1999999999999993</v>
      </c>
      <c r="Z80" s="30">
        <f t="shared" si="56"/>
        <v>2.5</v>
      </c>
      <c r="AA80" s="30">
        <f t="shared" si="57"/>
        <v>0</v>
      </c>
      <c r="AB80" s="30">
        <f t="shared" si="58"/>
        <v>2.5</v>
      </c>
      <c r="AC80" s="30">
        <f t="shared" si="59"/>
        <v>10</v>
      </c>
      <c r="AD80" s="30" t="s">
        <v>143</v>
      </c>
      <c r="AE80" s="26">
        <v>7.5</v>
      </c>
      <c r="AF80" s="31" t="str">
        <f t="shared" si="51"/>
        <v>Over</v>
      </c>
      <c r="AG80" s="32">
        <f t="shared" si="52"/>
        <v>1</v>
      </c>
      <c r="AH80" s="32">
        <f t="shared" si="60"/>
        <v>5</v>
      </c>
      <c r="AI80" s="32">
        <f t="shared" si="53"/>
        <v>2.8000000000000007</v>
      </c>
      <c r="AJ80" s="32">
        <f t="shared" si="61"/>
        <v>2.5</v>
      </c>
      <c r="AK80" s="32">
        <f t="shared" si="62"/>
        <v>9</v>
      </c>
      <c r="AL80" s="32">
        <f t="shared" si="63"/>
        <v>1.25</v>
      </c>
      <c r="AM80" s="32">
        <f t="shared" si="64"/>
        <v>8.75</v>
      </c>
      <c r="AN80" s="32">
        <v>13</v>
      </c>
      <c r="AO80" s="21"/>
      <c r="AQ80"/>
    </row>
    <row r="81" spans="4:43" x14ac:dyDescent="0.3">
      <c r="D81" s="8" t="str">
        <f t="shared" si="41"/>
        <v>HOU</v>
      </c>
      <c r="E81" s="8" t="str">
        <f t="shared" si="41"/>
        <v>CHW</v>
      </c>
      <c r="F81" s="6">
        <f t="shared" si="42"/>
        <v>4.382036556951002</v>
      </c>
      <c r="G81" s="6">
        <f t="shared" si="43"/>
        <v>3.3826789902875567</v>
      </c>
      <c r="H81" s="6">
        <f t="shared" si="44"/>
        <v>0.99935756666344533</v>
      </c>
      <c r="I81" s="6" t="str">
        <f t="shared" si="54"/>
        <v>HOU</v>
      </c>
      <c r="J81" s="6">
        <f t="shared" si="45"/>
        <v>7.7647155472385592</v>
      </c>
      <c r="L81" s="15" t="str">
        <f t="shared" si="46"/>
        <v>HOU</v>
      </c>
      <c r="M81" s="15">
        <f>N8</f>
        <v>3.9</v>
      </c>
      <c r="N81" s="15">
        <f>Z8</f>
        <v>3.7</v>
      </c>
      <c r="O81" s="15">
        <v>2</v>
      </c>
      <c r="P81" s="15" t="str">
        <f t="shared" si="47"/>
        <v>CHW</v>
      </c>
      <c r="Q81" s="15">
        <f>N9</f>
        <v>3.3</v>
      </c>
      <c r="R81" s="15">
        <f>Z9</f>
        <v>4.7</v>
      </c>
      <c r="S81" s="15">
        <v>1.5</v>
      </c>
      <c r="T81" s="16" t="s">
        <v>171</v>
      </c>
      <c r="U81" s="16" t="s">
        <v>149</v>
      </c>
      <c r="V81" s="31" t="str">
        <f t="shared" si="48"/>
        <v>HOU</v>
      </c>
      <c r="W81" s="32">
        <f t="shared" si="49"/>
        <v>1</v>
      </c>
      <c r="X81" s="32">
        <f t="shared" si="55"/>
        <v>5</v>
      </c>
      <c r="Y81" s="32">
        <f t="shared" si="50"/>
        <v>-0.79999999999999982</v>
      </c>
      <c r="Z81" s="32">
        <f t="shared" si="56"/>
        <v>1.5</v>
      </c>
      <c r="AA81" s="32">
        <f t="shared" si="57"/>
        <v>-0.5</v>
      </c>
      <c r="AB81" s="32">
        <f t="shared" si="58"/>
        <v>1</v>
      </c>
      <c r="AC81" s="32">
        <f t="shared" si="59"/>
        <v>7.5</v>
      </c>
      <c r="AD81" s="32" t="s">
        <v>136</v>
      </c>
      <c r="AE81" s="27">
        <v>9.5</v>
      </c>
      <c r="AF81" s="31" t="str">
        <f t="shared" si="51"/>
        <v>Under</v>
      </c>
      <c r="AG81" s="32">
        <f t="shared" si="52"/>
        <v>1</v>
      </c>
      <c r="AH81" s="32">
        <f t="shared" si="60"/>
        <v>5</v>
      </c>
      <c r="AI81" s="32">
        <f t="shared" si="53"/>
        <v>-1.7000000000000002</v>
      </c>
      <c r="AJ81" s="32">
        <f t="shared" si="61"/>
        <v>1.25</v>
      </c>
      <c r="AK81" s="32">
        <f t="shared" si="62"/>
        <v>3.5</v>
      </c>
      <c r="AL81" s="32">
        <f t="shared" si="63"/>
        <v>2.5</v>
      </c>
      <c r="AM81" s="32">
        <f t="shared" si="64"/>
        <v>8.75</v>
      </c>
      <c r="AN81" s="32">
        <v>8</v>
      </c>
      <c r="AQ81"/>
    </row>
    <row r="82" spans="4:43" x14ac:dyDescent="0.3">
      <c r="D82" s="8" t="str">
        <f t="shared" si="41"/>
        <v>LAD</v>
      </c>
      <c r="E82" s="8" t="str">
        <f t="shared" si="41"/>
        <v>COL</v>
      </c>
      <c r="F82" s="6">
        <f t="shared" si="42"/>
        <v>7.2449723420401044</v>
      </c>
      <c r="G82" s="6">
        <f t="shared" si="43"/>
        <v>4.382036556951002</v>
      </c>
      <c r="H82" s="6">
        <f t="shared" si="44"/>
        <v>2.8629357850891024</v>
      </c>
      <c r="I82" s="6" t="str">
        <f t="shared" si="54"/>
        <v>LAD</v>
      </c>
      <c r="J82" s="6">
        <f t="shared" si="45"/>
        <v>11.627008898991107</v>
      </c>
      <c r="L82" s="15" t="str">
        <f t="shared" si="46"/>
        <v>LAD</v>
      </c>
      <c r="M82" s="15">
        <f>N10</f>
        <v>5.7</v>
      </c>
      <c r="N82" s="15">
        <f>Z10</f>
        <v>4.5</v>
      </c>
      <c r="O82" s="15">
        <v>5.8333000000000004</v>
      </c>
      <c r="P82" s="15" t="str">
        <f t="shared" si="47"/>
        <v>COL</v>
      </c>
      <c r="Q82" s="15">
        <f>N11</f>
        <v>5.6</v>
      </c>
      <c r="R82" s="15">
        <f>Z11</f>
        <v>7.4</v>
      </c>
      <c r="S82" s="15">
        <v>4.3330000000000002</v>
      </c>
      <c r="T82" s="20" t="s">
        <v>172</v>
      </c>
      <c r="U82" s="20" t="s">
        <v>173</v>
      </c>
      <c r="V82" s="31" t="str">
        <f t="shared" si="48"/>
        <v>LAD</v>
      </c>
      <c r="W82" s="32">
        <f t="shared" si="49"/>
        <v>1</v>
      </c>
      <c r="X82" s="32">
        <f t="shared" si="55"/>
        <v>5</v>
      </c>
      <c r="Y82" s="32">
        <f t="shared" si="50"/>
        <v>-1.5000000000000009</v>
      </c>
      <c r="Z82" s="32">
        <f t="shared" si="56"/>
        <v>2</v>
      </c>
      <c r="AA82" s="32">
        <f t="shared" si="57"/>
        <v>-1.5003000000000002</v>
      </c>
      <c r="AB82" s="32">
        <f t="shared" si="58"/>
        <v>2.5</v>
      </c>
      <c r="AC82" s="32">
        <f t="shared" si="59"/>
        <v>9.5</v>
      </c>
      <c r="AD82" s="32" t="s">
        <v>123</v>
      </c>
      <c r="AE82" s="13">
        <v>11.5</v>
      </c>
      <c r="AF82" s="31" t="str">
        <f t="shared" si="51"/>
        <v>Under</v>
      </c>
      <c r="AG82" s="32">
        <f t="shared" si="52"/>
        <v>0.6</v>
      </c>
      <c r="AH82" s="32">
        <f t="shared" si="60"/>
        <v>3</v>
      </c>
      <c r="AI82" s="32">
        <f t="shared" si="53"/>
        <v>0.10000000000000142</v>
      </c>
      <c r="AJ82" s="32">
        <f t="shared" si="61"/>
        <v>0</v>
      </c>
      <c r="AK82" s="32">
        <f t="shared" si="62"/>
        <v>10.1663</v>
      </c>
      <c r="AL82" s="32">
        <f t="shared" si="63"/>
        <v>1.25</v>
      </c>
      <c r="AM82" s="32">
        <f t="shared" si="64"/>
        <v>4.25</v>
      </c>
      <c r="AN82" s="32">
        <v>8</v>
      </c>
      <c r="AQ82"/>
    </row>
    <row r="83" spans="4:43" x14ac:dyDescent="0.3">
      <c r="D83" s="8" t="str">
        <f t="shared" si="41"/>
        <v>KCR</v>
      </c>
      <c r="E83" s="8" t="str">
        <f t="shared" si="41"/>
        <v>OAK</v>
      </c>
      <c r="F83" s="6">
        <f t="shared" si="42"/>
        <v>5.3040797796368411</v>
      </c>
      <c r="G83" s="6">
        <f t="shared" si="43"/>
        <v>4.0343540361908099</v>
      </c>
      <c r="H83" s="6">
        <f t="shared" si="44"/>
        <v>1.2697257434460312</v>
      </c>
      <c r="I83" s="6" t="str">
        <f t="shared" si="54"/>
        <v>KCR</v>
      </c>
      <c r="J83" s="6">
        <f t="shared" si="45"/>
        <v>9.338433815827651</v>
      </c>
      <c r="L83" s="15" t="str">
        <f t="shared" si="46"/>
        <v>KCR</v>
      </c>
      <c r="M83" s="15">
        <f>N12</f>
        <v>3.3</v>
      </c>
      <c r="N83" s="15">
        <f>Z12</f>
        <v>5.5</v>
      </c>
      <c r="O83" s="15">
        <v>5</v>
      </c>
      <c r="P83" s="15" t="str">
        <f t="shared" si="47"/>
        <v>OAK</v>
      </c>
      <c r="Q83" s="15">
        <f>N13</f>
        <v>4</v>
      </c>
      <c r="R83" s="15">
        <f>Z13</f>
        <v>5.3</v>
      </c>
      <c r="S83" s="15">
        <v>4.2</v>
      </c>
      <c r="T83" s="16" t="s">
        <v>174</v>
      </c>
      <c r="U83" s="16" t="s">
        <v>175</v>
      </c>
      <c r="V83" s="29" t="str">
        <f t="shared" si="48"/>
        <v>OAK</v>
      </c>
      <c r="W83" s="30">
        <f t="shared" si="49"/>
        <v>0.8</v>
      </c>
      <c r="X83" s="30">
        <f t="shared" si="55"/>
        <v>4</v>
      </c>
      <c r="Y83" s="30">
        <f t="shared" si="50"/>
        <v>0.45000000000000018</v>
      </c>
      <c r="Z83" s="30">
        <f t="shared" si="56"/>
        <v>1</v>
      </c>
      <c r="AA83" s="30">
        <f t="shared" si="57"/>
        <v>-0.79999999999999982</v>
      </c>
      <c r="AB83" s="30">
        <f t="shared" si="58"/>
        <v>1</v>
      </c>
      <c r="AC83" s="30">
        <f t="shared" si="59"/>
        <v>6</v>
      </c>
      <c r="AD83" s="30" t="s">
        <v>144</v>
      </c>
      <c r="AE83" s="13">
        <v>7.5</v>
      </c>
      <c r="AF83" s="29" t="str">
        <f t="shared" si="51"/>
        <v>Over</v>
      </c>
      <c r="AG83" s="30">
        <f t="shared" si="52"/>
        <v>0.8</v>
      </c>
      <c r="AH83" s="30">
        <f t="shared" si="60"/>
        <v>4</v>
      </c>
      <c r="AI83" s="30">
        <f t="shared" si="53"/>
        <v>1.5500000000000007</v>
      </c>
      <c r="AJ83" s="30">
        <f t="shared" si="61"/>
        <v>1.25</v>
      </c>
      <c r="AK83" s="30">
        <f t="shared" si="62"/>
        <v>9.1999999999999993</v>
      </c>
      <c r="AL83" s="30">
        <f t="shared" si="63"/>
        <v>1.25</v>
      </c>
      <c r="AM83" s="30">
        <f t="shared" si="64"/>
        <v>6.5</v>
      </c>
      <c r="AN83" s="30">
        <v>5</v>
      </c>
      <c r="AQ83"/>
    </row>
    <row r="84" spans="4:43" x14ac:dyDescent="0.3">
      <c r="D84" s="8" t="str">
        <f t="shared" si="41"/>
        <v>BAL</v>
      </c>
      <c r="E84" s="8" t="str">
        <f t="shared" si="41"/>
        <v>NYY</v>
      </c>
      <c r="F84" s="6">
        <f t="shared" si="42"/>
        <v>5.0393714581398434</v>
      </c>
      <c r="G84" s="6">
        <f t="shared" si="43"/>
        <v>3.2240001024173677</v>
      </c>
      <c r="H84" s="6">
        <f t="shared" si="44"/>
        <v>1.8153713557224758</v>
      </c>
      <c r="I84" s="6" t="str">
        <f t="shared" si="54"/>
        <v>BAL</v>
      </c>
      <c r="J84" s="6">
        <f t="shared" si="45"/>
        <v>8.2633715605572107</v>
      </c>
      <c r="L84" s="15" t="str">
        <f t="shared" si="46"/>
        <v>BAL</v>
      </c>
      <c r="M84" s="15">
        <f>N14</f>
        <v>5.0999999999999996</v>
      </c>
      <c r="N84" s="15">
        <f>Z14</f>
        <v>3.2</v>
      </c>
      <c r="O84" s="15">
        <v>3.6667000000000001</v>
      </c>
      <c r="P84" s="15" t="str">
        <f t="shared" si="47"/>
        <v>NYY</v>
      </c>
      <c r="Q84" s="15">
        <f>N15</f>
        <v>5.9</v>
      </c>
      <c r="R84" s="15">
        <f>Z15</f>
        <v>4.3</v>
      </c>
      <c r="S84" s="15">
        <v>2.6667000000000001</v>
      </c>
      <c r="T84" s="16" t="s">
        <v>147</v>
      </c>
      <c r="U84" s="16" t="s">
        <v>174</v>
      </c>
      <c r="V84" s="31" t="str">
        <f t="shared" si="48"/>
        <v>BAL</v>
      </c>
      <c r="W84" s="32">
        <f t="shared" si="49"/>
        <v>0.6</v>
      </c>
      <c r="X84" s="32">
        <f t="shared" si="55"/>
        <v>3</v>
      </c>
      <c r="Y84" s="32">
        <f t="shared" si="50"/>
        <v>-0.14999999999999858</v>
      </c>
      <c r="Z84" s="32">
        <f t="shared" si="56"/>
        <v>0.5</v>
      </c>
      <c r="AA84" s="32">
        <f t="shared" si="57"/>
        <v>-1</v>
      </c>
      <c r="AB84" s="32">
        <f t="shared" si="58"/>
        <v>1.5</v>
      </c>
      <c r="AC84" s="32">
        <f t="shared" si="59"/>
        <v>5</v>
      </c>
      <c r="AD84" s="32" t="s">
        <v>133</v>
      </c>
      <c r="AE84" s="13">
        <v>8.5</v>
      </c>
      <c r="AF84" s="31" t="str">
        <f t="shared" si="51"/>
        <v>Over</v>
      </c>
      <c r="AG84" s="32">
        <f t="shared" si="52"/>
        <v>0.6</v>
      </c>
      <c r="AH84" s="32">
        <f t="shared" si="60"/>
        <v>3</v>
      </c>
      <c r="AI84" s="32">
        <f t="shared" si="53"/>
        <v>0.75</v>
      </c>
      <c r="AJ84" s="32">
        <f t="shared" si="61"/>
        <v>0</v>
      </c>
      <c r="AK84" s="32">
        <f t="shared" si="62"/>
        <v>6.3334000000000001</v>
      </c>
      <c r="AL84" s="32">
        <f t="shared" si="63"/>
        <v>0</v>
      </c>
      <c r="AM84" s="32">
        <f t="shared" si="64"/>
        <v>3</v>
      </c>
      <c r="AN84" s="32">
        <v>22</v>
      </c>
      <c r="AQ84"/>
    </row>
    <row r="85" spans="4:43" x14ac:dyDescent="0.3">
      <c r="D85" s="8" t="str">
        <f t="shared" si="41"/>
        <v>SFG</v>
      </c>
      <c r="E85" s="8" t="str">
        <f t="shared" si="41"/>
        <v>STL</v>
      </c>
      <c r="F85" s="6">
        <f t="shared" si="42"/>
        <v>4.9161168332141463</v>
      </c>
      <c r="G85" s="6">
        <f t="shared" si="43"/>
        <v>3.9323407195314255</v>
      </c>
      <c r="H85" s="6">
        <f t="shared" si="44"/>
        <v>0.98377611368272078</v>
      </c>
      <c r="I85" s="6" t="str">
        <f t="shared" si="54"/>
        <v>SFG</v>
      </c>
      <c r="J85" s="6">
        <f t="shared" si="45"/>
        <v>8.8484575527455718</v>
      </c>
      <c r="L85" s="15" t="str">
        <f t="shared" si="46"/>
        <v>SFG</v>
      </c>
      <c r="M85" s="15">
        <f>N16</f>
        <v>4.8</v>
      </c>
      <c r="N85" s="15">
        <f>Z16</f>
        <v>5.0999999999999996</v>
      </c>
      <c r="O85" s="15" t="s">
        <v>181</v>
      </c>
      <c r="P85" s="15" t="str">
        <f t="shared" si="47"/>
        <v>STL</v>
      </c>
      <c r="Q85" s="15">
        <f>N17</f>
        <v>3.8</v>
      </c>
      <c r="R85" s="15">
        <f>Z17</f>
        <v>3.3</v>
      </c>
      <c r="S85" s="15" t="s">
        <v>181</v>
      </c>
      <c r="T85" s="16" t="s">
        <v>148</v>
      </c>
      <c r="U85" s="16" t="s">
        <v>148</v>
      </c>
      <c r="V85" s="31" t="str">
        <f t="shared" si="48"/>
        <v>STL</v>
      </c>
      <c r="W85" s="32">
        <f t="shared" si="49"/>
        <v>0.6</v>
      </c>
      <c r="X85" s="32">
        <f t="shared" si="55"/>
        <v>3</v>
      </c>
      <c r="Y85" s="32">
        <f t="shared" si="50"/>
        <v>0.39999999999999947</v>
      </c>
      <c r="Z85" s="32">
        <f t="shared" si="56"/>
        <v>1</v>
      </c>
      <c r="AA85" s="32" t="e">
        <f t="shared" si="57"/>
        <v>#VALUE!</v>
      </c>
      <c r="AB85" s="32" t="e">
        <f t="shared" si="58"/>
        <v>#VALUE!</v>
      </c>
      <c r="AC85" s="32">
        <f t="shared" si="59"/>
        <v>4</v>
      </c>
      <c r="AD85" s="32" t="s">
        <v>124</v>
      </c>
      <c r="AE85" s="13">
        <v>8.5</v>
      </c>
      <c r="AF85" s="31" t="str">
        <f t="shared" si="51"/>
        <v>Over</v>
      </c>
      <c r="AG85" s="32">
        <f t="shared" si="52"/>
        <v>0.6</v>
      </c>
      <c r="AH85" s="32">
        <f t="shared" si="60"/>
        <v>3</v>
      </c>
      <c r="AI85" s="32">
        <f t="shared" si="53"/>
        <v>0</v>
      </c>
      <c r="AJ85" s="32">
        <f t="shared" si="61"/>
        <v>0</v>
      </c>
      <c r="AK85" s="32" t="e">
        <f t="shared" si="62"/>
        <v>#VALUE!</v>
      </c>
      <c r="AL85" s="32" t="e">
        <f t="shared" si="63"/>
        <v>#VALUE!</v>
      </c>
      <c r="AM85" s="32">
        <f t="shared" si="64"/>
        <v>3</v>
      </c>
      <c r="AN85" s="32">
        <v>11</v>
      </c>
      <c r="AQ85"/>
    </row>
    <row r="86" spans="4:43" x14ac:dyDescent="0.3">
      <c r="D86" s="8" t="str">
        <f t="shared" si="41"/>
        <v>MIL</v>
      </c>
      <c r="E86" s="8" t="str">
        <f t="shared" si="41"/>
        <v>SDP</v>
      </c>
      <c r="F86" s="6">
        <f t="shared" si="42"/>
        <v>5.262944066017889</v>
      </c>
      <c r="G86" s="6">
        <f t="shared" si="43"/>
        <v>3.6204008764956725</v>
      </c>
      <c r="H86" s="6">
        <f t="shared" si="44"/>
        <v>1.6425431895222165</v>
      </c>
      <c r="I86" s="6" t="str">
        <f t="shared" si="54"/>
        <v>MIL</v>
      </c>
      <c r="J86" s="6">
        <f t="shared" si="45"/>
        <v>8.8833449425135615</v>
      </c>
      <c r="L86" s="12" t="str">
        <f t="shared" si="46"/>
        <v>MIL</v>
      </c>
      <c r="M86" s="15">
        <f>N18</f>
        <v>3.4</v>
      </c>
      <c r="N86" s="15">
        <f>Z18</f>
        <v>3.7</v>
      </c>
      <c r="O86" s="15">
        <v>2.3332999999999999</v>
      </c>
      <c r="P86" s="12" t="str">
        <f t="shared" si="47"/>
        <v>SDP</v>
      </c>
      <c r="Q86" s="15">
        <f>N19</f>
        <v>3.6</v>
      </c>
      <c r="R86" s="15">
        <f>Z19</f>
        <v>5</v>
      </c>
      <c r="S86" s="15">
        <v>4.3330000000000002</v>
      </c>
      <c r="T86" s="16" t="s">
        <v>131</v>
      </c>
      <c r="U86" s="16" t="s">
        <v>130</v>
      </c>
      <c r="V86" s="29" t="str">
        <f t="shared" si="48"/>
        <v>MIL</v>
      </c>
      <c r="W86" s="30">
        <f t="shared" si="49"/>
        <v>0.6</v>
      </c>
      <c r="X86" s="30">
        <f t="shared" si="55"/>
        <v>3</v>
      </c>
      <c r="Y86" s="30">
        <f t="shared" si="50"/>
        <v>-0.54999999999999982</v>
      </c>
      <c r="Z86" s="30">
        <f t="shared" si="56"/>
        <v>1</v>
      </c>
      <c r="AA86" s="30">
        <f t="shared" si="57"/>
        <v>1.9997000000000003</v>
      </c>
      <c r="AB86" s="30">
        <f t="shared" si="58"/>
        <v>0</v>
      </c>
      <c r="AC86" s="30">
        <f t="shared" si="59"/>
        <v>4</v>
      </c>
      <c r="AD86" s="30" t="s">
        <v>128</v>
      </c>
      <c r="AE86" s="13">
        <v>8.5</v>
      </c>
      <c r="AF86" s="29" t="str">
        <f t="shared" si="51"/>
        <v>Under</v>
      </c>
      <c r="AG86" s="30">
        <f t="shared" si="52"/>
        <v>0.6</v>
      </c>
      <c r="AH86" s="30">
        <f t="shared" si="60"/>
        <v>3</v>
      </c>
      <c r="AI86" s="30">
        <f t="shared" si="53"/>
        <v>-0.64999999999999947</v>
      </c>
      <c r="AJ86" s="30">
        <f t="shared" si="61"/>
        <v>0</v>
      </c>
      <c r="AK86" s="30">
        <f t="shared" si="62"/>
        <v>6.6662999999999997</v>
      </c>
      <c r="AL86" s="30">
        <f t="shared" si="63"/>
        <v>1.25</v>
      </c>
      <c r="AM86" s="30">
        <f t="shared" si="64"/>
        <v>4.25</v>
      </c>
      <c r="AN86" s="30">
        <v>13</v>
      </c>
      <c r="AQ86"/>
    </row>
    <row r="87" spans="4:43" x14ac:dyDescent="0.3">
      <c r="D87" s="8">
        <f t="shared" si="41"/>
        <v>0</v>
      </c>
      <c r="E87" s="8">
        <f t="shared" si="41"/>
        <v>0</v>
      </c>
      <c r="F87" s="6">
        <f t="shared" si="42"/>
        <v>0</v>
      </c>
      <c r="G87" s="6">
        <f t="shared" si="43"/>
        <v>0</v>
      </c>
      <c r="H87" s="6">
        <f t="shared" si="44"/>
        <v>0</v>
      </c>
      <c r="I87" s="6">
        <f t="shared" si="54"/>
        <v>0</v>
      </c>
      <c r="J87" s="6">
        <f t="shared" si="45"/>
        <v>0</v>
      </c>
      <c r="L87" s="12">
        <f>D87</f>
        <v>0</v>
      </c>
      <c r="M87" s="15">
        <f>N20</f>
        <v>0</v>
      </c>
      <c r="N87" s="15">
        <f>Z20</f>
        <v>0</v>
      </c>
      <c r="O87" s="15"/>
      <c r="P87" s="12">
        <f t="shared" si="47"/>
        <v>0</v>
      </c>
      <c r="Q87" s="15">
        <f>N21</f>
        <v>0</v>
      </c>
      <c r="R87" s="15">
        <f>Z21</f>
        <v>0</v>
      </c>
      <c r="S87" s="15"/>
      <c r="T87" s="16"/>
      <c r="U87" s="16"/>
      <c r="V87" s="19" t="str">
        <f t="shared" si="48"/>
        <v>Tie</v>
      </c>
      <c r="W87" s="13">
        <f t="shared" si="49"/>
        <v>0</v>
      </c>
      <c r="X87" s="13">
        <f t="shared" si="55"/>
        <v>0</v>
      </c>
      <c r="Y87" s="13">
        <f t="shared" si="50"/>
        <v>0</v>
      </c>
      <c r="Z87" s="13">
        <f t="shared" si="56"/>
        <v>0</v>
      </c>
      <c r="AA87" s="13">
        <f t="shared" si="57"/>
        <v>0</v>
      </c>
      <c r="AB87" s="13">
        <f t="shared" si="58"/>
        <v>0</v>
      </c>
      <c r="AC87" s="13">
        <f t="shared" si="59"/>
        <v>0</v>
      </c>
      <c r="AD87" s="13"/>
      <c r="AE87" s="13"/>
      <c r="AF87" s="19" t="str">
        <f t="shared" si="51"/>
        <v>Under</v>
      </c>
      <c r="AG87" s="13">
        <f t="shared" si="52"/>
        <v>0</v>
      </c>
      <c r="AH87" s="13">
        <f t="shared" si="60"/>
        <v>0</v>
      </c>
      <c r="AI87" s="13">
        <f t="shared" si="53"/>
        <v>0</v>
      </c>
      <c r="AJ87" s="13">
        <f t="shared" si="61"/>
        <v>0</v>
      </c>
      <c r="AK87" s="13">
        <f>O87+S87</f>
        <v>0</v>
      </c>
      <c r="AL87" s="13">
        <f t="shared" si="63"/>
        <v>0</v>
      </c>
      <c r="AM87" s="13">
        <f t="shared" si="64"/>
        <v>0</v>
      </c>
      <c r="AN87" s="13"/>
      <c r="AQ87"/>
    </row>
    <row r="88" spans="4:43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4"/>
        <v>0</v>
      </c>
      <c r="J88" s="6">
        <f t="shared" si="45"/>
        <v>0</v>
      </c>
      <c r="L88" s="12">
        <f t="shared" si="46"/>
        <v>0</v>
      </c>
      <c r="M88" s="15">
        <f>N22</f>
        <v>0</v>
      </c>
      <c r="N88" s="15">
        <f>Z22</f>
        <v>0</v>
      </c>
      <c r="O88" s="15"/>
      <c r="P88" s="12">
        <f t="shared" si="47"/>
        <v>0</v>
      </c>
      <c r="Q88" s="15">
        <f>N23</f>
        <v>0</v>
      </c>
      <c r="R88" s="15">
        <f>Z23</f>
        <v>0</v>
      </c>
      <c r="S88" s="15"/>
      <c r="T88" s="16"/>
      <c r="U88" s="16"/>
      <c r="V88" s="19" t="str">
        <f t="shared" si="48"/>
        <v>Tie</v>
      </c>
      <c r="W88" s="13">
        <f t="shared" si="49"/>
        <v>0</v>
      </c>
      <c r="X88" s="13">
        <f t="shared" si="55"/>
        <v>0</v>
      </c>
      <c r="Y88" s="13">
        <f t="shared" si="50"/>
        <v>0</v>
      </c>
      <c r="Z88" s="13">
        <f t="shared" si="56"/>
        <v>0</v>
      </c>
      <c r="AA88" s="13">
        <f t="shared" si="57"/>
        <v>0</v>
      </c>
      <c r="AB88" s="13">
        <f t="shared" si="58"/>
        <v>0</v>
      </c>
      <c r="AC88" s="13">
        <f t="shared" si="59"/>
        <v>0</v>
      </c>
      <c r="AD88" s="13"/>
      <c r="AE88" s="13"/>
      <c r="AF88" s="19" t="str">
        <f t="shared" si="51"/>
        <v>Under</v>
      </c>
      <c r="AG88" s="13">
        <f t="shared" si="52"/>
        <v>0</v>
      </c>
      <c r="AH88" s="13">
        <f t="shared" si="60"/>
        <v>0</v>
      </c>
      <c r="AI88" s="13">
        <f t="shared" si="53"/>
        <v>0</v>
      </c>
      <c r="AJ88" s="13">
        <f t="shared" si="61"/>
        <v>0</v>
      </c>
      <c r="AK88" s="13">
        <f t="shared" si="62"/>
        <v>0</v>
      </c>
      <c r="AL88" s="13">
        <f t="shared" si="63"/>
        <v>0</v>
      </c>
      <c r="AM88" s="13">
        <f t="shared" si="64"/>
        <v>0</v>
      </c>
      <c r="AN88" s="13"/>
      <c r="AQ88"/>
    </row>
    <row r="89" spans="4:43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4"/>
        <v>0</v>
      </c>
      <c r="J89" s="6">
        <f t="shared" si="45"/>
        <v>0</v>
      </c>
      <c r="L89" s="15">
        <f t="shared" si="46"/>
        <v>0</v>
      </c>
      <c r="M89" s="15">
        <f>N24</f>
        <v>0</v>
      </c>
      <c r="N89" s="15">
        <f>Z24</f>
        <v>0</v>
      </c>
      <c r="O89" s="15"/>
      <c r="P89" s="15">
        <f t="shared" si="47"/>
        <v>0</v>
      </c>
      <c r="Q89" s="15">
        <f>N25</f>
        <v>0</v>
      </c>
      <c r="R89" s="15">
        <f>Z25</f>
        <v>0</v>
      </c>
      <c r="S89" s="15"/>
      <c r="T89" s="16"/>
      <c r="U89" s="16"/>
      <c r="V89" s="19" t="str">
        <f t="shared" si="48"/>
        <v>Tie</v>
      </c>
      <c r="W89" s="13">
        <f t="shared" si="49"/>
        <v>0</v>
      </c>
      <c r="X89" s="13">
        <f t="shared" si="55"/>
        <v>0</v>
      </c>
      <c r="Y89" s="13">
        <f t="shared" si="50"/>
        <v>0</v>
      </c>
      <c r="Z89" s="13">
        <f t="shared" si="56"/>
        <v>0</v>
      </c>
      <c r="AA89" s="13">
        <f t="shared" si="57"/>
        <v>0</v>
      </c>
      <c r="AB89" s="13">
        <f t="shared" si="58"/>
        <v>0</v>
      </c>
      <c r="AC89" s="13">
        <f t="shared" si="59"/>
        <v>0</v>
      </c>
      <c r="AD89" s="13"/>
      <c r="AE89" s="13"/>
      <c r="AF89" s="19" t="str">
        <f t="shared" si="51"/>
        <v>Under</v>
      </c>
      <c r="AG89" s="13">
        <f t="shared" si="52"/>
        <v>0</v>
      </c>
      <c r="AH89" s="13">
        <f t="shared" si="60"/>
        <v>0</v>
      </c>
      <c r="AI89" s="13">
        <f t="shared" si="53"/>
        <v>0</v>
      </c>
      <c r="AJ89" s="13">
        <f t="shared" si="61"/>
        <v>0</v>
      </c>
      <c r="AK89" s="13">
        <f t="shared" si="62"/>
        <v>0</v>
      </c>
      <c r="AL89" s="13">
        <f t="shared" si="63"/>
        <v>0</v>
      </c>
      <c r="AM89" s="13">
        <f t="shared" si="64"/>
        <v>0</v>
      </c>
      <c r="AN89" s="13"/>
      <c r="AQ89"/>
    </row>
    <row r="90" spans="4:43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5">F90-G90</f>
        <v>0</v>
      </c>
      <c r="I90" s="6">
        <f t="shared" si="54"/>
        <v>0</v>
      </c>
      <c r="J90" s="6">
        <f t="shared" si="45"/>
        <v>0</v>
      </c>
      <c r="L90" s="12">
        <f t="shared" si="46"/>
        <v>0</v>
      </c>
      <c r="M90" s="15">
        <f>N26</f>
        <v>0</v>
      </c>
      <c r="N90" s="15">
        <f>Z26</f>
        <v>0</v>
      </c>
      <c r="O90" s="15"/>
      <c r="P90" s="12">
        <f t="shared" si="47"/>
        <v>0</v>
      </c>
      <c r="Q90" s="15">
        <f>N27</f>
        <v>0</v>
      </c>
      <c r="R90" s="15">
        <f>Z27</f>
        <v>0</v>
      </c>
      <c r="S90" s="15"/>
      <c r="T90" s="16"/>
      <c r="U90" s="16"/>
      <c r="V90" s="19" t="str">
        <f t="shared" si="48"/>
        <v>Tie</v>
      </c>
      <c r="W90" s="13">
        <f t="shared" si="49"/>
        <v>0</v>
      </c>
      <c r="X90" s="13">
        <f t="shared" si="55"/>
        <v>0</v>
      </c>
      <c r="Y90" s="13">
        <f t="shared" si="50"/>
        <v>0</v>
      </c>
      <c r="Z90" s="13">
        <f t="shared" si="56"/>
        <v>0</v>
      </c>
      <c r="AA90" s="13">
        <f t="shared" si="57"/>
        <v>0</v>
      </c>
      <c r="AB90" s="13">
        <f t="shared" si="58"/>
        <v>0</v>
      </c>
      <c r="AC90" s="13">
        <f t="shared" si="59"/>
        <v>0</v>
      </c>
      <c r="AD90" s="13"/>
      <c r="AE90" s="13"/>
      <c r="AF90" s="19" t="str">
        <f t="shared" si="51"/>
        <v>Under</v>
      </c>
      <c r="AG90" s="13">
        <f t="shared" si="52"/>
        <v>0</v>
      </c>
      <c r="AH90" s="13">
        <f t="shared" si="60"/>
        <v>0</v>
      </c>
      <c r="AI90" s="13">
        <f t="shared" si="53"/>
        <v>0</v>
      </c>
      <c r="AJ90" s="13">
        <f t="shared" si="61"/>
        <v>0</v>
      </c>
      <c r="AK90" s="13">
        <f t="shared" si="62"/>
        <v>0</v>
      </c>
      <c r="AL90" s="13">
        <f t="shared" si="63"/>
        <v>0</v>
      </c>
      <c r="AM90" s="13">
        <f t="shared" si="64"/>
        <v>0</v>
      </c>
      <c r="AN90" s="13"/>
      <c r="AQ90"/>
    </row>
    <row r="91" spans="4:43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5"/>
        <v>0</v>
      </c>
      <c r="I91" s="6">
        <f t="shared" si="54"/>
        <v>0</v>
      </c>
      <c r="J91" s="6">
        <f t="shared" si="45"/>
        <v>0</v>
      </c>
      <c r="L91" s="12">
        <f t="shared" si="46"/>
        <v>0</v>
      </c>
      <c r="M91" s="15">
        <f>N28</f>
        <v>0</v>
      </c>
      <c r="N91" s="15">
        <f>Z28</f>
        <v>0</v>
      </c>
      <c r="O91" s="15"/>
      <c r="P91" s="12">
        <f t="shared" si="47"/>
        <v>0</v>
      </c>
      <c r="Q91" s="15">
        <f>N29</f>
        <v>0</v>
      </c>
      <c r="R91" s="15">
        <f>Z29</f>
        <v>0</v>
      </c>
      <c r="S91" s="15"/>
      <c r="T91" s="16"/>
      <c r="U91" s="16"/>
      <c r="V91" s="19" t="str">
        <f t="shared" si="48"/>
        <v>Tie</v>
      </c>
      <c r="W91" s="13">
        <f t="shared" si="49"/>
        <v>0</v>
      </c>
      <c r="X91" s="13">
        <f t="shared" si="55"/>
        <v>0</v>
      </c>
      <c r="Y91" s="13">
        <f t="shared" si="50"/>
        <v>0</v>
      </c>
      <c r="Z91" s="13">
        <f t="shared" si="56"/>
        <v>0</v>
      </c>
      <c r="AA91" s="13">
        <f t="shared" si="57"/>
        <v>0</v>
      </c>
      <c r="AB91" s="13">
        <f t="shared" si="58"/>
        <v>0</v>
      </c>
      <c r="AC91" s="13">
        <f t="shared" si="59"/>
        <v>0</v>
      </c>
      <c r="AD91" s="13"/>
      <c r="AE91" s="13"/>
      <c r="AF91" s="19" t="str">
        <f t="shared" si="51"/>
        <v>Under</v>
      </c>
      <c r="AG91" s="13">
        <f t="shared" si="52"/>
        <v>0</v>
      </c>
      <c r="AH91" s="13">
        <f t="shared" si="60"/>
        <v>0</v>
      </c>
      <c r="AI91" s="13">
        <f t="shared" si="53"/>
        <v>0</v>
      </c>
      <c r="AJ91" s="13">
        <f t="shared" si="61"/>
        <v>0</v>
      </c>
      <c r="AK91" s="13">
        <f t="shared" si="62"/>
        <v>0</v>
      </c>
      <c r="AL91" s="13">
        <f t="shared" si="63"/>
        <v>0</v>
      </c>
      <c r="AM91" s="13">
        <f t="shared" si="64"/>
        <v>0</v>
      </c>
      <c r="AN91" s="13"/>
      <c r="AQ91"/>
    </row>
    <row r="92" spans="4:43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6">F92-G92</f>
        <v>0</v>
      </c>
      <c r="I92" s="6">
        <f t="shared" ref="I92" si="67">IF(G92&gt;F92,E92,D92)</f>
        <v>0</v>
      </c>
      <c r="J92" s="6">
        <f t="shared" ref="J92" si="68">F92+G92</f>
        <v>0</v>
      </c>
      <c r="L92" s="12">
        <f t="shared" si="46"/>
        <v>0</v>
      </c>
      <c r="M92" s="15">
        <f>N30</f>
        <v>0</v>
      </c>
      <c r="N92" s="15">
        <f>Z30</f>
        <v>0</v>
      </c>
      <c r="O92" s="15"/>
      <c r="P92" s="12">
        <f t="shared" si="47"/>
        <v>0</v>
      </c>
      <c r="Q92" s="15">
        <f>N31</f>
        <v>0</v>
      </c>
      <c r="R92" s="15">
        <f>Z31</f>
        <v>0</v>
      </c>
      <c r="S92" s="15"/>
      <c r="T92" s="16"/>
      <c r="U92" s="16"/>
      <c r="V92" s="19" t="str">
        <f t="shared" si="48"/>
        <v>Tie</v>
      </c>
      <c r="W92" s="13">
        <f t="shared" si="49"/>
        <v>0</v>
      </c>
      <c r="X92" s="13">
        <f t="shared" si="55"/>
        <v>0</v>
      </c>
      <c r="Y92" s="13">
        <f t="shared" si="50"/>
        <v>0</v>
      </c>
      <c r="Z92" s="13">
        <f t="shared" si="56"/>
        <v>0</v>
      </c>
      <c r="AA92" s="13">
        <f t="shared" si="57"/>
        <v>0</v>
      </c>
      <c r="AB92" s="13">
        <f t="shared" si="58"/>
        <v>0</v>
      </c>
      <c r="AC92" s="13">
        <f t="shared" si="59"/>
        <v>0</v>
      </c>
      <c r="AD92" s="13"/>
      <c r="AE92" s="13"/>
      <c r="AF92" s="19" t="str">
        <f t="shared" si="51"/>
        <v>Under</v>
      </c>
      <c r="AG92" s="13">
        <f t="shared" si="52"/>
        <v>0</v>
      </c>
      <c r="AH92" s="13">
        <f t="shared" si="60"/>
        <v>0</v>
      </c>
      <c r="AI92" s="13">
        <f t="shared" si="53"/>
        <v>0</v>
      </c>
      <c r="AJ92" s="13">
        <f t="shared" si="61"/>
        <v>0</v>
      </c>
      <c r="AK92" s="13">
        <f t="shared" si="62"/>
        <v>0</v>
      </c>
      <c r="AL92" s="13">
        <f t="shared" si="63"/>
        <v>0</v>
      </c>
      <c r="AM92" s="13">
        <f t="shared" si="64"/>
        <v>0</v>
      </c>
      <c r="AN92" s="13"/>
      <c r="AQ92"/>
    </row>
    <row r="93" spans="4:43" x14ac:dyDescent="0.3">
      <c r="D93" s="6">
        <f t="shared" ref="D93:E93" si="69">D73</f>
        <v>0</v>
      </c>
      <c r="E93" s="6">
        <f t="shared" si="69"/>
        <v>0</v>
      </c>
      <c r="F93" s="6">
        <f t="shared" si="42"/>
        <v>0</v>
      </c>
      <c r="G93" s="6">
        <f t="shared" si="43"/>
        <v>0</v>
      </c>
      <c r="H93" s="6">
        <f t="shared" ref="H93:H94" si="70">F93-G93</f>
        <v>0</v>
      </c>
      <c r="I93" s="6">
        <f t="shared" ref="I93:I94" si="71">IF(G93&gt;F93,E93,D93)</f>
        <v>0</v>
      </c>
      <c r="J93" s="6">
        <f t="shared" ref="J93:J94" si="72">F93+G93</f>
        <v>0</v>
      </c>
      <c r="L93" s="12"/>
      <c r="M93" s="15"/>
      <c r="N93" s="15"/>
      <c r="O93" s="15"/>
      <c r="P93" s="12"/>
      <c r="Q93" s="15"/>
      <c r="R93" s="15"/>
      <c r="S93" s="15"/>
      <c r="T93" s="16"/>
      <c r="U93" s="16"/>
      <c r="V93" s="19"/>
      <c r="W93" s="13"/>
      <c r="X93" s="13"/>
      <c r="Y93" s="13"/>
      <c r="Z93" s="13"/>
      <c r="AA93" s="13"/>
      <c r="AB93" s="13"/>
      <c r="AC93" s="13">
        <f t="shared" si="59"/>
        <v>0</v>
      </c>
      <c r="AD93" s="13"/>
      <c r="AE93" s="13"/>
      <c r="AF93" s="13"/>
      <c r="AG93" s="13"/>
      <c r="AH93" s="13"/>
      <c r="AI93" s="13"/>
      <c r="AJ93" s="13"/>
      <c r="AK93" s="13"/>
      <c r="AL93" s="12"/>
      <c r="AM93" s="12"/>
      <c r="AN93" s="12"/>
    </row>
    <row r="94" spans="4:43" x14ac:dyDescent="0.3">
      <c r="D94" s="6">
        <f t="shared" ref="D94:E94" si="73">D74</f>
        <v>0</v>
      </c>
      <c r="E94" s="6">
        <f t="shared" si="73"/>
        <v>0</v>
      </c>
      <c r="F94" s="6">
        <f t="shared" si="42"/>
        <v>0</v>
      </c>
      <c r="G94" s="6">
        <f t="shared" si="43"/>
        <v>0</v>
      </c>
      <c r="H94" s="6">
        <f t="shared" si="70"/>
        <v>0</v>
      </c>
      <c r="I94" s="6">
        <f t="shared" si="71"/>
        <v>0</v>
      </c>
      <c r="J94" s="6">
        <f t="shared" si="72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1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29</v>
      </c>
      <c r="B2" s="1">
        <v>5.7001534461177403</v>
      </c>
      <c r="C2" s="1">
        <v>4.6000999201110897</v>
      </c>
      <c r="D2" s="1">
        <v>3.5944444964399702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30</v>
      </c>
      <c r="B3" s="1">
        <v>4.6000007042903404</v>
      </c>
      <c r="C3" s="1">
        <v>2.8000039898655</v>
      </c>
      <c r="D3" s="1">
        <v>5.5625032632700204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10</v>
      </c>
      <c r="B4" s="1">
        <v>4.3000008164999697</v>
      </c>
      <c r="C4" s="1">
        <v>3.4999998091952702</v>
      </c>
      <c r="D4" s="1">
        <v>4.9083566105283598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9</v>
      </c>
      <c r="B5" s="1">
        <v>4.3000013540455404</v>
      </c>
      <c r="C5" s="1">
        <v>3.3000005567561401</v>
      </c>
      <c r="D5" s="1">
        <v>5.1497879436257596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16</v>
      </c>
      <c r="B6" s="1">
        <v>3.5000006191452102</v>
      </c>
      <c r="C6" s="1">
        <v>4.9000026742335701</v>
      </c>
      <c r="D6" s="1">
        <v>5.1563714235116196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15</v>
      </c>
      <c r="B7" s="1">
        <v>7.0000008624746304</v>
      </c>
      <c r="C7" s="1">
        <v>4.0000023136740301</v>
      </c>
      <c r="D7" s="1">
        <v>4.5253185895470303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6</v>
      </c>
      <c r="B8" s="1">
        <v>3.8000014076389399</v>
      </c>
      <c r="C8" s="1">
        <v>3.6000013116669698</v>
      </c>
      <c r="D8" s="1">
        <v>4.5773667600254804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5</v>
      </c>
      <c r="B9" s="1">
        <v>3.3000429438616901</v>
      </c>
      <c r="C9" s="1">
        <v>4.4001183183050596</v>
      </c>
      <c r="D9" s="1">
        <v>4.3921144713475098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12</v>
      </c>
      <c r="B10" s="1">
        <v>5.7001528694366801</v>
      </c>
      <c r="C10" s="1">
        <v>4.5000978007310204</v>
      </c>
      <c r="D10" s="1">
        <v>4.6738388839484504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11</v>
      </c>
      <c r="B11" s="1">
        <v>5.3000008754903698</v>
      </c>
      <c r="C11" s="1">
        <v>7.2999998572832503</v>
      </c>
      <c r="D11" s="1">
        <v>4.5981617278598303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19</v>
      </c>
      <c r="B12" s="1">
        <v>3.2000434712388701</v>
      </c>
      <c r="C12" s="1">
        <v>5.5001133062330601</v>
      </c>
      <c r="D12" s="1">
        <v>5.4188466833527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20</v>
      </c>
      <c r="B13" s="1">
        <v>3.8999998622799601</v>
      </c>
      <c r="C13" s="1">
        <v>5.3000026369775197</v>
      </c>
      <c r="D13" s="1">
        <v>3.38057338293196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17</v>
      </c>
      <c r="B14" s="1">
        <v>4.9000002878330298</v>
      </c>
      <c r="C14" s="1">
        <v>3.10000106547511</v>
      </c>
      <c r="D14" s="1">
        <v>5.1600779506328198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18</v>
      </c>
      <c r="B15" s="1">
        <v>5.7000001417296398</v>
      </c>
      <c r="C15" s="1">
        <v>3.9000043139710501</v>
      </c>
      <c r="D15" s="1">
        <v>4.9732277195067303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8</v>
      </c>
      <c r="B16" s="1">
        <v>4.7001527768432299</v>
      </c>
      <c r="C16" s="1">
        <v>4.6001023951046003</v>
      </c>
      <c r="D16" s="1">
        <v>3.7017288003892199</v>
      </c>
    </row>
    <row r="17" spans="1:4" ht="15" thickBot="1" x14ac:dyDescent="0.35">
      <c r="A17" s="1">
        <v>14</v>
      </c>
      <c r="B17" s="1">
        <v>3.60015188151772</v>
      </c>
      <c r="C17" s="1">
        <v>3.3001034397785798</v>
      </c>
      <c r="D17" s="1">
        <v>3.3877307661879699</v>
      </c>
    </row>
    <row r="18" spans="1:4" ht="15" thickBot="1" x14ac:dyDescent="0.35">
      <c r="A18" s="1">
        <v>2</v>
      </c>
      <c r="B18" s="1">
        <v>3.0000005540649801</v>
      </c>
      <c r="C18" s="1">
        <v>3.50000115869388</v>
      </c>
      <c r="D18" s="1">
        <v>3.6969944711734999</v>
      </c>
    </row>
    <row r="19" spans="1:4" ht="15" thickBot="1" x14ac:dyDescent="0.35">
      <c r="A19" s="1">
        <v>22</v>
      </c>
      <c r="B19" s="1">
        <v>3.6000000975019302</v>
      </c>
      <c r="C19" s="1">
        <v>5.0000059448317398</v>
      </c>
      <c r="D19" s="1">
        <v>4.84288536275682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1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29</v>
      </c>
      <c r="B2" s="1">
        <v>5.9569547990982299</v>
      </c>
      <c r="C2" s="1">
        <v>4.7879188261816799</v>
      </c>
      <c r="D2" s="1">
        <v>3.5447751105968202</v>
      </c>
    </row>
    <row r="3" spans="1:5" ht="15" thickBot="1" x14ac:dyDescent="0.35">
      <c r="A3" s="1">
        <v>30</v>
      </c>
      <c r="B3" s="1">
        <v>4.7350178976404198</v>
      </c>
      <c r="C3" s="1">
        <v>3.06038376553323</v>
      </c>
      <c r="D3" s="1">
        <v>5.4711523231034196</v>
      </c>
    </row>
    <row r="4" spans="1:5" ht="15" thickBot="1" x14ac:dyDescent="0.35">
      <c r="A4" s="1">
        <v>10</v>
      </c>
      <c r="B4" s="1">
        <v>4.4849022605781599</v>
      </c>
      <c r="C4" s="1">
        <v>3.63567661945598</v>
      </c>
      <c r="D4" s="1">
        <v>4.98129612933249</v>
      </c>
    </row>
    <row r="5" spans="1:5" ht="15" thickBot="1" x14ac:dyDescent="0.35">
      <c r="A5" s="1">
        <v>9</v>
      </c>
      <c r="B5" s="1">
        <v>4.5262796443931599</v>
      </c>
      <c r="C5" s="1">
        <v>3.3967415413850102</v>
      </c>
      <c r="D5" s="1">
        <v>5.05546659476855</v>
      </c>
    </row>
    <row r="6" spans="1:5" ht="15" thickBot="1" x14ac:dyDescent="0.35">
      <c r="A6" s="1">
        <v>16</v>
      </c>
      <c r="B6" s="1">
        <v>3.7017780234842999</v>
      </c>
      <c r="C6" s="1">
        <v>5.1766309690204899</v>
      </c>
      <c r="D6" s="1">
        <v>5.1858771921519198</v>
      </c>
    </row>
    <row r="7" spans="1:5" ht="15" thickBot="1" x14ac:dyDescent="0.35">
      <c r="A7" s="1">
        <v>15</v>
      </c>
      <c r="B7" s="1">
        <v>7.2870539174328099</v>
      </c>
      <c r="C7" s="1">
        <v>4.2013780102749498</v>
      </c>
      <c r="D7" s="1">
        <v>4.5314639379315196</v>
      </c>
    </row>
    <row r="8" spans="1:5" ht="15" thickBot="1" x14ac:dyDescent="0.35">
      <c r="A8" s="1">
        <v>6</v>
      </c>
      <c r="B8" s="1">
        <v>4.01832274308265</v>
      </c>
      <c r="C8" s="1">
        <v>3.82605052801095</v>
      </c>
      <c r="D8" s="1">
        <v>4.4591692088061796</v>
      </c>
    </row>
    <row r="9" spans="1:5" ht="15" thickBot="1" x14ac:dyDescent="0.35">
      <c r="A9" s="1">
        <v>5</v>
      </c>
      <c r="B9" s="1">
        <v>3.4905194440401401</v>
      </c>
      <c r="C9" s="1">
        <v>4.6540554138989796</v>
      </c>
      <c r="D9" s="1">
        <v>4.4185882189252403</v>
      </c>
    </row>
    <row r="10" spans="1:5" ht="15" thickBot="1" x14ac:dyDescent="0.35">
      <c r="A10" s="1">
        <v>12</v>
      </c>
      <c r="B10" s="1">
        <v>5.8938231033919797</v>
      </c>
      <c r="C10" s="1">
        <v>4.4767152079389696</v>
      </c>
      <c r="D10" s="1">
        <v>4.7717371962291102</v>
      </c>
    </row>
    <row r="11" spans="1:5" ht="15" thickBot="1" x14ac:dyDescent="0.35">
      <c r="A11" s="1">
        <v>11</v>
      </c>
      <c r="B11" s="1">
        <v>5.4517795867353502</v>
      </c>
      <c r="C11" s="1">
        <v>7.44463374674286</v>
      </c>
      <c r="D11" s="1">
        <v>4.5499007821850004</v>
      </c>
    </row>
    <row r="12" spans="1:5" ht="15" thickBot="1" x14ac:dyDescent="0.35">
      <c r="A12" s="1">
        <v>19</v>
      </c>
      <c r="B12" s="1">
        <v>3.3652151517954398</v>
      </c>
      <c r="C12" s="1">
        <v>5.5128633456192704</v>
      </c>
      <c r="D12" s="1">
        <v>5.46631195383228</v>
      </c>
    </row>
    <row r="13" spans="1:5" ht="15" thickBot="1" x14ac:dyDescent="0.35">
      <c r="A13" s="1">
        <v>20</v>
      </c>
      <c r="B13" s="1">
        <v>4.0667081055741496</v>
      </c>
      <c r="C13" s="1">
        <v>5.4932126607812197</v>
      </c>
      <c r="D13" s="1">
        <v>3.41543731799637</v>
      </c>
    </row>
    <row r="14" spans="1:5" ht="15" thickBot="1" x14ac:dyDescent="0.35">
      <c r="A14" s="1">
        <v>17</v>
      </c>
      <c r="B14" s="1">
        <v>5.1598562277515203</v>
      </c>
      <c r="C14" s="1">
        <v>3.2814370485069402</v>
      </c>
      <c r="D14" s="1">
        <v>5.1696352007319097</v>
      </c>
    </row>
    <row r="15" spans="1:5" ht="15" thickBot="1" x14ac:dyDescent="0.35">
      <c r="A15" s="1">
        <v>18</v>
      </c>
      <c r="B15" s="1">
        <v>5.8983360010603301</v>
      </c>
      <c r="C15" s="1">
        <v>4.2568043807202898</v>
      </c>
      <c r="D15" s="1">
        <v>4.9254985272186698</v>
      </c>
    </row>
    <row r="16" spans="1:5" ht="15" thickBot="1" x14ac:dyDescent="0.35">
      <c r="A16" s="1">
        <v>8</v>
      </c>
      <c r="B16" s="1">
        <v>4.9505932493789304</v>
      </c>
      <c r="C16" s="1">
        <v>4.9384065924897698</v>
      </c>
      <c r="D16" s="1">
        <v>3.7389987384082</v>
      </c>
    </row>
    <row r="17" spans="1:4" ht="15" thickBot="1" x14ac:dyDescent="0.35">
      <c r="A17" s="1">
        <v>14</v>
      </c>
      <c r="B17" s="1">
        <v>3.8538360989456999</v>
      </c>
      <c r="C17" s="1">
        <v>3.5017838965610801</v>
      </c>
      <c r="D17" s="1">
        <v>3.3610709107978001</v>
      </c>
    </row>
    <row r="18" spans="1:4" ht="15" thickBot="1" x14ac:dyDescent="0.35">
      <c r="A18" s="1">
        <v>2</v>
      </c>
      <c r="B18" s="1">
        <v>3.2315104828750001</v>
      </c>
      <c r="C18" s="1">
        <v>3.6206599464045</v>
      </c>
      <c r="D18" s="1">
        <v>3.7239441013013201</v>
      </c>
    </row>
    <row r="19" spans="1:4" ht="15" thickBot="1" x14ac:dyDescent="0.35">
      <c r="A19" s="1">
        <v>22</v>
      </c>
      <c r="B19" s="1">
        <v>3.7269098845806301</v>
      </c>
      <c r="C19" s="1">
        <v>5.3895599925443598</v>
      </c>
      <c r="D19" s="1">
        <v>4.7246202245175901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1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5.44614613250973</v>
      </c>
      <c r="C2" s="1">
        <v>4.9079241769714503</v>
      </c>
      <c r="D2" s="1">
        <v>4.3456936503013397</v>
      </c>
    </row>
    <row r="3" spans="1:4" ht="15" thickBot="1" x14ac:dyDescent="0.35">
      <c r="A3" s="1">
        <v>30</v>
      </c>
      <c r="B3" s="1">
        <v>4.5232796467221004</v>
      </c>
      <c r="C3" s="1">
        <v>3.6345049358188901</v>
      </c>
      <c r="D3" s="1">
        <v>5.2399859557171</v>
      </c>
    </row>
    <row r="4" spans="1:4" ht="15" thickBot="1" x14ac:dyDescent="0.35">
      <c r="A4" s="1">
        <v>10</v>
      </c>
      <c r="B4" s="1">
        <v>4.3168801323483601</v>
      </c>
      <c r="C4" s="1">
        <v>3.8355634931845199</v>
      </c>
      <c r="D4" s="1">
        <v>5.0475826899296496</v>
      </c>
    </row>
    <row r="5" spans="1:4" ht="15" thickBot="1" x14ac:dyDescent="0.35">
      <c r="A5" s="1">
        <v>9</v>
      </c>
      <c r="B5" s="1">
        <v>4.6980247621076696</v>
      </c>
      <c r="C5" s="1">
        <v>3.7228773289021002</v>
      </c>
      <c r="D5" s="1">
        <v>4.9525821694222101</v>
      </c>
    </row>
    <row r="6" spans="1:4" ht="15" thickBot="1" x14ac:dyDescent="0.35">
      <c r="A6" s="1">
        <v>16</v>
      </c>
      <c r="B6" s="1">
        <v>3.9556261869165099</v>
      </c>
      <c r="C6" s="1">
        <v>5.1635476065274899</v>
      </c>
      <c r="D6" s="1">
        <v>5.0765336130923497</v>
      </c>
    </row>
    <row r="7" spans="1:4" ht="15" thickBot="1" x14ac:dyDescent="0.35">
      <c r="A7" s="1">
        <v>15</v>
      </c>
      <c r="B7" s="1">
        <v>6.6005903371144399</v>
      </c>
      <c r="C7" s="1">
        <v>4.2359189463192397</v>
      </c>
      <c r="D7" s="1">
        <v>4.7209920527511997</v>
      </c>
    </row>
    <row r="8" spans="1:4" ht="15" thickBot="1" x14ac:dyDescent="0.35">
      <c r="A8" s="1">
        <v>6</v>
      </c>
      <c r="B8" s="1">
        <v>4.2421822550239501</v>
      </c>
      <c r="C8" s="1">
        <v>3.9964975095281599</v>
      </c>
      <c r="D8" s="1">
        <v>4.8013344409779801</v>
      </c>
    </row>
    <row r="9" spans="1:4" ht="15" thickBot="1" x14ac:dyDescent="0.35">
      <c r="A9" s="1">
        <v>5</v>
      </c>
      <c r="B9" s="1">
        <v>3.8856417809345101</v>
      </c>
      <c r="C9" s="1">
        <v>4.5074982942935096</v>
      </c>
      <c r="D9" s="1">
        <v>4.7243983832051901</v>
      </c>
    </row>
    <row r="10" spans="1:4" ht="15" thickBot="1" x14ac:dyDescent="0.35">
      <c r="A10" s="1">
        <v>12</v>
      </c>
      <c r="B10" s="1">
        <v>5.3938936047110699</v>
      </c>
      <c r="C10" s="1">
        <v>4.2618453563095597</v>
      </c>
      <c r="D10" s="1">
        <v>4.7590499003805196</v>
      </c>
    </row>
    <row r="11" spans="1:4" ht="15" thickBot="1" x14ac:dyDescent="0.35">
      <c r="A11" s="1">
        <v>11</v>
      </c>
      <c r="B11" s="1">
        <v>5.1397082833991403</v>
      </c>
      <c r="C11" s="1">
        <v>6.5190263615541202</v>
      </c>
      <c r="D11" s="1">
        <v>4.5416166314086004</v>
      </c>
    </row>
    <row r="12" spans="1:4" ht="15" thickBot="1" x14ac:dyDescent="0.35">
      <c r="A12" s="1">
        <v>19</v>
      </c>
      <c r="B12" s="1">
        <v>3.6327279360106899</v>
      </c>
      <c r="C12" s="1">
        <v>4.91639519521841</v>
      </c>
      <c r="D12" s="1">
        <v>4.9775479672703398</v>
      </c>
    </row>
    <row r="13" spans="1:4" ht="15" thickBot="1" x14ac:dyDescent="0.35">
      <c r="A13" s="1">
        <v>20</v>
      </c>
      <c r="B13" s="1">
        <v>4.2858074876007102</v>
      </c>
      <c r="C13" s="1">
        <v>5.3060543172854402</v>
      </c>
      <c r="D13" s="1">
        <v>4.1004757986424503</v>
      </c>
    </row>
    <row r="14" spans="1:4" ht="15" thickBot="1" x14ac:dyDescent="0.35">
      <c r="A14" s="1">
        <v>17</v>
      </c>
      <c r="B14" s="1">
        <v>5.0326894077719198</v>
      </c>
      <c r="C14" s="1">
        <v>3.6757152159190798</v>
      </c>
      <c r="D14" s="1">
        <v>5.1157805483153496</v>
      </c>
    </row>
    <row r="15" spans="1:4" ht="15" thickBot="1" x14ac:dyDescent="0.35">
      <c r="A15" s="1">
        <v>18</v>
      </c>
      <c r="B15" s="1">
        <v>5.1081148656846604</v>
      </c>
      <c r="C15" s="1">
        <v>4.3291005983767104</v>
      </c>
      <c r="D15" s="1">
        <v>4.75587821830183</v>
      </c>
    </row>
    <row r="16" spans="1:4" ht="15" thickBot="1" x14ac:dyDescent="0.35">
      <c r="A16" s="1">
        <v>8</v>
      </c>
      <c r="B16" s="1">
        <v>4.6083622121324401</v>
      </c>
      <c r="C16" s="1">
        <v>4.9245714435649797</v>
      </c>
      <c r="D16" s="1">
        <v>4.4139058936640803</v>
      </c>
    </row>
    <row r="17" spans="1:4" ht="15" thickBot="1" x14ac:dyDescent="0.35">
      <c r="A17" s="1">
        <v>14</v>
      </c>
      <c r="B17" s="1">
        <v>4.2121137691891004</v>
      </c>
      <c r="C17" s="1">
        <v>3.55424571366702</v>
      </c>
      <c r="D17" s="1">
        <v>4.3964999859090703</v>
      </c>
    </row>
    <row r="18" spans="1:4" ht="15" thickBot="1" x14ac:dyDescent="0.35">
      <c r="A18" s="1">
        <v>2</v>
      </c>
      <c r="B18" s="1">
        <v>3.56583668966634</v>
      </c>
      <c r="C18" s="1">
        <v>3.83831889506056</v>
      </c>
      <c r="D18" s="1">
        <v>4.4026590939303203</v>
      </c>
    </row>
    <row r="19" spans="1:4" ht="15" thickBot="1" x14ac:dyDescent="0.35">
      <c r="A19" s="1">
        <v>22</v>
      </c>
      <c r="B19" s="1">
        <v>3.9346064399098299</v>
      </c>
      <c r="C19" s="1">
        <v>5.4660502087243001</v>
      </c>
      <c r="D19" s="1">
        <v>4.8089955964554303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1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6.0708488390447704</v>
      </c>
      <c r="C2" s="1">
        <v>5.0451424112021899</v>
      </c>
      <c r="D2" s="1">
        <v>4.02445019324034</v>
      </c>
    </row>
    <row r="3" spans="1:4" ht="15" thickBot="1" x14ac:dyDescent="0.35">
      <c r="A3" s="1">
        <v>30</v>
      </c>
      <c r="B3" s="1">
        <v>5.0919886226291</v>
      </c>
      <c r="C3" s="1">
        <v>3.07068373891093</v>
      </c>
      <c r="D3" s="1">
        <v>6.2332459070726998</v>
      </c>
    </row>
    <row r="4" spans="1:4" ht="15" thickBot="1" x14ac:dyDescent="0.35">
      <c r="A4" s="1">
        <v>10</v>
      </c>
      <c r="B4" s="1">
        <v>4.1068580638777501</v>
      </c>
      <c r="C4" s="1">
        <v>4.0590339328733203</v>
      </c>
      <c r="D4" s="1">
        <v>5.1754502657558898</v>
      </c>
    </row>
    <row r="5" spans="1:4" ht="15" thickBot="1" x14ac:dyDescent="0.35">
      <c r="A5" s="1">
        <v>9</v>
      </c>
      <c r="B5" s="1">
        <v>4.1745761552813097</v>
      </c>
      <c r="C5" s="1">
        <v>3.06262693423264</v>
      </c>
      <c r="D5" s="1">
        <v>5.1241111980564797</v>
      </c>
    </row>
    <row r="6" spans="1:4" ht="15" thickBot="1" x14ac:dyDescent="0.35">
      <c r="A6" s="1">
        <v>16</v>
      </c>
      <c r="B6" s="1">
        <v>3.11682311690975</v>
      </c>
      <c r="C6" s="1">
        <v>5.0848440890432602</v>
      </c>
      <c r="D6" s="1">
        <v>5.6778991101226399</v>
      </c>
    </row>
    <row r="7" spans="1:4" ht="15" thickBot="1" x14ac:dyDescent="0.35">
      <c r="A7" s="1">
        <v>15</v>
      </c>
      <c r="B7" s="1">
        <v>7.2692935113844497</v>
      </c>
      <c r="C7" s="1">
        <v>4.0951759806758403</v>
      </c>
      <c r="D7" s="1">
        <v>4.4958794472639498</v>
      </c>
    </row>
    <row r="8" spans="1:4" ht="15" thickBot="1" x14ac:dyDescent="0.35">
      <c r="A8" s="1">
        <v>6</v>
      </c>
      <c r="B8" s="1">
        <v>4.1225249073102699</v>
      </c>
      <c r="C8" s="1">
        <v>4.0823144030204501</v>
      </c>
      <c r="D8" s="1">
        <v>4.3806202450814196</v>
      </c>
    </row>
    <row r="9" spans="1:4" ht="15" thickBot="1" x14ac:dyDescent="0.35">
      <c r="A9" s="1">
        <v>5</v>
      </c>
      <c r="B9" s="1">
        <v>3.1195347184478299</v>
      </c>
      <c r="C9" s="1">
        <v>4.0940754381271498</v>
      </c>
      <c r="D9" s="1">
        <v>4.3988467844396899</v>
      </c>
    </row>
    <row r="10" spans="1:4" ht="15" thickBot="1" x14ac:dyDescent="0.35">
      <c r="A10" s="1">
        <v>12</v>
      </c>
      <c r="B10" s="1">
        <v>6.0872362012468004</v>
      </c>
      <c r="C10" s="1">
        <v>4.0583591703222304</v>
      </c>
      <c r="D10" s="1">
        <v>4.5066202583646202</v>
      </c>
    </row>
    <row r="11" spans="1:4" ht="15" thickBot="1" x14ac:dyDescent="0.35">
      <c r="A11" s="1">
        <v>11</v>
      </c>
      <c r="B11" s="1">
        <v>5.1232137057077098</v>
      </c>
      <c r="C11" s="1">
        <v>7.11456589697144</v>
      </c>
      <c r="D11" s="1">
        <v>4.3882219666901596</v>
      </c>
    </row>
    <row r="12" spans="1:4" ht="15" thickBot="1" x14ac:dyDescent="0.35">
      <c r="A12" s="1">
        <v>19</v>
      </c>
      <c r="B12" s="1">
        <v>3.0928079389172201</v>
      </c>
      <c r="C12" s="1">
        <v>5.0464036532323</v>
      </c>
      <c r="D12" s="1">
        <v>4.7592542551594104</v>
      </c>
    </row>
    <row r="13" spans="1:4" ht="15" thickBot="1" x14ac:dyDescent="0.35">
      <c r="A13" s="1">
        <v>20</v>
      </c>
      <c r="B13" s="1">
        <v>4.1146812330147302</v>
      </c>
      <c r="C13" s="1">
        <v>5.0788677642035198</v>
      </c>
      <c r="D13" s="1">
        <v>3.49281904167609</v>
      </c>
    </row>
    <row r="14" spans="1:4" ht="15" thickBot="1" x14ac:dyDescent="0.35">
      <c r="A14" s="1">
        <v>17</v>
      </c>
      <c r="B14" s="1">
        <v>5.0895276616755796</v>
      </c>
      <c r="C14" s="1">
        <v>3.0918725590451301</v>
      </c>
      <c r="D14" s="1">
        <v>5.2611243162586501</v>
      </c>
    </row>
    <row r="15" spans="1:4" ht="15" thickBot="1" x14ac:dyDescent="0.35">
      <c r="A15" s="1">
        <v>18</v>
      </c>
      <c r="B15" s="1">
        <v>6.1023920270565304</v>
      </c>
      <c r="C15" s="1">
        <v>4.1359832289612699</v>
      </c>
      <c r="D15" s="1">
        <v>5.2090493899131403</v>
      </c>
    </row>
    <row r="16" spans="1:4" ht="15" thickBot="1" x14ac:dyDescent="0.35">
      <c r="A16" s="1">
        <v>8</v>
      </c>
      <c r="B16" s="1">
        <v>5.1390321536563599</v>
      </c>
      <c r="C16" s="1">
        <v>5.0853590650621996</v>
      </c>
      <c r="D16" s="1">
        <v>3.9936796979484499</v>
      </c>
    </row>
    <row r="17" spans="1:4" ht="15" thickBot="1" x14ac:dyDescent="0.35">
      <c r="A17" s="1">
        <v>14</v>
      </c>
      <c r="B17" s="1">
        <v>4.1201265706790897</v>
      </c>
      <c r="C17" s="1">
        <v>3.0662486407324199</v>
      </c>
      <c r="D17" s="1">
        <v>4.2503916994494402</v>
      </c>
    </row>
    <row r="18" spans="1:4" ht="15" thickBot="1" x14ac:dyDescent="0.35">
      <c r="A18" s="1">
        <v>2</v>
      </c>
      <c r="B18" s="1">
        <v>3.1205866175808601</v>
      </c>
      <c r="C18" s="1">
        <v>4.0622665369368898</v>
      </c>
      <c r="D18" s="1">
        <v>3.4324565295634599</v>
      </c>
    </row>
    <row r="19" spans="1:4" ht="15" thickBot="1" x14ac:dyDescent="0.35">
      <c r="A19" s="1">
        <v>22</v>
      </c>
      <c r="B19" s="1">
        <v>4.1349732768534997</v>
      </c>
      <c r="C19" s="1">
        <v>5.1497509216067696</v>
      </c>
      <c r="D19" s="1">
        <v>4.1521519570401901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19"/>
  <sheetViews>
    <sheetView topLeftCell="AJ8" workbookViewId="0">
      <selection activeCell="BD2" sqref="BD2:BD33"/>
    </sheetView>
  </sheetViews>
  <sheetFormatPr defaultRowHeight="14.4" x14ac:dyDescent="0.3"/>
  <sheetData>
    <row r="1" spans="1:58" x14ac:dyDescent="0.3">
      <c r="A1" s="28" t="s">
        <v>49</v>
      </c>
      <c r="B1" s="28" t="s">
        <v>107</v>
      </c>
      <c r="C1" s="28" t="s">
        <v>65</v>
      </c>
      <c r="D1" s="28" t="s">
        <v>56</v>
      </c>
      <c r="E1" s="28" t="s">
        <v>66</v>
      </c>
      <c r="F1" s="28" t="s">
        <v>67</v>
      </c>
      <c r="G1" s="28" t="s">
        <v>50</v>
      </c>
      <c r="H1" s="28" t="s">
        <v>68</v>
      </c>
      <c r="I1" s="28" t="s">
        <v>69</v>
      </c>
      <c r="J1" s="28" t="s">
        <v>70</v>
      </c>
      <c r="K1" s="28" t="s">
        <v>71</v>
      </c>
      <c r="L1" s="28" t="s">
        <v>72</v>
      </c>
      <c r="M1" s="28" t="s">
        <v>73</v>
      </c>
      <c r="N1" s="28" t="s">
        <v>74</v>
      </c>
      <c r="O1" s="28" t="s">
        <v>75</v>
      </c>
      <c r="P1" s="28" t="s">
        <v>108</v>
      </c>
      <c r="Q1" s="28" t="s">
        <v>76</v>
      </c>
      <c r="R1" s="28" t="s">
        <v>77</v>
      </c>
      <c r="S1" s="28" t="s">
        <v>78</v>
      </c>
      <c r="T1" s="28" t="s">
        <v>79</v>
      </c>
      <c r="U1" s="28" t="s">
        <v>80</v>
      </c>
      <c r="V1" s="28" t="s">
        <v>63</v>
      </c>
      <c r="W1" s="28" t="s">
        <v>81</v>
      </c>
      <c r="X1" s="28" t="s">
        <v>82</v>
      </c>
      <c r="Y1" s="28" t="s">
        <v>83</v>
      </c>
      <c r="Z1" s="28" t="s">
        <v>64</v>
      </c>
      <c r="AA1" s="28" t="s">
        <v>84</v>
      </c>
      <c r="AB1" s="28" t="s">
        <v>85</v>
      </c>
      <c r="AC1" s="28" t="s">
        <v>86</v>
      </c>
      <c r="AD1" s="28" t="s">
        <v>51</v>
      </c>
      <c r="AE1" s="28" t="s">
        <v>87</v>
      </c>
      <c r="AF1" s="28" t="s">
        <v>88</v>
      </c>
      <c r="AG1" s="28" t="s">
        <v>89</v>
      </c>
      <c r="AH1" s="28" t="s">
        <v>90</v>
      </c>
      <c r="AI1" s="28" t="s">
        <v>91</v>
      </c>
      <c r="AJ1" s="28" t="s">
        <v>92</v>
      </c>
      <c r="AK1" s="28" t="s">
        <v>93</v>
      </c>
      <c r="AL1" s="28" t="s">
        <v>94</v>
      </c>
      <c r="AM1" s="28" t="s">
        <v>95</v>
      </c>
      <c r="AN1" s="28" t="s">
        <v>96</v>
      </c>
      <c r="AO1" s="28" t="s">
        <v>97</v>
      </c>
      <c r="AP1" s="28" t="s">
        <v>98</v>
      </c>
      <c r="AQ1" s="28" t="s">
        <v>99</v>
      </c>
      <c r="AR1" s="28" t="s">
        <v>100</v>
      </c>
      <c r="AS1" s="28" t="s">
        <v>101</v>
      </c>
      <c r="AT1" s="28" t="s">
        <v>102</v>
      </c>
      <c r="AU1" s="28" t="s">
        <v>103</v>
      </c>
      <c r="AV1" s="28" t="s">
        <v>104</v>
      </c>
      <c r="AW1" s="28" t="s">
        <v>105</v>
      </c>
      <c r="AX1" s="28" t="s">
        <v>106</v>
      </c>
      <c r="AY1" s="28" t="s">
        <v>109</v>
      </c>
      <c r="AZ1" s="28" t="s">
        <v>110</v>
      </c>
      <c r="BA1" s="28" t="s">
        <v>111</v>
      </c>
      <c r="BB1" s="28" t="s">
        <v>112</v>
      </c>
      <c r="BC1" s="28" t="s">
        <v>113</v>
      </c>
      <c r="BD1" s="28" t="s">
        <v>57</v>
      </c>
      <c r="BE1" s="28" t="s">
        <v>114</v>
      </c>
      <c r="BF1" s="28" t="s">
        <v>115</v>
      </c>
    </row>
    <row r="2" spans="1:58" x14ac:dyDescent="0.3">
      <c r="A2" t="s">
        <v>132</v>
      </c>
      <c r="B2" t="s">
        <v>142</v>
      </c>
      <c r="C2" t="s">
        <v>10</v>
      </c>
      <c r="D2" t="s">
        <v>150</v>
      </c>
      <c r="E2">
        <v>38.200000000000003</v>
      </c>
      <c r="F2">
        <v>33.200000000000003</v>
      </c>
      <c r="G2">
        <v>6</v>
      </c>
      <c r="H2">
        <v>9.6999999999999993</v>
      </c>
      <c r="I2">
        <v>6.5</v>
      </c>
      <c r="J2">
        <v>1.7</v>
      </c>
      <c r="K2">
        <v>0.4</v>
      </c>
      <c r="L2">
        <v>1.1000000000000001</v>
      </c>
      <c r="M2">
        <v>5.7</v>
      </c>
      <c r="N2">
        <v>0.8</v>
      </c>
      <c r="O2">
        <v>0.3</v>
      </c>
      <c r="P2">
        <v>3.9</v>
      </c>
      <c r="Q2">
        <v>6.5</v>
      </c>
      <c r="R2">
        <v>0.28739999999999999</v>
      </c>
      <c r="S2">
        <v>0.35899999999999999</v>
      </c>
      <c r="T2">
        <v>0.46300000000000002</v>
      </c>
      <c r="U2">
        <v>0.82190000000000007</v>
      </c>
      <c r="V2">
        <v>15.5</v>
      </c>
      <c r="W2">
        <v>1</v>
      </c>
      <c r="X2">
        <v>0.4</v>
      </c>
      <c r="Y2">
        <v>0.1</v>
      </c>
      <c r="Z2">
        <v>0.5</v>
      </c>
      <c r="AA2">
        <v>0</v>
      </c>
      <c r="AB2">
        <v>38.200000000000003</v>
      </c>
      <c r="AC2">
        <v>34.299999999999997</v>
      </c>
      <c r="AD2">
        <v>4.7</v>
      </c>
      <c r="AE2">
        <v>9.3000000000000007</v>
      </c>
      <c r="AF2">
        <v>5.9</v>
      </c>
      <c r="AG2">
        <v>2.1</v>
      </c>
      <c r="AH2">
        <v>0</v>
      </c>
      <c r="AI2">
        <v>1.3</v>
      </c>
      <c r="AJ2">
        <v>4.5999999999999996</v>
      </c>
      <c r="AK2">
        <v>0.2</v>
      </c>
      <c r="AL2">
        <v>0.4</v>
      </c>
      <c r="AM2">
        <v>3.3</v>
      </c>
      <c r="AN2">
        <v>7</v>
      </c>
      <c r="AO2">
        <v>0.26379999999999998</v>
      </c>
      <c r="AP2">
        <v>0.3306</v>
      </c>
      <c r="AQ2">
        <v>0.42930000000000001</v>
      </c>
      <c r="AR2">
        <v>0.76</v>
      </c>
      <c r="AS2">
        <v>15.3</v>
      </c>
      <c r="AT2">
        <v>1.2</v>
      </c>
      <c r="AU2">
        <v>0.4</v>
      </c>
      <c r="AV2">
        <v>0.1</v>
      </c>
      <c r="AW2">
        <v>0.1</v>
      </c>
      <c r="AX2">
        <v>0</v>
      </c>
      <c r="AY2">
        <v>4.6090909090909093</v>
      </c>
      <c r="AZ2">
        <v>3.1818181818181821</v>
      </c>
      <c r="BA2">
        <v>0.1818181818181818</v>
      </c>
      <c r="BB2">
        <v>0.63636363636363635</v>
      </c>
      <c r="BC2">
        <v>1.363636363636364</v>
      </c>
      <c r="BD2">
        <v>3.2727272727272729</v>
      </c>
      <c r="BE2">
        <v>21.63636363636364</v>
      </c>
      <c r="BF2">
        <v>8</v>
      </c>
    </row>
    <row r="3" spans="1:58" x14ac:dyDescent="0.3">
      <c r="A3" t="s">
        <v>142</v>
      </c>
      <c r="B3" t="s">
        <v>132</v>
      </c>
      <c r="C3" t="s">
        <v>11</v>
      </c>
      <c r="D3" t="s">
        <v>151</v>
      </c>
      <c r="E3">
        <v>35.4</v>
      </c>
      <c r="F3">
        <v>31.4</v>
      </c>
      <c r="G3">
        <v>4.7</v>
      </c>
      <c r="H3">
        <v>8.3000000000000007</v>
      </c>
      <c r="I3">
        <v>5.5</v>
      </c>
      <c r="J3">
        <v>1.8</v>
      </c>
      <c r="K3">
        <v>0.1</v>
      </c>
      <c r="L3">
        <v>0.9</v>
      </c>
      <c r="M3">
        <v>4.5999999999999996</v>
      </c>
      <c r="N3">
        <v>0.4</v>
      </c>
      <c r="O3">
        <v>0.9</v>
      </c>
      <c r="P3">
        <v>2.9</v>
      </c>
      <c r="Q3">
        <v>6</v>
      </c>
      <c r="R3">
        <v>0.25850000000000001</v>
      </c>
      <c r="S3">
        <v>0.317</v>
      </c>
      <c r="T3">
        <v>0.40699999999999997</v>
      </c>
      <c r="U3">
        <v>0.72409999999999997</v>
      </c>
      <c r="V3">
        <v>13</v>
      </c>
      <c r="W3">
        <v>0.9</v>
      </c>
      <c r="X3">
        <v>0.2</v>
      </c>
      <c r="Y3">
        <v>0.1</v>
      </c>
      <c r="Z3">
        <v>0.8</v>
      </c>
      <c r="AA3">
        <v>0</v>
      </c>
      <c r="AB3">
        <v>37.200000000000003</v>
      </c>
      <c r="AC3">
        <v>33.9</v>
      </c>
      <c r="AD3">
        <v>3.2</v>
      </c>
      <c r="AE3">
        <v>8</v>
      </c>
      <c r="AF3">
        <v>6</v>
      </c>
      <c r="AG3">
        <v>1.1000000000000001</v>
      </c>
      <c r="AH3">
        <v>0.3</v>
      </c>
      <c r="AI3">
        <v>0.6</v>
      </c>
      <c r="AJ3">
        <v>2.8</v>
      </c>
      <c r="AK3">
        <v>0.4</v>
      </c>
      <c r="AL3">
        <v>0.2</v>
      </c>
      <c r="AM3">
        <v>2.4</v>
      </c>
      <c r="AN3">
        <v>9.6</v>
      </c>
      <c r="AO3">
        <v>0.23580000000000001</v>
      </c>
      <c r="AP3">
        <v>0.28970000000000001</v>
      </c>
      <c r="AQ3">
        <v>0.33850000000000002</v>
      </c>
      <c r="AR3">
        <v>0.62830000000000008</v>
      </c>
      <c r="AS3">
        <v>11.5</v>
      </c>
      <c r="AT3">
        <v>0.7</v>
      </c>
      <c r="AU3">
        <v>0.5</v>
      </c>
      <c r="AV3">
        <v>0.1</v>
      </c>
      <c r="AW3">
        <v>0.3</v>
      </c>
      <c r="AX3">
        <v>0</v>
      </c>
      <c r="AY3">
        <v>5.2571428571428571</v>
      </c>
      <c r="AZ3">
        <v>2</v>
      </c>
      <c r="BA3">
        <v>0.42857142857142849</v>
      </c>
      <c r="BB3">
        <v>0.42857142857142849</v>
      </c>
      <c r="BC3">
        <v>1.642857142857143</v>
      </c>
      <c r="BD3">
        <v>6.5</v>
      </c>
      <c r="BE3">
        <v>22.928571428571431</v>
      </c>
      <c r="BF3">
        <v>7.7142857142857144</v>
      </c>
    </row>
    <row r="4" spans="1:58" x14ac:dyDescent="0.3">
      <c r="A4" t="s">
        <v>140</v>
      </c>
      <c r="B4" t="s">
        <v>135</v>
      </c>
      <c r="C4" t="s">
        <v>10</v>
      </c>
      <c r="D4" t="s">
        <v>152</v>
      </c>
      <c r="E4">
        <v>37.1</v>
      </c>
      <c r="F4">
        <v>32.5</v>
      </c>
      <c r="G4">
        <v>4.5</v>
      </c>
      <c r="H4">
        <v>7</v>
      </c>
      <c r="I4">
        <v>3.7</v>
      </c>
      <c r="J4">
        <v>2</v>
      </c>
      <c r="K4">
        <v>0</v>
      </c>
      <c r="L4">
        <v>1.3</v>
      </c>
      <c r="M4">
        <v>4.3</v>
      </c>
      <c r="N4">
        <v>0.9</v>
      </c>
      <c r="O4">
        <v>0.2</v>
      </c>
      <c r="P4">
        <v>4.0999999999999996</v>
      </c>
      <c r="Q4">
        <v>10.9</v>
      </c>
      <c r="R4">
        <v>0.21149999999999999</v>
      </c>
      <c r="S4">
        <v>0.30030000000000001</v>
      </c>
      <c r="T4">
        <v>0.38769999999999999</v>
      </c>
      <c r="U4">
        <v>0.68799999999999994</v>
      </c>
      <c r="V4">
        <v>12.9</v>
      </c>
      <c r="W4">
        <v>0.4</v>
      </c>
      <c r="X4">
        <v>0.2</v>
      </c>
      <c r="Y4">
        <v>0.3</v>
      </c>
      <c r="Z4">
        <v>0</v>
      </c>
      <c r="AA4">
        <v>0.1</v>
      </c>
      <c r="AB4">
        <v>36.9</v>
      </c>
      <c r="AC4">
        <v>34.5</v>
      </c>
      <c r="AD4">
        <v>3.6</v>
      </c>
      <c r="AE4">
        <v>7.4</v>
      </c>
      <c r="AF4">
        <v>5</v>
      </c>
      <c r="AG4">
        <v>1.1000000000000001</v>
      </c>
      <c r="AH4">
        <v>0.1</v>
      </c>
      <c r="AI4">
        <v>1.2</v>
      </c>
      <c r="AJ4">
        <v>3.5</v>
      </c>
      <c r="AK4">
        <v>1</v>
      </c>
      <c r="AL4">
        <v>0.2</v>
      </c>
      <c r="AM4">
        <v>2.1</v>
      </c>
      <c r="AN4">
        <v>8.1999999999999993</v>
      </c>
      <c r="AO4">
        <v>0.21</v>
      </c>
      <c r="AP4">
        <v>0.25690000000000002</v>
      </c>
      <c r="AQ4">
        <v>0.34989999999999999</v>
      </c>
      <c r="AR4">
        <v>0.6069</v>
      </c>
      <c r="AS4">
        <v>12.3</v>
      </c>
      <c r="AT4">
        <v>0.2</v>
      </c>
      <c r="AU4">
        <v>0.2</v>
      </c>
      <c r="AV4">
        <v>0.1</v>
      </c>
      <c r="AW4">
        <v>0</v>
      </c>
      <c r="AX4">
        <v>0.1</v>
      </c>
      <c r="AY4">
        <v>5.8933333333333344</v>
      </c>
      <c r="AZ4">
        <v>2.2666666666666671</v>
      </c>
      <c r="BA4">
        <v>6.6666666666666666E-2</v>
      </c>
      <c r="BB4">
        <v>0.73333333333333328</v>
      </c>
      <c r="BC4">
        <v>1.6</v>
      </c>
      <c r="BD4">
        <v>6.1333333333333337</v>
      </c>
      <c r="BE4">
        <v>24.333333333333329</v>
      </c>
      <c r="BF4">
        <v>7</v>
      </c>
    </row>
    <row r="5" spans="1:58" x14ac:dyDescent="0.3">
      <c r="A5" t="s">
        <v>135</v>
      </c>
      <c r="B5" t="s">
        <v>140</v>
      </c>
      <c r="C5" t="s">
        <v>11</v>
      </c>
      <c r="D5" t="s">
        <v>153</v>
      </c>
      <c r="E5">
        <v>37.9</v>
      </c>
      <c r="F5">
        <v>34.200000000000003</v>
      </c>
      <c r="G5">
        <v>4.5</v>
      </c>
      <c r="H5">
        <v>9.1999999999999993</v>
      </c>
      <c r="I5">
        <v>6.3</v>
      </c>
      <c r="J5">
        <v>1.6</v>
      </c>
      <c r="K5">
        <v>0.1</v>
      </c>
      <c r="L5">
        <v>1.2</v>
      </c>
      <c r="M5">
        <v>4.3</v>
      </c>
      <c r="N5">
        <v>0.7</v>
      </c>
      <c r="O5">
        <v>0.3</v>
      </c>
      <c r="P5">
        <v>2.9</v>
      </c>
      <c r="Q5">
        <v>6.1</v>
      </c>
      <c r="R5">
        <v>0.26690000000000003</v>
      </c>
      <c r="S5">
        <v>0.33139999999999997</v>
      </c>
      <c r="T5">
        <v>0.42609999999999998</v>
      </c>
      <c r="U5">
        <v>0.75750000000000006</v>
      </c>
      <c r="V5">
        <v>14.6</v>
      </c>
      <c r="W5">
        <v>1.1000000000000001</v>
      </c>
      <c r="X5">
        <v>0.6</v>
      </c>
      <c r="Y5">
        <v>0.1</v>
      </c>
      <c r="Z5">
        <v>0.1</v>
      </c>
      <c r="AA5">
        <v>0.1</v>
      </c>
      <c r="AB5">
        <v>35.1</v>
      </c>
      <c r="AC5">
        <v>31.4</v>
      </c>
      <c r="AD5">
        <v>3.4</v>
      </c>
      <c r="AE5">
        <v>6.3</v>
      </c>
      <c r="AF5">
        <v>3.4</v>
      </c>
      <c r="AG5">
        <v>1.8</v>
      </c>
      <c r="AH5">
        <v>0</v>
      </c>
      <c r="AI5">
        <v>1.1000000000000001</v>
      </c>
      <c r="AJ5">
        <v>3.3</v>
      </c>
      <c r="AK5">
        <v>0.5</v>
      </c>
      <c r="AL5">
        <v>0</v>
      </c>
      <c r="AM5">
        <v>3.3</v>
      </c>
      <c r="AN5">
        <v>9.1</v>
      </c>
      <c r="AO5">
        <v>0.1966</v>
      </c>
      <c r="AP5">
        <v>0.27389999999999998</v>
      </c>
      <c r="AQ5">
        <v>0.35139999999999999</v>
      </c>
      <c r="AR5">
        <v>0.62550000000000006</v>
      </c>
      <c r="AS5">
        <v>11.4</v>
      </c>
      <c r="AT5">
        <v>0.6</v>
      </c>
      <c r="AU5">
        <v>0.3</v>
      </c>
      <c r="AV5">
        <v>0.1</v>
      </c>
      <c r="AW5">
        <v>0</v>
      </c>
      <c r="AX5">
        <v>0</v>
      </c>
      <c r="AY5">
        <v>4.7428571428571429</v>
      </c>
      <c r="AZ5">
        <v>2.9285714285714279</v>
      </c>
      <c r="BA5">
        <v>7.1428571428571425E-2</v>
      </c>
      <c r="BB5">
        <v>1</v>
      </c>
      <c r="BC5">
        <v>1.857142857142857</v>
      </c>
      <c r="BD5">
        <v>4.0714285714285712</v>
      </c>
      <c r="BE5">
        <v>21.642857142857139</v>
      </c>
      <c r="BF5">
        <v>7.7142857142857144</v>
      </c>
    </row>
    <row r="6" spans="1:58" x14ac:dyDescent="0.3">
      <c r="A6" t="s">
        <v>143</v>
      </c>
      <c r="B6" t="s">
        <v>36</v>
      </c>
      <c r="C6" t="s">
        <v>10</v>
      </c>
      <c r="D6" t="s">
        <v>154</v>
      </c>
      <c r="E6">
        <v>37.200000000000003</v>
      </c>
      <c r="F6">
        <v>32.799999999999997</v>
      </c>
      <c r="G6">
        <v>3.7</v>
      </c>
      <c r="H6">
        <v>7.1</v>
      </c>
      <c r="I6">
        <v>4.5999999999999996</v>
      </c>
      <c r="J6">
        <v>1.3</v>
      </c>
      <c r="K6">
        <v>0</v>
      </c>
      <c r="L6">
        <v>1.2</v>
      </c>
      <c r="M6">
        <v>3.5</v>
      </c>
      <c r="N6">
        <v>1</v>
      </c>
      <c r="O6">
        <v>0.1</v>
      </c>
      <c r="P6">
        <v>3.6</v>
      </c>
      <c r="Q6">
        <v>9.1</v>
      </c>
      <c r="R6">
        <v>0.21659999999999999</v>
      </c>
      <c r="S6">
        <v>0.3029</v>
      </c>
      <c r="T6">
        <v>0.36599999999999999</v>
      </c>
      <c r="U6">
        <v>0.66890000000000005</v>
      </c>
      <c r="V6">
        <v>12</v>
      </c>
      <c r="W6">
        <v>1</v>
      </c>
      <c r="X6">
        <v>0.6</v>
      </c>
      <c r="Y6">
        <v>0.1</v>
      </c>
      <c r="Z6">
        <v>0.1</v>
      </c>
      <c r="AA6">
        <v>0</v>
      </c>
      <c r="AB6">
        <v>39.200000000000003</v>
      </c>
      <c r="AC6">
        <v>36.1</v>
      </c>
      <c r="AD6">
        <v>5.3</v>
      </c>
      <c r="AE6">
        <v>10</v>
      </c>
      <c r="AF6">
        <v>6.3</v>
      </c>
      <c r="AG6">
        <v>1.6</v>
      </c>
      <c r="AH6">
        <v>0.3</v>
      </c>
      <c r="AI6">
        <v>1.8</v>
      </c>
      <c r="AJ6">
        <v>4.9000000000000004</v>
      </c>
      <c r="AK6">
        <v>1.3</v>
      </c>
      <c r="AL6">
        <v>0</v>
      </c>
      <c r="AM6">
        <v>2.4</v>
      </c>
      <c r="AN6">
        <v>8.9</v>
      </c>
      <c r="AO6">
        <v>0.2727</v>
      </c>
      <c r="AP6">
        <v>0.32190000000000002</v>
      </c>
      <c r="AQ6">
        <v>0.47889999999999999</v>
      </c>
      <c r="AR6">
        <v>0.80079999999999996</v>
      </c>
      <c r="AS6">
        <v>17.600000000000001</v>
      </c>
      <c r="AT6">
        <v>0.4</v>
      </c>
      <c r="AU6">
        <v>0.3</v>
      </c>
      <c r="AV6">
        <v>0.2</v>
      </c>
      <c r="AW6">
        <v>0.2</v>
      </c>
      <c r="AX6">
        <v>0.1</v>
      </c>
      <c r="AY6">
        <v>5.3357142857142863</v>
      </c>
      <c r="AZ6">
        <v>2.3571428571428572</v>
      </c>
      <c r="BA6">
        <v>0.35714285714285721</v>
      </c>
      <c r="BB6">
        <v>0.7142857142857143</v>
      </c>
      <c r="BC6">
        <v>0.9285714285714286</v>
      </c>
      <c r="BD6">
        <v>5.0714285714285712</v>
      </c>
      <c r="BE6">
        <v>23.714285714285719</v>
      </c>
      <c r="BF6">
        <v>7.7857142857142856</v>
      </c>
    </row>
    <row r="7" spans="1:58" x14ac:dyDescent="0.3">
      <c r="A7" t="s">
        <v>36</v>
      </c>
      <c r="B7" t="s">
        <v>143</v>
      </c>
      <c r="C7" t="s">
        <v>11</v>
      </c>
      <c r="D7" t="s">
        <v>155</v>
      </c>
      <c r="E7">
        <v>41</v>
      </c>
      <c r="F7">
        <v>36.5</v>
      </c>
      <c r="G7">
        <v>7.2</v>
      </c>
      <c r="H7">
        <v>12.3</v>
      </c>
      <c r="I7">
        <v>8</v>
      </c>
      <c r="J7">
        <v>2.5</v>
      </c>
      <c r="K7">
        <v>0.2</v>
      </c>
      <c r="L7">
        <v>1.6</v>
      </c>
      <c r="M7">
        <v>7</v>
      </c>
      <c r="N7">
        <v>0.7</v>
      </c>
      <c r="O7">
        <v>0.2</v>
      </c>
      <c r="P7">
        <v>3.2</v>
      </c>
      <c r="Q7">
        <v>5.6</v>
      </c>
      <c r="R7">
        <v>0.33040000000000003</v>
      </c>
      <c r="S7">
        <v>0.3911</v>
      </c>
      <c r="T7">
        <v>0.54149999999999998</v>
      </c>
      <c r="U7">
        <v>0.93269999999999997</v>
      </c>
      <c r="V7">
        <v>20</v>
      </c>
      <c r="W7">
        <v>1</v>
      </c>
      <c r="X7">
        <v>0.8</v>
      </c>
      <c r="Y7">
        <v>0</v>
      </c>
      <c r="Z7">
        <v>0.5</v>
      </c>
      <c r="AA7">
        <v>0.3</v>
      </c>
      <c r="AB7">
        <v>38.4</v>
      </c>
      <c r="AC7">
        <v>34.799999999999997</v>
      </c>
      <c r="AD7">
        <v>4.4000000000000004</v>
      </c>
      <c r="AE7">
        <v>8</v>
      </c>
      <c r="AF7">
        <v>5.0999999999999996</v>
      </c>
      <c r="AG7">
        <v>1.5</v>
      </c>
      <c r="AH7">
        <v>0.2</v>
      </c>
      <c r="AI7">
        <v>1.2</v>
      </c>
      <c r="AJ7">
        <v>4</v>
      </c>
      <c r="AK7">
        <v>0.6</v>
      </c>
      <c r="AL7">
        <v>0.1</v>
      </c>
      <c r="AM7">
        <v>2.9</v>
      </c>
      <c r="AN7">
        <v>8.1</v>
      </c>
      <c r="AO7">
        <v>0.22670000000000001</v>
      </c>
      <c r="AP7">
        <v>0.2888</v>
      </c>
      <c r="AQ7">
        <v>0.38200000000000001</v>
      </c>
      <c r="AR7">
        <v>0.67080000000000006</v>
      </c>
      <c r="AS7">
        <v>13.5</v>
      </c>
      <c r="AT7">
        <v>0.8</v>
      </c>
      <c r="AU7">
        <v>0.4</v>
      </c>
      <c r="AV7">
        <v>0.1</v>
      </c>
      <c r="AW7">
        <v>0.2</v>
      </c>
      <c r="AX7">
        <v>0</v>
      </c>
      <c r="AY7">
        <v>4.8999999999999986</v>
      </c>
      <c r="AZ7">
        <v>1.75</v>
      </c>
      <c r="BA7">
        <v>8.3333333333333329E-2</v>
      </c>
      <c r="BB7">
        <v>0.5</v>
      </c>
      <c r="BC7">
        <v>1.333333333333333</v>
      </c>
      <c r="BD7">
        <v>4.25</v>
      </c>
      <c r="BE7">
        <v>20.666666666666671</v>
      </c>
      <c r="BF7">
        <v>5.833333333333333</v>
      </c>
    </row>
    <row r="8" spans="1:58" x14ac:dyDescent="0.3">
      <c r="A8" t="s">
        <v>136</v>
      </c>
      <c r="B8" t="s">
        <v>134</v>
      </c>
      <c r="C8" t="s">
        <v>10</v>
      </c>
      <c r="D8" t="s">
        <v>156</v>
      </c>
      <c r="E8">
        <v>36.1</v>
      </c>
      <c r="F8">
        <v>33.799999999999997</v>
      </c>
      <c r="G8">
        <v>3.9</v>
      </c>
      <c r="H8">
        <v>9</v>
      </c>
      <c r="I8">
        <v>5.9</v>
      </c>
      <c r="J8">
        <v>2.1</v>
      </c>
      <c r="K8">
        <v>0.4</v>
      </c>
      <c r="L8">
        <v>0.6</v>
      </c>
      <c r="M8">
        <v>3.8</v>
      </c>
      <c r="N8">
        <v>0.6</v>
      </c>
      <c r="O8">
        <v>0.3</v>
      </c>
      <c r="P8">
        <v>1.5</v>
      </c>
      <c r="Q8">
        <v>6.6</v>
      </c>
      <c r="R8">
        <v>0.26150000000000001</v>
      </c>
      <c r="S8">
        <v>0.29549999999999998</v>
      </c>
      <c r="T8">
        <v>0.40039999999999998</v>
      </c>
      <c r="U8">
        <v>0.69599999999999995</v>
      </c>
      <c r="V8">
        <v>13.7</v>
      </c>
      <c r="W8">
        <v>1</v>
      </c>
      <c r="X8">
        <v>0.3</v>
      </c>
      <c r="Y8">
        <v>0.1</v>
      </c>
      <c r="Z8">
        <v>0.4</v>
      </c>
      <c r="AA8">
        <v>0.1</v>
      </c>
      <c r="AB8">
        <v>37.799999999999997</v>
      </c>
      <c r="AC8">
        <v>33.5</v>
      </c>
      <c r="AD8">
        <v>3.7</v>
      </c>
      <c r="AE8">
        <v>7.7</v>
      </c>
      <c r="AF8">
        <v>5.8</v>
      </c>
      <c r="AG8">
        <v>0.9</v>
      </c>
      <c r="AH8">
        <v>0.1</v>
      </c>
      <c r="AI8">
        <v>0.9</v>
      </c>
      <c r="AJ8">
        <v>3.6</v>
      </c>
      <c r="AK8">
        <v>1.1000000000000001</v>
      </c>
      <c r="AL8">
        <v>0.2</v>
      </c>
      <c r="AM8">
        <v>3.3</v>
      </c>
      <c r="AN8">
        <v>9</v>
      </c>
      <c r="AO8">
        <v>0.21609999999999999</v>
      </c>
      <c r="AP8">
        <v>0.2898</v>
      </c>
      <c r="AQ8">
        <v>0.31609999999999999</v>
      </c>
      <c r="AR8">
        <v>0.60609999999999997</v>
      </c>
      <c r="AS8">
        <v>11.5</v>
      </c>
      <c r="AT8">
        <v>0.4</v>
      </c>
      <c r="AU8">
        <v>0.6</v>
      </c>
      <c r="AV8">
        <v>0</v>
      </c>
      <c r="AW8">
        <v>0.4</v>
      </c>
      <c r="AX8">
        <v>0</v>
      </c>
      <c r="AY8">
        <v>4.3166666666666664</v>
      </c>
      <c r="AZ8">
        <v>3.166666666666667</v>
      </c>
      <c r="BA8">
        <v>0</v>
      </c>
      <c r="BB8">
        <v>0.66666666666666663</v>
      </c>
      <c r="BC8">
        <v>2.583333333333333</v>
      </c>
      <c r="BD8">
        <v>5.25</v>
      </c>
      <c r="BE8">
        <v>20.916666666666671</v>
      </c>
      <c r="BF8">
        <v>7.916666666666667</v>
      </c>
    </row>
    <row r="9" spans="1:58" x14ac:dyDescent="0.3">
      <c r="A9" t="s">
        <v>134</v>
      </c>
      <c r="B9" t="s">
        <v>136</v>
      </c>
      <c r="C9" t="s">
        <v>11</v>
      </c>
      <c r="D9" t="s">
        <v>157</v>
      </c>
      <c r="E9">
        <v>37.799999999999997</v>
      </c>
      <c r="F9">
        <v>34.700000000000003</v>
      </c>
      <c r="G9">
        <v>3.3</v>
      </c>
      <c r="H9">
        <v>7.8</v>
      </c>
      <c r="I9">
        <v>5.4</v>
      </c>
      <c r="J9">
        <v>1.1000000000000001</v>
      </c>
      <c r="K9">
        <v>0</v>
      </c>
      <c r="L9">
        <v>1.3</v>
      </c>
      <c r="M9">
        <v>3.3</v>
      </c>
      <c r="N9">
        <v>0.7</v>
      </c>
      <c r="O9">
        <v>0.2</v>
      </c>
      <c r="P9">
        <v>2.9</v>
      </c>
      <c r="Q9">
        <v>9.8000000000000007</v>
      </c>
      <c r="R9">
        <v>0.2185</v>
      </c>
      <c r="S9">
        <v>0.28050000000000003</v>
      </c>
      <c r="T9">
        <v>0.35610000000000003</v>
      </c>
      <c r="U9">
        <v>0.63680000000000003</v>
      </c>
      <c r="V9">
        <v>12.8</v>
      </c>
      <c r="W9">
        <v>0.6</v>
      </c>
      <c r="X9">
        <v>0</v>
      </c>
      <c r="Y9">
        <v>0.2</v>
      </c>
      <c r="Z9">
        <v>0</v>
      </c>
      <c r="AA9">
        <v>0.3</v>
      </c>
      <c r="AB9">
        <v>37.4</v>
      </c>
      <c r="AC9">
        <v>33.299999999999997</v>
      </c>
      <c r="AD9">
        <v>4.7</v>
      </c>
      <c r="AE9">
        <v>8.1</v>
      </c>
      <c r="AF9">
        <v>5.0999999999999996</v>
      </c>
      <c r="AG9">
        <v>1.9</v>
      </c>
      <c r="AH9">
        <v>0.2</v>
      </c>
      <c r="AI9">
        <v>0.9</v>
      </c>
      <c r="AJ9">
        <v>4.4000000000000004</v>
      </c>
      <c r="AK9">
        <v>0.7</v>
      </c>
      <c r="AL9">
        <v>0.3</v>
      </c>
      <c r="AM9">
        <v>3</v>
      </c>
      <c r="AN9">
        <v>8.5</v>
      </c>
      <c r="AO9">
        <v>0.24179999999999999</v>
      </c>
      <c r="AP9">
        <v>0.30120000000000002</v>
      </c>
      <c r="AQ9">
        <v>0.39329999999999998</v>
      </c>
      <c r="AR9">
        <v>0.69450000000000001</v>
      </c>
      <c r="AS9">
        <v>13.1</v>
      </c>
      <c r="AT9">
        <v>0.3</v>
      </c>
      <c r="AU9">
        <v>0.2</v>
      </c>
      <c r="AV9">
        <v>0.2</v>
      </c>
      <c r="AW9">
        <v>0.6</v>
      </c>
      <c r="AX9">
        <v>0.1</v>
      </c>
      <c r="AY9">
        <v>4.5307692307692307</v>
      </c>
      <c r="AZ9">
        <v>3</v>
      </c>
      <c r="BA9">
        <v>0.15384615384615391</v>
      </c>
      <c r="BB9">
        <v>0.69230769230769229</v>
      </c>
      <c r="BC9">
        <v>1.9230769230769229</v>
      </c>
      <c r="BD9">
        <v>3.615384615384615</v>
      </c>
      <c r="BE9">
        <v>20.53846153846154</v>
      </c>
      <c r="BF9">
        <v>7.0769230769230766</v>
      </c>
    </row>
    <row r="10" spans="1:58" x14ac:dyDescent="0.3">
      <c r="A10" t="s">
        <v>123</v>
      </c>
      <c r="B10" t="s">
        <v>125</v>
      </c>
      <c r="C10" t="s">
        <v>10</v>
      </c>
      <c r="D10" t="s">
        <v>158</v>
      </c>
      <c r="E10">
        <v>38.200000000000003</v>
      </c>
      <c r="F10">
        <v>33.1</v>
      </c>
      <c r="G10">
        <v>5.7</v>
      </c>
      <c r="H10">
        <v>8.6999999999999993</v>
      </c>
      <c r="I10">
        <v>5</v>
      </c>
      <c r="J10">
        <v>1.8</v>
      </c>
      <c r="K10">
        <v>0.2</v>
      </c>
      <c r="L10">
        <v>1.7</v>
      </c>
      <c r="M10">
        <v>5.7</v>
      </c>
      <c r="N10">
        <v>0.3</v>
      </c>
      <c r="O10">
        <v>0.1</v>
      </c>
      <c r="P10">
        <v>4</v>
      </c>
      <c r="Q10">
        <v>7.1</v>
      </c>
      <c r="R10">
        <v>0.25800000000000001</v>
      </c>
      <c r="S10">
        <v>0.33939999999999998</v>
      </c>
      <c r="T10">
        <v>0.47799999999999998</v>
      </c>
      <c r="U10">
        <v>0.81759999999999999</v>
      </c>
      <c r="V10">
        <v>16</v>
      </c>
      <c r="W10">
        <v>1</v>
      </c>
      <c r="X10">
        <v>0.7</v>
      </c>
      <c r="Y10">
        <v>0</v>
      </c>
      <c r="Z10">
        <v>0.3</v>
      </c>
      <c r="AA10">
        <v>0.2</v>
      </c>
      <c r="AB10">
        <v>35.799999999999997</v>
      </c>
      <c r="AC10">
        <v>31.9</v>
      </c>
      <c r="AD10">
        <v>4.5</v>
      </c>
      <c r="AE10">
        <v>7.1</v>
      </c>
      <c r="AF10">
        <v>4.3</v>
      </c>
      <c r="AG10">
        <v>1.3</v>
      </c>
      <c r="AH10">
        <v>0.2</v>
      </c>
      <c r="AI10">
        <v>1.3</v>
      </c>
      <c r="AJ10">
        <v>4.5</v>
      </c>
      <c r="AK10">
        <v>0.6</v>
      </c>
      <c r="AL10">
        <v>0.4</v>
      </c>
      <c r="AM10">
        <v>3.1</v>
      </c>
      <c r="AN10">
        <v>7.4</v>
      </c>
      <c r="AO10">
        <v>0.22070000000000001</v>
      </c>
      <c r="AP10">
        <v>0.28320000000000001</v>
      </c>
      <c r="AQ10">
        <v>0.39229999999999998</v>
      </c>
      <c r="AR10">
        <v>0.67579999999999996</v>
      </c>
      <c r="AS10">
        <v>12.7</v>
      </c>
      <c r="AT10">
        <v>0.9</v>
      </c>
      <c r="AU10">
        <v>0.1</v>
      </c>
      <c r="AV10">
        <v>0.1</v>
      </c>
      <c r="AW10">
        <v>0.6</v>
      </c>
      <c r="AX10">
        <v>0.1</v>
      </c>
      <c r="AY10">
        <v>5.6538461538461542</v>
      </c>
      <c r="AZ10">
        <v>1.9230769230769229</v>
      </c>
      <c r="BA10">
        <v>0</v>
      </c>
      <c r="BB10">
        <v>0.46153846153846162</v>
      </c>
      <c r="BC10">
        <v>1.7692307692307689</v>
      </c>
      <c r="BD10">
        <v>4.3076923076923066</v>
      </c>
      <c r="BE10">
        <v>23.53846153846154</v>
      </c>
      <c r="BF10">
        <v>6.9230769230769234</v>
      </c>
    </row>
    <row r="11" spans="1:58" x14ac:dyDescent="0.3">
      <c r="A11" t="s">
        <v>125</v>
      </c>
      <c r="B11" t="s">
        <v>123</v>
      </c>
      <c r="C11" t="s">
        <v>11</v>
      </c>
      <c r="D11" t="s">
        <v>159</v>
      </c>
      <c r="E11">
        <v>37.6</v>
      </c>
      <c r="F11">
        <v>34</v>
      </c>
      <c r="G11">
        <v>5.6</v>
      </c>
      <c r="H11">
        <v>9.1</v>
      </c>
      <c r="I11">
        <v>4.9000000000000004</v>
      </c>
      <c r="J11">
        <v>2.6</v>
      </c>
      <c r="K11">
        <v>0.3</v>
      </c>
      <c r="L11">
        <v>1.3</v>
      </c>
      <c r="M11">
        <v>5.3</v>
      </c>
      <c r="N11">
        <v>0.5</v>
      </c>
      <c r="O11">
        <v>0.1</v>
      </c>
      <c r="P11">
        <v>2.7</v>
      </c>
      <c r="Q11">
        <v>7.7</v>
      </c>
      <c r="R11">
        <v>0.2636</v>
      </c>
      <c r="S11">
        <v>0.30790000000000001</v>
      </c>
      <c r="T11">
        <v>0.46660000000000001</v>
      </c>
      <c r="U11">
        <v>0.77449999999999997</v>
      </c>
      <c r="V11">
        <v>16.2</v>
      </c>
      <c r="W11">
        <v>1.1000000000000001</v>
      </c>
      <c r="X11">
        <v>0.1</v>
      </c>
      <c r="Y11">
        <v>0.1</v>
      </c>
      <c r="Z11">
        <v>0.7</v>
      </c>
      <c r="AA11">
        <v>0</v>
      </c>
      <c r="AB11">
        <v>40</v>
      </c>
      <c r="AC11">
        <v>35.700000000000003</v>
      </c>
      <c r="AD11">
        <v>7.4</v>
      </c>
      <c r="AE11">
        <v>11.7</v>
      </c>
      <c r="AF11">
        <v>7.2</v>
      </c>
      <c r="AG11">
        <v>2.7</v>
      </c>
      <c r="AH11">
        <v>0.3</v>
      </c>
      <c r="AI11">
        <v>1.5</v>
      </c>
      <c r="AJ11">
        <v>7.3</v>
      </c>
      <c r="AK11">
        <v>0.4</v>
      </c>
      <c r="AL11">
        <v>0.3</v>
      </c>
      <c r="AM11">
        <v>3.1</v>
      </c>
      <c r="AN11">
        <v>7.1</v>
      </c>
      <c r="AO11">
        <v>0.31890000000000002</v>
      </c>
      <c r="AP11">
        <v>0.3765</v>
      </c>
      <c r="AQ11">
        <v>0.53869999999999996</v>
      </c>
      <c r="AR11">
        <v>0.91549999999999998</v>
      </c>
      <c r="AS11">
        <v>19.5</v>
      </c>
      <c r="AT11">
        <v>0.9</v>
      </c>
      <c r="AU11">
        <v>0.6</v>
      </c>
      <c r="AV11">
        <v>0.1</v>
      </c>
      <c r="AW11">
        <v>0.5</v>
      </c>
      <c r="AX11">
        <v>0.2</v>
      </c>
      <c r="AY11">
        <v>5.1749999999999998</v>
      </c>
      <c r="AZ11">
        <v>3.125</v>
      </c>
      <c r="BA11">
        <v>0</v>
      </c>
      <c r="BB11">
        <v>0.75</v>
      </c>
      <c r="BC11">
        <v>1</v>
      </c>
      <c r="BD11">
        <v>2.75</v>
      </c>
      <c r="BE11">
        <v>23.375</v>
      </c>
      <c r="BF11">
        <v>8.25</v>
      </c>
    </row>
    <row r="12" spans="1:58" x14ac:dyDescent="0.3">
      <c r="A12" t="s">
        <v>144</v>
      </c>
      <c r="B12" t="s">
        <v>139</v>
      </c>
      <c r="C12" t="s">
        <v>10</v>
      </c>
      <c r="D12" t="s">
        <v>160</v>
      </c>
      <c r="E12">
        <v>36.700000000000003</v>
      </c>
      <c r="F12">
        <v>33</v>
      </c>
      <c r="G12">
        <v>3.3</v>
      </c>
      <c r="H12">
        <v>7.1</v>
      </c>
      <c r="I12">
        <v>4.9000000000000004</v>
      </c>
      <c r="J12">
        <v>1.2</v>
      </c>
      <c r="K12">
        <v>0.4</v>
      </c>
      <c r="L12">
        <v>0.6</v>
      </c>
      <c r="M12">
        <v>3.2</v>
      </c>
      <c r="N12">
        <v>0.5</v>
      </c>
      <c r="O12">
        <v>0.2</v>
      </c>
      <c r="P12">
        <v>3.2</v>
      </c>
      <c r="Q12">
        <v>6.5</v>
      </c>
      <c r="R12">
        <v>0.21240000000000001</v>
      </c>
      <c r="S12">
        <v>0.28220000000000001</v>
      </c>
      <c r="T12">
        <v>0.3246</v>
      </c>
      <c r="U12">
        <v>0.60709999999999997</v>
      </c>
      <c r="V12">
        <v>10.9</v>
      </c>
      <c r="W12">
        <v>0.8</v>
      </c>
      <c r="X12">
        <v>0.2</v>
      </c>
      <c r="Y12">
        <v>0.1</v>
      </c>
      <c r="Z12">
        <v>0.2</v>
      </c>
      <c r="AA12">
        <v>0.1</v>
      </c>
      <c r="AB12">
        <v>37.1</v>
      </c>
      <c r="AC12">
        <v>32.9</v>
      </c>
      <c r="AD12">
        <v>5.5</v>
      </c>
      <c r="AE12">
        <v>8.3000000000000007</v>
      </c>
      <c r="AF12">
        <v>5.5</v>
      </c>
      <c r="AG12">
        <v>1.2</v>
      </c>
      <c r="AH12">
        <v>0.1</v>
      </c>
      <c r="AI12">
        <v>1.5</v>
      </c>
      <c r="AJ12">
        <v>5.5</v>
      </c>
      <c r="AK12">
        <v>0.2</v>
      </c>
      <c r="AL12">
        <v>0.2</v>
      </c>
      <c r="AM12">
        <v>2.8</v>
      </c>
      <c r="AN12">
        <v>7.4</v>
      </c>
      <c r="AO12">
        <v>0.24979999999999999</v>
      </c>
      <c r="AP12">
        <v>0.31659999999999999</v>
      </c>
      <c r="AQ12">
        <v>0.4274</v>
      </c>
      <c r="AR12">
        <v>0.74409999999999998</v>
      </c>
      <c r="AS12">
        <v>14.2</v>
      </c>
      <c r="AT12">
        <v>0.8</v>
      </c>
      <c r="AU12">
        <v>0.6</v>
      </c>
      <c r="AV12">
        <v>0.5</v>
      </c>
      <c r="AW12">
        <v>0.2</v>
      </c>
      <c r="AX12">
        <v>0</v>
      </c>
      <c r="AY12">
        <v>6.38</v>
      </c>
      <c r="AZ12">
        <v>1.8</v>
      </c>
      <c r="BA12">
        <v>0</v>
      </c>
      <c r="BB12">
        <v>0.53333333333333333</v>
      </c>
      <c r="BC12">
        <v>1.4</v>
      </c>
      <c r="BD12">
        <v>5.2666666666666666</v>
      </c>
      <c r="BE12">
        <v>26.133333333333329</v>
      </c>
      <c r="BF12">
        <v>7.4</v>
      </c>
    </row>
    <row r="13" spans="1:58" x14ac:dyDescent="0.3">
      <c r="A13" t="s">
        <v>139</v>
      </c>
      <c r="B13" t="s">
        <v>144</v>
      </c>
      <c r="C13" t="s">
        <v>11</v>
      </c>
      <c r="D13" t="s">
        <v>161</v>
      </c>
      <c r="E13">
        <v>38.299999999999997</v>
      </c>
      <c r="F13">
        <v>34.4</v>
      </c>
      <c r="G13">
        <v>4</v>
      </c>
      <c r="H13">
        <v>8.1999999999999993</v>
      </c>
      <c r="I13">
        <v>5.6</v>
      </c>
      <c r="J13">
        <v>1.4</v>
      </c>
      <c r="K13">
        <v>0.1</v>
      </c>
      <c r="L13">
        <v>1.1000000000000001</v>
      </c>
      <c r="M13">
        <v>3.9</v>
      </c>
      <c r="N13">
        <v>0.2</v>
      </c>
      <c r="O13">
        <v>0.1</v>
      </c>
      <c r="P13">
        <v>3.2</v>
      </c>
      <c r="Q13">
        <v>10.199999999999999</v>
      </c>
      <c r="R13">
        <v>0.23699999999999999</v>
      </c>
      <c r="S13">
        <v>0.30700000000000011</v>
      </c>
      <c r="T13">
        <v>0.37959999999999999</v>
      </c>
      <c r="U13">
        <v>0.68680000000000008</v>
      </c>
      <c r="V13">
        <v>13.1</v>
      </c>
      <c r="W13">
        <v>0.3</v>
      </c>
      <c r="X13">
        <v>0.4</v>
      </c>
      <c r="Y13">
        <v>0.2</v>
      </c>
      <c r="Z13">
        <v>0.1</v>
      </c>
      <c r="AA13">
        <v>0</v>
      </c>
      <c r="AB13">
        <v>38</v>
      </c>
      <c r="AC13">
        <v>33.799999999999997</v>
      </c>
      <c r="AD13">
        <v>5.3</v>
      </c>
      <c r="AE13">
        <v>9.6999999999999993</v>
      </c>
      <c r="AF13">
        <v>6.3</v>
      </c>
      <c r="AG13">
        <v>1.5</v>
      </c>
      <c r="AH13">
        <v>0.2</v>
      </c>
      <c r="AI13">
        <v>1.7</v>
      </c>
      <c r="AJ13">
        <v>5.3</v>
      </c>
      <c r="AK13">
        <v>0.6</v>
      </c>
      <c r="AL13">
        <v>0.2</v>
      </c>
      <c r="AM13">
        <v>3.5</v>
      </c>
      <c r="AN13">
        <v>5.6</v>
      </c>
      <c r="AO13">
        <v>0.28560000000000002</v>
      </c>
      <c r="AP13">
        <v>0.35649999999999998</v>
      </c>
      <c r="AQ13">
        <v>0.49270000000000003</v>
      </c>
      <c r="AR13">
        <v>0.84930000000000005</v>
      </c>
      <c r="AS13">
        <v>16.7</v>
      </c>
      <c r="AT13">
        <v>1</v>
      </c>
      <c r="AU13">
        <v>0.4</v>
      </c>
      <c r="AV13">
        <v>0.1</v>
      </c>
      <c r="AW13">
        <v>0.2</v>
      </c>
      <c r="AX13">
        <v>0.3</v>
      </c>
      <c r="AY13">
        <v>5.083333333333333</v>
      </c>
      <c r="AZ13">
        <v>2.166666666666667</v>
      </c>
      <c r="BA13">
        <v>0</v>
      </c>
      <c r="BB13">
        <v>0.33333333333333331</v>
      </c>
      <c r="BC13">
        <v>1.166666666666667</v>
      </c>
      <c r="BD13">
        <v>3.5</v>
      </c>
      <c r="BE13">
        <v>21.666666666666671</v>
      </c>
      <c r="BF13">
        <v>6.833333333333333</v>
      </c>
    </row>
    <row r="14" spans="1:58" x14ac:dyDescent="0.3">
      <c r="A14" t="s">
        <v>133</v>
      </c>
      <c r="B14" t="s">
        <v>138</v>
      </c>
      <c r="C14" t="s">
        <v>10</v>
      </c>
      <c r="D14" t="s">
        <v>162</v>
      </c>
      <c r="E14">
        <v>38.5</v>
      </c>
      <c r="F14">
        <v>35.5</v>
      </c>
      <c r="G14">
        <v>5.0999999999999996</v>
      </c>
      <c r="H14">
        <v>9.3000000000000007</v>
      </c>
      <c r="I14">
        <v>5.7</v>
      </c>
      <c r="J14">
        <v>1.7</v>
      </c>
      <c r="K14">
        <v>0.3</v>
      </c>
      <c r="L14">
        <v>1.6</v>
      </c>
      <c r="M14">
        <v>4.9000000000000004</v>
      </c>
      <c r="N14">
        <v>1</v>
      </c>
      <c r="O14">
        <v>0</v>
      </c>
      <c r="P14">
        <v>2.2999999999999998</v>
      </c>
      <c r="Q14">
        <v>8.6</v>
      </c>
      <c r="R14">
        <v>0.26069999999999999</v>
      </c>
      <c r="S14">
        <v>0.31169999999999998</v>
      </c>
      <c r="T14">
        <v>0.4572</v>
      </c>
      <c r="U14">
        <v>0.76880000000000004</v>
      </c>
      <c r="V14">
        <v>16.399999999999999</v>
      </c>
      <c r="W14">
        <v>0.3</v>
      </c>
      <c r="X14">
        <v>0.5</v>
      </c>
      <c r="Y14">
        <v>0</v>
      </c>
      <c r="Z14">
        <v>0.2</v>
      </c>
      <c r="AA14">
        <v>0</v>
      </c>
      <c r="AB14">
        <v>39</v>
      </c>
      <c r="AC14">
        <v>34.700000000000003</v>
      </c>
      <c r="AD14">
        <v>3.2</v>
      </c>
      <c r="AE14">
        <v>7.4</v>
      </c>
      <c r="AF14">
        <v>5.2</v>
      </c>
      <c r="AG14">
        <v>1.5</v>
      </c>
      <c r="AH14">
        <v>0.1</v>
      </c>
      <c r="AI14">
        <v>0.6</v>
      </c>
      <c r="AJ14">
        <v>3.1</v>
      </c>
      <c r="AK14">
        <v>0.7</v>
      </c>
      <c r="AL14">
        <v>0.1</v>
      </c>
      <c r="AM14">
        <v>3.5</v>
      </c>
      <c r="AN14">
        <v>8.9</v>
      </c>
      <c r="AO14">
        <v>0.2109</v>
      </c>
      <c r="AP14">
        <v>0.2863</v>
      </c>
      <c r="AQ14">
        <v>0.30890000000000001</v>
      </c>
      <c r="AR14">
        <v>0.59499999999999997</v>
      </c>
      <c r="AS14">
        <v>10.9</v>
      </c>
      <c r="AT14">
        <v>0.4</v>
      </c>
      <c r="AU14">
        <v>0.4</v>
      </c>
      <c r="AV14">
        <v>0</v>
      </c>
      <c r="AW14">
        <v>0.4</v>
      </c>
      <c r="AX14">
        <v>0.1</v>
      </c>
      <c r="AY14">
        <v>5.4727272727272727</v>
      </c>
      <c r="AZ14">
        <v>1.8181818181818179</v>
      </c>
      <c r="BA14">
        <v>0.1818181818181818</v>
      </c>
      <c r="BB14">
        <v>0.45454545454545447</v>
      </c>
      <c r="BC14">
        <v>1.1818181818181821</v>
      </c>
      <c r="BD14">
        <v>4.4545454545454541</v>
      </c>
      <c r="BE14">
        <v>23.81818181818182</v>
      </c>
      <c r="BF14">
        <v>7.0909090909090908</v>
      </c>
    </row>
    <row r="15" spans="1:58" x14ac:dyDescent="0.3">
      <c r="A15" t="s">
        <v>138</v>
      </c>
      <c r="B15" t="s">
        <v>133</v>
      </c>
      <c r="C15" t="s">
        <v>11</v>
      </c>
      <c r="D15" t="s">
        <v>163</v>
      </c>
      <c r="E15">
        <v>38.6</v>
      </c>
      <c r="F15">
        <v>33.299999999999997</v>
      </c>
      <c r="G15">
        <v>5.9</v>
      </c>
      <c r="H15">
        <v>8.1</v>
      </c>
      <c r="I15">
        <v>5.6</v>
      </c>
      <c r="J15">
        <v>0.8</v>
      </c>
      <c r="K15">
        <v>0.1</v>
      </c>
      <c r="L15">
        <v>1.6</v>
      </c>
      <c r="M15">
        <v>5.7</v>
      </c>
      <c r="N15">
        <v>0.3</v>
      </c>
      <c r="O15">
        <v>0.3</v>
      </c>
      <c r="P15">
        <v>3.9</v>
      </c>
      <c r="Q15">
        <v>8.4</v>
      </c>
      <c r="R15">
        <v>0.2417</v>
      </c>
      <c r="S15">
        <v>0.32500000000000001</v>
      </c>
      <c r="T15">
        <v>0.41089999999999999</v>
      </c>
      <c r="U15">
        <v>0.73580000000000001</v>
      </c>
      <c r="V15">
        <v>13.9</v>
      </c>
      <c r="W15">
        <v>0.9</v>
      </c>
      <c r="X15">
        <v>0.6</v>
      </c>
      <c r="Y15">
        <v>0.3</v>
      </c>
      <c r="Z15">
        <v>0.5</v>
      </c>
      <c r="AA15">
        <v>0</v>
      </c>
      <c r="AB15">
        <v>39</v>
      </c>
      <c r="AC15">
        <v>34.200000000000003</v>
      </c>
      <c r="AD15">
        <v>4.3</v>
      </c>
      <c r="AE15">
        <v>9.1</v>
      </c>
      <c r="AF15">
        <v>6.3</v>
      </c>
      <c r="AG15">
        <v>2.2000000000000002</v>
      </c>
      <c r="AH15">
        <v>0.2</v>
      </c>
      <c r="AI15">
        <v>0.4</v>
      </c>
      <c r="AJ15">
        <v>3.9</v>
      </c>
      <c r="AK15">
        <v>1.8</v>
      </c>
      <c r="AL15">
        <v>0.2</v>
      </c>
      <c r="AM15">
        <v>4</v>
      </c>
      <c r="AN15">
        <v>7.5</v>
      </c>
      <c r="AO15">
        <v>0.2641</v>
      </c>
      <c r="AP15">
        <v>0.34449999999999997</v>
      </c>
      <c r="AQ15">
        <v>0.37319999999999998</v>
      </c>
      <c r="AR15">
        <v>0.71760000000000002</v>
      </c>
      <c r="AS15">
        <v>12.9</v>
      </c>
      <c r="AT15">
        <v>0.8</v>
      </c>
      <c r="AU15">
        <v>0.5</v>
      </c>
      <c r="AV15">
        <v>0</v>
      </c>
      <c r="AW15">
        <v>0.3</v>
      </c>
      <c r="AX15">
        <v>0</v>
      </c>
      <c r="AY15">
        <v>5.5642857142857149</v>
      </c>
      <c r="AZ15">
        <v>1.285714285714286</v>
      </c>
      <c r="BA15">
        <v>7.1428571428571425E-2</v>
      </c>
      <c r="BB15">
        <v>0.35714285714285721</v>
      </c>
      <c r="BC15">
        <v>2.785714285714286</v>
      </c>
      <c r="BD15">
        <v>6.8571428571428568</v>
      </c>
      <c r="BE15">
        <v>22.571428571428569</v>
      </c>
      <c r="BF15">
        <v>5.6428571428571432</v>
      </c>
    </row>
    <row r="16" spans="1:58" x14ac:dyDescent="0.3">
      <c r="A16" t="s">
        <v>129</v>
      </c>
      <c r="B16" t="s">
        <v>124</v>
      </c>
      <c r="C16" t="s">
        <v>10</v>
      </c>
      <c r="D16" t="s">
        <v>164</v>
      </c>
      <c r="E16">
        <v>39.1</v>
      </c>
      <c r="F16">
        <v>34.4</v>
      </c>
      <c r="G16">
        <v>4.8</v>
      </c>
      <c r="H16">
        <v>8.1999999999999993</v>
      </c>
      <c r="I16">
        <v>5.4</v>
      </c>
      <c r="J16">
        <v>1.6</v>
      </c>
      <c r="K16">
        <v>0.2</v>
      </c>
      <c r="L16">
        <v>1</v>
      </c>
      <c r="M16">
        <v>4.7</v>
      </c>
      <c r="N16">
        <v>0.3</v>
      </c>
      <c r="O16">
        <v>0</v>
      </c>
      <c r="P16">
        <v>3.9</v>
      </c>
      <c r="Q16">
        <v>9.1</v>
      </c>
      <c r="R16">
        <v>0.2321</v>
      </c>
      <c r="S16">
        <v>0.31090000000000001</v>
      </c>
      <c r="T16">
        <v>0.37209999999999999</v>
      </c>
      <c r="U16">
        <v>0.68310000000000004</v>
      </c>
      <c r="V16">
        <v>13.2</v>
      </c>
      <c r="W16">
        <v>0.5</v>
      </c>
      <c r="X16">
        <v>0.5</v>
      </c>
      <c r="Y16">
        <v>0</v>
      </c>
      <c r="Z16">
        <v>0.2</v>
      </c>
      <c r="AA16">
        <v>0.1</v>
      </c>
      <c r="AB16">
        <v>37.6</v>
      </c>
      <c r="AC16">
        <v>33.799999999999997</v>
      </c>
      <c r="AD16">
        <v>5.0999999999999996</v>
      </c>
      <c r="AE16">
        <v>9.1999999999999993</v>
      </c>
      <c r="AF16">
        <v>6</v>
      </c>
      <c r="AG16">
        <v>1.8</v>
      </c>
      <c r="AH16">
        <v>0.3</v>
      </c>
      <c r="AI16">
        <v>1.1000000000000001</v>
      </c>
      <c r="AJ16">
        <v>4.5999999999999996</v>
      </c>
      <c r="AK16">
        <v>1.6</v>
      </c>
      <c r="AL16">
        <v>0.1</v>
      </c>
      <c r="AM16">
        <v>3</v>
      </c>
      <c r="AN16">
        <v>7.2</v>
      </c>
      <c r="AO16">
        <v>0.27179999999999999</v>
      </c>
      <c r="AP16">
        <v>0.32950000000000002</v>
      </c>
      <c r="AQ16">
        <v>0.44130000000000003</v>
      </c>
      <c r="AR16">
        <v>0.77100000000000002</v>
      </c>
      <c r="AS16">
        <v>14.9</v>
      </c>
      <c r="AT16">
        <v>1</v>
      </c>
      <c r="AU16">
        <v>0.2</v>
      </c>
      <c r="AV16">
        <v>0.2</v>
      </c>
      <c r="AW16">
        <v>0.4</v>
      </c>
      <c r="AX16">
        <v>0</v>
      </c>
      <c r="AY16">
        <v>4.6818181818181817</v>
      </c>
      <c r="AZ16">
        <v>3.545454545454545</v>
      </c>
      <c r="BA16">
        <v>0</v>
      </c>
      <c r="BB16">
        <v>0.72727272727272729</v>
      </c>
      <c r="BC16">
        <v>1.7272727272727271</v>
      </c>
      <c r="BD16">
        <v>4.1818181818181817</v>
      </c>
      <c r="BE16">
        <v>20.36363636363636</v>
      </c>
      <c r="BF16">
        <v>6.8181818181818183</v>
      </c>
    </row>
    <row r="17" spans="1:58" x14ac:dyDescent="0.3">
      <c r="A17" t="s">
        <v>124</v>
      </c>
      <c r="B17" t="s">
        <v>129</v>
      </c>
      <c r="C17" t="s">
        <v>11</v>
      </c>
      <c r="D17" t="s">
        <v>165</v>
      </c>
      <c r="E17">
        <v>38</v>
      </c>
      <c r="F17">
        <v>35.299999999999997</v>
      </c>
      <c r="G17">
        <v>3.8</v>
      </c>
      <c r="H17">
        <v>8.9</v>
      </c>
      <c r="I17">
        <v>6.5</v>
      </c>
      <c r="J17">
        <v>0.9</v>
      </c>
      <c r="K17">
        <v>0.3</v>
      </c>
      <c r="L17">
        <v>1.2</v>
      </c>
      <c r="M17">
        <v>3.6</v>
      </c>
      <c r="N17">
        <v>0.8</v>
      </c>
      <c r="O17">
        <v>0.2</v>
      </c>
      <c r="P17">
        <v>1.4</v>
      </c>
      <c r="Q17">
        <v>8.6999999999999993</v>
      </c>
      <c r="R17">
        <v>0.25159999999999999</v>
      </c>
      <c r="S17">
        <v>0.28760000000000002</v>
      </c>
      <c r="T17">
        <v>0.39319999999999999</v>
      </c>
      <c r="U17">
        <v>0.68090000000000006</v>
      </c>
      <c r="V17">
        <v>14</v>
      </c>
      <c r="W17">
        <v>0.3</v>
      </c>
      <c r="X17">
        <v>0.6</v>
      </c>
      <c r="Y17">
        <v>0.2</v>
      </c>
      <c r="Z17">
        <v>0.4</v>
      </c>
      <c r="AA17">
        <v>0</v>
      </c>
      <c r="AB17">
        <v>36.700000000000003</v>
      </c>
      <c r="AC17">
        <v>33.1</v>
      </c>
      <c r="AD17">
        <v>3.3</v>
      </c>
      <c r="AE17">
        <v>6.9</v>
      </c>
      <c r="AF17">
        <v>5</v>
      </c>
      <c r="AG17">
        <v>0.9</v>
      </c>
      <c r="AH17">
        <v>0.3</v>
      </c>
      <c r="AI17">
        <v>0.7</v>
      </c>
      <c r="AJ17">
        <v>3.3</v>
      </c>
      <c r="AK17">
        <v>0.9</v>
      </c>
      <c r="AL17">
        <v>0.1</v>
      </c>
      <c r="AM17">
        <v>2.9</v>
      </c>
      <c r="AN17">
        <v>7.6</v>
      </c>
      <c r="AO17">
        <v>0.20180000000000001</v>
      </c>
      <c r="AP17">
        <v>0.26719999999999999</v>
      </c>
      <c r="AQ17">
        <v>0.30609999999999998</v>
      </c>
      <c r="AR17">
        <v>0.57320000000000004</v>
      </c>
      <c r="AS17">
        <v>10.5</v>
      </c>
      <c r="AT17">
        <v>0.9</v>
      </c>
      <c r="AU17">
        <v>0.1</v>
      </c>
      <c r="AV17">
        <v>0.2</v>
      </c>
      <c r="AW17">
        <v>0.4</v>
      </c>
      <c r="AX17">
        <v>0.1</v>
      </c>
      <c r="AY17">
        <v>4.2750000000000004</v>
      </c>
      <c r="AZ17">
        <v>1.75</v>
      </c>
      <c r="BA17">
        <v>0.25</v>
      </c>
      <c r="BB17">
        <v>0.25</v>
      </c>
      <c r="BC17">
        <v>1.75</v>
      </c>
      <c r="BD17">
        <v>3.75</v>
      </c>
      <c r="BE17">
        <v>18.25</v>
      </c>
      <c r="BF17">
        <v>6.25</v>
      </c>
    </row>
    <row r="18" spans="1:58" x14ac:dyDescent="0.3">
      <c r="A18" t="s">
        <v>126</v>
      </c>
      <c r="B18" t="s">
        <v>128</v>
      </c>
      <c r="C18" t="s">
        <v>10</v>
      </c>
      <c r="D18" t="s">
        <v>166</v>
      </c>
      <c r="E18">
        <v>36.299999999999997</v>
      </c>
      <c r="F18">
        <v>31.7</v>
      </c>
      <c r="G18">
        <v>3.4</v>
      </c>
      <c r="H18">
        <v>6.8</v>
      </c>
      <c r="I18">
        <v>5.0999999999999996</v>
      </c>
      <c r="J18">
        <v>0.7</v>
      </c>
      <c r="K18">
        <v>0.1</v>
      </c>
      <c r="L18">
        <v>0.9</v>
      </c>
      <c r="M18">
        <v>3</v>
      </c>
      <c r="N18">
        <v>1.8</v>
      </c>
      <c r="O18">
        <v>0.3</v>
      </c>
      <c r="P18">
        <v>4.0999999999999996</v>
      </c>
      <c r="Q18">
        <v>8.4</v>
      </c>
      <c r="R18">
        <v>0.21260000000000001</v>
      </c>
      <c r="S18">
        <v>0.30009999999999998</v>
      </c>
      <c r="T18">
        <v>0.32800000000000001</v>
      </c>
      <c r="U18">
        <v>0.62809999999999999</v>
      </c>
      <c r="V18">
        <v>10.4</v>
      </c>
      <c r="W18">
        <v>0.3</v>
      </c>
      <c r="X18">
        <v>0.1</v>
      </c>
      <c r="Y18">
        <v>0.1</v>
      </c>
      <c r="Z18">
        <v>0.3</v>
      </c>
      <c r="AA18">
        <v>0.1</v>
      </c>
      <c r="AB18">
        <v>35.9</v>
      </c>
      <c r="AC18">
        <v>32.4</v>
      </c>
      <c r="AD18">
        <v>3.7</v>
      </c>
      <c r="AE18">
        <v>7.4</v>
      </c>
      <c r="AF18">
        <v>5</v>
      </c>
      <c r="AG18">
        <v>1.3</v>
      </c>
      <c r="AH18">
        <v>0.3</v>
      </c>
      <c r="AI18">
        <v>0.8</v>
      </c>
      <c r="AJ18">
        <v>3.5</v>
      </c>
      <c r="AK18">
        <v>0.6</v>
      </c>
      <c r="AL18">
        <v>0.1</v>
      </c>
      <c r="AM18">
        <v>2.5</v>
      </c>
      <c r="AN18">
        <v>7.4</v>
      </c>
      <c r="AO18">
        <v>0.22470000000000001</v>
      </c>
      <c r="AP18">
        <v>0.28339999999999999</v>
      </c>
      <c r="AQ18">
        <v>0.35570000000000002</v>
      </c>
      <c r="AR18">
        <v>0.63900000000000001</v>
      </c>
      <c r="AS18">
        <v>11.7</v>
      </c>
      <c r="AT18">
        <v>0.8</v>
      </c>
      <c r="AU18">
        <v>0.5</v>
      </c>
      <c r="AV18">
        <v>0.1</v>
      </c>
      <c r="AW18">
        <v>0.4</v>
      </c>
      <c r="AX18">
        <v>0.1</v>
      </c>
      <c r="AY18">
        <v>4.45</v>
      </c>
      <c r="AZ18">
        <v>2.125</v>
      </c>
      <c r="BA18">
        <v>0.125</v>
      </c>
      <c r="BB18">
        <v>0.5</v>
      </c>
      <c r="BC18">
        <v>2.375</v>
      </c>
      <c r="BD18">
        <v>3.25</v>
      </c>
      <c r="BE18">
        <v>20.375</v>
      </c>
      <c r="BF18">
        <v>6.875</v>
      </c>
    </row>
    <row r="19" spans="1:58" x14ac:dyDescent="0.3">
      <c r="A19" t="s">
        <v>128</v>
      </c>
      <c r="B19" t="s">
        <v>126</v>
      </c>
      <c r="C19" t="s">
        <v>11</v>
      </c>
      <c r="D19" t="s">
        <v>167</v>
      </c>
      <c r="E19">
        <v>35.5</v>
      </c>
      <c r="F19">
        <v>32.299999999999997</v>
      </c>
      <c r="G19">
        <v>3.6</v>
      </c>
      <c r="H19">
        <v>7.3</v>
      </c>
      <c r="I19">
        <v>4.8</v>
      </c>
      <c r="J19">
        <v>1.1000000000000001</v>
      </c>
      <c r="K19">
        <v>0.1</v>
      </c>
      <c r="L19">
        <v>1.3</v>
      </c>
      <c r="M19">
        <v>3.6</v>
      </c>
      <c r="N19">
        <v>0.5</v>
      </c>
      <c r="O19">
        <v>0.3</v>
      </c>
      <c r="P19">
        <v>2.6</v>
      </c>
      <c r="Q19">
        <v>7.4</v>
      </c>
      <c r="R19">
        <v>0.2218</v>
      </c>
      <c r="S19">
        <v>0.2823</v>
      </c>
      <c r="T19">
        <v>0.38200000000000001</v>
      </c>
      <c r="U19">
        <v>0.66459999999999997</v>
      </c>
      <c r="V19">
        <v>12.5</v>
      </c>
      <c r="W19">
        <v>0.9</v>
      </c>
      <c r="X19">
        <v>0.4</v>
      </c>
      <c r="Y19">
        <v>0</v>
      </c>
      <c r="Z19">
        <v>0.2</v>
      </c>
      <c r="AA19">
        <v>0.1</v>
      </c>
      <c r="AB19">
        <v>39.1</v>
      </c>
      <c r="AC19">
        <v>34.799999999999997</v>
      </c>
      <c r="AD19">
        <v>5</v>
      </c>
      <c r="AE19">
        <v>10.7</v>
      </c>
      <c r="AF19">
        <v>7.4</v>
      </c>
      <c r="AG19">
        <v>1.8</v>
      </c>
      <c r="AH19">
        <v>0</v>
      </c>
      <c r="AI19">
        <v>1.5</v>
      </c>
      <c r="AJ19">
        <v>5</v>
      </c>
      <c r="AK19">
        <v>0.6</v>
      </c>
      <c r="AL19">
        <v>0.4</v>
      </c>
      <c r="AM19">
        <v>3.6</v>
      </c>
      <c r="AN19">
        <v>9.3000000000000007</v>
      </c>
      <c r="AO19">
        <v>0.29970000000000002</v>
      </c>
      <c r="AP19">
        <v>0.37409999999999999</v>
      </c>
      <c r="AQ19">
        <v>0.47810000000000002</v>
      </c>
      <c r="AR19">
        <v>0.85240000000000005</v>
      </c>
      <c r="AS19">
        <v>17</v>
      </c>
      <c r="AT19">
        <v>0.5</v>
      </c>
      <c r="AU19">
        <v>0.5</v>
      </c>
      <c r="AV19">
        <v>0.1</v>
      </c>
      <c r="AW19">
        <v>0.1</v>
      </c>
      <c r="AX19">
        <v>0</v>
      </c>
      <c r="AY19">
        <v>4.0666666666666664</v>
      </c>
      <c r="AZ19">
        <v>3.666666666666667</v>
      </c>
      <c r="BA19">
        <v>0</v>
      </c>
      <c r="BB19">
        <v>0.33333333333333331</v>
      </c>
      <c r="BC19">
        <v>4.333333333333333</v>
      </c>
      <c r="BD19">
        <v>2.666666666666667</v>
      </c>
      <c r="BE19">
        <v>20.333333333333329</v>
      </c>
      <c r="BF19">
        <v>8.6666666666666661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17"/>
  <sheetViews>
    <sheetView workbookViewId="0">
      <selection sqref="A1:AY17"/>
    </sheetView>
  </sheetViews>
  <sheetFormatPr defaultRowHeight="14.4" x14ac:dyDescent="0.3"/>
  <sheetData>
    <row r="1" spans="1:51" x14ac:dyDescent="0.3">
      <c r="A1" s="3" t="s">
        <v>49</v>
      </c>
      <c r="B1" s="3" t="s">
        <v>107</v>
      </c>
      <c r="C1" s="3" t="s">
        <v>178</v>
      </c>
      <c r="D1" s="3" t="s">
        <v>56</v>
      </c>
      <c r="E1" s="3" t="s">
        <v>179</v>
      </c>
      <c r="F1" s="3" t="s">
        <v>66</v>
      </c>
      <c r="G1" s="3" t="s">
        <v>67</v>
      </c>
      <c r="H1" s="3" t="s">
        <v>50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180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63</v>
      </c>
      <c r="X1" s="3" t="s">
        <v>81</v>
      </c>
      <c r="Y1" s="3" t="s">
        <v>82</v>
      </c>
      <c r="Z1" s="3" t="s">
        <v>83</v>
      </c>
      <c r="AA1" s="3" t="s">
        <v>64</v>
      </c>
      <c r="AB1" s="3" t="s">
        <v>84</v>
      </c>
      <c r="AC1" s="3" t="s">
        <v>85</v>
      </c>
      <c r="AD1" s="3" t="s">
        <v>86</v>
      </c>
      <c r="AE1" s="3" t="s">
        <v>51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105</v>
      </c>
      <c r="AY1" s="3" t="s">
        <v>106</v>
      </c>
    </row>
    <row r="2" spans="1:51" x14ac:dyDescent="0.3">
      <c r="A2" t="s">
        <v>132</v>
      </c>
      <c r="B2" t="s">
        <v>142</v>
      </c>
      <c r="C2" t="s">
        <v>10</v>
      </c>
      <c r="D2" t="s">
        <v>150</v>
      </c>
      <c r="E2">
        <v>0</v>
      </c>
      <c r="F2">
        <v>37</v>
      </c>
      <c r="G2">
        <v>31.5</v>
      </c>
      <c r="H2">
        <v>3</v>
      </c>
      <c r="I2">
        <v>9</v>
      </c>
      <c r="J2">
        <v>7</v>
      </c>
      <c r="K2">
        <v>1</v>
      </c>
      <c r="L2">
        <v>0.5</v>
      </c>
      <c r="M2">
        <v>0.5</v>
      </c>
      <c r="N2">
        <v>3</v>
      </c>
      <c r="O2">
        <v>0.5</v>
      </c>
      <c r="P2">
        <v>1</v>
      </c>
      <c r="Q2">
        <v>3.5</v>
      </c>
      <c r="R2">
        <v>7</v>
      </c>
      <c r="S2">
        <v>0.28349999999999997</v>
      </c>
      <c r="T2">
        <v>0.34649999999999997</v>
      </c>
      <c r="U2">
        <v>0.39300000000000002</v>
      </c>
      <c r="V2">
        <v>0.73950000000000005</v>
      </c>
      <c r="W2">
        <v>12.5</v>
      </c>
      <c r="X2">
        <v>1.5</v>
      </c>
      <c r="Y2">
        <v>0.5</v>
      </c>
      <c r="Z2">
        <v>0.5</v>
      </c>
      <c r="AA2">
        <v>1</v>
      </c>
      <c r="AB2">
        <v>0</v>
      </c>
      <c r="AC2">
        <v>30</v>
      </c>
      <c r="AD2">
        <v>28</v>
      </c>
      <c r="AE2">
        <v>1.5</v>
      </c>
      <c r="AF2">
        <v>5</v>
      </c>
      <c r="AG2">
        <v>4</v>
      </c>
      <c r="AH2">
        <v>0.5</v>
      </c>
      <c r="AI2">
        <v>0</v>
      </c>
      <c r="AJ2">
        <v>0.5</v>
      </c>
      <c r="AK2">
        <v>1.5</v>
      </c>
      <c r="AL2">
        <v>0</v>
      </c>
      <c r="AM2">
        <v>1</v>
      </c>
      <c r="AN2">
        <v>2</v>
      </c>
      <c r="AO2">
        <v>5</v>
      </c>
      <c r="AP2">
        <v>0.18</v>
      </c>
      <c r="AQ2">
        <v>0.23050000000000001</v>
      </c>
      <c r="AR2">
        <v>0.2525</v>
      </c>
      <c r="AS2">
        <v>0.48299999999999998</v>
      </c>
      <c r="AT2">
        <v>7</v>
      </c>
      <c r="AU2">
        <v>1.5</v>
      </c>
      <c r="AV2">
        <v>0</v>
      </c>
      <c r="AW2">
        <v>0</v>
      </c>
      <c r="AX2">
        <v>0</v>
      </c>
      <c r="AY2">
        <v>0</v>
      </c>
    </row>
    <row r="3" spans="1:51" x14ac:dyDescent="0.3">
      <c r="A3" t="s">
        <v>142</v>
      </c>
      <c r="B3" t="s">
        <v>132</v>
      </c>
      <c r="C3" t="s">
        <v>11</v>
      </c>
      <c r="D3" t="s">
        <v>151</v>
      </c>
      <c r="E3">
        <v>0</v>
      </c>
      <c r="F3">
        <v>30</v>
      </c>
      <c r="G3">
        <v>28</v>
      </c>
      <c r="H3">
        <v>1.5</v>
      </c>
      <c r="I3">
        <v>5</v>
      </c>
      <c r="J3">
        <v>4</v>
      </c>
      <c r="K3">
        <v>0.5</v>
      </c>
      <c r="L3">
        <v>0</v>
      </c>
      <c r="M3">
        <v>0.5</v>
      </c>
      <c r="N3">
        <v>1.5</v>
      </c>
      <c r="O3">
        <v>0</v>
      </c>
      <c r="P3">
        <v>1</v>
      </c>
      <c r="Q3">
        <v>2</v>
      </c>
      <c r="R3">
        <v>5</v>
      </c>
      <c r="S3">
        <v>0.18</v>
      </c>
      <c r="T3">
        <v>0.23050000000000001</v>
      </c>
      <c r="U3">
        <v>0.2525</v>
      </c>
      <c r="V3">
        <v>0.48299999999999998</v>
      </c>
      <c r="W3">
        <v>7</v>
      </c>
      <c r="X3">
        <v>1.5</v>
      </c>
      <c r="Y3">
        <v>0</v>
      </c>
      <c r="Z3">
        <v>0</v>
      </c>
      <c r="AA3">
        <v>0</v>
      </c>
      <c r="AB3">
        <v>0</v>
      </c>
      <c r="AC3">
        <v>37</v>
      </c>
      <c r="AD3">
        <v>31.5</v>
      </c>
      <c r="AE3">
        <v>3</v>
      </c>
      <c r="AF3">
        <v>9</v>
      </c>
      <c r="AG3">
        <v>7</v>
      </c>
      <c r="AH3">
        <v>1</v>
      </c>
      <c r="AI3">
        <v>0.5</v>
      </c>
      <c r="AJ3">
        <v>0.5</v>
      </c>
      <c r="AK3">
        <v>3</v>
      </c>
      <c r="AL3">
        <v>0.5</v>
      </c>
      <c r="AM3">
        <v>1</v>
      </c>
      <c r="AN3">
        <v>3.5</v>
      </c>
      <c r="AO3">
        <v>7</v>
      </c>
      <c r="AP3">
        <v>0.28349999999999997</v>
      </c>
      <c r="AQ3">
        <v>0.34649999999999997</v>
      </c>
      <c r="AR3">
        <v>0.39300000000000002</v>
      </c>
      <c r="AS3">
        <v>0.73950000000000005</v>
      </c>
      <c r="AT3">
        <v>12.5</v>
      </c>
      <c r="AU3">
        <v>1.5</v>
      </c>
      <c r="AV3">
        <v>0.5</v>
      </c>
      <c r="AW3">
        <v>0.5</v>
      </c>
      <c r="AX3">
        <v>1</v>
      </c>
      <c r="AY3">
        <v>0</v>
      </c>
    </row>
    <row r="4" spans="1:51" x14ac:dyDescent="0.3">
      <c r="A4" t="s">
        <v>140</v>
      </c>
      <c r="B4" t="s">
        <v>135</v>
      </c>
      <c r="C4" t="s">
        <v>10</v>
      </c>
      <c r="D4" t="s">
        <v>152</v>
      </c>
      <c r="E4">
        <v>0</v>
      </c>
      <c r="F4">
        <v>36.799999999999997</v>
      </c>
      <c r="G4">
        <v>32.6</v>
      </c>
      <c r="H4">
        <v>3</v>
      </c>
      <c r="I4">
        <v>7</v>
      </c>
      <c r="J4">
        <v>3.4</v>
      </c>
      <c r="K4">
        <v>2.8</v>
      </c>
      <c r="L4">
        <v>0</v>
      </c>
      <c r="M4">
        <v>0.8</v>
      </c>
      <c r="N4">
        <v>3</v>
      </c>
      <c r="O4">
        <v>0.4</v>
      </c>
      <c r="P4">
        <v>0</v>
      </c>
      <c r="Q4">
        <v>4.2</v>
      </c>
      <c r="R4">
        <v>10.4</v>
      </c>
      <c r="S4">
        <v>0.20860000000000001</v>
      </c>
      <c r="T4">
        <v>0.29520000000000002</v>
      </c>
      <c r="U4">
        <v>0.35720000000000002</v>
      </c>
      <c r="V4">
        <v>0.65280000000000005</v>
      </c>
      <c r="W4">
        <v>12.2</v>
      </c>
      <c r="X4">
        <v>0.6</v>
      </c>
      <c r="Y4">
        <v>0</v>
      </c>
      <c r="Z4">
        <v>0</v>
      </c>
      <c r="AA4">
        <v>0</v>
      </c>
      <c r="AB4">
        <v>0</v>
      </c>
      <c r="AC4">
        <v>38.799999999999997</v>
      </c>
      <c r="AD4">
        <v>35.200000000000003</v>
      </c>
      <c r="AE4">
        <v>6</v>
      </c>
      <c r="AF4">
        <v>9.6</v>
      </c>
      <c r="AG4">
        <v>7</v>
      </c>
      <c r="AH4">
        <v>1.4</v>
      </c>
      <c r="AI4">
        <v>0</v>
      </c>
      <c r="AJ4">
        <v>1.2</v>
      </c>
      <c r="AK4">
        <v>5.4</v>
      </c>
      <c r="AL4">
        <v>0.8</v>
      </c>
      <c r="AM4">
        <v>0</v>
      </c>
      <c r="AN4">
        <v>1.8</v>
      </c>
      <c r="AO4">
        <v>6.2</v>
      </c>
      <c r="AP4">
        <v>0.27039999999999997</v>
      </c>
      <c r="AQ4">
        <v>0.318</v>
      </c>
      <c r="AR4">
        <v>0.41699999999999998</v>
      </c>
      <c r="AS4">
        <v>0.73520000000000008</v>
      </c>
      <c r="AT4">
        <v>14.6</v>
      </c>
      <c r="AU4">
        <v>0.4</v>
      </c>
      <c r="AV4">
        <v>1</v>
      </c>
      <c r="AW4">
        <v>0</v>
      </c>
      <c r="AX4">
        <v>0.8</v>
      </c>
      <c r="AY4">
        <v>0.2</v>
      </c>
    </row>
    <row r="5" spans="1:51" x14ac:dyDescent="0.3">
      <c r="A5" t="s">
        <v>135</v>
      </c>
      <c r="B5" t="s">
        <v>140</v>
      </c>
      <c r="C5" t="s">
        <v>11</v>
      </c>
      <c r="D5" t="s">
        <v>153</v>
      </c>
      <c r="E5">
        <v>0</v>
      </c>
      <c r="F5">
        <v>38.799999999999997</v>
      </c>
      <c r="G5">
        <v>35.200000000000003</v>
      </c>
      <c r="H5">
        <v>6</v>
      </c>
      <c r="I5">
        <v>9.6</v>
      </c>
      <c r="J5">
        <v>7</v>
      </c>
      <c r="K5">
        <v>1.4</v>
      </c>
      <c r="L5">
        <v>0</v>
      </c>
      <c r="M5">
        <v>1.2</v>
      </c>
      <c r="N5">
        <v>5.4</v>
      </c>
      <c r="O5">
        <v>0.8</v>
      </c>
      <c r="P5">
        <v>0</v>
      </c>
      <c r="Q5">
        <v>1.8</v>
      </c>
      <c r="R5">
        <v>6.2</v>
      </c>
      <c r="S5">
        <v>0.27039999999999997</v>
      </c>
      <c r="T5">
        <v>0.318</v>
      </c>
      <c r="U5">
        <v>0.41699999999999998</v>
      </c>
      <c r="V5">
        <v>0.73520000000000008</v>
      </c>
      <c r="W5">
        <v>14.6</v>
      </c>
      <c r="X5">
        <v>0.4</v>
      </c>
      <c r="Y5">
        <v>1</v>
      </c>
      <c r="Z5">
        <v>0</v>
      </c>
      <c r="AA5">
        <v>0.8</v>
      </c>
      <c r="AB5">
        <v>0.2</v>
      </c>
      <c r="AC5">
        <v>36.799999999999997</v>
      </c>
      <c r="AD5">
        <v>32.6</v>
      </c>
      <c r="AE5">
        <v>3</v>
      </c>
      <c r="AF5">
        <v>7</v>
      </c>
      <c r="AG5">
        <v>3.4</v>
      </c>
      <c r="AH5">
        <v>2.8</v>
      </c>
      <c r="AI5">
        <v>0</v>
      </c>
      <c r="AJ5">
        <v>0.8</v>
      </c>
      <c r="AK5">
        <v>3</v>
      </c>
      <c r="AL5">
        <v>0.4</v>
      </c>
      <c r="AM5">
        <v>0</v>
      </c>
      <c r="AN5">
        <v>4.2</v>
      </c>
      <c r="AO5">
        <v>10.4</v>
      </c>
      <c r="AP5">
        <v>0.20860000000000001</v>
      </c>
      <c r="AQ5">
        <v>0.29520000000000002</v>
      </c>
      <c r="AR5">
        <v>0.35720000000000002</v>
      </c>
      <c r="AS5">
        <v>0.65280000000000005</v>
      </c>
      <c r="AT5">
        <v>12.2</v>
      </c>
      <c r="AU5">
        <v>0.6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143</v>
      </c>
      <c r="B6" t="s">
        <v>36</v>
      </c>
      <c r="C6" t="s">
        <v>10</v>
      </c>
      <c r="D6" t="s">
        <v>154</v>
      </c>
      <c r="E6">
        <v>0</v>
      </c>
      <c r="F6">
        <v>40</v>
      </c>
      <c r="G6">
        <v>36</v>
      </c>
      <c r="H6">
        <v>4.5</v>
      </c>
      <c r="I6">
        <v>8</v>
      </c>
      <c r="J6">
        <v>4.5</v>
      </c>
      <c r="K6">
        <v>1.5</v>
      </c>
      <c r="L6">
        <v>0</v>
      </c>
      <c r="M6">
        <v>2</v>
      </c>
      <c r="N6">
        <v>4</v>
      </c>
      <c r="O6">
        <v>2</v>
      </c>
      <c r="P6">
        <v>0</v>
      </c>
      <c r="Q6">
        <v>3.5</v>
      </c>
      <c r="R6">
        <v>7</v>
      </c>
      <c r="S6">
        <v>0.2225</v>
      </c>
      <c r="T6">
        <v>0.29549999999999998</v>
      </c>
      <c r="U6">
        <v>0.4325</v>
      </c>
      <c r="V6">
        <v>0.72799999999999998</v>
      </c>
      <c r="W6">
        <v>15.5</v>
      </c>
      <c r="X6">
        <v>0.5</v>
      </c>
      <c r="Y6">
        <v>0.5</v>
      </c>
      <c r="Z6">
        <v>0</v>
      </c>
      <c r="AA6">
        <v>0</v>
      </c>
      <c r="AB6">
        <v>0</v>
      </c>
      <c r="AC6">
        <v>41.5</v>
      </c>
      <c r="AD6">
        <v>38</v>
      </c>
      <c r="AE6">
        <v>4.5</v>
      </c>
      <c r="AF6">
        <v>11</v>
      </c>
      <c r="AG6">
        <v>7</v>
      </c>
      <c r="AH6">
        <v>3</v>
      </c>
      <c r="AI6">
        <v>0</v>
      </c>
      <c r="AJ6">
        <v>1</v>
      </c>
      <c r="AK6">
        <v>4</v>
      </c>
      <c r="AL6">
        <v>1</v>
      </c>
      <c r="AM6">
        <v>0</v>
      </c>
      <c r="AN6">
        <v>3</v>
      </c>
      <c r="AO6">
        <v>9</v>
      </c>
      <c r="AP6">
        <v>0.28949999999999998</v>
      </c>
      <c r="AQ6">
        <v>0.33700000000000002</v>
      </c>
      <c r="AR6">
        <v>0.44700000000000001</v>
      </c>
      <c r="AS6">
        <v>0.78400000000000003</v>
      </c>
      <c r="AT6">
        <v>17</v>
      </c>
      <c r="AU6">
        <v>0.5</v>
      </c>
      <c r="AV6">
        <v>0</v>
      </c>
      <c r="AW6">
        <v>0</v>
      </c>
      <c r="AX6">
        <v>0.5</v>
      </c>
      <c r="AY6">
        <v>0.5</v>
      </c>
    </row>
    <row r="7" spans="1:51" x14ac:dyDescent="0.3">
      <c r="A7" t="s">
        <v>36</v>
      </c>
      <c r="B7" t="s">
        <v>143</v>
      </c>
      <c r="C7" t="s">
        <v>11</v>
      </c>
      <c r="D7" t="s">
        <v>155</v>
      </c>
      <c r="E7">
        <v>0</v>
      </c>
      <c r="F7">
        <v>41.5</v>
      </c>
      <c r="G7">
        <v>38</v>
      </c>
      <c r="H7">
        <v>4.5</v>
      </c>
      <c r="I7">
        <v>11</v>
      </c>
      <c r="J7">
        <v>7</v>
      </c>
      <c r="K7">
        <v>3</v>
      </c>
      <c r="L7">
        <v>0</v>
      </c>
      <c r="M7">
        <v>1</v>
      </c>
      <c r="N7">
        <v>4</v>
      </c>
      <c r="O7">
        <v>1</v>
      </c>
      <c r="P7">
        <v>0</v>
      </c>
      <c r="Q7">
        <v>3</v>
      </c>
      <c r="R7">
        <v>9</v>
      </c>
      <c r="S7">
        <v>0.28949999999999998</v>
      </c>
      <c r="T7">
        <v>0.33700000000000002</v>
      </c>
      <c r="U7">
        <v>0.44700000000000001</v>
      </c>
      <c r="V7">
        <v>0.78400000000000003</v>
      </c>
      <c r="W7">
        <v>17</v>
      </c>
      <c r="X7">
        <v>0.5</v>
      </c>
      <c r="Y7">
        <v>0</v>
      </c>
      <c r="Z7">
        <v>0</v>
      </c>
      <c r="AA7">
        <v>0.5</v>
      </c>
      <c r="AB7">
        <v>0.5</v>
      </c>
      <c r="AC7">
        <v>40</v>
      </c>
      <c r="AD7">
        <v>36</v>
      </c>
      <c r="AE7">
        <v>4.5</v>
      </c>
      <c r="AF7">
        <v>8</v>
      </c>
      <c r="AG7">
        <v>4.5</v>
      </c>
      <c r="AH7">
        <v>1.5</v>
      </c>
      <c r="AI7">
        <v>0</v>
      </c>
      <c r="AJ7">
        <v>2</v>
      </c>
      <c r="AK7">
        <v>4</v>
      </c>
      <c r="AL7">
        <v>2</v>
      </c>
      <c r="AM7">
        <v>0</v>
      </c>
      <c r="AN7">
        <v>3.5</v>
      </c>
      <c r="AO7">
        <v>7</v>
      </c>
      <c r="AP7">
        <v>0.2225</v>
      </c>
      <c r="AQ7">
        <v>0.29549999999999998</v>
      </c>
      <c r="AR7">
        <v>0.4325</v>
      </c>
      <c r="AS7">
        <v>0.72799999999999998</v>
      </c>
      <c r="AT7">
        <v>15.5</v>
      </c>
      <c r="AU7">
        <v>0.5</v>
      </c>
      <c r="AV7">
        <v>0.5</v>
      </c>
      <c r="AW7">
        <v>0</v>
      </c>
      <c r="AX7">
        <v>0</v>
      </c>
      <c r="AY7">
        <v>0</v>
      </c>
    </row>
    <row r="8" spans="1:51" x14ac:dyDescent="0.3">
      <c r="A8" t="s">
        <v>136</v>
      </c>
      <c r="B8" t="s">
        <v>134</v>
      </c>
      <c r="C8" t="s">
        <v>10</v>
      </c>
      <c r="D8" t="s">
        <v>156</v>
      </c>
      <c r="E8">
        <v>0</v>
      </c>
      <c r="F8">
        <v>37</v>
      </c>
      <c r="G8">
        <v>34.5</v>
      </c>
      <c r="H8">
        <v>2</v>
      </c>
      <c r="I8">
        <v>9.5</v>
      </c>
      <c r="J8">
        <v>7</v>
      </c>
      <c r="K8">
        <v>2.5</v>
      </c>
      <c r="L8">
        <v>0</v>
      </c>
      <c r="M8">
        <v>0</v>
      </c>
      <c r="N8">
        <v>2</v>
      </c>
      <c r="O8">
        <v>0</v>
      </c>
      <c r="P8">
        <v>1</v>
      </c>
      <c r="Q8">
        <v>1.5</v>
      </c>
      <c r="R8">
        <v>6.5</v>
      </c>
      <c r="S8">
        <v>0.27250000000000002</v>
      </c>
      <c r="T8">
        <v>0.29699999999999999</v>
      </c>
      <c r="U8">
        <v>0.34300000000000003</v>
      </c>
      <c r="V8">
        <v>0.64050000000000007</v>
      </c>
      <c r="W8">
        <v>12</v>
      </c>
      <c r="X8">
        <v>0</v>
      </c>
      <c r="Y8">
        <v>0</v>
      </c>
      <c r="Z8">
        <v>0.5</v>
      </c>
      <c r="AA8">
        <v>0.5</v>
      </c>
      <c r="AB8">
        <v>0</v>
      </c>
      <c r="AC8">
        <v>32.5</v>
      </c>
      <c r="AD8">
        <v>29.5</v>
      </c>
      <c r="AE8">
        <v>1.5</v>
      </c>
      <c r="AF8">
        <v>5</v>
      </c>
      <c r="AG8">
        <v>4.5</v>
      </c>
      <c r="AH8">
        <v>0</v>
      </c>
      <c r="AI8">
        <v>0</v>
      </c>
      <c r="AJ8">
        <v>0.5</v>
      </c>
      <c r="AK8">
        <v>1.5</v>
      </c>
      <c r="AL8">
        <v>0.5</v>
      </c>
      <c r="AM8">
        <v>0</v>
      </c>
      <c r="AN8">
        <v>3</v>
      </c>
      <c r="AO8">
        <v>8</v>
      </c>
      <c r="AP8">
        <v>0.1575</v>
      </c>
      <c r="AQ8">
        <v>0.245</v>
      </c>
      <c r="AR8">
        <v>0.20200000000000001</v>
      </c>
      <c r="AS8">
        <v>0.44700000000000001</v>
      </c>
      <c r="AT8">
        <v>6.5</v>
      </c>
      <c r="AU8">
        <v>1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134</v>
      </c>
      <c r="B9" t="s">
        <v>136</v>
      </c>
      <c r="C9" t="s">
        <v>11</v>
      </c>
      <c r="D9" t="s">
        <v>157</v>
      </c>
      <c r="E9">
        <v>0</v>
      </c>
      <c r="F9">
        <v>32.5</v>
      </c>
      <c r="G9">
        <v>29.5</v>
      </c>
      <c r="H9">
        <v>1.5</v>
      </c>
      <c r="I9">
        <v>5</v>
      </c>
      <c r="J9">
        <v>4.5</v>
      </c>
      <c r="K9">
        <v>0</v>
      </c>
      <c r="L9">
        <v>0</v>
      </c>
      <c r="M9">
        <v>0.5</v>
      </c>
      <c r="N9">
        <v>1.5</v>
      </c>
      <c r="O9">
        <v>0.5</v>
      </c>
      <c r="P9">
        <v>0</v>
      </c>
      <c r="Q9">
        <v>3</v>
      </c>
      <c r="R9">
        <v>8</v>
      </c>
      <c r="S9">
        <v>0.1575</v>
      </c>
      <c r="T9">
        <v>0.245</v>
      </c>
      <c r="U9">
        <v>0.20200000000000001</v>
      </c>
      <c r="V9">
        <v>0.44700000000000001</v>
      </c>
      <c r="W9">
        <v>6.5</v>
      </c>
      <c r="X9">
        <v>1</v>
      </c>
      <c r="Y9">
        <v>0</v>
      </c>
      <c r="Z9">
        <v>0</v>
      </c>
      <c r="AA9">
        <v>0</v>
      </c>
      <c r="AB9">
        <v>0</v>
      </c>
      <c r="AC9">
        <v>37</v>
      </c>
      <c r="AD9">
        <v>34.5</v>
      </c>
      <c r="AE9">
        <v>2</v>
      </c>
      <c r="AF9">
        <v>9.5</v>
      </c>
      <c r="AG9">
        <v>7</v>
      </c>
      <c r="AH9">
        <v>2.5</v>
      </c>
      <c r="AI9">
        <v>0</v>
      </c>
      <c r="AJ9">
        <v>0</v>
      </c>
      <c r="AK9">
        <v>2</v>
      </c>
      <c r="AL9">
        <v>0</v>
      </c>
      <c r="AM9">
        <v>1</v>
      </c>
      <c r="AN9">
        <v>1.5</v>
      </c>
      <c r="AO9">
        <v>6.5</v>
      </c>
      <c r="AP9">
        <v>0.27250000000000002</v>
      </c>
      <c r="AQ9">
        <v>0.29699999999999999</v>
      </c>
      <c r="AR9">
        <v>0.34300000000000003</v>
      </c>
      <c r="AS9">
        <v>0.64050000000000007</v>
      </c>
      <c r="AT9">
        <v>12</v>
      </c>
      <c r="AU9">
        <v>0</v>
      </c>
      <c r="AV9">
        <v>0</v>
      </c>
      <c r="AW9">
        <v>0.5</v>
      </c>
      <c r="AX9">
        <v>0.5</v>
      </c>
      <c r="AY9">
        <v>0</v>
      </c>
    </row>
    <row r="10" spans="1:51" x14ac:dyDescent="0.3">
      <c r="A10" t="s">
        <v>123</v>
      </c>
      <c r="B10" t="s">
        <v>125</v>
      </c>
      <c r="C10" t="s">
        <v>10</v>
      </c>
      <c r="D10" t="s">
        <v>158</v>
      </c>
      <c r="E10">
        <v>0</v>
      </c>
      <c r="F10">
        <v>40.166666666666657</v>
      </c>
      <c r="G10">
        <v>34.166666666666657</v>
      </c>
      <c r="H10">
        <v>5.833333333333333</v>
      </c>
      <c r="I10">
        <v>9.5</v>
      </c>
      <c r="J10">
        <v>5.833333333333333</v>
      </c>
      <c r="K10">
        <v>2.166666666666667</v>
      </c>
      <c r="L10">
        <v>0.5</v>
      </c>
      <c r="M10">
        <v>1</v>
      </c>
      <c r="N10">
        <v>5.5</v>
      </c>
      <c r="O10">
        <v>0.5</v>
      </c>
      <c r="P10">
        <v>0.16666666666666671</v>
      </c>
      <c r="Q10">
        <v>5.166666666666667</v>
      </c>
      <c r="R10">
        <v>6.833333333333333</v>
      </c>
      <c r="S10">
        <v>0.27433333333333337</v>
      </c>
      <c r="T10">
        <v>0.36699999999999999</v>
      </c>
      <c r="U10">
        <v>0.45383333333333331</v>
      </c>
      <c r="V10">
        <v>0.82100000000000006</v>
      </c>
      <c r="W10">
        <v>15.66666666666667</v>
      </c>
      <c r="X10">
        <v>0.83333333333333337</v>
      </c>
      <c r="Y10">
        <v>0.33333333333333331</v>
      </c>
      <c r="Z10">
        <v>0</v>
      </c>
      <c r="AA10">
        <v>0.33333333333333331</v>
      </c>
      <c r="AB10">
        <v>0.83333333333333337</v>
      </c>
      <c r="AC10">
        <v>36.666666666666657</v>
      </c>
      <c r="AD10">
        <v>32.5</v>
      </c>
      <c r="AE10">
        <v>4.333333333333333</v>
      </c>
      <c r="AF10">
        <v>8</v>
      </c>
      <c r="AG10">
        <v>4.5</v>
      </c>
      <c r="AH10">
        <v>2</v>
      </c>
      <c r="AI10">
        <v>0.33333333333333331</v>
      </c>
      <c r="AJ10">
        <v>1.166666666666667</v>
      </c>
      <c r="AK10">
        <v>4.166666666666667</v>
      </c>
      <c r="AL10">
        <v>0</v>
      </c>
      <c r="AM10">
        <v>0.33333333333333331</v>
      </c>
      <c r="AN10">
        <v>3.166666666666667</v>
      </c>
      <c r="AO10">
        <v>8.3333333333333339</v>
      </c>
      <c r="AP10">
        <v>0.24433333333333329</v>
      </c>
      <c r="AQ10">
        <v>0.30416666666666659</v>
      </c>
      <c r="AR10">
        <v>0.43016666666666659</v>
      </c>
      <c r="AS10">
        <v>0.73450000000000004</v>
      </c>
      <c r="AT10">
        <v>14.16666666666667</v>
      </c>
      <c r="AU10">
        <v>1.166666666666667</v>
      </c>
      <c r="AV10">
        <v>0.16666666666666671</v>
      </c>
      <c r="AW10">
        <v>0</v>
      </c>
      <c r="AX10">
        <v>0.83333333333333337</v>
      </c>
      <c r="AY10">
        <v>0</v>
      </c>
    </row>
    <row r="11" spans="1:51" x14ac:dyDescent="0.3">
      <c r="A11" t="s">
        <v>125</v>
      </c>
      <c r="B11" t="s">
        <v>123</v>
      </c>
      <c r="C11" t="s">
        <v>11</v>
      </c>
      <c r="D11" t="s">
        <v>159</v>
      </c>
      <c r="E11">
        <v>0</v>
      </c>
      <c r="F11">
        <v>36.666666666666657</v>
      </c>
      <c r="G11">
        <v>32.5</v>
      </c>
      <c r="H11">
        <v>4.333333333333333</v>
      </c>
      <c r="I11">
        <v>8</v>
      </c>
      <c r="J11">
        <v>4.5</v>
      </c>
      <c r="K11">
        <v>2</v>
      </c>
      <c r="L11">
        <v>0.33333333333333331</v>
      </c>
      <c r="M11">
        <v>1.166666666666667</v>
      </c>
      <c r="N11">
        <v>4.166666666666667</v>
      </c>
      <c r="O11">
        <v>0</v>
      </c>
      <c r="P11">
        <v>0.33333333333333331</v>
      </c>
      <c r="Q11">
        <v>3.166666666666667</v>
      </c>
      <c r="R11">
        <v>8.3333333333333339</v>
      </c>
      <c r="S11">
        <v>0.24433333333333329</v>
      </c>
      <c r="T11">
        <v>0.30416666666666659</v>
      </c>
      <c r="U11">
        <v>0.43016666666666659</v>
      </c>
      <c r="V11">
        <v>0.73450000000000004</v>
      </c>
      <c r="W11">
        <v>14.16666666666667</v>
      </c>
      <c r="X11">
        <v>1.166666666666667</v>
      </c>
      <c r="Y11">
        <v>0.16666666666666671</v>
      </c>
      <c r="Z11">
        <v>0</v>
      </c>
      <c r="AA11">
        <v>0.83333333333333337</v>
      </c>
      <c r="AB11">
        <v>0</v>
      </c>
      <c r="AC11">
        <v>40.166666666666657</v>
      </c>
      <c r="AD11">
        <v>34.166666666666657</v>
      </c>
      <c r="AE11">
        <v>5.833333333333333</v>
      </c>
      <c r="AF11">
        <v>9.5</v>
      </c>
      <c r="AG11">
        <v>5.833333333333333</v>
      </c>
      <c r="AH11">
        <v>2.166666666666667</v>
      </c>
      <c r="AI11">
        <v>0.5</v>
      </c>
      <c r="AJ11">
        <v>1</v>
      </c>
      <c r="AK11">
        <v>5.5</v>
      </c>
      <c r="AL11">
        <v>0.5</v>
      </c>
      <c r="AM11">
        <v>0.16666666666666671</v>
      </c>
      <c r="AN11">
        <v>5.166666666666667</v>
      </c>
      <c r="AO11">
        <v>6.833333333333333</v>
      </c>
      <c r="AP11">
        <v>0.27433333333333337</v>
      </c>
      <c r="AQ11">
        <v>0.36699999999999999</v>
      </c>
      <c r="AR11">
        <v>0.45383333333333331</v>
      </c>
      <c r="AS11">
        <v>0.82100000000000006</v>
      </c>
      <c r="AT11">
        <v>15.66666666666667</v>
      </c>
      <c r="AU11">
        <v>0.83333333333333337</v>
      </c>
      <c r="AV11">
        <v>0.33333333333333331</v>
      </c>
      <c r="AW11">
        <v>0</v>
      </c>
      <c r="AX11">
        <v>0.33333333333333331</v>
      </c>
      <c r="AY11">
        <v>0.83333333333333337</v>
      </c>
    </row>
    <row r="12" spans="1:51" x14ac:dyDescent="0.3">
      <c r="A12" t="s">
        <v>144</v>
      </c>
      <c r="B12" t="s">
        <v>139</v>
      </c>
      <c r="C12" t="s">
        <v>10</v>
      </c>
      <c r="D12" t="s">
        <v>160</v>
      </c>
      <c r="E12">
        <v>0</v>
      </c>
      <c r="F12">
        <v>36.4</v>
      </c>
      <c r="G12">
        <v>33.200000000000003</v>
      </c>
      <c r="H12">
        <v>5</v>
      </c>
      <c r="I12">
        <v>9.1999999999999993</v>
      </c>
      <c r="J12">
        <v>5.2</v>
      </c>
      <c r="K12">
        <v>2.6</v>
      </c>
      <c r="L12">
        <v>0.6</v>
      </c>
      <c r="M12">
        <v>0.8</v>
      </c>
      <c r="N12">
        <v>5</v>
      </c>
      <c r="O12">
        <v>0.2</v>
      </c>
      <c r="P12">
        <v>0</v>
      </c>
      <c r="Q12">
        <v>2.6</v>
      </c>
      <c r="R12">
        <v>5.6</v>
      </c>
      <c r="S12">
        <v>0.27800000000000002</v>
      </c>
      <c r="T12">
        <v>0.3286</v>
      </c>
      <c r="U12">
        <v>0.46539999999999998</v>
      </c>
      <c r="V12">
        <v>0.7944</v>
      </c>
      <c r="W12">
        <v>15.4</v>
      </c>
      <c r="X12">
        <v>0.8</v>
      </c>
      <c r="Y12">
        <v>0</v>
      </c>
      <c r="Z12">
        <v>0.4</v>
      </c>
      <c r="AA12">
        <v>0.2</v>
      </c>
      <c r="AB12">
        <v>0.2</v>
      </c>
      <c r="AC12">
        <v>37.6</v>
      </c>
      <c r="AD12">
        <v>34.200000000000003</v>
      </c>
      <c r="AE12">
        <v>4.2</v>
      </c>
      <c r="AF12">
        <v>9</v>
      </c>
      <c r="AG12">
        <v>5.2</v>
      </c>
      <c r="AH12">
        <v>2.8</v>
      </c>
      <c r="AI12">
        <v>0</v>
      </c>
      <c r="AJ12">
        <v>1</v>
      </c>
      <c r="AK12">
        <v>4.2</v>
      </c>
      <c r="AL12">
        <v>0.2</v>
      </c>
      <c r="AM12">
        <v>0.2</v>
      </c>
      <c r="AN12">
        <v>3</v>
      </c>
      <c r="AO12">
        <v>10.199999999999999</v>
      </c>
      <c r="AP12">
        <v>0.25800000000000001</v>
      </c>
      <c r="AQ12">
        <v>0.32079999999999997</v>
      </c>
      <c r="AR12">
        <v>0.42680000000000001</v>
      </c>
      <c r="AS12">
        <v>0.74780000000000002</v>
      </c>
      <c r="AT12">
        <v>14.8</v>
      </c>
      <c r="AU12">
        <v>0.4</v>
      </c>
      <c r="AV12">
        <v>0.2</v>
      </c>
      <c r="AW12">
        <v>0</v>
      </c>
      <c r="AX12">
        <v>0.2</v>
      </c>
      <c r="AY12">
        <v>0</v>
      </c>
    </row>
    <row r="13" spans="1:51" x14ac:dyDescent="0.3">
      <c r="A13" t="s">
        <v>139</v>
      </c>
      <c r="B13" t="s">
        <v>144</v>
      </c>
      <c r="C13" t="s">
        <v>11</v>
      </c>
      <c r="D13" t="s">
        <v>161</v>
      </c>
      <c r="E13">
        <v>0</v>
      </c>
      <c r="F13">
        <v>37.6</v>
      </c>
      <c r="G13">
        <v>34.200000000000003</v>
      </c>
      <c r="H13">
        <v>4.2</v>
      </c>
      <c r="I13">
        <v>9</v>
      </c>
      <c r="J13">
        <v>5.2</v>
      </c>
      <c r="K13">
        <v>2.8</v>
      </c>
      <c r="L13">
        <v>0</v>
      </c>
      <c r="M13">
        <v>1</v>
      </c>
      <c r="N13">
        <v>4.2</v>
      </c>
      <c r="O13">
        <v>0.2</v>
      </c>
      <c r="P13">
        <v>0.2</v>
      </c>
      <c r="Q13">
        <v>3</v>
      </c>
      <c r="R13">
        <v>10.199999999999999</v>
      </c>
      <c r="S13">
        <v>0.25800000000000001</v>
      </c>
      <c r="T13">
        <v>0.32079999999999997</v>
      </c>
      <c r="U13">
        <v>0.42680000000000001</v>
      </c>
      <c r="V13">
        <v>0.74780000000000002</v>
      </c>
      <c r="W13">
        <v>14.8</v>
      </c>
      <c r="X13">
        <v>0.4</v>
      </c>
      <c r="Y13">
        <v>0.2</v>
      </c>
      <c r="Z13">
        <v>0</v>
      </c>
      <c r="AA13">
        <v>0.2</v>
      </c>
      <c r="AB13">
        <v>0</v>
      </c>
      <c r="AC13">
        <v>36.4</v>
      </c>
      <c r="AD13">
        <v>33.200000000000003</v>
      </c>
      <c r="AE13">
        <v>5</v>
      </c>
      <c r="AF13">
        <v>9.1999999999999993</v>
      </c>
      <c r="AG13">
        <v>5.2</v>
      </c>
      <c r="AH13">
        <v>2.6</v>
      </c>
      <c r="AI13">
        <v>0.6</v>
      </c>
      <c r="AJ13">
        <v>0.8</v>
      </c>
      <c r="AK13">
        <v>5</v>
      </c>
      <c r="AL13">
        <v>0.2</v>
      </c>
      <c r="AM13">
        <v>0</v>
      </c>
      <c r="AN13">
        <v>2.6</v>
      </c>
      <c r="AO13">
        <v>5.6</v>
      </c>
      <c r="AP13">
        <v>0.27800000000000002</v>
      </c>
      <c r="AQ13">
        <v>0.3286</v>
      </c>
      <c r="AR13">
        <v>0.46539999999999998</v>
      </c>
      <c r="AS13">
        <v>0.7944</v>
      </c>
      <c r="AT13">
        <v>15.4</v>
      </c>
      <c r="AU13">
        <v>0.8</v>
      </c>
      <c r="AV13">
        <v>0</v>
      </c>
      <c r="AW13">
        <v>0.4</v>
      </c>
      <c r="AX13">
        <v>0.2</v>
      </c>
      <c r="AY13">
        <v>0.2</v>
      </c>
    </row>
    <row r="14" spans="1:51" x14ac:dyDescent="0.3">
      <c r="A14" t="s">
        <v>133</v>
      </c>
      <c r="B14" t="s">
        <v>138</v>
      </c>
      <c r="C14" t="s">
        <v>10</v>
      </c>
      <c r="D14" t="s">
        <v>162</v>
      </c>
      <c r="E14">
        <v>0</v>
      </c>
      <c r="F14">
        <v>36</v>
      </c>
      <c r="G14">
        <v>32.833333333333343</v>
      </c>
      <c r="H14">
        <v>3.666666666666667</v>
      </c>
      <c r="I14">
        <v>7.166666666666667</v>
      </c>
      <c r="J14">
        <v>4.5</v>
      </c>
      <c r="K14">
        <v>1.5</v>
      </c>
      <c r="L14">
        <v>0.16666666666666671</v>
      </c>
      <c r="M14">
        <v>1</v>
      </c>
      <c r="N14">
        <v>3.166666666666667</v>
      </c>
      <c r="O14">
        <v>0.83333333333333337</v>
      </c>
      <c r="P14">
        <v>0.33333333333333331</v>
      </c>
      <c r="Q14">
        <v>1.833333333333333</v>
      </c>
      <c r="R14">
        <v>8.3333333333333339</v>
      </c>
      <c r="S14">
        <v>0.21283333333333329</v>
      </c>
      <c r="T14">
        <v>0.27750000000000002</v>
      </c>
      <c r="U14">
        <v>0.35766666666666658</v>
      </c>
      <c r="V14">
        <v>0.63516666666666666</v>
      </c>
      <c r="W14">
        <v>12</v>
      </c>
      <c r="X14">
        <v>0.16666666666666671</v>
      </c>
      <c r="Y14">
        <v>1.166666666666667</v>
      </c>
      <c r="Z14">
        <v>0</v>
      </c>
      <c r="AA14">
        <v>0.16666666666666671</v>
      </c>
      <c r="AB14">
        <v>0</v>
      </c>
      <c r="AC14">
        <v>36.666666666666657</v>
      </c>
      <c r="AD14">
        <v>31</v>
      </c>
      <c r="AE14">
        <v>2.666666666666667</v>
      </c>
      <c r="AF14">
        <v>6.166666666666667</v>
      </c>
      <c r="AG14">
        <v>4.5</v>
      </c>
      <c r="AH14">
        <v>0.66666666666666663</v>
      </c>
      <c r="AI14">
        <v>0.16666666666666671</v>
      </c>
      <c r="AJ14">
        <v>0.83333333333333337</v>
      </c>
      <c r="AK14">
        <v>2.666666666666667</v>
      </c>
      <c r="AL14">
        <v>0.5</v>
      </c>
      <c r="AM14">
        <v>0.33333333333333331</v>
      </c>
      <c r="AN14">
        <v>4.333333333333333</v>
      </c>
      <c r="AO14">
        <v>6.333333333333333</v>
      </c>
      <c r="AP14">
        <v>0.19733333333333331</v>
      </c>
      <c r="AQ14">
        <v>0.29299999999999998</v>
      </c>
      <c r="AR14">
        <v>0.311</v>
      </c>
      <c r="AS14">
        <v>0.60433333333333339</v>
      </c>
      <c r="AT14">
        <v>9.6666666666666661</v>
      </c>
      <c r="AU14">
        <v>1.166666666666667</v>
      </c>
      <c r="AV14">
        <v>0.5</v>
      </c>
      <c r="AW14">
        <v>0</v>
      </c>
      <c r="AX14">
        <v>0.66666666666666663</v>
      </c>
      <c r="AY14">
        <v>0</v>
      </c>
    </row>
    <row r="15" spans="1:51" x14ac:dyDescent="0.3">
      <c r="A15" t="s">
        <v>138</v>
      </c>
      <c r="B15" t="s">
        <v>133</v>
      </c>
      <c r="C15" t="s">
        <v>11</v>
      </c>
      <c r="D15" t="s">
        <v>163</v>
      </c>
      <c r="E15">
        <v>0</v>
      </c>
      <c r="F15">
        <v>36.666666666666657</v>
      </c>
      <c r="G15">
        <v>31</v>
      </c>
      <c r="H15">
        <v>2.666666666666667</v>
      </c>
      <c r="I15">
        <v>6.166666666666667</v>
      </c>
      <c r="J15">
        <v>4.5</v>
      </c>
      <c r="K15">
        <v>0.66666666666666663</v>
      </c>
      <c r="L15">
        <v>0.16666666666666671</v>
      </c>
      <c r="M15">
        <v>0.83333333333333337</v>
      </c>
      <c r="N15">
        <v>2.666666666666667</v>
      </c>
      <c r="O15">
        <v>0.5</v>
      </c>
      <c r="P15">
        <v>0.33333333333333331</v>
      </c>
      <c r="Q15">
        <v>4.333333333333333</v>
      </c>
      <c r="R15">
        <v>6.333333333333333</v>
      </c>
      <c r="S15">
        <v>0.19733333333333331</v>
      </c>
      <c r="T15">
        <v>0.29299999999999998</v>
      </c>
      <c r="U15">
        <v>0.311</v>
      </c>
      <c r="V15">
        <v>0.60433333333333339</v>
      </c>
      <c r="W15">
        <v>9.6666666666666661</v>
      </c>
      <c r="X15">
        <v>1.166666666666667</v>
      </c>
      <c r="Y15">
        <v>0.5</v>
      </c>
      <c r="Z15">
        <v>0</v>
      </c>
      <c r="AA15">
        <v>0.66666666666666663</v>
      </c>
      <c r="AB15">
        <v>0</v>
      </c>
      <c r="AC15">
        <v>36</v>
      </c>
      <c r="AD15">
        <v>32.833333333333343</v>
      </c>
      <c r="AE15">
        <v>3.666666666666667</v>
      </c>
      <c r="AF15">
        <v>7.166666666666667</v>
      </c>
      <c r="AG15">
        <v>4.5</v>
      </c>
      <c r="AH15">
        <v>1.5</v>
      </c>
      <c r="AI15">
        <v>0.16666666666666671</v>
      </c>
      <c r="AJ15">
        <v>1</v>
      </c>
      <c r="AK15">
        <v>3.166666666666667</v>
      </c>
      <c r="AL15">
        <v>0.83333333333333337</v>
      </c>
      <c r="AM15">
        <v>0.33333333333333331</v>
      </c>
      <c r="AN15">
        <v>1.833333333333333</v>
      </c>
      <c r="AO15">
        <v>8.3333333333333339</v>
      </c>
      <c r="AP15">
        <v>0.21283333333333329</v>
      </c>
      <c r="AQ15">
        <v>0.27750000000000002</v>
      </c>
      <c r="AR15">
        <v>0.35766666666666658</v>
      </c>
      <c r="AS15">
        <v>0.63516666666666666</v>
      </c>
      <c r="AT15">
        <v>12</v>
      </c>
      <c r="AU15">
        <v>0.16666666666666671</v>
      </c>
      <c r="AV15">
        <v>1.166666666666667</v>
      </c>
      <c r="AW15">
        <v>0</v>
      </c>
      <c r="AX15">
        <v>0.16666666666666671</v>
      </c>
      <c r="AY15">
        <v>0</v>
      </c>
    </row>
    <row r="16" spans="1:51" x14ac:dyDescent="0.3">
      <c r="A16" t="s">
        <v>126</v>
      </c>
      <c r="B16" t="s">
        <v>128</v>
      </c>
      <c r="C16" t="s">
        <v>10</v>
      </c>
      <c r="D16" t="s">
        <v>166</v>
      </c>
      <c r="E16">
        <v>0</v>
      </c>
      <c r="F16">
        <v>35.333333333333343</v>
      </c>
      <c r="G16">
        <v>30.666666666666671</v>
      </c>
      <c r="H16">
        <v>2.333333333333333</v>
      </c>
      <c r="I16">
        <v>6.333333333333333</v>
      </c>
      <c r="J16">
        <v>5.666666666666667</v>
      </c>
      <c r="K16">
        <v>0.33333333333333331</v>
      </c>
      <c r="L16">
        <v>0</v>
      </c>
      <c r="M16">
        <v>0.33333333333333331</v>
      </c>
      <c r="N16">
        <v>2.333333333333333</v>
      </c>
      <c r="O16">
        <v>1</v>
      </c>
      <c r="P16">
        <v>0</v>
      </c>
      <c r="Q16">
        <v>4.666666666666667</v>
      </c>
      <c r="R16">
        <v>9</v>
      </c>
      <c r="S16">
        <v>0.19900000000000001</v>
      </c>
      <c r="T16">
        <v>0.29899999999999999</v>
      </c>
      <c r="U16">
        <v>0.23866666666666669</v>
      </c>
      <c r="V16">
        <v>0.53766666666666663</v>
      </c>
      <c r="W16">
        <v>7.666666666666667</v>
      </c>
      <c r="X16">
        <v>1.333333333333333</v>
      </c>
      <c r="Y16">
        <v>0</v>
      </c>
      <c r="Z16">
        <v>0</v>
      </c>
      <c r="AA16">
        <v>0</v>
      </c>
      <c r="AB16">
        <v>0</v>
      </c>
      <c r="AC16">
        <v>39</v>
      </c>
      <c r="AD16">
        <v>34.666666666666657</v>
      </c>
      <c r="AE16">
        <v>4.333333333333333</v>
      </c>
      <c r="AF16">
        <v>9</v>
      </c>
      <c r="AG16">
        <v>7.333333333333333</v>
      </c>
      <c r="AH16">
        <v>0.66666666666666663</v>
      </c>
      <c r="AI16">
        <v>0.66666666666666663</v>
      </c>
      <c r="AJ16">
        <v>0.33333333333333331</v>
      </c>
      <c r="AK16">
        <v>4</v>
      </c>
      <c r="AL16">
        <v>1</v>
      </c>
      <c r="AM16">
        <v>0</v>
      </c>
      <c r="AN16">
        <v>3.333333333333333</v>
      </c>
      <c r="AO16">
        <v>6.666666666666667</v>
      </c>
      <c r="AP16">
        <v>0.25366666666666671</v>
      </c>
      <c r="AQ16">
        <v>0.31666666666666671</v>
      </c>
      <c r="AR16">
        <v>0.34566666666666662</v>
      </c>
      <c r="AS16">
        <v>0.66233333333333333</v>
      </c>
      <c r="AT16">
        <v>12</v>
      </c>
      <c r="AU16">
        <v>1.333333333333333</v>
      </c>
      <c r="AV16">
        <v>0</v>
      </c>
      <c r="AW16">
        <v>0.66666666666666663</v>
      </c>
      <c r="AX16">
        <v>0</v>
      </c>
      <c r="AY16">
        <v>0.33333333333333331</v>
      </c>
    </row>
    <row r="17" spans="1:51" x14ac:dyDescent="0.3">
      <c r="A17" t="s">
        <v>128</v>
      </c>
      <c r="B17" t="s">
        <v>126</v>
      </c>
      <c r="C17" t="s">
        <v>11</v>
      </c>
      <c r="D17" t="s">
        <v>167</v>
      </c>
      <c r="E17">
        <v>0</v>
      </c>
      <c r="F17">
        <v>39</v>
      </c>
      <c r="G17">
        <v>34.666666666666657</v>
      </c>
      <c r="H17">
        <v>4.333333333333333</v>
      </c>
      <c r="I17">
        <v>9</v>
      </c>
      <c r="J17">
        <v>7.333333333333333</v>
      </c>
      <c r="K17">
        <v>0.66666666666666663</v>
      </c>
      <c r="L17">
        <v>0.66666666666666663</v>
      </c>
      <c r="M17">
        <v>0.33333333333333331</v>
      </c>
      <c r="N17">
        <v>4</v>
      </c>
      <c r="O17">
        <v>1</v>
      </c>
      <c r="P17">
        <v>0</v>
      </c>
      <c r="Q17">
        <v>3.333333333333333</v>
      </c>
      <c r="R17">
        <v>6.666666666666667</v>
      </c>
      <c r="S17">
        <v>0.25366666666666671</v>
      </c>
      <c r="T17">
        <v>0.31666666666666671</v>
      </c>
      <c r="U17">
        <v>0.34566666666666662</v>
      </c>
      <c r="V17">
        <v>0.66233333333333333</v>
      </c>
      <c r="W17">
        <v>12</v>
      </c>
      <c r="X17">
        <v>1.333333333333333</v>
      </c>
      <c r="Y17">
        <v>0</v>
      </c>
      <c r="Z17">
        <v>0.66666666666666663</v>
      </c>
      <c r="AA17">
        <v>0</v>
      </c>
      <c r="AB17">
        <v>0.33333333333333331</v>
      </c>
      <c r="AC17">
        <v>35.333333333333343</v>
      </c>
      <c r="AD17">
        <v>30.666666666666671</v>
      </c>
      <c r="AE17">
        <v>2.333333333333333</v>
      </c>
      <c r="AF17">
        <v>6.333333333333333</v>
      </c>
      <c r="AG17">
        <v>5.666666666666667</v>
      </c>
      <c r="AH17">
        <v>0.33333333333333331</v>
      </c>
      <c r="AI17">
        <v>0</v>
      </c>
      <c r="AJ17">
        <v>0.33333333333333331</v>
      </c>
      <c r="AK17">
        <v>2.333333333333333</v>
      </c>
      <c r="AL17">
        <v>1</v>
      </c>
      <c r="AM17">
        <v>0</v>
      </c>
      <c r="AN17">
        <v>4.666666666666667</v>
      </c>
      <c r="AO17">
        <v>9</v>
      </c>
      <c r="AP17">
        <v>0.19900000000000001</v>
      </c>
      <c r="AQ17">
        <v>0.29899999999999999</v>
      </c>
      <c r="AR17">
        <v>0.23866666666666669</v>
      </c>
      <c r="AS17">
        <v>0.53766666666666663</v>
      </c>
      <c r="AT17">
        <v>7.666666666666667</v>
      </c>
      <c r="AU17">
        <v>1.333333333333333</v>
      </c>
      <c r="AV17">
        <v>0</v>
      </c>
      <c r="AW17">
        <v>0</v>
      </c>
      <c r="AX17">
        <v>0</v>
      </c>
      <c r="AY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32"/>
    </sheetView>
  </sheetViews>
  <sheetFormatPr defaultRowHeight="14.4" x14ac:dyDescent="0.3"/>
  <cols>
    <col min="1" max="1" width="17.21875" bestFit="1" customWidth="1"/>
  </cols>
  <sheetData>
    <row r="1" spans="1:18" x14ac:dyDescent="0.3">
      <c r="A1" s="18" t="s">
        <v>56</v>
      </c>
      <c r="B1" s="18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150</v>
      </c>
      <c r="B2" t="s">
        <v>132</v>
      </c>
      <c r="C2">
        <v>3.5</v>
      </c>
      <c r="D2">
        <v>-135</v>
      </c>
      <c r="E2">
        <v>105</v>
      </c>
      <c r="F2">
        <v>3.5</v>
      </c>
      <c r="G2">
        <v>-158</v>
      </c>
      <c r="H2">
        <v>124</v>
      </c>
      <c r="I2">
        <v>3.5</v>
      </c>
      <c r="J2">
        <v>-135</v>
      </c>
      <c r="K2">
        <v>100</v>
      </c>
      <c r="L2">
        <v>3.5</v>
      </c>
      <c r="M2">
        <v>-124</v>
      </c>
      <c r="N2">
        <v>-108</v>
      </c>
      <c r="R2" s="12">
        <f t="shared" ref="R2:R30" si="0">MIN(C2,F2,I2,L2,O2)</f>
        <v>3.5</v>
      </c>
    </row>
    <row r="3" spans="1:18" x14ac:dyDescent="0.3">
      <c r="A3" t="s">
        <v>162</v>
      </c>
      <c r="B3" t="s">
        <v>133</v>
      </c>
      <c r="C3">
        <v>4.5</v>
      </c>
      <c r="D3">
        <v>-190</v>
      </c>
      <c r="E3">
        <v>140</v>
      </c>
      <c r="F3">
        <v>4.5</v>
      </c>
      <c r="G3">
        <v>-162</v>
      </c>
      <c r="H3">
        <v>126</v>
      </c>
      <c r="I3">
        <v>3.5</v>
      </c>
      <c r="J3">
        <v>130</v>
      </c>
      <c r="K3">
        <v>-175</v>
      </c>
      <c r="L3">
        <v>4.5</v>
      </c>
      <c r="M3">
        <v>150</v>
      </c>
      <c r="N3">
        <v>112</v>
      </c>
      <c r="R3" s="12">
        <f t="shared" si="0"/>
        <v>3.5</v>
      </c>
    </row>
    <row r="4" spans="1:18" x14ac:dyDescent="0.3">
      <c r="A4" t="s">
        <v>157</v>
      </c>
      <c r="B4" t="s">
        <v>168</v>
      </c>
      <c r="C4">
        <v>3.5</v>
      </c>
      <c r="D4">
        <v>105</v>
      </c>
      <c r="E4">
        <v>-140</v>
      </c>
      <c r="F4">
        <v>3.5</v>
      </c>
      <c r="G4">
        <v>-102</v>
      </c>
      <c r="H4">
        <v>-126</v>
      </c>
      <c r="I4">
        <v>3.5</v>
      </c>
      <c r="J4">
        <v>105</v>
      </c>
      <c r="K4">
        <v>-135</v>
      </c>
      <c r="L4">
        <v>3.5</v>
      </c>
      <c r="M4">
        <v>108</v>
      </c>
      <c r="N4">
        <v>-143</v>
      </c>
      <c r="R4" s="12">
        <f t="shared" si="0"/>
        <v>3.5</v>
      </c>
    </row>
    <row r="5" spans="1:18" x14ac:dyDescent="0.3">
      <c r="A5" t="s">
        <v>153</v>
      </c>
      <c r="B5" t="s">
        <v>135</v>
      </c>
      <c r="C5">
        <v>4.5</v>
      </c>
      <c r="D5">
        <v>-110</v>
      </c>
      <c r="E5">
        <v>-115</v>
      </c>
      <c r="F5">
        <v>4.5</v>
      </c>
      <c r="G5">
        <v>-102</v>
      </c>
      <c r="H5">
        <v>-126</v>
      </c>
      <c r="I5">
        <v>4.5</v>
      </c>
      <c r="J5">
        <v>-120</v>
      </c>
      <c r="K5">
        <v>-110</v>
      </c>
      <c r="L5">
        <v>4.5</v>
      </c>
      <c r="M5">
        <v>108</v>
      </c>
      <c r="N5">
        <v>-143</v>
      </c>
      <c r="R5" s="12">
        <f t="shared" si="0"/>
        <v>4.5</v>
      </c>
    </row>
    <row r="6" spans="1:18" x14ac:dyDescent="0.3">
      <c r="A6" t="s">
        <v>159</v>
      </c>
      <c r="B6" t="s">
        <v>125</v>
      </c>
      <c r="C6">
        <v>2.5</v>
      </c>
      <c r="D6">
        <v>-110</v>
      </c>
      <c r="E6">
        <v>-120</v>
      </c>
      <c r="F6" t="s">
        <v>122</v>
      </c>
      <c r="G6" t="s">
        <v>122</v>
      </c>
      <c r="H6" t="s">
        <v>122</v>
      </c>
      <c r="I6">
        <v>2.5</v>
      </c>
      <c r="J6">
        <v>100</v>
      </c>
      <c r="K6">
        <v>-130</v>
      </c>
      <c r="L6" t="s">
        <v>122</v>
      </c>
      <c r="M6" t="s">
        <v>122</v>
      </c>
      <c r="N6" t="s">
        <v>122</v>
      </c>
      <c r="R6" s="12">
        <f t="shared" si="0"/>
        <v>2.5</v>
      </c>
    </row>
    <row r="7" spans="1:18" x14ac:dyDescent="0.3">
      <c r="A7" t="s">
        <v>156</v>
      </c>
      <c r="B7" t="s">
        <v>136</v>
      </c>
      <c r="C7">
        <v>5.5</v>
      </c>
      <c r="D7">
        <v>-130</v>
      </c>
      <c r="E7">
        <v>100</v>
      </c>
      <c r="F7">
        <v>5.5</v>
      </c>
      <c r="G7">
        <v>-122</v>
      </c>
      <c r="H7">
        <v>-104</v>
      </c>
      <c r="I7">
        <v>5.5</v>
      </c>
      <c r="J7">
        <v>-105</v>
      </c>
      <c r="K7">
        <v>-120</v>
      </c>
      <c r="L7">
        <v>5.5</v>
      </c>
      <c r="M7">
        <v>-108</v>
      </c>
      <c r="N7">
        <v>-122</v>
      </c>
      <c r="R7" s="12">
        <f t="shared" si="0"/>
        <v>5.5</v>
      </c>
    </row>
    <row r="8" spans="1:18" x14ac:dyDescent="0.3">
      <c r="A8" t="s">
        <v>160</v>
      </c>
      <c r="B8" t="s">
        <v>137</v>
      </c>
      <c r="C8">
        <v>5.5</v>
      </c>
      <c r="D8">
        <v>115</v>
      </c>
      <c r="E8">
        <v>-150</v>
      </c>
      <c r="F8">
        <v>5.5</v>
      </c>
      <c r="G8">
        <v>128</v>
      </c>
      <c r="H8">
        <v>-164</v>
      </c>
      <c r="I8">
        <v>5.5</v>
      </c>
      <c r="J8">
        <v>115</v>
      </c>
      <c r="K8">
        <v>-150</v>
      </c>
      <c r="L8">
        <v>6.5</v>
      </c>
      <c r="M8">
        <v>120</v>
      </c>
      <c r="N8">
        <v>130</v>
      </c>
      <c r="R8" s="12">
        <f t="shared" si="0"/>
        <v>5.5</v>
      </c>
    </row>
    <row r="9" spans="1:18" x14ac:dyDescent="0.3">
      <c r="A9" t="s">
        <v>158</v>
      </c>
      <c r="B9" t="s">
        <v>123</v>
      </c>
      <c r="C9">
        <v>4.5</v>
      </c>
      <c r="D9">
        <v>130</v>
      </c>
      <c r="E9">
        <v>-165</v>
      </c>
      <c r="F9">
        <v>4.5</v>
      </c>
      <c r="G9">
        <v>124</v>
      </c>
      <c r="H9">
        <v>-158</v>
      </c>
      <c r="I9">
        <v>4.5</v>
      </c>
      <c r="J9">
        <v>125</v>
      </c>
      <c r="K9">
        <v>-160</v>
      </c>
      <c r="L9">
        <v>5.5</v>
      </c>
      <c r="M9">
        <v>138</v>
      </c>
      <c r="N9">
        <v>118</v>
      </c>
      <c r="R9" s="12">
        <f t="shared" si="0"/>
        <v>4.5</v>
      </c>
    </row>
    <row r="10" spans="1:18" x14ac:dyDescent="0.3">
      <c r="A10" t="s">
        <v>166</v>
      </c>
      <c r="B10" t="s">
        <v>126</v>
      </c>
      <c r="C10">
        <v>3.5</v>
      </c>
      <c r="D10">
        <v>-175</v>
      </c>
      <c r="E10">
        <v>135</v>
      </c>
      <c r="F10">
        <v>3.5</v>
      </c>
      <c r="G10">
        <v>-180</v>
      </c>
      <c r="H10">
        <v>140</v>
      </c>
      <c r="I10">
        <v>3.5</v>
      </c>
      <c r="J10">
        <v>-185</v>
      </c>
      <c r="K10">
        <v>135</v>
      </c>
      <c r="L10">
        <v>3.5</v>
      </c>
      <c r="M10">
        <v>-177</v>
      </c>
      <c r="N10">
        <v>132</v>
      </c>
      <c r="R10" s="12">
        <f t="shared" si="0"/>
        <v>3.5</v>
      </c>
    </row>
    <row r="11" spans="1:18" x14ac:dyDescent="0.3">
      <c r="A11" t="s">
        <v>155</v>
      </c>
      <c r="B11" t="s">
        <v>36</v>
      </c>
      <c r="C11">
        <v>4.5</v>
      </c>
      <c r="D11">
        <v>120</v>
      </c>
      <c r="E11">
        <v>-155</v>
      </c>
      <c r="F11">
        <v>4.5</v>
      </c>
      <c r="G11">
        <v>124</v>
      </c>
      <c r="H11">
        <v>-158</v>
      </c>
      <c r="I11">
        <v>4.5</v>
      </c>
      <c r="J11">
        <v>120</v>
      </c>
      <c r="K11">
        <v>-155</v>
      </c>
      <c r="L11">
        <v>5.5</v>
      </c>
      <c r="M11">
        <v>120</v>
      </c>
      <c r="N11">
        <v>135</v>
      </c>
      <c r="R11" s="12">
        <f t="shared" si="0"/>
        <v>4.5</v>
      </c>
    </row>
    <row r="12" spans="1:18" x14ac:dyDescent="0.3">
      <c r="A12" t="s">
        <v>163</v>
      </c>
      <c r="B12" t="s">
        <v>138</v>
      </c>
      <c r="C12">
        <v>6.5</v>
      </c>
      <c r="D12">
        <v>-145</v>
      </c>
      <c r="E12">
        <v>110</v>
      </c>
      <c r="F12">
        <v>6.5</v>
      </c>
      <c r="G12">
        <v>-148</v>
      </c>
      <c r="H12">
        <v>116</v>
      </c>
      <c r="I12">
        <v>6.5</v>
      </c>
      <c r="J12">
        <v>-160</v>
      </c>
      <c r="K12">
        <v>125</v>
      </c>
      <c r="L12">
        <v>6.5</v>
      </c>
      <c r="M12">
        <v>132</v>
      </c>
      <c r="N12">
        <v>117</v>
      </c>
      <c r="R12" s="12">
        <f t="shared" si="0"/>
        <v>6.5</v>
      </c>
    </row>
    <row r="13" spans="1:18" x14ac:dyDescent="0.3">
      <c r="A13" t="s">
        <v>161</v>
      </c>
      <c r="B13" t="s">
        <v>139</v>
      </c>
      <c r="C13">
        <v>3.5</v>
      </c>
      <c r="D13">
        <v>-150</v>
      </c>
      <c r="E13">
        <v>115</v>
      </c>
      <c r="F13">
        <v>3.5</v>
      </c>
      <c r="G13">
        <v>-150</v>
      </c>
      <c r="H13">
        <v>118</v>
      </c>
      <c r="I13">
        <v>3.5</v>
      </c>
      <c r="J13">
        <v>-145</v>
      </c>
      <c r="K13">
        <v>110</v>
      </c>
      <c r="L13">
        <v>3.5</v>
      </c>
      <c r="M13">
        <v>-148</v>
      </c>
      <c r="N13">
        <v>112</v>
      </c>
      <c r="R13" s="12">
        <f t="shared" si="0"/>
        <v>3.5</v>
      </c>
    </row>
    <row r="14" spans="1:18" x14ac:dyDescent="0.3">
      <c r="A14" t="s">
        <v>167</v>
      </c>
      <c r="B14" t="s">
        <v>127</v>
      </c>
      <c r="C14">
        <v>3.5</v>
      </c>
      <c r="D14">
        <v>125</v>
      </c>
      <c r="E14">
        <v>-165</v>
      </c>
      <c r="F14">
        <v>3.5</v>
      </c>
      <c r="G14">
        <v>116</v>
      </c>
      <c r="H14">
        <v>-148</v>
      </c>
      <c r="I14">
        <v>3.5</v>
      </c>
      <c r="J14">
        <v>130</v>
      </c>
      <c r="K14">
        <v>-165</v>
      </c>
      <c r="L14">
        <v>4.5</v>
      </c>
      <c r="M14">
        <v>123</v>
      </c>
      <c r="N14">
        <v>138</v>
      </c>
      <c r="R14" s="12">
        <f t="shared" si="0"/>
        <v>3.5</v>
      </c>
    </row>
    <row r="15" spans="1:18" x14ac:dyDescent="0.3">
      <c r="A15" t="s">
        <v>152</v>
      </c>
      <c r="B15" t="s">
        <v>140</v>
      </c>
      <c r="C15">
        <v>4.5</v>
      </c>
      <c r="D15">
        <v>-170</v>
      </c>
      <c r="E15">
        <v>130</v>
      </c>
      <c r="F15">
        <v>4.5</v>
      </c>
      <c r="G15">
        <v>-166</v>
      </c>
      <c r="H15">
        <v>130</v>
      </c>
      <c r="I15">
        <v>4.5</v>
      </c>
      <c r="J15">
        <v>-165</v>
      </c>
      <c r="K15">
        <v>130</v>
      </c>
      <c r="L15">
        <v>4.5</v>
      </c>
      <c r="M15">
        <v>148</v>
      </c>
      <c r="N15">
        <v>120</v>
      </c>
      <c r="R15" s="12">
        <f t="shared" si="0"/>
        <v>4.5</v>
      </c>
    </row>
    <row r="16" spans="1:18" x14ac:dyDescent="0.3">
      <c r="A16" t="s">
        <v>164</v>
      </c>
      <c r="B16" t="s">
        <v>64</v>
      </c>
      <c r="C16">
        <v>4.5</v>
      </c>
      <c r="D16">
        <v>-110</v>
      </c>
      <c r="E16">
        <v>-120</v>
      </c>
      <c r="F16">
        <v>4.5</v>
      </c>
      <c r="G16">
        <v>100</v>
      </c>
      <c r="H16">
        <v>-128</v>
      </c>
      <c r="I16">
        <v>4.5</v>
      </c>
      <c r="J16">
        <v>-105</v>
      </c>
      <c r="K16">
        <v>-120</v>
      </c>
      <c r="L16">
        <v>4.5</v>
      </c>
      <c r="M16">
        <v>-113</v>
      </c>
      <c r="N16">
        <v>-118</v>
      </c>
      <c r="R16" s="12">
        <f t="shared" si="0"/>
        <v>4.5</v>
      </c>
    </row>
    <row r="17" spans="1:18" x14ac:dyDescent="0.3">
      <c r="A17" t="s">
        <v>165</v>
      </c>
      <c r="B17" t="s">
        <v>124</v>
      </c>
      <c r="C17">
        <v>3.5</v>
      </c>
      <c r="D17">
        <v>-115</v>
      </c>
      <c r="E17">
        <v>-115</v>
      </c>
      <c r="F17">
        <v>3.5</v>
      </c>
      <c r="G17">
        <v>-122</v>
      </c>
      <c r="H17">
        <v>-106</v>
      </c>
      <c r="I17">
        <v>3.5</v>
      </c>
      <c r="J17" t="s">
        <v>122</v>
      </c>
      <c r="K17" t="s">
        <v>122</v>
      </c>
      <c r="L17">
        <v>3.5</v>
      </c>
      <c r="M17">
        <v>-121</v>
      </c>
      <c r="N17">
        <v>-110</v>
      </c>
      <c r="R17" s="12">
        <f t="shared" si="0"/>
        <v>3.5</v>
      </c>
    </row>
    <row r="18" spans="1:18" x14ac:dyDescent="0.3">
      <c r="A18" t="s">
        <v>154</v>
      </c>
      <c r="B18" t="s">
        <v>63</v>
      </c>
      <c r="C18">
        <v>3.5</v>
      </c>
      <c r="D18">
        <v>135</v>
      </c>
      <c r="E18">
        <v>-175</v>
      </c>
      <c r="F18">
        <v>4.5</v>
      </c>
      <c r="G18">
        <v>-170</v>
      </c>
      <c r="H18">
        <v>132</v>
      </c>
      <c r="I18">
        <v>3.5</v>
      </c>
      <c r="J18">
        <v>125</v>
      </c>
      <c r="K18">
        <v>-165</v>
      </c>
      <c r="L18">
        <v>3.5</v>
      </c>
      <c r="M18" t="s">
        <v>122</v>
      </c>
      <c r="N18" t="s">
        <v>122</v>
      </c>
      <c r="R18" s="12">
        <f t="shared" si="0"/>
        <v>3.5</v>
      </c>
    </row>
    <row r="19" spans="1:18" x14ac:dyDescent="0.3">
      <c r="A19" t="s">
        <v>151</v>
      </c>
      <c r="B19" t="s">
        <v>141</v>
      </c>
      <c r="C19">
        <v>6.5</v>
      </c>
      <c r="D19">
        <v>-155</v>
      </c>
      <c r="E19">
        <v>120</v>
      </c>
      <c r="F19">
        <v>6.5</v>
      </c>
      <c r="G19">
        <v>-160</v>
      </c>
      <c r="H19">
        <v>126</v>
      </c>
      <c r="I19">
        <v>6.5</v>
      </c>
      <c r="J19">
        <v>-160</v>
      </c>
      <c r="K19">
        <v>125</v>
      </c>
      <c r="L19">
        <v>6.5</v>
      </c>
      <c r="M19">
        <v>107</v>
      </c>
      <c r="N19">
        <v>143</v>
      </c>
      <c r="R19" s="12">
        <f t="shared" si="0"/>
        <v>6.5</v>
      </c>
    </row>
    <row r="20" spans="1:18" x14ac:dyDescent="0.3">
      <c r="R20" s="12">
        <f t="shared" si="0"/>
        <v>0</v>
      </c>
    </row>
    <row r="21" spans="1:18" x14ac:dyDescent="0.3">
      <c r="R21" s="12">
        <f t="shared" si="0"/>
        <v>0</v>
      </c>
    </row>
    <row r="22" spans="1:18" x14ac:dyDescent="0.3">
      <c r="R22" s="12">
        <f t="shared" si="0"/>
        <v>0</v>
      </c>
    </row>
    <row r="23" spans="1:18" x14ac:dyDescent="0.3">
      <c r="R23" s="12">
        <f t="shared" si="0"/>
        <v>0</v>
      </c>
    </row>
    <row r="24" spans="1:18" x14ac:dyDescent="0.3">
      <c r="R24" s="12">
        <f t="shared" si="0"/>
        <v>0</v>
      </c>
    </row>
    <row r="25" spans="1:18" x14ac:dyDescent="0.3">
      <c r="R25" s="12">
        <f t="shared" si="0"/>
        <v>0</v>
      </c>
    </row>
    <row r="26" spans="1:18" x14ac:dyDescent="0.3">
      <c r="R26" s="12">
        <f t="shared" si="0"/>
        <v>0</v>
      </c>
    </row>
    <row r="27" spans="1:18" x14ac:dyDescent="0.3">
      <c r="R27" s="12">
        <f t="shared" si="0"/>
        <v>0</v>
      </c>
    </row>
    <row r="28" spans="1:18" x14ac:dyDescent="0.3">
      <c r="R28" s="12">
        <f t="shared" si="0"/>
        <v>0</v>
      </c>
    </row>
    <row r="29" spans="1:18" x14ac:dyDescent="0.3">
      <c r="R29" s="12">
        <f t="shared" si="0"/>
        <v>0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19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29</v>
      </c>
      <c r="B2" s="1">
        <v>6.06</v>
      </c>
      <c r="C2" s="1">
        <v>5.07</v>
      </c>
      <c r="D2" s="1">
        <v>4</v>
      </c>
      <c r="F2" s="1"/>
      <c r="G2" s="1"/>
      <c r="H2" s="1"/>
    </row>
    <row r="3" spans="1:8" ht="15" thickBot="1" x14ac:dyDescent="0.35">
      <c r="A3" s="1">
        <v>30</v>
      </c>
      <c r="B3" s="1">
        <v>5.0999999999999996</v>
      </c>
      <c r="C3" s="1">
        <v>3.12</v>
      </c>
      <c r="D3" s="1">
        <v>6.48</v>
      </c>
      <c r="F3" s="1"/>
      <c r="G3" s="1"/>
      <c r="H3" s="1"/>
    </row>
    <row r="4" spans="1:8" ht="15" thickBot="1" x14ac:dyDescent="0.35">
      <c r="A4" s="1">
        <v>10</v>
      </c>
      <c r="B4" s="1">
        <v>4.03</v>
      </c>
      <c r="C4" s="1">
        <v>3</v>
      </c>
      <c r="D4" s="1">
        <v>5.1100000000000003</v>
      </c>
      <c r="F4" s="1"/>
      <c r="G4" s="1"/>
      <c r="H4" s="1"/>
    </row>
    <row r="5" spans="1:8" ht="15" thickBot="1" x14ac:dyDescent="0.35">
      <c r="A5" s="1">
        <v>9</v>
      </c>
      <c r="B5" s="1">
        <v>4.0199999999999996</v>
      </c>
      <c r="C5" s="1">
        <v>3</v>
      </c>
      <c r="D5" s="1">
        <v>4.6900000000000004</v>
      </c>
      <c r="F5" s="1"/>
      <c r="G5" s="1"/>
      <c r="H5" s="1"/>
    </row>
    <row r="6" spans="1:8" ht="15" thickBot="1" x14ac:dyDescent="0.35">
      <c r="A6" s="1">
        <v>16</v>
      </c>
      <c r="B6" s="1">
        <v>3.02</v>
      </c>
      <c r="C6" s="1">
        <v>5.04</v>
      </c>
      <c r="D6" s="1">
        <v>5.8</v>
      </c>
      <c r="F6" s="1"/>
      <c r="G6" s="1"/>
      <c r="H6" s="1"/>
    </row>
    <row r="7" spans="1:8" ht="15" thickBot="1" x14ac:dyDescent="0.35">
      <c r="A7" s="1">
        <v>15</v>
      </c>
      <c r="B7" s="1">
        <v>7.01</v>
      </c>
      <c r="C7" s="1">
        <v>4.05</v>
      </c>
      <c r="D7" s="1">
        <v>4.12</v>
      </c>
      <c r="F7" s="1"/>
      <c r="G7" s="1"/>
      <c r="H7" s="1"/>
    </row>
    <row r="8" spans="1:8" ht="15" thickBot="1" x14ac:dyDescent="0.35">
      <c r="A8" s="1">
        <v>6</v>
      </c>
      <c r="B8" s="1">
        <v>4.07</v>
      </c>
      <c r="C8" s="1">
        <v>4</v>
      </c>
      <c r="D8" s="1">
        <v>4.32</v>
      </c>
      <c r="F8" s="1"/>
      <c r="G8" s="1"/>
      <c r="H8" s="1"/>
    </row>
    <row r="9" spans="1:8" ht="15" thickBot="1" x14ac:dyDescent="0.35">
      <c r="A9" s="1">
        <v>5</v>
      </c>
      <c r="B9" s="1">
        <v>3</v>
      </c>
      <c r="C9" s="1">
        <v>4</v>
      </c>
      <c r="D9" s="1">
        <v>4.3499999999999996</v>
      </c>
      <c r="F9" s="1"/>
      <c r="G9" s="1"/>
      <c r="H9" s="1"/>
    </row>
    <row r="10" spans="1:8" ht="15" thickBot="1" x14ac:dyDescent="0.35">
      <c r="A10" s="1">
        <v>12</v>
      </c>
      <c r="B10" s="1">
        <v>6</v>
      </c>
      <c r="C10" s="1">
        <v>4.05</v>
      </c>
      <c r="D10" s="1">
        <v>4.76</v>
      </c>
      <c r="F10" s="1"/>
      <c r="G10" s="1"/>
      <c r="H10" s="1"/>
    </row>
    <row r="11" spans="1:8" ht="15" thickBot="1" x14ac:dyDescent="0.35">
      <c r="A11" s="1">
        <v>11</v>
      </c>
      <c r="B11" s="1">
        <v>5.1100000000000003</v>
      </c>
      <c r="C11" s="1">
        <v>7.01</v>
      </c>
      <c r="D11" s="1">
        <v>4.4000000000000004</v>
      </c>
      <c r="F11" s="1"/>
      <c r="G11" s="1"/>
      <c r="H11" s="1"/>
    </row>
    <row r="12" spans="1:8" ht="15" thickBot="1" x14ac:dyDescent="0.35">
      <c r="A12" s="1">
        <v>19</v>
      </c>
      <c r="B12" s="1">
        <v>3.01</v>
      </c>
      <c r="C12" s="1">
        <v>5.16</v>
      </c>
      <c r="D12" s="1">
        <v>4.7699999999999996</v>
      </c>
      <c r="F12" s="1"/>
      <c r="G12" s="1"/>
      <c r="H12" s="1"/>
    </row>
    <row r="13" spans="1:8" ht="15" thickBot="1" x14ac:dyDescent="0.35">
      <c r="A13" s="1">
        <v>20</v>
      </c>
      <c r="B13" s="1">
        <v>4.05</v>
      </c>
      <c r="C13" s="1">
        <v>5.01</v>
      </c>
      <c r="D13" s="1">
        <v>3.4</v>
      </c>
      <c r="F13" s="1"/>
      <c r="G13" s="1"/>
      <c r="H13" s="1"/>
    </row>
    <row r="14" spans="1:8" ht="15" thickBot="1" x14ac:dyDescent="0.35">
      <c r="A14" s="1">
        <v>17</v>
      </c>
      <c r="B14" s="1">
        <v>5.03</v>
      </c>
      <c r="C14" s="1">
        <v>3</v>
      </c>
      <c r="D14" s="1">
        <v>5.0999999999999996</v>
      </c>
      <c r="F14" s="1"/>
      <c r="G14" s="1"/>
      <c r="H14" s="1"/>
    </row>
    <row r="15" spans="1:8" ht="15" thickBot="1" x14ac:dyDescent="0.35">
      <c r="A15" s="1">
        <v>18</v>
      </c>
      <c r="B15" s="1">
        <v>6</v>
      </c>
      <c r="C15" s="1">
        <v>4.0599999999999996</v>
      </c>
      <c r="D15" s="1">
        <v>4.7300000000000004</v>
      </c>
      <c r="F15" s="1"/>
      <c r="G15" s="1"/>
      <c r="H15" s="1"/>
    </row>
    <row r="16" spans="1:8" ht="15" thickBot="1" x14ac:dyDescent="0.35">
      <c r="A16" s="1">
        <v>8</v>
      </c>
      <c r="B16" s="1">
        <v>5.07</v>
      </c>
      <c r="C16" s="1">
        <v>5.01</v>
      </c>
      <c r="D16" s="1">
        <v>4.2300000000000004</v>
      </c>
    </row>
    <row r="17" spans="1:4" ht="15" thickBot="1" x14ac:dyDescent="0.35">
      <c r="A17" s="1">
        <v>14</v>
      </c>
      <c r="B17" s="1">
        <v>4.1399999999999997</v>
      </c>
      <c r="C17" s="1">
        <v>3</v>
      </c>
      <c r="D17" s="1">
        <v>4.25</v>
      </c>
    </row>
    <row r="18" spans="1:4" ht="15" thickBot="1" x14ac:dyDescent="0.35">
      <c r="A18" s="1">
        <v>2</v>
      </c>
      <c r="B18" s="1">
        <v>3.02</v>
      </c>
      <c r="C18" s="1">
        <v>3</v>
      </c>
      <c r="D18" s="1">
        <v>3.44</v>
      </c>
    </row>
    <row r="19" spans="1:4" ht="15" thickBot="1" x14ac:dyDescent="0.35">
      <c r="A19" s="1">
        <v>22</v>
      </c>
      <c r="B19" s="1">
        <v>4.09</v>
      </c>
      <c r="C19" s="1">
        <v>5.04</v>
      </c>
      <c r="D19" s="1">
        <v>3.7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1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29</v>
      </c>
      <c r="B2" s="1">
        <v>5.8410907947015396</v>
      </c>
      <c r="C2" s="1">
        <v>4.7546212652598197</v>
      </c>
      <c r="D2" s="1">
        <v>3.5619070416382201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30</v>
      </c>
      <c r="B3" s="1">
        <v>4.6838152008959302</v>
      </c>
      <c r="C3" s="1">
        <v>3.0032763193570999</v>
      </c>
      <c r="D3" s="1">
        <v>5.4303200943360999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10</v>
      </c>
      <c r="B4" s="1">
        <v>4.5277645825828596</v>
      </c>
      <c r="C4" s="1">
        <v>3.6475206258658099</v>
      </c>
      <c r="D4" s="1">
        <v>4.9092349425585597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9</v>
      </c>
      <c r="B5" s="1">
        <v>4.44837799188132</v>
      </c>
      <c r="C5" s="1">
        <v>3.3248541098341402</v>
      </c>
      <c r="D5" s="1">
        <v>5.1463844956336304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16</v>
      </c>
      <c r="B6" s="1">
        <v>3.73932723679374</v>
      </c>
      <c r="C6" s="1">
        <v>5.1894976132855097</v>
      </c>
      <c r="D6" s="1">
        <v>5.1805531312723296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15</v>
      </c>
      <c r="B7" s="1">
        <v>7.27315858919295</v>
      </c>
      <c r="C7" s="1">
        <v>4.2441422050172104</v>
      </c>
      <c r="D7" s="1">
        <v>4.6380059971047398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6</v>
      </c>
      <c r="B8" s="1">
        <v>3.9561857659233501</v>
      </c>
      <c r="C8" s="1">
        <v>3.8169596519859499</v>
      </c>
      <c r="D8" s="1">
        <v>4.5656993903114502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5</v>
      </c>
      <c r="B9" s="1">
        <v>3.5144850261217502</v>
      </c>
      <c r="C9" s="1">
        <v>4.60133719768025</v>
      </c>
      <c r="D9" s="1">
        <v>4.50997397360028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12</v>
      </c>
      <c r="B10" s="1">
        <v>5.8630328133415102</v>
      </c>
      <c r="C10" s="1">
        <v>4.4970788223067402</v>
      </c>
      <c r="D10" s="1">
        <v>4.8239304710438899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11</v>
      </c>
      <c r="B11" s="1">
        <v>5.5176988108287004</v>
      </c>
      <c r="C11" s="1">
        <v>7.5174741094878197</v>
      </c>
      <c r="D11" s="1">
        <v>4.70813567009127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19</v>
      </c>
      <c r="B12" s="1">
        <v>3.34614701019209</v>
      </c>
      <c r="C12" s="1">
        <v>5.5737409382378997</v>
      </c>
      <c r="D12" s="1">
        <v>5.3948421069208301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20</v>
      </c>
      <c r="B13" s="1">
        <v>4.0690119351931804</v>
      </c>
      <c r="C13" s="1">
        <v>5.4907250173083098</v>
      </c>
      <c r="D13" s="1">
        <v>3.45066162659423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17</v>
      </c>
      <c r="B14" s="1">
        <v>5.1008103793513397</v>
      </c>
      <c r="C14" s="1">
        <v>3.3166743555530598</v>
      </c>
      <c r="D14" s="1">
        <v>5.1297182923311802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18</v>
      </c>
      <c r="B15" s="1">
        <v>5.86074904229078</v>
      </c>
      <c r="C15" s="1">
        <v>4.2400411327170398</v>
      </c>
      <c r="D15" s="1">
        <v>5.0081468904484598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8</v>
      </c>
      <c r="B16" s="1">
        <v>4.9386787334914803</v>
      </c>
      <c r="C16" s="1">
        <v>4.9160431539953899</v>
      </c>
      <c r="D16" s="1">
        <v>3.8108318047601601</v>
      </c>
    </row>
    <row r="17" spans="1:4" ht="15" thickBot="1" x14ac:dyDescent="0.35">
      <c r="A17" s="1">
        <v>14</v>
      </c>
      <c r="B17" s="1">
        <v>3.7384337950495601</v>
      </c>
      <c r="C17" s="1">
        <v>3.4336621674946399</v>
      </c>
      <c r="D17" s="1">
        <v>3.3730234382146498</v>
      </c>
    </row>
    <row r="18" spans="1:4" ht="15" thickBot="1" x14ac:dyDescent="0.35">
      <c r="A18" s="1">
        <v>2</v>
      </c>
      <c r="B18" s="1">
        <v>3.1764390693456099</v>
      </c>
      <c r="C18" s="1">
        <v>3.4831259187004502</v>
      </c>
      <c r="D18" s="1">
        <v>3.7208481748037201</v>
      </c>
    </row>
    <row r="19" spans="1:4" ht="15" thickBot="1" x14ac:dyDescent="0.35">
      <c r="A19" s="1">
        <v>22</v>
      </c>
      <c r="B19" s="1">
        <v>3.7519001862236698</v>
      </c>
      <c r="C19" s="1">
        <v>5.3673651997201199</v>
      </c>
      <c r="D19" s="1">
        <v>4.8457818469781397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activeCell="G22" sqref="G22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5.9730588919403997</v>
      </c>
      <c r="C2" s="1">
        <v>4.7899392709495299</v>
      </c>
      <c r="D2" s="1">
        <v>3.5249951183938699</v>
      </c>
    </row>
    <row r="3" spans="1:4" ht="15" thickBot="1" x14ac:dyDescent="0.35">
      <c r="A3" s="1">
        <v>30</v>
      </c>
      <c r="B3" s="1">
        <v>4.73087741743465</v>
      </c>
      <c r="C3" s="1">
        <v>3.0653391060887301</v>
      </c>
      <c r="D3" s="1">
        <v>5.4868443523266501</v>
      </c>
    </row>
    <row r="4" spans="1:4" ht="15" thickBot="1" x14ac:dyDescent="0.35">
      <c r="A4" s="1">
        <v>10</v>
      </c>
      <c r="B4" s="1">
        <v>4.4869340500552104</v>
      </c>
      <c r="C4" s="1">
        <v>3.6336942710910298</v>
      </c>
      <c r="D4" s="1">
        <v>4.9194200395687098</v>
      </c>
    </row>
    <row r="5" spans="1:4" ht="15" thickBot="1" x14ac:dyDescent="0.35">
      <c r="A5" s="1">
        <v>9</v>
      </c>
      <c r="B5" s="1">
        <v>4.5383352222342896</v>
      </c>
      <c r="C5" s="1">
        <v>3.3954990703934902</v>
      </c>
      <c r="D5" s="1">
        <v>5.1515973576615597</v>
      </c>
    </row>
    <row r="6" spans="1:4" ht="15" thickBot="1" x14ac:dyDescent="0.35">
      <c r="A6" s="1">
        <v>16</v>
      </c>
      <c r="B6" s="1">
        <v>3.70128928394363</v>
      </c>
      <c r="C6" s="1">
        <v>5.1651600500981703</v>
      </c>
      <c r="D6" s="1">
        <v>5.1511821850100601</v>
      </c>
    </row>
    <row r="7" spans="1:4" ht="15" thickBot="1" x14ac:dyDescent="0.35">
      <c r="A7" s="1">
        <v>15</v>
      </c>
      <c r="B7" s="1">
        <v>7.2756862681392498</v>
      </c>
      <c r="C7" s="1">
        <v>4.2062957351091299</v>
      </c>
      <c r="D7" s="1">
        <v>4.5152297093001703</v>
      </c>
    </row>
    <row r="8" spans="1:4" ht="15" thickBot="1" x14ac:dyDescent="0.35">
      <c r="A8" s="1">
        <v>6</v>
      </c>
      <c r="B8" s="1">
        <v>4.0308557253570498</v>
      </c>
      <c r="C8" s="1">
        <v>3.8270852259744901</v>
      </c>
      <c r="D8" s="1">
        <v>4.5015427408318498</v>
      </c>
    </row>
    <row r="9" spans="1:4" ht="15" thickBot="1" x14ac:dyDescent="0.35">
      <c r="A9" s="1">
        <v>5</v>
      </c>
      <c r="B9" s="1">
        <v>3.4856161438065398</v>
      </c>
      <c r="C9" s="1">
        <v>4.6632495593449699</v>
      </c>
      <c r="D9" s="1">
        <v>4.4218347195736003</v>
      </c>
    </row>
    <row r="10" spans="1:4" ht="15" thickBot="1" x14ac:dyDescent="0.35">
      <c r="A10" s="1">
        <v>12</v>
      </c>
      <c r="B10" s="1">
        <v>5.90748530948433</v>
      </c>
      <c r="C10" s="1">
        <v>4.4844962378661197</v>
      </c>
      <c r="D10" s="1">
        <v>4.7250808504959299</v>
      </c>
    </row>
    <row r="11" spans="1:4" ht="15" thickBot="1" x14ac:dyDescent="0.35">
      <c r="A11" s="1">
        <v>11</v>
      </c>
      <c r="B11" s="1">
        <v>5.4671744640345796</v>
      </c>
      <c r="C11" s="1">
        <v>7.4330481078139901</v>
      </c>
      <c r="D11" s="1">
        <v>4.6583701739943404</v>
      </c>
    </row>
    <row r="12" spans="1:4" ht="15" thickBot="1" x14ac:dyDescent="0.35">
      <c r="A12" s="1">
        <v>19</v>
      </c>
      <c r="B12" s="1">
        <v>3.3643671011239502</v>
      </c>
      <c r="C12" s="1">
        <v>5.5235077344260599</v>
      </c>
      <c r="D12" s="1">
        <v>5.4182187407967</v>
      </c>
    </row>
    <row r="13" spans="1:4" ht="15" thickBot="1" x14ac:dyDescent="0.35">
      <c r="A13" s="1">
        <v>20</v>
      </c>
      <c r="B13" s="1">
        <v>4.0620471747818403</v>
      </c>
      <c r="C13" s="1">
        <v>5.49035917099524</v>
      </c>
      <c r="D13" s="1">
        <v>3.4584842869937402</v>
      </c>
    </row>
    <row r="14" spans="1:4" ht="15" thickBot="1" x14ac:dyDescent="0.35">
      <c r="A14" s="1">
        <v>17</v>
      </c>
      <c r="B14" s="1">
        <v>5.1462144756172901</v>
      </c>
      <c r="C14" s="1">
        <v>3.2755366914048998</v>
      </c>
      <c r="D14" s="1">
        <v>5.1159399858272003</v>
      </c>
    </row>
    <row r="15" spans="1:4" ht="15" thickBot="1" x14ac:dyDescent="0.35">
      <c r="A15" s="1">
        <v>18</v>
      </c>
      <c r="B15" s="1">
        <v>5.8928673201306001</v>
      </c>
      <c r="C15" s="1">
        <v>4.2551268364779604</v>
      </c>
      <c r="D15" s="1">
        <v>5.0070065994162896</v>
      </c>
    </row>
    <row r="16" spans="1:4" ht="15" thickBot="1" x14ac:dyDescent="0.35">
      <c r="A16" s="1">
        <v>8</v>
      </c>
      <c r="B16" s="1">
        <v>4.95917509016697</v>
      </c>
      <c r="C16" s="1">
        <v>4.94619270545319</v>
      </c>
      <c r="D16" s="1">
        <v>3.6859846960642502</v>
      </c>
    </row>
    <row r="17" spans="1:4" ht="15" thickBot="1" x14ac:dyDescent="0.35">
      <c r="A17" s="1">
        <v>14</v>
      </c>
      <c r="B17" s="1">
        <v>3.85414123312894</v>
      </c>
      <c r="C17" s="1">
        <v>3.5036231863529399</v>
      </c>
      <c r="D17" s="1">
        <v>3.3623169298197002</v>
      </c>
    </row>
    <row r="18" spans="1:4" ht="15" thickBot="1" x14ac:dyDescent="0.35">
      <c r="A18" s="1">
        <v>2</v>
      </c>
      <c r="B18" s="1">
        <v>3.2209223265070701</v>
      </c>
      <c r="C18" s="1">
        <v>3.62336934175568</v>
      </c>
      <c r="D18" s="1">
        <v>3.6804644578402699</v>
      </c>
    </row>
    <row r="19" spans="1:4" ht="15" thickBot="1" x14ac:dyDescent="0.35">
      <c r="A19" s="1">
        <v>22</v>
      </c>
      <c r="B19" s="1">
        <v>3.7314821448590201</v>
      </c>
      <c r="C19" s="1">
        <v>5.3927766775533899</v>
      </c>
      <c r="D19" s="1">
        <v>4.8049042390658796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19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6.7417417417417402</v>
      </c>
      <c r="C2" s="1">
        <v>5.55737704918032</v>
      </c>
      <c r="D2" s="1">
        <v>3.9982206405693899</v>
      </c>
    </row>
    <row r="3" spans="1:4" ht="15" thickBot="1" x14ac:dyDescent="0.35">
      <c r="A3" s="1">
        <v>30</v>
      </c>
      <c r="B3" s="1">
        <v>5.7427184466019403</v>
      </c>
      <c r="C3" s="1">
        <v>3.22508038585209</v>
      </c>
      <c r="D3" s="1">
        <v>6.2387706855791896</v>
      </c>
    </row>
    <row r="4" spans="1:4" ht="15" thickBot="1" x14ac:dyDescent="0.35">
      <c r="A4" s="1">
        <v>10</v>
      </c>
      <c r="B4" s="1">
        <v>4.7272727272727204</v>
      </c>
      <c r="C4" s="1">
        <v>4.3709090909090902</v>
      </c>
      <c r="D4" s="1">
        <v>4.49754901960784</v>
      </c>
    </row>
    <row r="5" spans="1:4" ht="15" thickBot="1" x14ac:dyDescent="0.35">
      <c r="A5" s="1">
        <v>9</v>
      </c>
      <c r="B5" s="1">
        <v>4.7272727272727204</v>
      </c>
      <c r="C5" s="1">
        <v>3.22508038585209</v>
      </c>
      <c r="D5" s="1">
        <v>4.2123893805309702</v>
      </c>
    </row>
    <row r="6" spans="1:4" ht="15" thickBot="1" x14ac:dyDescent="0.35">
      <c r="A6" s="1">
        <v>16</v>
      </c>
      <c r="B6" s="1">
        <v>3.51104565537555</v>
      </c>
      <c r="C6" s="1">
        <v>5.55737704918032</v>
      </c>
      <c r="D6" s="1">
        <v>4.8237791932059402</v>
      </c>
    </row>
    <row r="7" spans="1:4" ht="15" thickBot="1" x14ac:dyDescent="0.35">
      <c r="A7" s="1">
        <v>15</v>
      </c>
      <c r="B7" s="1">
        <v>8.2096219931271399</v>
      </c>
      <c r="C7" s="1">
        <v>4.3709090909090902</v>
      </c>
      <c r="D7" s="1">
        <v>4.2123893805309702</v>
      </c>
    </row>
    <row r="8" spans="1:4" ht="15" thickBot="1" x14ac:dyDescent="0.35">
      <c r="A8" s="1">
        <v>6</v>
      </c>
      <c r="B8" s="1">
        <v>4.7272727272727204</v>
      </c>
      <c r="C8" s="1">
        <v>4.3709090909090902</v>
      </c>
      <c r="D8" s="1">
        <v>4.1419753086419702</v>
      </c>
    </row>
    <row r="9" spans="1:4" ht="15" thickBot="1" x14ac:dyDescent="0.35">
      <c r="A9" s="1">
        <v>5</v>
      </c>
      <c r="B9" s="1">
        <v>3.51104565537555</v>
      </c>
      <c r="C9" s="1">
        <v>4.3709090909090902</v>
      </c>
      <c r="D9" s="1">
        <v>4.0391588107324097</v>
      </c>
    </row>
    <row r="10" spans="1:4" ht="15" thickBot="1" x14ac:dyDescent="0.35">
      <c r="A10" s="1">
        <v>12</v>
      </c>
      <c r="B10" s="1">
        <v>6.6857142857142797</v>
      </c>
      <c r="C10" s="1">
        <v>4.3709090909090902</v>
      </c>
      <c r="D10" s="1">
        <v>4.0139296187683202</v>
      </c>
    </row>
    <row r="11" spans="1:4" ht="15" thickBot="1" x14ac:dyDescent="0.35">
      <c r="A11" s="1">
        <v>11</v>
      </c>
      <c r="B11" s="1">
        <v>5.7126696832579098</v>
      </c>
      <c r="C11" s="1">
        <v>7.7369402985074602</v>
      </c>
      <c r="D11" s="1">
        <v>3.9872340425531898</v>
      </c>
    </row>
    <row r="12" spans="1:4" ht="15" thickBot="1" x14ac:dyDescent="0.35">
      <c r="A12" s="1">
        <v>19</v>
      </c>
      <c r="B12" s="1">
        <v>3.51104565537555</v>
      </c>
      <c r="C12" s="1">
        <v>5.55737704918032</v>
      </c>
      <c r="D12" s="1">
        <v>4.6928838951310796</v>
      </c>
    </row>
    <row r="13" spans="1:4" ht="15" thickBot="1" x14ac:dyDescent="0.35">
      <c r="A13" s="1">
        <v>20</v>
      </c>
      <c r="B13" s="1">
        <v>4.7272727272727204</v>
      </c>
      <c r="C13" s="1">
        <v>5.55737704918032</v>
      </c>
      <c r="D13" s="1">
        <v>3.8882035466460998</v>
      </c>
    </row>
    <row r="14" spans="1:4" ht="15" thickBot="1" x14ac:dyDescent="0.35">
      <c r="A14" s="1">
        <v>17</v>
      </c>
      <c r="B14" s="1">
        <v>5.7126696832579098</v>
      </c>
      <c r="C14" s="1">
        <v>3.22508038585209</v>
      </c>
      <c r="D14" s="1">
        <v>4.8237791932059402</v>
      </c>
    </row>
    <row r="15" spans="1:4" ht="15" thickBot="1" x14ac:dyDescent="0.35">
      <c r="A15" s="1">
        <v>18</v>
      </c>
      <c r="B15" s="1">
        <v>6.6857142857142797</v>
      </c>
      <c r="C15" s="1">
        <v>4.3709090909090902</v>
      </c>
      <c r="D15" s="1">
        <v>4.4608938547486003</v>
      </c>
    </row>
    <row r="16" spans="1:4" ht="15" thickBot="1" x14ac:dyDescent="0.35">
      <c r="A16" s="1">
        <v>8</v>
      </c>
      <c r="B16" s="1">
        <v>5.7126696832579098</v>
      </c>
      <c r="C16" s="1">
        <v>5.55737704918032</v>
      </c>
      <c r="D16" s="1">
        <v>3.9872340425531898</v>
      </c>
    </row>
    <row r="17" spans="1:4" ht="15" thickBot="1" x14ac:dyDescent="0.35">
      <c r="A17" s="1">
        <v>14</v>
      </c>
      <c r="B17" s="1">
        <v>4.7272727272727204</v>
      </c>
      <c r="C17" s="1">
        <v>3.22508038585209</v>
      </c>
      <c r="D17" s="1">
        <v>4.0391588107324097</v>
      </c>
    </row>
    <row r="18" spans="1:4" ht="15" thickBot="1" x14ac:dyDescent="0.35">
      <c r="A18" s="1">
        <v>2</v>
      </c>
      <c r="B18" s="1">
        <v>3.51104565537555</v>
      </c>
      <c r="C18" s="1">
        <v>4.3709090909090902</v>
      </c>
      <c r="D18" s="1">
        <v>3.8882035466460998</v>
      </c>
    </row>
    <row r="19" spans="1:4" ht="15" thickBot="1" x14ac:dyDescent="0.35">
      <c r="A19" s="1">
        <v>22</v>
      </c>
      <c r="B19" s="1">
        <v>4.7272727272727204</v>
      </c>
      <c r="C19" s="1">
        <v>5.55737704918032</v>
      </c>
      <c r="D19" s="1">
        <v>4.0139296187683202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activeCell="F33" sqref="F3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29</v>
      </c>
      <c r="B2" s="1">
        <v>4.9897923000000004</v>
      </c>
      <c r="C2" s="1">
        <v>4.0852155999999997</v>
      </c>
      <c r="D2" s="1">
        <v>4.1519922999999999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30</v>
      </c>
      <c r="B3" s="1">
        <v>4.2635209999999999</v>
      </c>
      <c r="C3" s="1">
        <v>2.1016786000000001</v>
      </c>
      <c r="D3" s="1">
        <v>5.4194570000000004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10</v>
      </c>
      <c r="B4" s="1">
        <v>4.0557930000000004</v>
      </c>
      <c r="C4" s="1">
        <v>3.0905623000000002</v>
      </c>
      <c r="D4" s="1">
        <v>4.861993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9</v>
      </c>
      <c r="B5" s="1">
        <v>4.2409790000000003</v>
      </c>
      <c r="C5" s="1">
        <v>2.9942126</v>
      </c>
      <c r="D5" s="1">
        <v>3.8832974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16</v>
      </c>
      <c r="B6" s="1">
        <v>3.1510571999999999</v>
      </c>
      <c r="C6" s="1">
        <v>4.1714560000000001</v>
      </c>
      <c r="D6" s="1">
        <v>4.9783359999999997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15</v>
      </c>
      <c r="B7" s="1">
        <v>7.1377100000000002</v>
      </c>
      <c r="C7" s="1">
        <v>4.2444943999999998</v>
      </c>
      <c r="D7" s="1">
        <v>3.7064789999999999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6</v>
      </c>
      <c r="B8" s="1">
        <v>3.1071775000000001</v>
      </c>
      <c r="C8" s="1">
        <v>2.9910817000000001</v>
      </c>
      <c r="D8" s="1">
        <v>4.1969155999999996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5</v>
      </c>
      <c r="B9" s="1">
        <v>3.1372252</v>
      </c>
      <c r="C9" s="1">
        <v>4.1470856999999999</v>
      </c>
      <c r="D9" s="1">
        <v>4.5053305999999997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12</v>
      </c>
      <c r="B10" s="1">
        <v>5.0000340000000003</v>
      </c>
      <c r="C10" s="1">
        <v>4.1693709999999999</v>
      </c>
      <c r="D10" s="1">
        <v>4.5267850000000003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11</v>
      </c>
      <c r="B11" s="1">
        <v>5.0863300000000002</v>
      </c>
      <c r="C11" s="1">
        <v>7.1290627000000004</v>
      </c>
      <c r="D11" s="1">
        <v>4.5679340000000002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19</v>
      </c>
      <c r="B12" s="1">
        <v>3.1507246000000002</v>
      </c>
      <c r="C12" s="1">
        <v>5.0148970000000004</v>
      </c>
      <c r="D12" s="1">
        <v>5.1358155999999999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20</v>
      </c>
      <c r="B13" s="1">
        <v>3.0336577999999998</v>
      </c>
      <c r="C13" s="1">
        <v>5.0101193999999998</v>
      </c>
      <c r="D13" s="1">
        <v>3.3662160000000001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17</v>
      </c>
      <c r="B14" s="1">
        <v>4.1825749999999999</v>
      </c>
      <c r="C14" s="1">
        <v>3.0496835999999998</v>
      </c>
      <c r="D14" s="1">
        <v>5.0542182999999996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18</v>
      </c>
      <c r="B15" s="1">
        <v>5.0079912999999996</v>
      </c>
      <c r="C15" s="1">
        <v>3.0892233999999998</v>
      </c>
      <c r="D15" s="1">
        <v>4.4137554000000003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8</v>
      </c>
      <c r="B16" s="1">
        <v>4.1663876000000002</v>
      </c>
      <c r="C16" s="1">
        <v>4.1707890000000001</v>
      </c>
      <c r="D16" s="1">
        <v>3.4718081999999999</v>
      </c>
    </row>
    <row r="17" spans="1:4" ht="15" thickBot="1" x14ac:dyDescent="0.35">
      <c r="A17" s="1">
        <v>14</v>
      </c>
      <c r="B17" s="1">
        <v>3.1449904000000002</v>
      </c>
      <c r="C17" s="1">
        <v>3.0716743000000002</v>
      </c>
      <c r="D17" s="1">
        <v>4.5012910000000002</v>
      </c>
    </row>
    <row r="18" spans="1:4" ht="15" thickBot="1" x14ac:dyDescent="0.35">
      <c r="A18" s="1">
        <v>2</v>
      </c>
      <c r="B18" s="1">
        <v>3.0887668000000001</v>
      </c>
      <c r="C18" s="1">
        <v>3.0849570000000002</v>
      </c>
      <c r="D18" s="1">
        <v>2.8385343999999999</v>
      </c>
    </row>
    <row r="19" spans="1:4" ht="15" thickBot="1" x14ac:dyDescent="0.35">
      <c r="A19" s="1">
        <v>22</v>
      </c>
      <c r="B19" s="1">
        <v>3.0078833</v>
      </c>
      <c r="C19" s="1">
        <v>5.0036106</v>
      </c>
      <c r="D19" s="1">
        <v>3.8375862000000001</v>
      </c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2024-06-21T22:22:29Z</dcterms:modified>
</cp:coreProperties>
</file>