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D89CC321-8361-4824-87FB-39A65EEE5303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0" i="1" l="1"/>
  <c r="AK87" i="1" l="1"/>
  <c r="AK88" i="1"/>
  <c r="AK89" i="1"/>
  <c r="AK90" i="1"/>
  <c r="AK91" i="1"/>
  <c r="AK92" i="1"/>
  <c r="AK79" i="1"/>
  <c r="AK80" i="1"/>
  <c r="AK81" i="1"/>
  <c r="AK82" i="1"/>
  <c r="AK83" i="1"/>
  <c r="AK84" i="1"/>
  <c r="AK85" i="1"/>
  <c r="AK86" i="1"/>
  <c r="AK78" i="1"/>
  <c r="AC93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R78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Z35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I89" i="1" l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1" i="1" l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L92" i="1" l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AC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M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89" i="1" s="1"/>
  <c r="AM91" i="1" l="1"/>
  <c r="AC91" i="1"/>
  <c r="AM90" i="1"/>
  <c r="AM88" i="1"/>
  <c r="AM86" i="1"/>
  <c r="AM87" i="1"/>
  <c r="AM89" i="1"/>
  <c r="AM84" i="1"/>
  <c r="AC86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C84" i="1"/>
  <c r="AM85" i="1"/>
  <c r="AB78" i="1"/>
  <c r="Z78" i="1"/>
  <c r="AC85" i="1"/>
  <c r="AJ83" i="1"/>
  <c r="AL83" i="1"/>
  <c r="AB80" i="1"/>
  <c r="Z80" i="1"/>
  <c r="AB83" i="1"/>
  <c r="Z83" i="1"/>
  <c r="AC88" i="1"/>
  <c r="AL78" i="1"/>
  <c r="AJ78" i="1"/>
  <c r="AC87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82" i="1" l="1"/>
  <c r="AC81" i="1"/>
  <c r="AM79" i="1"/>
  <c r="AM81" i="1"/>
  <c r="AC79" i="1"/>
  <c r="AC78" i="1"/>
  <c r="AM82" i="1"/>
  <c r="AC83" i="1"/>
  <c r="AC80" i="1"/>
  <c r="AM83" i="1"/>
  <c r="AM80" i="1"/>
  <c r="AM78" i="1"/>
</calcChain>
</file>

<file path=xl/sharedStrings.xml><?xml version="1.0" encoding="utf-8"?>
<sst xmlns="http://schemas.openxmlformats.org/spreadsheetml/2006/main" count="575" uniqueCount="206">
  <si>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</si>
  <si>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</si>
  <si>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</si>
  <si>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</si>
  <si>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</si>
  <si>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</si>
  <si>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</si>
  <si>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</si>
  <si>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</si>
  <si>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</si>
  <si>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</si>
  <si>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</si>
  <si>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</si>
  <si>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</si>
  <si>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</si>
  <si>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</si>
  <si>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</si>
  <si>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</si>
  <si>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</si>
  <si>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</si>
  <si>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</si>
  <si>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</si>
  <si>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</si>
  <si>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</si>
  <si>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</si>
  <si>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</si>
  <si>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</si>
  <si>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</si>
  <si>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</si>
  <si>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</si>
  <si>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</si>
  <si>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</si>
  <si>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</si>
  <si>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</si>
  <si>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</si>
  <si>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</si>
  <si>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</si>
  <si>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</si>
  <si>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</si>
  <si>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</si>
  <si>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</si>
  <si>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</si>
  <si>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</si>
  <si>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</si>
  <si>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</si>
  <si>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</si>
  <si>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</si>
  <si>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</si>
  <si>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</si>
  <si>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</si>
  <si>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</si>
  <si>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</si>
  <si>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</si>
  <si>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</si>
  <si>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</si>
  <si>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</si>
  <si>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</si>
  <si>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</si>
  <si>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</si>
  <si>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</si>
  <si>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</si>
  <si>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</si>
  <si>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</si>
  <si>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</si>
  <si>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</si>
  <si>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</si>
  <si>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</si>
  <si>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</si>
  <si>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</si>
  <si>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</si>
  <si>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</si>
  <si>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</si>
  <si>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</si>
  <si>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</si>
  <si>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</si>
  <si>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</si>
  <si>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</si>
  <si>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</si>
  <si>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</si>
  <si>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</si>
  <si>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</si>
  <si>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</si>
  <si>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</si>
  <si>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</si>
  <si>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</si>
  <si>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</si>
  <si>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</si>
  <si>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</si>
  <si>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</si>
  <si>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</si>
  <si>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</si>
  <si>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</si>
  <si>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</si>
  <si>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</si>
  <si>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</si>
  <si>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</si>
  <si>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</si>
  <si>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</si>
  <si>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</si>
  <si>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</si>
  <si>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</si>
  <si>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</si>
  <si>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</si>
  <si>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</si>
  <si>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</si>
  <si>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</si>
  <si>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</si>
  <si>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</si>
  <si>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</si>
  <si>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</si>
  <si>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</si>
  <si>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</si>
  <si>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</si>
  <si>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</si>
  <si>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</si>
  <si>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</si>
  <si>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</si>
  <si>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</si>
  <si>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</si>
  <si>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</si>
  <si>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</si>
  <si>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</si>
  <si>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</si>
  <si>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LAD</t>
  </si>
  <si>
    <t>STL</t>
  </si>
  <si>
    <t>MIL</t>
  </si>
  <si>
    <t>SD</t>
  </si>
  <si>
    <t>SDP</t>
  </si>
  <si>
    <t>SFG</t>
  </si>
  <si>
    <t>-115</t>
  </si>
  <si>
    <t>-105</t>
  </si>
  <si>
    <t>BAL</t>
  </si>
  <si>
    <t>CHW</t>
  </si>
  <si>
    <t>CLE</t>
  </si>
  <si>
    <t>KC</t>
  </si>
  <si>
    <t>OAK</t>
  </si>
  <si>
    <t>SEA</t>
  </si>
  <si>
    <t>WSH</t>
  </si>
  <si>
    <t>WSN</t>
  </si>
  <si>
    <t>TBR</t>
  </si>
  <si>
    <t>KCR</t>
  </si>
  <si>
    <t>-140</t>
  </si>
  <si>
    <t>+120</t>
  </si>
  <si>
    <t>+155</t>
  </si>
  <si>
    <t>+105</t>
  </si>
  <si>
    <t>-125</t>
  </si>
  <si>
    <t>L10 All OPP Avg</t>
  </si>
  <si>
    <t>Average Runs against Opp this Seaon</t>
  </si>
  <si>
    <t>Home/Away_x</t>
  </si>
  <si>
    <t>BB</t>
  </si>
  <si>
    <t>1st Game</t>
  </si>
  <si>
    <t>Opp Games Stars</t>
  </si>
  <si>
    <t>Games against OPP total</t>
  </si>
  <si>
    <t>Opp total Stars</t>
  </si>
  <si>
    <t>Games Against OPP Difference Home Team</t>
  </si>
  <si>
    <t>Average Game Stars</t>
  </si>
  <si>
    <t>Spencer Schwellenbach</t>
  </si>
  <si>
    <t>ATL</t>
  </si>
  <si>
    <t>Cade Povich</t>
  </si>
  <si>
    <t>Tanner Houck</t>
  </si>
  <si>
    <t>BOS</t>
  </si>
  <si>
    <t>Justin Steele</t>
  </si>
  <si>
    <t>CHC</t>
  </si>
  <si>
    <t>Garrett Crochet</t>
  </si>
  <si>
    <t>Carson Spiers</t>
  </si>
  <si>
    <t>CIN</t>
  </si>
  <si>
    <t>Tanner Bibee</t>
  </si>
  <si>
    <t>Casey Mize</t>
  </si>
  <si>
    <t>DET</t>
  </si>
  <si>
    <t>Cole Ragans</t>
  </si>
  <si>
    <t>Griffin Canning</t>
  </si>
  <si>
    <t>LAA</t>
  </si>
  <si>
    <t>James Paxton</t>
  </si>
  <si>
    <t>Roddery Munoz</t>
  </si>
  <si>
    <t>MIA</t>
  </si>
  <si>
    <t>Freddy Peralta</t>
  </si>
  <si>
    <t>Luis Medina</t>
  </si>
  <si>
    <t>Aaron Nola</t>
  </si>
  <si>
    <t>PHI</t>
  </si>
  <si>
    <t>Bailey Falter</t>
  </si>
  <si>
    <t>PIT</t>
  </si>
  <si>
    <t>Matt Waldron</t>
  </si>
  <si>
    <t>Bryan Woo</t>
  </si>
  <si>
    <t>Lance Lynn</t>
  </si>
  <si>
    <t>Taj Bradley</t>
  </si>
  <si>
    <t>Michael Lorenzen</t>
  </si>
  <si>
    <t>TEX</t>
  </si>
  <si>
    <t>Patrick Corbin</t>
  </si>
  <si>
    <t>TOR</t>
  </si>
  <si>
    <t>Chris Bassitt</t>
  </si>
  <si>
    <t>Erik Miller</t>
  </si>
  <si>
    <t>-185</t>
  </si>
  <si>
    <t>+110</t>
  </si>
  <si>
    <t>-130</t>
  </si>
  <si>
    <t>+145</t>
  </si>
  <si>
    <t>-170</t>
  </si>
  <si>
    <t>-135</t>
  </si>
  <si>
    <t>+115</t>
  </si>
  <si>
    <t>+205</t>
  </si>
  <si>
    <t>-250</t>
  </si>
  <si>
    <t>-200</t>
  </si>
  <si>
    <t>+150</t>
  </si>
  <si>
    <t>-175</t>
  </si>
  <si>
    <t>+170</t>
  </si>
  <si>
    <t>-120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</si>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</sst>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2" fontId="0" fillId="4" borderId="2" xfId="0" applyNumberFormat="1" applyFill="1" applyBorder="1"/>
    <xf numFmtId="0" fontId="0" fillId="4" borderId="2" xfId="0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O63" zoomScale="80" zoomScaleNormal="80" workbookViewId="0">
      <selection activeCell="AF86" sqref="AF86:AN86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7.44140625" style="6" bestFit="1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133</v>
      </c>
      <c r="B2" t="s">
        <v>131</v>
      </c>
      <c r="C2" s="5">
        <f>RF!B2</f>
        <v>4.0199999999999996</v>
      </c>
      <c r="D2" s="5">
        <f>LR!B2</f>
        <v>4.7284603091900097</v>
      </c>
      <c r="E2" s="5">
        <f>Adaboost!B2</f>
        <v>4.5826086956521701</v>
      </c>
      <c r="F2" s="5">
        <f>XGBR!B2</f>
        <v>4.2566294999999998</v>
      </c>
      <c r="G2" s="5">
        <f>Huber!B2</f>
        <v>4.5000014677798896</v>
      </c>
      <c r="H2" s="5">
        <f>BayesRidge!B2</f>
        <v>4.7299426677689898</v>
      </c>
      <c r="I2" s="5">
        <f>Elastic!B2</f>
        <v>4.7494444645110496</v>
      </c>
      <c r="J2" s="5">
        <f>GBR!B2</f>
        <v>4.1624453370504897</v>
      </c>
      <c r="K2" s="6">
        <f t="shared" ref="K2:K24" si="0">AVERAGE(C2:J2,B39)</f>
        <v>4.4926409052240484</v>
      </c>
      <c r="L2">
        <f>MAX(C2:J2)</f>
        <v>4.7494444645110496</v>
      </c>
      <c r="M2">
        <f>MIN(C2:J2)</f>
        <v>4.0199999999999996</v>
      </c>
      <c r="N2">
        <v>4.9000000000000004</v>
      </c>
      <c r="O2" s="5">
        <f>RF!C2</f>
        <v>4.03</v>
      </c>
      <c r="P2" s="5">
        <f>LR!C2</f>
        <v>3.66476532299491</v>
      </c>
      <c r="Q2" s="5">
        <f>Adaboost!C2</f>
        <v>4.6951871657754003</v>
      </c>
      <c r="R2" s="5">
        <f>XGBR!C2</f>
        <v>3.1533832999999998</v>
      </c>
      <c r="S2" s="5">
        <f>Huber!C2</f>
        <v>3.5999999319373299</v>
      </c>
      <c r="T2" s="5">
        <f>BayesRidge!C2</f>
        <v>3.6614019192797</v>
      </c>
      <c r="U2" s="5">
        <f>Elastic!C2</f>
        <v>3.9416365192230201</v>
      </c>
      <c r="V2" s="5">
        <f>GBR!C2</f>
        <v>4.0702359390545801</v>
      </c>
      <c r="W2" s="6">
        <f t="shared" ref="W2:W35" si="1">AVERAGE(O2:V2,C39)</f>
        <v>3.8390298877089228</v>
      </c>
      <c r="X2" s="6">
        <f>MAX(O2:V2)</f>
        <v>4.6951871657754003</v>
      </c>
      <c r="Y2" s="6">
        <f>MIN(O2:V2)</f>
        <v>3.1533832999999998</v>
      </c>
      <c r="Z2">
        <v>3.7</v>
      </c>
      <c r="AA2" s="6">
        <f>MAX(L2,M2,X3,Y3)-MIN(L3,M3,X2,Y2)</f>
        <v>2.6952023905158002</v>
      </c>
      <c r="AB2" s="6">
        <f>MIN(L2,M2,X3,Y3)-MAX(L3,M3,X2,Y2)</f>
        <v>-2.75229601518026</v>
      </c>
      <c r="AC2" s="6"/>
      <c r="AE2" t="s">
        <v>166</v>
      </c>
      <c r="AF2" s="6">
        <f>RF!D2</f>
        <v>5.01</v>
      </c>
      <c r="AG2" s="6">
        <f>LR!D2</f>
        <v>5.57924847046284</v>
      </c>
      <c r="AH2" s="6">
        <f>Adaboost!D2</f>
        <v>4.6895640686922002</v>
      </c>
      <c r="AI2" s="6">
        <f>XGBR!D2</f>
        <v>5.4787144999999997</v>
      </c>
      <c r="AJ2" s="6">
        <f>Huber!D2</f>
        <v>5.6254523018973801</v>
      </c>
      <c r="AK2" s="6">
        <f>BayesRidge!D2</f>
        <v>5.5776859300411497</v>
      </c>
      <c r="AL2" s="6">
        <f>Elastic!D2</f>
        <v>5.09493302055004</v>
      </c>
      <c r="AM2" s="6">
        <f>GBR!D2</f>
        <v>5.6954788891377799</v>
      </c>
      <c r="AN2" s="6">
        <f>AVERAGE(AF2:AM2,Neural!D2)</f>
        <v>5.3774260601795998</v>
      </c>
      <c r="AO2" s="6">
        <f>MAX(AF2:AM2,Neural!D2)</f>
        <v>5.6954788891377799</v>
      </c>
      <c r="AP2" s="6">
        <f>MIN(AF2:AM2,Neural!D2)</f>
        <v>4.6895640686922002</v>
      </c>
    </row>
    <row r="3" spans="1:42" ht="15" thickBot="1" x14ac:dyDescent="0.35">
      <c r="A3" t="s">
        <v>131</v>
      </c>
      <c r="B3" t="s">
        <v>133</v>
      </c>
      <c r="C3" s="5">
        <f>RF!B3</f>
        <v>6.05</v>
      </c>
      <c r="D3" s="5">
        <f>LR!B3</f>
        <v>5.9229383110013796</v>
      </c>
      <c r="E3" s="5">
        <f>Adaboost!B3</f>
        <v>6.7722960151802596</v>
      </c>
      <c r="F3" s="5">
        <f>XGBR!B3</f>
        <v>5.0488442999999998</v>
      </c>
      <c r="G3" s="5">
        <f>Huber!B3</f>
        <v>5.6999990096183204</v>
      </c>
      <c r="H3" s="5">
        <f>BayesRidge!B3</f>
        <v>5.9428583030555604</v>
      </c>
      <c r="I3" s="5">
        <f>Elastic!B3</f>
        <v>5.6008129388111598</v>
      </c>
      <c r="J3" s="5">
        <f>GBR!B3</f>
        <v>6.1745807169116702</v>
      </c>
      <c r="K3" s="6">
        <f t="shared" si="0"/>
        <v>5.9070521340211002</v>
      </c>
      <c r="L3">
        <f t="shared" ref="L3:L35" si="2">MAX(C3:J3)</f>
        <v>6.7722960151802596</v>
      </c>
      <c r="M3">
        <f t="shared" ref="M3:M35" si="3">MIN(C3:J3)</f>
        <v>5.0488442999999998</v>
      </c>
      <c r="N3">
        <v>5.9</v>
      </c>
      <c r="O3" s="5">
        <f>RF!C3</f>
        <v>5.0999999999999996</v>
      </c>
      <c r="P3" s="5">
        <f>LR!C3</f>
        <v>5.6992499346368799</v>
      </c>
      <c r="Q3" s="5">
        <f>Adaboost!C3</f>
        <v>5.8485856905158</v>
      </c>
      <c r="R3" s="5">
        <f>XGBR!C3</f>
        <v>5.0557169999999996</v>
      </c>
      <c r="S3" s="5">
        <f>Huber!C3</f>
        <v>5.5000045289614201</v>
      </c>
      <c r="T3" s="5">
        <f>BayesRidge!C3</f>
        <v>5.6970408597073998</v>
      </c>
      <c r="U3" s="5">
        <f>Elastic!C3</f>
        <v>5.1911119335681297</v>
      </c>
      <c r="V3" s="5">
        <f>GBR!C3</f>
        <v>5.0629962372158204</v>
      </c>
      <c r="W3" s="6">
        <f t="shared" si="1"/>
        <v>5.4305449888618504</v>
      </c>
      <c r="X3" s="6">
        <f t="shared" ref="X3:X35" si="4">MAX(O3:V3)</f>
        <v>5.8485856905158</v>
      </c>
      <c r="Y3" s="6">
        <f t="shared" ref="Y3:Y35" si="5">MIN(O3:V3)</f>
        <v>5.0557169999999996</v>
      </c>
      <c r="Z3">
        <v>5.8</v>
      </c>
      <c r="AC3" s="6"/>
      <c r="AE3" t="s">
        <v>158</v>
      </c>
      <c r="AF3" s="6">
        <f>RF!D3</f>
        <v>4.8499999999999996</v>
      </c>
      <c r="AG3" s="6">
        <f>LR!D3</f>
        <v>4.8707767220353597</v>
      </c>
      <c r="AH3" s="6">
        <f>Adaboost!D3</f>
        <v>4.5232815964523203</v>
      </c>
      <c r="AI3" s="6">
        <f>XGBR!D3</f>
        <v>4.3023762999999997</v>
      </c>
      <c r="AJ3" s="6">
        <f>Huber!D3</f>
        <v>4.7166358526102901</v>
      </c>
      <c r="AK3" s="6">
        <f>BayesRidge!D3</f>
        <v>4.8383793692185497</v>
      </c>
      <c r="AL3" s="6">
        <f>Elastic!D3</f>
        <v>4.7052199827857404</v>
      </c>
      <c r="AM3" s="6">
        <f>GBR!D3</f>
        <v>5.0752580011820498</v>
      </c>
      <c r="AN3" s="6">
        <f>AVERAGE(AF3:AM3,Neural!D3)</f>
        <v>4.7572250488225478</v>
      </c>
      <c r="AO3" s="6">
        <f>MAX(AF3:AM3,Neural!D3)</f>
        <v>5.0752580011820498</v>
      </c>
      <c r="AP3" s="6">
        <f>MIN(AF3:AM3,Neural!D3)</f>
        <v>4.3023762999999997</v>
      </c>
    </row>
    <row r="4" spans="1:42" ht="15" thickBot="1" x14ac:dyDescent="0.35">
      <c r="A4" t="s">
        <v>178</v>
      </c>
      <c r="B4" t="s">
        <v>168</v>
      </c>
      <c r="C4" s="5">
        <f>RF!B4</f>
        <v>5.03</v>
      </c>
      <c r="D4" s="5">
        <f>LR!B4</f>
        <v>5.0418124329800902</v>
      </c>
      <c r="E4" s="5">
        <f>Adaboost!B4</f>
        <v>5.8391959798994897</v>
      </c>
      <c r="F4" s="5">
        <f>XGBR!B4</f>
        <v>4.0381403000000002</v>
      </c>
      <c r="G4" s="5">
        <f>Huber!B4</f>
        <v>4.8000012271677104</v>
      </c>
      <c r="H4" s="5">
        <f>BayesRidge!B4</f>
        <v>5.0520029462994502</v>
      </c>
      <c r="I4" s="5">
        <f>Elastic!B4</f>
        <v>5.2041671213742697</v>
      </c>
      <c r="J4" s="5">
        <f>GBR!B4</f>
        <v>5.1362185718238296</v>
      </c>
      <c r="K4" s="6">
        <f t="shared" si="0"/>
        <v>5.027886218991247</v>
      </c>
      <c r="L4">
        <f t="shared" si="2"/>
        <v>5.8391959798994897</v>
      </c>
      <c r="M4">
        <f t="shared" si="3"/>
        <v>4.0381403000000002</v>
      </c>
      <c r="N4">
        <v>4.8</v>
      </c>
      <c r="O4" s="5">
        <f>RF!C4</f>
        <v>4.01</v>
      </c>
      <c r="P4" s="5">
        <f>LR!C4</f>
        <v>4.4294053451182904</v>
      </c>
      <c r="Q4" s="5">
        <f>Adaboost!C4</f>
        <v>4.6951871657754003</v>
      </c>
      <c r="R4" s="5">
        <f>XGBR!C4</f>
        <v>4.1311964999999997</v>
      </c>
      <c r="S4" s="5">
        <f>Huber!C4</f>
        <v>4.20000090520473</v>
      </c>
      <c r="T4" s="5">
        <f>BayesRidge!C4</f>
        <v>4.4228902098766403</v>
      </c>
      <c r="U4" s="5">
        <f>Elastic!C4</f>
        <v>4.3750846192523802</v>
      </c>
      <c r="V4" s="5">
        <f>GBR!C4</f>
        <v>4.0731271661670698</v>
      </c>
      <c r="W4" s="6">
        <f t="shared" si="1"/>
        <v>4.3096038564457153</v>
      </c>
      <c r="X4" s="6">
        <f t="shared" si="4"/>
        <v>4.6951871657754003</v>
      </c>
      <c r="Y4" s="6">
        <f t="shared" si="5"/>
        <v>4.01</v>
      </c>
      <c r="Z4">
        <v>4.3</v>
      </c>
      <c r="AA4" s="6">
        <f>MAX(L4,M4,X5,Y5)-MIN(L5,M5,X4,Y4)</f>
        <v>2.5977265798994895</v>
      </c>
      <c r="AB4" s="6">
        <f>MIN(L4,M4,X5,Y5)-MAX(L5,M5,X4,Y4)</f>
        <v>-1.6951871657754003</v>
      </c>
      <c r="AC4" s="6"/>
      <c r="AE4" t="s">
        <v>177</v>
      </c>
      <c r="AF4" s="6">
        <f>RF!D4</f>
        <v>5.77</v>
      </c>
      <c r="AG4" s="6">
        <f>LR!D4</f>
        <v>5.8535068754698898</v>
      </c>
      <c r="AH4" s="6">
        <f>Adaboost!D4</f>
        <v>4.9410828025477702</v>
      </c>
      <c r="AI4" s="6">
        <f>XGBR!D4</f>
        <v>5.5034846999999996</v>
      </c>
      <c r="AJ4" s="6">
        <f>Huber!D4</f>
        <v>5.8901396540414304</v>
      </c>
      <c r="AK4" s="6">
        <f>BayesRidge!D4</f>
        <v>5.8627345471811401</v>
      </c>
      <c r="AL4" s="6">
        <f>Elastic!D4</f>
        <v>5.2323296214207398</v>
      </c>
      <c r="AM4" s="6">
        <f>GBR!D4</f>
        <v>5.7733716993648203</v>
      </c>
      <c r="AN4" s="6">
        <f>AVERAGE(AF4:AM4,Neural!D4)</f>
        <v>5.6451053946861194</v>
      </c>
      <c r="AO4" s="6">
        <f>MAX(AF4:AM4,Neural!D4)</f>
        <v>5.9792986521492804</v>
      </c>
      <c r="AP4" s="6">
        <f>MIN(AF4:AM4,Neural!D4)</f>
        <v>4.9410828025477702</v>
      </c>
    </row>
    <row r="5" spans="1:42" ht="15" thickBot="1" x14ac:dyDescent="0.35">
      <c r="A5" t="s">
        <v>168</v>
      </c>
      <c r="B5" t="s">
        <v>178</v>
      </c>
      <c r="C5" s="5">
        <f>RF!B5</f>
        <v>4.1399999999999997</v>
      </c>
      <c r="D5" s="5">
        <f>LR!B5</f>
        <v>3.7313563137688401</v>
      </c>
      <c r="E5" s="5">
        <f>Adaboost!B5</f>
        <v>4.5826086956521701</v>
      </c>
      <c r="F5" s="5">
        <f>XGBR!B5</f>
        <v>3.2414694000000002</v>
      </c>
      <c r="G5" s="5">
        <f>Huber!B5</f>
        <v>3.6000004126447598</v>
      </c>
      <c r="H5" s="5">
        <f>BayesRidge!B5</f>
        <v>3.7025078827734199</v>
      </c>
      <c r="I5" s="5">
        <f>Elastic!B5</f>
        <v>4.03128891364761</v>
      </c>
      <c r="J5" s="5">
        <f>GBR!B5</f>
        <v>4.1158345757902799</v>
      </c>
      <c r="K5" s="6">
        <f t="shared" si="0"/>
        <v>3.8618705550141121</v>
      </c>
      <c r="L5">
        <f t="shared" si="2"/>
        <v>4.5826086956521701</v>
      </c>
      <c r="M5">
        <f t="shared" si="3"/>
        <v>3.2414694000000002</v>
      </c>
      <c r="N5">
        <v>3.7</v>
      </c>
      <c r="O5" s="5">
        <f>RF!C5</f>
        <v>3</v>
      </c>
      <c r="P5" s="5">
        <f>LR!C5</f>
        <v>3.3879304847570402</v>
      </c>
      <c r="Q5" s="5">
        <f>Adaboost!C5</f>
        <v>3.4516574585635298</v>
      </c>
      <c r="R5" s="5">
        <f>XGBR!C5</f>
        <v>3.0584897999999998</v>
      </c>
      <c r="S5" s="5">
        <f>Huber!C5</f>
        <v>3.3000027033032802</v>
      </c>
      <c r="T5" s="5">
        <f>BayesRidge!C5</f>
        <v>3.4007023941819901</v>
      </c>
      <c r="U5" s="5">
        <f>Elastic!C5</f>
        <v>3.6958936977193702</v>
      </c>
      <c r="V5" s="5">
        <f>GBR!C5</f>
        <v>3.0344953291486898</v>
      </c>
      <c r="W5" s="6">
        <f t="shared" si="1"/>
        <v>3.2929056122187572</v>
      </c>
      <c r="X5" s="6">
        <f t="shared" si="4"/>
        <v>3.6958936977193702</v>
      </c>
      <c r="Y5" s="6">
        <f t="shared" si="5"/>
        <v>3</v>
      </c>
      <c r="Z5">
        <v>3.4</v>
      </c>
      <c r="AC5" s="6"/>
      <c r="AE5" t="s">
        <v>167</v>
      </c>
      <c r="AF5" s="6">
        <f>RF!D5</f>
        <v>4.04</v>
      </c>
      <c r="AG5" s="6">
        <f>LR!D5</f>
        <v>4.3906729298518501</v>
      </c>
      <c r="AH5" s="6">
        <f>Adaboost!D5</f>
        <v>4.0570570570570501</v>
      </c>
      <c r="AI5" s="6">
        <f>XGBR!D5</f>
        <v>4.2285979999999999</v>
      </c>
      <c r="AJ5" s="6">
        <f>Huber!D5</f>
        <v>4.2722296912075697</v>
      </c>
      <c r="AK5" s="6">
        <f>BayesRidge!D5</f>
        <v>4.29421037693188</v>
      </c>
      <c r="AL5" s="6">
        <f>Elastic!D5</f>
        <v>4.5892330189575601</v>
      </c>
      <c r="AM5" s="6">
        <f>GBR!D5</f>
        <v>3.9170371506907302</v>
      </c>
      <c r="AN5" s="6">
        <f>AVERAGE(AF5:AM5,Neural!D5)</f>
        <v>4.2188261401065894</v>
      </c>
      <c r="AO5" s="6">
        <f>MAX(AF5:AM5,Neural!D5)</f>
        <v>4.5892330189575601</v>
      </c>
      <c r="AP5" s="6">
        <f>MIN(AF5:AM5,Neural!D5)</f>
        <v>3.9170371506907302</v>
      </c>
    </row>
    <row r="6" spans="1:42" ht="15" thickBot="1" x14ac:dyDescent="0.35">
      <c r="A6" t="s">
        <v>136</v>
      </c>
      <c r="B6" t="s">
        <v>139</v>
      </c>
      <c r="C6" s="5">
        <f>RF!B6</f>
        <v>4.13</v>
      </c>
      <c r="D6" s="5">
        <f>LR!B6</f>
        <v>4.0727513584820896</v>
      </c>
      <c r="E6" s="5">
        <f>Adaboost!B6</f>
        <v>4.5826086956521701</v>
      </c>
      <c r="F6" s="5">
        <f>XGBR!B6</f>
        <v>3.2080147000000001</v>
      </c>
      <c r="G6" s="5">
        <f>Huber!B6</f>
        <v>3.8999995746049998</v>
      </c>
      <c r="H6" s="5">
        <f>BayesRidge!B6</f>
        <v>4.0895550108094403</v>
      </c>
      <c r="I6" s="5">
        <f>Elastic!B6</f>
        <v>4.1266051543937001</v>
      </c>
      <c r="J6" s="5">
        <f>GBR!B6</f>
        <v>4.1249300990223103</v>
      </c>
      <c r="K6" s="6">
        <f t="shared" si="0"/>
        <v>4.0398159872798374</v>
      </c>
      <c r="L6">
        <f t="shared" si="2"/>
        <v>4.5826086956521701</v>
      </c>
      <c r="M6">
        <f t="shared" si="3"/>
        <v>3.2080147000000001</v>
      </c>
      <c r="N6">
        <v>4.3</v>
      </c>
      <c r="O6" s="5">
        <f>RF!C6</f>
        <v>4.0199999999999996</v>
      </c>
      <c r="P6" s="5">
        <f>LR!C6</f>
        <v>3.7136938898659499</v>
      </c>
      <c r="Q6" s="5">
        <f>Adaboost!C6</f>
        <v>4.6951871657754003</v>
      </c>
      <c r="R6" s="5">
        <f>XGBR!C6</f>
        <v>3.0221200000000001</v>
      </c>
      <c r="S6" s="5">
        <f>Huber!C6</f>
        <v>3.60000240515746</v>
      </c>
      <c r="T6" s="5">
        <f>BayesRidge!C6</f>
        <v>3.71602931295907</v>
      </c>
      <c r="U6" s="5">
        <f>Elastic!C6</f>
        <v>3.71094899297771</v>
      </c>
      <c r="V6" s="5">
        <f>GBR!C6</f>
        <v>4.0470525739388803</v>
      </c>
      <c r="W6" s="6">
        <f t="shared" si="1"/>
        <v>3.7930075459062653</v>
      </c>
      <c r="X6" s="6">
        <f t="shared" si="4"/>
        <v>4.6951871657754003</v>
      </c>
      <c r="Y6" s="6">
        <f t="shared" si="5"/>
        <v>3.0221200000000001</v>
      </c>
      <c r="Z6">
        <v>3.8</v>
      </c>
      <c r="AA6" s="6">
        <f>MAX(L6,M6,X7,Y7)-MIN(L7,M7,X6,Y6)</f>
        <v>1.6730671657754002</v>
      </c>
      <c r="AB6" s="6">
        <f>MIN(L6,M6,X7,Y7)-MAX(L7,M7,X6,Y6)</f>
        <v>-2.6311812798994896</v>
      </c>
      <c r="AC6" s="6"/>
      <c r="AE6" t="s">
        <v>182</v>
      </c>
      <c r="AF6" s="6">
        <f>RF!D6</f>
        <v>4.3099999999999996</v>
      </c>
      <c r="AG6" s="6">
        <f>LR!D6</f>
        <v>4.5117842987881103</v>
      </c>
      <c r="AH6" s="6">
        <f>Adaboost!D6</f>
        <v>4.0297699594046001</v>
      </c>
      <c r="AI6" s="6">
        <f>XGBR!D6</f>
        <v>4.5231966999999997</v>
      </c>
      <c r="AJ6" s="6">
        <f>Huber!D6</f>
        <v>4.4005516919376602</v>
      </c>
      <c r="AK6" s="6">
        <f>BayesRidge!D6</f>
        <v>4.5817730124001299</v>
      </c>
      <c r="AL6" s="6">
        <f>Elastic!D6</f>
        <v>4.6958003466044298</v>
      </c>
      <c r="AM6" s="6">
        <f>GBR!D6</f>
        <v>4.45249044831532</v>
      </c>
      <c r="AN6" s="6">
        <f>AVERAGE(AF6:AM6,Neural!D6)</f>
        <v>4.4283370147480206</v>
      </c>
      <c r="AO6" s="6">
        <f>MAX(AF6:AM6,Neural!D6)</f>
        <v>4.6958003466044298</v>
      </c>
      <c r="AP6" s="6">
        <f>MIN(AF6:AM6,Neural!D6)</f>
        <v>4.0297699594046001</v>
      </c>
    </row>
    <row r="7" spans="1:42" ht="15" thickBot="1" x14ac:dyDescent="0.35">
      <c r="A7" t="s">
        <v>139</v>
      </c>
      <c r="B7" t="s">
        <v>136</v>
      </c>
      <c r="C7" s="5">
        <f>RF!B7</f>
        <v>5.03</v>
      </c>
      <c r="D7" s="5">
        <f>LR!B7</f>
        <v>4.8906869815200498</v>
      </c>
      <c r="E7" s="5">
        <f>Adaboost!B7</f>
        <v>5.8391959798994897</v>
      </c>
      <c r="F7" s="5">
        <f>XGBR!B7</f>
        <v>4.182315</v>
      </c>
      <c r="G7" s="5">
        <f>Huber!B7</f>
        <v>4.6999998701230199</v>
      </c>
      <c r="H7" s="5">
        <f>BayesRidge!B7</f>
        <v>4.8912707147871597</v>
      </c>
      <c r="I7" s="5">
        <f>Elastic!B7</f>
        <v>4.8400169859701396</v>
      </c>
      <c r="J7" s="5">
        <f>GBR!B7</f>
        <v>5.1438785103361599</v>
      </c>
      <c r="K7" s="6">
        <f t="shared" si="0"/>
        <v>4.7877694771833639</v>
      </c>
      <c r="L7">
        <f t="shared" si="2"/>
        <v>5.8391959798994897</v>
      </c>
      <c r="M7">
        <f t="shared" si="3"/>
        <v>4.182315</v>
      </c>
      <c r="N7">
        <v>4.8</v>
      </c>
      <c r="O7" s="5">
        <f>RF!C7</f>
        <v>4</v>
      </c>
      <c r="P7" s="5">
        <f>LR!C7</f>
        <v>4.5734731866240201</v>
      </c>
      <c r="Q7" s="5">
        <f>Adaboost!C7</f>
        <v>4.6951871657754003</v>
      </c>
      <c r="R7" s="5">
        <f>XGBR!C7</f>
        <v>4.1861677000000004</v>
      </c>
      <c r="S7" s="5">
        <f>Huber!C7</f>
        <v>4.3000042677916497</v>
      </c>
      <c r="T7" s="5">
        <f>BayesRidge!C7</f>
        <v>4.5720754590981798</v>
      </c>
      <c r="U7" s="5">
        <f>Elastic!C7</f>
        <v>4.51557892614714</v>
      </c>
      <c r="V7" s="5">
        <f>GBR!C7</f>
        <v>4.08606246750964</v>
      </c>
      <c r="W7" s="6">
        <f t="shared" si="1"/>
        <v>4.3752068791240326</v>
      </c>
      <c r="X7" s="6">
        <f t="shared" si="4"/>
        <v>4.6951871657754003</v>
      </c>
      <c r="Y7" s="6">
        <f t="shared" si="5"/>
        <v>4</v>
      </c>
      <c r="Z7">
        <v>4.7</v>
      </c>
      <c r="AC7" s="6"/>
      <c r="AE7" t="s">
        <v>184</v>
      </c>
      <c r="AF7" s="6">
        <f>RF!D7</f>
        <v>4.83</v>
      </c>
      <c r="AG7" s="6">
        <f>LR!D7</f>
        <v>5.5867647272090499</v>
      </c>
      <c r="AH7" s="6">
        <f>Adaboost!D7</f>
        <v>4.2857142857142803</v>
      </c>
      <c r="AI7" s="6">
        <f>XGBR!D7</f>
        <v>4.7737064</v>
      </c>
      <c r="AJ7" s="6">
        <f>Huber!D7</f>
        <v>5.4928153724076703</v>
      </c>
      <c r="AK7" s="6">
        <f>BayesRidge!D7</f>
        <v>5.4972149489566</v>
      </c>
      <c r="AL7" s="6">
        <f>Elastic!D7</f>
        <v>5.0327049407439102</v>
      </c>
      <c r="AM7" s="6">
        <f>GBR!D7</f>
        <v>5.4800999528490602</v>
      </c>
      <c r="AN7" s="6">
        <f>AVERAGE(AF7:AM7,Neural!D7)</f>
        <v>5.1798353331516154</v>
      </c>
      <c r="AO7" s="6">
        <f>MAX(AF7:AM7,Neural!D7)</f>
        <v>5.6394973704839702</v>
      </c>
      <c r="AP7" s="6">
        <f>MIN(AF7:AM7,Neural!D7)</f>
        <v>4.2857142857142803</v>
      </c>
    </row>
    <row r="8" spans="1:42" ht="15" thickBot="1" x14ac:dyDescent="0.35">
      <c r="A8" t="s">
        <v>180</v>
      </c>
      <c r="B8" t="s">
        <v>165</v>
      </c>
      <c r="C8" s="5">
        <f>RF!B8</f>
        <v>3</v>
      </c>
      <c r="D8" s="5">
        <f>LR!B8</f>
        <v>3.5378798290553002</v>
      </c>
      <c r="E8" s="5">
        <f>Adaboost!B8</f>
        <v>3.65568369028006</v>
      </c>
      <c r="F8" s="5">
        <f>XGBR!B8</f>
        <v>3.0874931999999999</v>
      </c>
      <c r="G8" s="5">
        <f>Huber!B8</f>
        <v>3.4000008659171299</v>
      </c>
      <c r="H8" s="5">
        <f>BayesRidge!B8</f>
        <v>3.5583270026352301</v>
      </c>
      <c r="I8" s="5">
        <f>Elastic!B8</f>
        <v>3.6799635401715101</v>
      </c>
      <c r="J8" s="5">
        <f>GBR!B8</f>
        <v>3.0988779689680199</v>
      </c>
      <c r="K8" s="6">
        <f t="shared" si="0"/>
        <v>3.5486012748410398</v>
      </c>
      <c r="L8">
        <f t="shared" si="2"/>
        <v>3.6799635401715101</v>
      </c>
      <c r="M8">
        <f t="shared" si="3"/>
        <v>3</v>
      </c>
      <c r="N8">
        <v>3.4</v>
      </c>
      <c r="O8" s="5">
        <f>RF!C8</f>
        <v>4.03</v>
      </c>
      <c r="P8" s="5">
        <f>LR!C8</f>
        <v>4.4168992698356897</v>
      </c>
      <c r="Q8" s="5">
        <f>Adaboost!C8</f>
        <v>4.6951871657754003</v>
      </c>
      <c r="R8" s="5">
        <f>XGBR!C8</f>
        <v>4.1698537</v>
      </c>
      <c r="S8" s="5">
        <f>Huber!C8</f>
        <v>4.2000011735308398</v>
      </c>
      <c r="T8" s="5">
        <f>BayesRidge!C8</f>
        <v>4.4028952419252096</v>
      </c>
      <c r="U8" s="5">
        <f>Elastic!C8</f>
        <v>4.5697218534106803</v>
      </c>
      <c r="V8" s="5">
        <f>GBR!C8</f>
        <v>4.0880611314308499</v>
      </c>
      <c r="W8" s="6">
        <f t="shared" si="1"/>
        <v>4.3547600442542702</v>
      </c>
      <c r="X8" s="6">
        <f t="shared" si="4"/>
        <v>4.6951871657754003</v>
      </c>
      <c r="Y8" s="6">
        <f t="shared" si="5"/>
        <v>4.03</v>
      </c>
      <c r="Z8">
        <v>4.3</v>
      </c>
      <c r="AA8" s="6">
        <f>MAX(L8,M8,X9,Y9)-MIN(L9,M9,X8,Y8)</f>
        <v>1.9750115999999998</v>
      </c>
      <c r="AB8" s="6">
        <f>MIN(L8,M8,X9,Y9)-MAX(L9,M9,X8,Y8)</f>
        <v>-1.6951871657754003</v>
      </c>
      <c r="AC8" s="6"/>
      <c r="AE8" t="s">
        <v>179</v>
      </c>
      <c r="AF8" s="6">
        <f>RF!D8</f>
        <v>5.43</v>
      </c>
      <c r="AG8" s="6">
        <f>LR!D8</f>
        <v>4.6890720459755997</v>
      </c>
      <c r="AH8" s="6">
        <f>Adaboost!D8</f>
        <v>4.5274177467597196</v>
      </c>
      <c r="AI8" s="6">
        <f>XGBR!D8</f>
        <v>4.2923799999999996</v>
      </c>
      <c r="AJ8" s="6">
        <f>Huber!D8</f>
        <v>4.7970525866303104</v>
      </c>
      <c r="AK8" s="6">
        <f>BayesRidge!D8</f>
        <v>4.79722017154719</v>
      </c>
      <c r="AL8" s="6">
        <f>Elastic!D8</f>
        <v>4.8542784282311802</v>
      </c>
      <c r="AM8" s="6">
        <f>GBR!D8</f>
        <v>5.5326297343173696</v>
      </c>
      <c r="AN8" s="6">
        <f>AVERAGE(AF8:AM8,Neural!D8)</f>
        <v>4.8510310357272868</v>
      </c>
      <c r="AO8" s="6">
        <f>MAX(AF8:AM8,Neural!D8)</f>
        <v>5.5326297343173696</v>
      </c>
      <c r="AP8" s="6">
        <f>MIN(AF8:AM8,Neural!D8)</f>
        <v>4.2923799999999996</v>
      </c>
    </row>
    <row r="9" spans="1:42" ht="15" thickBot="1" x14ac:dyDescent="0.35">
      <c r="A9" t="s">
        <v>165</v>
      </c>
      <c r="B9" t="s">
        <v>180</v>
      </c>
      <c r="C9" s="5">
        <f>RF!B9</f>
        <v>3.1</v>
      </c>
      <c r="D9" s="5">
        <f>LR!B9</f>
        <v>2.9088138163961599</v>
      </c>
      <c r="E9" s="5">
        <f>Adaboost!B9</f>
        <v>3.6228571428571401</v>
      </c>
      <c r="F9" s="5">
        <f>XGBR!B9</f>
        <v>2.0749884000000001</v>
      </c>
      <c r="G9" s="5">
        <f>Huber!B9</f>
        <v>2.8000000029418501</v>
      </c>
      <c r="H9" s="5">
        <f>BayesRidge!B9</f>
        <v>2.9044785148468399</v>
      </c>
      <c r="I9" s="5">
        <f>Elastic!B9</f>
        <v>3.60247186080431</v>
      </c>
      <c r="J9" s="5">
        <f>GBR!B9</f>
        <v>3.1194036519513402</v>
      </c>
      <c r="K9" s="6">
        <f t="shared" si="0"/>
        <v>3.0013174325118275</v>
      </c>
      <c r="L9">
        <f t="shared" si="2"/>
        <v>3.6228571428571401</v>
      </c>
      <c r="M9">
        <f t="shared" si="3"/>
        <v>2.0749884000000001</v>
      </c>
      <c r="N9">
        <v>3</v>
      </c>
      <c r="O9" s="5">
        <f>RF!C9</f>
        <v>4.05</v>
      </c>
      <c r="P9" s="5">
        <f>LR!C9</f>
        <v>3.35725107923099</v>
      </c>
      <c r="Q9" s="5">
        <f>Adaboost!C9</f>
        <v>3.4516574585635298</v>
      </c>
      <c r="R9" s="5">
        <f>XGBR!C9</f>
        <v>3.8263102</v>
      </c>
      <c r="S9" s="5">
        <f>Huber!C9</f>
        <v>3.2000019590365198</v>
      </c>
      <c r="T9" s="5">
        <f>BayesRidge!C9</f>
        <v>3.3807978464124502</v>
      </c>
      <c r="U9" s="5">
        <f>Elastic!C9</f>
        <v>3.76155099579214</v>
      </c>
      <c r="V9" s="5">
        <f>GBR!C9</f>
        <v>3.0768381006007002</v>
      </c>
      <c r="W9" s="6">
        <f t="shared" si="1"/>
        <v>3.4976816347046258</v>
      </c>
      <c r="X9" s="6">
        <f t="shared" si="4"/>
        <v>4.05</v>
      </c>
      <c r="Y9" s="6">
        <f t="shared" si="5"/>
        <v>3.0768381006007002</v>
      </c>
      <c r="Z9">
        <v>3.4</v>
      </c>
      <c r="AC9" s="6"/>
      <c r="AE9" t="s">
        <v>164</v>
      </c>
      <c r="AF9" s="6">
        <f>RF!D9</f>
        <v>5.73</v>
      </c>
      <c r="AG9" s="6">
        <f>LR!D9</f>
        <v>5.6158644580657899</v>
      </c>
      <c r="AH9" s="6">
        <f>Adaboost!D9</f>
        <v>5.0212765957446797</v>
      </c>
      <c r="AI9" s="6">
        <f>XGBR!D9</f>
        <v>6.1365122999999997</v>
      </c>
      <c r="AJ9" s="6">
        <f>Huber!D9</f>
        <v>5.5529591971393897</v>
      </c>
      <c r="AK9" s="6">
        <f>BayesRidge!D9</f>
        <v>5.6015879998134501</v>
      </c>
      <c r="AL9" s="6">
        <f>Elastic!D9</f>
        <v>5.3526088112709402</v>
      </c>
      <c r="AM9" s="6">
        <f>GBR!D9</f>
        <v>5.8254271981854302</v>
      </c>
      <c r="AN9" s="6">
        <f>AVERAGE(AF9:AM9,Neural!D9)</f>
        <v>5.5969789691490188</v>
      </c>
      <c r="AO9" s="6">
        <f>MAX(AF9:AM9,Neural!D9)</f>
        <v>6.1365122999999997</v>
      </c>
      <c r="AP9" s="6">
        <f>MIN(AF9:AM9,Neural!D9)</f>
        <v>5.0212765957446797</v>
      </c>
    </row>
    <row r="10" spans="1:42" ht="15" thickBot="1" x14ac:dyDescent="0.35">
      <c r="A10" t="s">
        <v>188</v>
      </c>
      <c r="B10" t="s">
        <v>160</v>
      </c>
      <c r="C10" s="5">
        <f>RF!B10</f>
        <v>3</v>
      </c>
      <c r="D10" s="5">
        <f>LR!B10</f>
        <v>3.37543526495854</v>
      </c>
      <c r="E10" s="5">
        <f>Adaboost!B10</f>
        <v>3.65568369028006</v>
      </c>
      <c r="F10" s="5">
        <f>XGBR!B10</f>
        <v>2.9794771999999998</v>
      </c>
      <c r="G10" s="5">
        <f>Huber!B10</f>
        <v>3.20000056691614</v>
      </c>
      <c r="H10" s="5">
        <f>BayesRidge!B10</f>
        <v>3.3804148648042802</v>
      </c>
      <c r="I10" s="5">
        <f>Elastic!B10</f>
        <v>3.8269949143172699</v>
      </c>
      <c r="J10" s="5">
        <f>GBR!B10</f>
        <v>3.1133856132331901</v>
      </c>
      <c r="K10" s="6">
        <f t="shared" si="0"/>
        <v>3.3213665882683268</v>
      </c>
      <c r="L10">
        <f t="shared" si="2"/>
        <v>3.8269949143172699</v>
      </c>
      <c r="M10">
        <f t="shared" si="3"/>
        <v>2.9794771999999998</v>
      </c>
      <c r="N10">
        <v>3.5</v>
      </c>
      <c r="O10" s="5">
        <f>RF!C10</f>
        <v>5.04</v>
      </c>
      <c r="P10" s="5">
        <f>LR!C10</f>
        <v>4.8685774851835104</v>
      </c>
      <c r="Q10" s="5">
        <f>Adaboost!C10</f>
        <v>5.8485856905158</v>
      </c>
      <c r="R10" s="5">
        <f>XGBR!C10</f>
        <v>4.0931420000000003</v>
      </c>
      <c r="S10" s="5">
        <f>Huber!C10</f>
        <v>4.7000017427915397</v>
      </c>
      <c r="T10" s="5">
        <f>BayesRidge!C10</f>
        <v>4.8686093185129202</v>
      </c>
      <c r="U10" s="5">
        <f>Elastic!C10</f>
        <v>5.0045475708019502</v>
      </c>
      <c r="V10" s="5">
        <f>GBR!C10</f>
        <v>5.0410071778444596</v>
      </c>
      <c r="W10" s="6">
        <f t="shared" si="1"/>
        <v>4.9464142018367188</v>
      </c>
      <c r="X10" s="6">
        <f t="shared" si="4"/>
        <v>5.8485856905158</v>
      </c>
      <c r="Y10" s="6">
        <f t="shared" si="5"/>
        <v>4.0931420000000003</v>
      </c>
      <c r="Z10">
        <v>5.0999999999999996</v>
      </c>
      <c r="AA10" s="6">
        <f>MAX(L10,M10,X11,Y11)-MIN(L11,M11,X10,Y10)</f>
        <v>4.7511334221983503E-4</v>
      </c>
      <c r="AB10" s="6">
        <f>MIN(L10,M10,X11,Y11)-MAX(L11,M11,X10,Y10)</f>
        <v>-2.9535936661417299</v>
      </c>
      <c r="AC10" s="6"/>
      <c r="AE10" t="s">
        <v>189</v>
      </c>
      <c r="AF10" s="6">
        <f>RF!D10</f>
        <v>3.72</v>
      </c>
      <c r="AG10" s="6">
        <f>LR!D10</f>
        <v>3.9088998767779399</v>
      </c>
      <c r="AH10" s="6">
        <f>Adaboost!D10</f>
        <v>4.0565805658056497</v>
      </c>
      <c r="AI10" s="6">
        <f>XGBR!D10</f>
        <v>3.6996557999999999</v>
      </c>
      <c r="AJ10" s="6">
        <f>Huber!D10</f>
        <v>3.8933877713616099</v>
      </c>
      <c r="AK10" s="6">
        <f>BayesRidge!D10</f>
        <v>3.9960028557765499</v>
      </c>
      <c r="AL10" s="6">
        <f>Elastic!D10</f>
        <v>4.5232954242852399</v>
      </c>
      <c r="AM10" s="6">
        <f>GBR!D10</f>
        <v>3.99886759039464</v>
      </c>
      <c r="AN10" s="6">
        <f>AVERAGE(AF10:AM10,Neural!D10)</f>
        <v>3.9722891094031132</v>
      </c>
      <c r="AO10" s="6">
        <f>MAX(AF10:AM10,Neural!D10)</f>
        <v>4.5232954242852399</v>
      </c>
      <c r="AP10" s="6">
        <f>MIN(AF10:AM10,Neural!D10)</f>
        <v>3.6996557999999999</v>
      </c>
    </row>
    <row r="11" spans="1:42" ht="15" thickBot="1" x14ac:dyDescent="0.35">
      <c r="A11" t="s">
        <v>160</v>
      </c>
      <c r="B11" t="s">
        <v>188</v>
      </c>
      <c r="C11" s="5">
        <f>RF!B11</f>
        <v>5.01</v>
      </c>
      <c r="D11" s="5">
        <f>LR!B11</f>
        <v>5.6243270570443302</v>
      </c>
      <c r="E11" s="5">
        <f>Adaboost!B11</f>
        <v>5.9330708661417297</v>
      </c>
      <c r="F11" s="5">
        <f>XGBR!B11</f>
        <v>5.0522466000000001</v>
      </c>
      <c r="G11" s="5">
        <f>Huber!B11</f>
        <v>5.40000004914085</v>
      </c>
      <c r="H11" s="5">
        <f>BayesRidge!B11</f>
        <v>5.6263185010566898</v>
      </c>
      <c r="I11" s="5">
        <f>Elastic!B11</f>
        <v>5.4646746607912604</v>
      </c>
      <c r="J11" s="5">
        <f>GBR!B11</f>
        <v>5.1678306977303103</v>
      </c>
      <c r="K11" s="6">
        <f t="shared" si="0"/>
        <v>5.4370950321365887</v>
      </c>
      <c r="L11">
        <f t="shared" si="2"/>
        <v>5.9330708661417297</v>
      </c>
      <c r="M11">
        <f t="shared" si="3"/>
        <v>5.01</v>
      </c>
      <c r="N11">
        <v>5.8</v>
      </c>
      <c r="O11" s="5">
        <f>RF!C11</f>
        <v>3</v>
      </c>
      <c r="P11" s="5">
        <f>LR!C11</f>
        <v>3.7461730366582402</v>
      </c>
      <c r="Q11" s="5">
        <f>Adaboost!C11</f>
        <v>3.4516574585635298</v>
      </c>
      <c r="R11" s="5">
        <f>XGBR!C11</f>
        <v>3.073836</v>
      </c>
      <c r="S11" s="5">
        <f>Huber!C11</f>
        <v>3.40000392632379</v>
      </c>
      <c r="T11" s="5">
        <f>BayesRidge!C11</f>
        <v>3.7615297766734099</v>
      </c>
      <c r="U11" s="5">
        <f>Elastic!C11</f>
        <v>4.0936171133422201</v>
      </c>
      <c r="V11" s="5">
        <f>GBR!C11</f>
        <v>3.0510713362714399</v>
      </c>
      <c r="W11" s="6">
        <f t="shared" si="1"/>
        <v>3.4876757991664489</v>
      </c>
      <c r="X11" s="6">
        <f t="shared" si="4"/>
        <v>4.0936171133422201</v>
      </c>
      <c r="Y11" s="6">
        <f t="shared" si="5"/>
        <v>3</v>
      </c>
      <c r="Z11">
        <v>3.9</v>
      </c>
      <c r="AC11" s="6"/>
      <c r="AE11" t="s">
        <v>159</v>
      </c>
      <c r="AF11" s="6">
        <f>RF!D11</f>
        <v>6.22</v>
      </c>
      <c r="AG11" s="6">
        <f>LR!D11</f>
        <v>6.29880522992765</v>
      </c>
      <c r="AH11" s="6">
        <f>Adaboost!D11</f>
        <v>5.2920353982300803</v>
      </c>
      <c r="AI11" s="6">
        <f>XGBR!D11</f>
        <v>5.2840147000000002</v>
      </c>
      <c r="AJ11" s="6">
        <f>Huber!D11</f>
        <v>6.1613407808201597</v>
      </c>
      <c r="AK11" s="6">
        <f>BayesRidge!D11</f>
        <v>6.2681659619894097</v>
      </c>
      <c r="AL11" s="6">
        <f>Elastic!D11</f>
        <v>5.3988676766169004</v>
      </c>
      <c r="AM11" s="6">
        <f>GBR!D11</f>
        <v>6.4533290536508598</v>
      </c>
      <c r="AN11" s="6">
        <f>AVERAGE(AF11:AM11,Neural!D11)</f>
        <v>5.970244089381274</v>
      </c>
      <c r="AO11" s="6">
        <f>MAX(AF11:AM11,Neural!D11)</f>
        <v>6.4533290536508598</v>
      </c>
      <c r="AP11" s="6">
        <f>MIN(AF11:AM11,Neural!D11)</f>
        <v>5.2840147000000002</v>
      </c>
    </row>
    <row r="12" spans="1:42" ht="15" thickBot="1" x14ac:dyDescent="0.35">
      <c r="A12" t="s">
        <v>157</v>
      </c>
      <c r="B12" t="s">
        <v>124</v>
      </c>
      <c r="C12" s="5">
        <f>RF!B12</f>
        <v>5.03</v>
      </c>
      <c r="D12" s="5">
        <f>LR!B12</f>
        <v>5.0346106398504702</v>
      </c>
      <c r="E12" s="5">
        <f>Adaboost!B12</f>
        <v>5.8391959798994897</v>
      </c>
      <c r="F12" s="5">
        <f>XGBR!B12</f>
        <v>4.2328257999999996</v>
      </c>
      <c r="G12" s="5">
        <f>Huber!B12</f>
        <v>4.8000015106909002</v>
      </c>
      <c r="H12" s="5">
        <f>BayesRidge!B12</f>
        <v>5.0466544038621901</v>
      </c>
      <c r="I12" s="5">
        <f>Elastic!B12</f>
        <v>4.9990451756046399</v>
      </c>
      <c r="J12" s="5">
        <f>GBR!B12</f>
        <v>5.1641143345595202</v>
      </c>
      <c r="K12" s="6">
        <f t="shared" si="0"/>
        <v>5.0146171806528237</v>
      </c>
      <c r="L12">
        <f t="shared" si="2"/>
        <v>5.8391959798994897</v>
      </c>
      <c r="M12">
        <f t="shared" si="3"/>
        <v>4.2328257999999996</v>
      </c>
      <c r="N12">
        <v>5.3</v>
      </c>
      <c r="O12" s="5">
        <f>RF!C12</f>
        <v>3</v>
      </c>
      <c r="P12" s="5">
        <f>LR!C12</f>
        <v>2.7838408105508101</v>
      </c>
      <c r="Q12" s="5">
        <f>Adaboost!C12</f>
        <v>3.4516574585635298</v>
      </c>
      <c r="R12" s="5">
        <f>XGBR!C12</f>
        <v>2.5108812</v>
      </c>
      <c r="S12" s="5">
        <f>Huber!C12</f>
        <v>2.6999972380006301</v>
      </c>
      <c r="T12" s="5">
        <f>BayesRidge!C12</f>
        <v>2.8078874033941901</v>
      </c>
      <c r="U12" s="5">
        <f>Elastic!C12</f>
        <v>3.44938625343964</v>
      </c>
      <c r="V12" s="5">
        <f>GBR!C12</f>
        <v>3.0599496417491201</v>
      </c>
      <c r="W12" s="6">
        <f t="shared" si="1"/>
        <v>2.945574205224776</v>
      </c>
      <c r="X12" s="6">
        <f t="shared" si="4"/>
        <v>3.4516574585635298</v>
      </c>
      <c r="Y12" s="6">
        <f t="shared" si="5"/>
        <v>2.5108812</v>
      </c>
      <c r="Z12">
        <v>2.8</v>
      </c>
      <c r="AA12" s="6">
        <f>MAX(L12,M12,X13,Y13)-MIN(L13,M13,X12,Y12)</f>
        <v>3.3283147798994897</v>
      </c>
      <c r="AB12" s="6">
        <f>MIN(L12,M12,X13,Y13)-MAX(L13,M13,X12,Y12)</f>
        <v>-1.8391906327611496</v>
      </c>
      <c r="AC12" s="6"/>
      <c r="AE12" t="s">
        <v>156</v>
      </c>
      <c r="AF12" s="6">
        <f>RF!D12</f>
        <v>6.2</v>
      </c>
      <c r="AG12" s="6">
        <f>LR!D12</f>
        <v>6.0301249524944103</v>
      </c>
      <c r="AH12" s="6">
        <f>Adaboost!D12</f>
        <v>6.3378378378378297</v>
      </c>
      <c r="AI12" s="6">
        <f>XGBR!D12</f>
        <v>5.8008647</v>
      </c>
      <c r="AJ12" s="6">
        <f>Huber!D12</f>
        <v>6.0835306482510898</v>
      </c>
      <c r="AK12" s="6">
        <f>BayesRidge!D12</f>
        <v>6.0460537136831602</v>
      </c>
      <c r="AL12" s="6">
        <f>Elastic!D12</f>
        <v>5.3488152220248404</v>
      </c>
      <c r="AM12" s="6">
        <f>GBR!D12</f>
        <v>6.3638009119488297</v>
      </c>
      <c r="AN12" s="6">
        <f>AVERAGE(AF12:AM12,Neural!D12)</f>
        <v>6.0266755950064175</v>
      </c>
      <c r="AO12" s="6">
        <f>MAX(AF12:AM12,Neural!D12)</f>
        <v>6.3638009119488297</v>
      </c>
      <c r="AP12" s="6">
        <f>MIN(AF12:AM12,Neural!D12)</f>
        <v>5.3488152220248404</v>
      </c>
    </row>
    <row r="13" spans="1:42" ht="15" thickBot="1" x14ac:dyDescent="0.35">
      <c r="A13" t="s">
        <v>124</v>
      </c>
      <c r="B13" t="s">
        <v>157</v>
      </c>
      <c r="C13" s="5">
        <f>RF!B13</f>
        <v>5.0199999999999996</v>
      </c>
      <c r="D13" s="5">
        <f>LR!B13</f>
        <v>4.81941970782455</v>
      </c>
      <c r="E13" s="5">
        <f>Adaboost!B13</f>
        <v>5.8391959798994897</v>
      </c>
      <c r="F13" s="5">
        <f>XGBR!B13</f>
        <v>4.2548985000000004</v>
      </c>
      <c r="G13" s="5">
        <f>Huber!B13</f>
        <v>4.5999999942922098</v>
      </c>
      <c r="H13" s="5">
        <f>BayesRidge!B13</f>
        <v>4.8181155052789704</v>
      </c>
      <c r="I13" s="5">
        <f>Elastic!B13</f>
        <v>4.7734750731612303</v>
      </c>
      <c r="J13" s="5">
        <f>GBR!B13</f>
        <v>5.0851786917700403</v>
      </c>
      <c r="K13" s="6">
        <f t="shared" si="0"/>
        <v>4.8900904421813811</v>
      </c>
      <c r="L13">
        <f t="shared" si="2"/>
        <v>5.8391959798994897</v>
      </c>
      <c r="M13">
        <f t="shared" si="3"/>
        <v>4.2548985000000004</v>
      </c>
      <c r="N13">
        <v>4.8</v>
      </c>
      <c r="O13" s="5">
        <f>RF!C13</f>
        <v>4.2300000000000004</v>
      </c>
      <c r="P13" s="5">
        <f>LR!C13</f>
        <v>4.2606335692986796</v>
      </c>
      <c r="Q13" s="5">
        <f>Adaboost!C13</f>
        <v>4.6951871657754003</v>
      </c>
      <c r="R13" s="5">
        <f>XGBR!C13</f>
        <v>4.1376432999999997</v>
      </c>
      <c r="S13" s="5">
        <f>Huber!C13</f>
        <v>4.0000053471383401</v>
      </c>
      <c r="T13" s="5">
        <f>BayesRidge!C13</f>
        <v>4.2597840087975802</v>
      </c>
      <c r="U13" s="5">
        <f>Elastic!C13</f>
        <v>4.06624377213382</v>
      </c>
      <c r="V13" s="5">
        <f>GBR!C13</f>
        <v>4.3236966902980498</v>
      </c>
      <c r="W13" s="6">
        <f t="shared" si="1"/>
        <v>4.2454120289063884</v>
      </c>
      <c r="X13" s="6">
        <f t="shared" si="4"/>
        <v>4.6951871657754003</v>
      </c>
      <c r="Y13" s="6">
        <f t="shared" si="5"/>
        <v>4.0000053471383401</v>
      </c>
      <c r="Z13">
        <v>4</v>
      </c>
      <c r="AC13" s="6"/>
      <c r="AE13" t="s">
        <v>183</v>
      </c>
      <c r="AF13" s="6">
        <f>RF!D13</f>
        <v>4.33</v>
      </c>
      <c r="AG13" s="6">
        <f>LR!D13</f>
        <v>4.1633298152484901</v>
      </c>
      <c r="AH13" s="6">
        <f>Adaboost!D13</f>
        <v>4.0421914357682596</v>
      </c>
      <c r="AI13" s="6">
        <f>XGBR!D13</f>
        <v>3.5036027000000001</v>
      </c>
      <c r="AJ13" s="6">
        <f>Huber!D13</f>
        <v>4.0705233501932598</v>
      </c>
      <c r="AK13" s="6">
        <f>BayesRidge!D13</f>
        <v>4.0836001444944801</v>
      </c>
      <c r="AL13" s="6">
        <f>Elastic!D13</f>
        <v>4.5413701916023399</v>
      </c>
      <c r="AM13" s="6">
        <f>GBR!D13</f>
        <v>4.0748202155800701</v>
      </c>
      <c r="AN13" s="6">
        <f>AVERAGE(AF13:AM13,Neural!D13)</f>
        <v>4.1228513319415274</v>
      </c>
      <c r="AO13" s="6">
        <f>MAX(AF13:AM13,Neural!D13)</f>
        <v>4.5413701916023399</v>
      </c>
      <c r="AP13" s="6">
        <f>MIN(AF13:AM13,Neural!D13)</f>
        <v>3.5036027000000001</v>
      </c>
    </row>
    <row r="14" spans="1:42" ht="15" thickBot="1" x14ac:dyDescent="0.35">
      <c r="A14" t="s">
        <v>123</v>
      </c>
      <c r="B14" t="s">
        <v>132</v>
      </c>
      <c r="C14" s="5">
        <f>RF!B14</f>
        <v>5.04</v>
      </c>
      <c r="D14" s="5">
        <f>LR!B14</f>
        <v>5.2316011132348903</v>
      </c>
      <c r="E14" s="5">
        <f>Adaboost!B14</f>
        <v>5.8391959798994897</v>
      </c>
      <c r="F14" s="5">
        <f>XGBR!B14</f>
        <v>5.0756040000000002</v>
      </c>
      <c r="G14" s="5">
        <f>Huber!B14</f>
        <v>5.0004576208398799</v>
      </c>
      <c r="H14" s="5">
        <f>BayesRidge!B14</f>
        <v>5.2187706520222399</v>
      </c>
      <c r="I14" s="5">
        <f>Elastic!B14</f>
        <v>4.9153862247862499</v>
      </c>
      <c r="J14" s="5">
        <f>GBR!B14</f>
        <v>5.0891911467900197</v>
      </c>
      <c r="K14" s="6">
        <f t="shared" si="0"/>
        <v>5.1848964725186484</v>
      </c>
      <c r="L14">
        <f t="shared" si="2"/>
        <v>5.8391959798994897</v>
      </c>
      <c r="M14">
        <f t="shared" si="3"/>
        <v>4.9153862247862499</v>
      </c>
      <c r="N14">
        <v>5</v>
      </c>
      <c r="O14" s="5">
        <f>RF!C14</f>
        <v>4.01</v>
      </c>
      <c r="P14" s="5">
        <f>LR!C14</f>
        <v>4.2828233923266996</v>
      </c>
      <c r="Q14" s="5">
        <f>Adaboost!C14</f>
        <v>4.6951871657754003</v>
      </c>
      <c r="R14" s="5">
        <f>XGBR!C14</f>
        <v>4.0653933999999996</v>
      </c>
      <c r="S14" s="5">
        <f>Huber!C14</f>
        <v>4.2005396114010596</v>
      </c>
      <c r="T14" s="5">
        <f>BayesRidge!C14</f>
        <v>4.2580809746313504</v>
      </c>
      <c r="U14" s="5">
        <f>Elastic!C14</f>
        <v>3.8933268227845201</v>
      </c>
      <c r="V14" s="5">
        <f>GBR!C14</f>
        <v>4.06463440219206</v>
      </c>
      <c r="W14" s="6">
        <f t="shared" si="1"/>
        <v>4.1876640124917763</v>
      </c>
      <c r="X14" s="6">
        <f t="shared" si="4"/>
        <v>4.6951871657754003</v>
      </c>
      <c r="Y14" s="6">
        <f t="shared" si="5"/>
        <v>3.8933268227845201</v>
      </c>
      <c r="Z14">
        <v>4.2</v>
      </c>
      <c r="AA14" s="6">
        <f>MAX(L14,M14,X15,Y15)-MIN(L15,M15,X14,Y14)</f>
        <v>2.8291959798994899</v>
      </c>
      <c r="AB14" s="6">
        <f>MIN(L14,M14,X15,Y15)-MAX(L15,M15,X14,Y14)</f>
        <v>-0.68518716577540051</v>
      </c>
      <c r="AC14" s="6"/>
      <c r="AE14" t="s">
        <v>172</v>
      </c>
      <c r="AF14" s="6">
        <f>RF!D14</f>
        <v>5.21</v>
      </c>
      <c r="AG14" s="6">
        <f>LR!D14</f>
        <v>4.6925566063946897</v>
      </c>
      <c r="AH14" s="6">
        <f>Adaboost!D14</f>
        <v>4.2182017543859596</v>
      </c>
      <c r="AI14" s="6">
        <f>XGBR!D14</f>
        <v>3.5984623</v>
      </c>
      <c r="AJ14" s="6">
        <f>Huber!D14</f>
        <v>4.8078015782297996</v>
      </c>
      <c r="AK14" s="6">
        <f>BayesRidge!D14</f>
        <v>4.7557906475207901</v>
      </c>
      <c r="AL14" s="6">
        <f>Elastic!D14</f>
        <v>4.8872201678403897</v>
      </c>
      <c r="AM14" s="6">
        <f>GBR!D14</f>
        <v>4.8243265138036797</v>
      </c>
      <c r="AN14" s="6">
        <f>AVERAGE(AF14:AM14,Neural!D14)</f>
        <v>4.6467548065987501</v>
      </c>
      <c r="AO14" s="6">
        <f>MAX(AF14:AM14,Neural!D14)</f>
        <v>5.21</v>
      </c>
      <c r="AP14" s="6">
        <f>MIN(AF14:AM14,Neural!D14)</f>
        <v>3.5984623</v>
      </c>
    </row>
    <row r="15" spans="1:42" ht="15" thickBot="1" x14ac:dyDescent="0.35">
      <c r="A15" t="s">
        <v>132</v>
      </c>
      <c r="B15" t="s">
        <v>123</v>
      </c>
      <c r="C15" s="5">
        <f>RF!B15</f>
        <v>3.01</v>
      </c>
      <c r="D15" s="5">
        <f>LR!B15</f>
        <v>3.3630115752472198</v>
      </c>
      <c r="E15" s="5">
        <f>Adaboost!B15</f>
        <v>3.6228571428571401</v>
      </c>
      <c r="F15" s="5">
        <f>XGBR!B15</f>
        <v>3.0179448</v>
      </c>
      <c r="G15" s="5">
        <f>Huber!B15</f>
        <v>3.20028579905029</v>
      </c>
      <c r="H15" s="5">
        <f>BayesRidge!B15</f>
        <v>3.3368270914358802</v>
      </c>
      <c r="I15" s="5">
        <f>Elastic!B15</f>
        <v>3.660115890268</v>
      </c>
      <c r="J15" s="5">
        <f>GBR!B15</f>
        <v>3.11188934473331</v>
      </c>
      <c r="K15" s="6">
        <f t="shared" si="0"/>
        <v>3.2816630390104962</v>
      </c>
      <c r="L15">
        <f t="shared" si="2"/>
        <v>3.660115890268</v>
      </c>
      <c r="M15">
        <f t="shared" si="3"/>
        <v>3.01</v>
      </c>
      <c r="N15">
        <v>3.2</v>
      </c>
      <c r="O15" s="5">
        <f>RF!C15</f>
        <v>4.01</v>
      </c>
      <c r="P15" s="5">
        <f>LR!C15</f>
        <v>4.5751751165187198</v>
      </c>
      <c r="Q15" s="5">
        <f>Adaboost!C15</f>
        <v>4.6951871657754003</v>
      </c>
      <c r="R15" s="5">
        <f>XGBR!C15</f>
        <v>4.3456419999999998</v>
      </c>
      <c r="S15" s="5">
        <f>Huber!C15</f>
        <v>4.3001006935449197</v>
      </c>
      <c r="T15" s="5">
        <f>BayesRidge!C15</f>
        <v>4.5697613589207204</v>
      </c>
      <c r="U15" s="5">
        <f>Elastic!C15</f>
        <v>4.5494875279787399</v>
      </c>
      <c r="V15" s="5">
        <f>GBR!C15</f>
        <v>4.0833127673920497</v>
      </c>
      <c r="W15" s="6">
        <f t="shared" si="1"/>
        <v>4.4017561327963408</v>
      </c>
      <c r="X15" s="6">
        <f t="shared" si="4"/>
        <v>4.6951871657754003</v>
      </c>
      <c r="Y15" s="6">
        <f t="shared" si="5"/>
        <v>4.01</v>
      </c>
      <c r="Z15">
        <v>4.5999999999999996</v>
      </c>
      <c r="AC15" s="6"/>
      <c r="AE15" t="s">
        <v>163</v>
      </c>
      <c r="AF15" s="6">
        <f>RF!D15</f>
        <v>5.21</v>
      </c>
      <c r="AG15" s="6">
        <f>LR!D15</f>
        <v>5.7434363045806398</v>
      </c>
      <c r="AH15" s="6">
        <f>Adaboost!D15</f>
        <v>4.6895640686922002</v>
      </c>
      <c r="AI15" s="6">
        <f>XGBR!D15</f>
        <v>4.8448609999999999</v>
      </c>
      <c r="AJ15" s="6">
        <f>Huber!D15</f>
        <v>5.6193344910515099</v>
      </c>
      <c r="AK15" s="6">
        <f>BayesRidge!D15</f>
        <v>5.6916192570904602</v>
      </c>
      <c r="AL15" s="6">
        <f>Elastic!D15</f>
        <v>5.1270520342606396</v>
      </c>
      <c r="AM15" s="6">
        <f>GBR!D15</f>
        <v>5.47255672325152</v>
      </c>
      <c r="AN15" s="6">
        <f>AVERAGE(AF15:AM15,Neural!D15)</f>
        <v>5.3379906292354082</v>
      </c>
      <c r="AO15" s="6">
        <f>MAX(AF15:AM15,Neural!D15)</f>
        <v>5.7434363045806398</v>
      </c>
      <c r="AP15" s="6">
        <f>MIN(AF15:AM15,Neural!D15)</f>
        <v>4.6895640686922002</v>
      </c>
    </row>
    <row r="16" spans="1:42" ht="15" thickBot="1" x14ac:dyDescent="0.35">
      <c r="A16" t="s">
        <v>174</v>
      </c>
      <c r="B16" t="s">
        <v>140</v>
      </c>
      <c r="C16" s="5">
        <f>RF!B16</f>
        <v>3.02</v>
      </c>
      <c r="D16" s="5">
        <f>LR!B16</f>
        <v>3.4013556884440699</v>
      </c>
      <c r="E16" s="5">
        <f>Adaboost!B16</f>
        <v>3.65568369028006</v>
      </c>
      <c r="F16" s="5">
        <f>XGBR!B16</f>
        <v>2.9940889999999998</v>
      </c>
      <c r="G16" s="5">
        <f>Huber!B16</f>
        <v>3.20000240256423</v>
      </c>
      <c r="H16" s="5">
        <f>BayesRidge!B16</f>
        <v>3.3939168692355901</v>
      </c>
      <c r="I16" s="5">
        <f>Elastic!B16</f>
        <v>3.71536632050119</v>
      </c>
      <c r="J16" s="5">
        <f>GBR!B16</f>
        <v>3.0717898658520499</v>
      </c>
      <c r="K16" s="6">
        <f t="shared" si="0"/>
        <v>3.3123776988377842</v>
      </c>
      <c r="L16">
        <f t="shared" si="2"/>
        <v>3.71536632050119</v>
      </c>
      <c r="M16">
        <f t="shared" si="3"/>
        <v>2.9940889999999998</v>
      </c>
      <c r="N16">
        <v>3.2</v>
      </c>
      <c r="O16" s="5">
        <f>RF!C16</f>
        <v>5.03</v>
      </c>
      <c r="P16" s="5">
        <f>LR!C16</f>
        <v>4.9882690269420502</v>
      </c>
      <c r="Q16" s="5">
        <f>Adaboost!C16</f>
        <v>5.8485856905158</v>
      </c>
      <c r="R16" s="5">
        <f>XGBR!C16</f>
        <v>4.1926129999999997</v>
      </c>
      <c r="S16" s="5">
        <f>Huber!C16</f>
        <v>4.7000000579186798</v>
      </c>
      <c r="T16" s="5">
        <f>BayesRidge!C16</f>
        <v>4.99992627629506</v>
      </c>
      <c r="U16" s="5">
        <f>Elastic!C16</f>
        <v>4.8535146326871299</v>
      </c>
      <c r="V16" s="5">
        <f>GBR!C16</f>
        <v>5.0244099033986203</v>
      </c>
      <c r="W16" s="6">
        <f t="shared" si="1"/>
        <v>4.9725108157519884</v>
      </c>
      <c r="X16" s="6">
        <f t="shared" si="4"/>
        <v>5.8485856905158</v>
      </c>
      <c r="Y16" s="6">
        <f t="shared" si="5"/>
        <v>4.1926129999999997</v>
      </c>
      <c r="Z16">
        <v>5.0999999999999996</v>
      </c>
      <c r="AA16" s="6">
        <f>MAX(L16,M16,X17,Y17)-MIN(L17,M17,X16,Y16)</f>
        <v>2.6951871657754003</v>
      </c>
      <c r="AB16" s="6">
        <f>MIN(L16,M16,X17,Y17)-MAX(L17,M17,X16,Y16)</f>
        <v>-2.8544966905158002</v>
      </c>
      <c r="AC16" s="6"/>
      <c r="AE16" t="s">
        <v>173</v>
      </c>
      <c r="AF16" s="6">
        <f>RF!D16</f>
        <v>5.1100000000000003</v>
      </c>
      <c r="AG16" s="6">
        <f>LR!D16</f>
        <v>3.8570586984531801</v>
      </c>
      <c r="AH16" s="6">
        <f>Adaboost!D16</f>
        <v>4.2773892773892701</v>
      </c>
      <c r="AI16" s="6">
        <f>XGBR!D16</f>
        <v>3.6394552999999998</v>
      </c>
      <c r="AJ16" s="6">
        <f>Huber!D16</f>
        <v>4.0575464692733698</v>
      </c>
      <c r="AK16" s="6">
        <f>BayesRidge!D16</f>
        <v>3.9558821667455</v>
      </c>
      <c r="AL16" s="6">
        <f>Elastic!D16</f>
        <v>4.6323512889091196</v>
      </c>
      <c r="AM16" s="6">
        <f>GBR!D16</f>
        <v>4.7902249592900299</v>
      </c>
      <c r="AN16" s="6">
        <f>AVERAGE(AF16:AM16,Neural!D16)</f>
        <v>4.2363219618409458</v>
      </c>
      <c r="AO16" s="6">
        <f>MAX(AF16:AM16,Neural!D16)</f>
        <v>5.1100000000000003</v>
      </c>
      <c r="AP16" s="6">
        <f>MIN(AF16:AM16,Neural!D16)</f>
        <v>3.6394552999999998</v>
      </c>
    </row>
    <row r="17" spans="1:42" ht="15" thickBot="1" x14ac:dyDescent="0.35">
      <c r="A17" t="s">
        <v>140</v>
      </c>
      <c r="B17" t="s">
        <v>174</v>
      </c>
      <c r="C17" s="5">
        <f>RF!B17</f>
        <v>2</v>
      </c>
      <c r="D17" s="5">
        <f>LR!B17</f>
        <v>2.5729290578671402</v>
      </c>
      <c r="E17" s="5">
        <f>Adaboost!B17</f>
        <v>3.6080729166666599</v>
      </c>
      <c r="F17" s="5">
        <f>XGBR!B17</f>
        <v>2.1218032999999998</v>
      </c>
      <c r="G17" s="5">
        <f>Huber!B17</f>
        <v>2.5002852418719499</v>
      </c>
      <c r="H17" s="5">
        <f>BayesRidge!B17</f>
        <v>2.5466301603730899</v>
      </c>
      <c r="I17" s="5">
        <f>Elastic!B17</f>
        <v>2.9189934970157898</v>
      </c>
      <c r="J17" s="5">
        <f>GBR!B17</f>
        <v>3.0512674095901202</v>
      </c>
      <c r="K17" s="6">
        <f t="shared" si="0"/>
        <v>2.6396127031778867</v>
      </c>
      <c r="L17">
        <f t="shared" si="2"/>
        <v>3.6080729166666599</v>
      </c>
      <c r="M17">
        <f t="shared" si="3"/>
        <v>2</v>
      </c>
      <c r="N17">
        <v>2.5</v>
      </c>
      <c r="O17" s="5">
        <f>RF!C17</f>
        <v>4.0199999999999996</v>
      </c>
      <c r="P17" s="5">
        <f>LR!C17</f>
        <v>4.3611041536517803</v>
      </c>
      <c r="Q17" s="5">
        <f>Adaboost!C17</f>
        <v>4.6951871657754003</v>
      </c>
      <c r="R17" s="5">
        <f>XGBR!C17</f>
        <v>4.1084475999999999</v>
      </c>
      <c r="S17" s="5">
        <f>Huber!C17</f>
        <v>4.2001006251620296</v>
      </c>
      <c r="T17" s="5">
        <f>BayesRidge!C17</f>
        <v>4.3520968871745103</v>
      </c>
      <c r="U17" s="5">
        <f>Elastic!C17</f>
        <v>4.3227110802813398</v>
      </c>
      <c r="V17" s="5">
        <f>GBR!C17</f>
        <v>4.0968122636561697</v>
      </c>
      <c r="W17" s="6">
        <f t="shared" si="1"/>
        <v>4.287318345249763</v>
      </c>
      <c r="X17" s="6">
        <f t="shared" si="4"/>
        <v>4.6951871657754003</v>
      </c>
      <c r="Y17" s="6">
        <f t="shared" si="5"/>
        <v>4.0199999999999996</v>
      </c>
      <c r="Z17">
        <v>4.2</v>
      </c>
      <c r="AC17" s="6"/>
      <c r="AE17" t="s">
        <v>169</v>
      </c>
      <c r="AF17" s="6">
        <f>RF!D17</f>
        <v>4.59</v>
      </c>
      <c r="AG17" s="6">
        <f>LR!D17</f>
        <v>5.0715242545566896</v>
      </c>
      <c r="AH17" s="6">
        <f>Adaboost!D17</f>
        <v>4.0565805658056497</v>
      </c>
      <c r="AI17" s="6">
        <f>XGBR!D17</f>
        <v>4.1749314999999996</v>
      </c>
      <c r="AJ17" s="6">
        <f>Huber!D17</f>
        <v>4.9308086754084304</v>
      </c>
      <c r="AK17" s="6">
        <f>BayesRidge!D17</f>
        <v>4.9991156638297403</v>
      </c>
      <c r="AL17" s="6">
        <f>Elastic!D17</f>
        <v>4.7030628546993798</v>
      </c>
      <c r="AM17" s="6">
        <f>GBR!D17</f>
        <v>4.7238497630573804</v>
      </c>
      <c r="AN17" s="6">
        <f>AVERAGE(AF17:AM17,Neural!D17)</f>
        <v>4.6827159229487538</v>
      </c>
      <c r="AO17" s="6">
        <f>MAX(AF17:AM17,Neural!D17)</f>
        <v>5.0715242545566896</v>
      </c>
      <c r="AP17" s="6">
        <f>MIN(AF17:AM17,Neural!D17)</f>
        <v>4.0565805658056497</v>
      </c>
    </row>
    <row r="18" spans="1:42" ht="15" thickBot="1" x14ac:dyDescent="0.35">
      <c r="A18" t="s">
        <v>186</v>
      </c>
      <c r="B18" t="s">
        <v>125</v>
      </c>
      <c r="C18" s="5">
        <f>RF!B18</f>
        <v>4.0999999999999996</v>
      </c>
      <c r="D18" s="5">
        <f>LR!B18</f>
        <v>4.1342490917133699</v>
      </c>
      <c r="E18" s="5">
        <f>Adaboost!B18</f>
        <v>4.5826086956521701</v>
      </c>
      <c r="F18" s="5">
        <f>XGBR!B18</f>
        <v>3.1162572000000002</v>
      </c>
      <c r="G18" s="5">
        <f>Huber!B18</f>
        <v>3.9002873516605301</v>
      </c>
      <c r="H18" s="5">
        <f>BayesRidge!B18</f>
        <v>4.1013674938530498</v>
      </c>
      <c r="I18" s="5">
        <f>Elastic!B18</f>
        <v>3.80643234357392</v>
      </c>
      <c r="J18" s="5">
        <f>GBR!B18</f>
        <v>4.0941324443025602</v>
      </c>
      <c r="K18" s="6">
        <f t="shared" si="0"/>
        <v>3.9780524428667001</v>
      </c>
      <c r="L18">
        <f t="shared" si="2"/>
        <v>4.5826086956521701</v>
      </c>
      <c r="M18">
        <f t="shared" si="3"/>
        <v>3.1162572000000002</v>
      </c>
      <c r="N18">
        <v>3.9</v>
      </c>
      <c r="O18" s="5">
        <f>RF!C18</f>
        <v>4.01</v>
      </c>
      <c r="P18" s="5">
        <f>LR!C18</f>
        <v>4.0375540122601699</v>
      </c>
      <c r="Q18" s="5">
        <f>Adaboost!C18</f>
        <v>4.6951871657754003</v>
      </c>
      <c r="R18" s="5">
        <f>XGBR!C18</f>
        <v>4.0660189999999998</v>
      </c>
      <c r="S18" s="5">
        <f>Huber!C18</f>
        <v>4.0000947901182897</v>
      </c>
      <c r="T18" s="5">
        <f>BayesRidge!C18</f>
        <v>4.0563154026195498</v>
      </c>
      <c r="U18" s="5">
        <f>Elastic!C18</f>
        <v>3.9793423298480799</v>
      </c>
      <c r="V18" s="5">
        <f>GBR!C18</f>
        <v>4.0702359390545801</v>
      </c>
      <c r="W18" s="6">
        <f t="shared" si="1"/>
        <v>4.1069411311043922</v>
      </c>
      <c r="X18" s="6">
        <f t="shared" si="4"/>
        <v>4.6951871657754003</v>
      </c>
      <c r="Y18" s="6">
        <f t="shared" si="5"/>
        <v>3.9793423298480799</v>
      </c>
      <c r="Z18">
        <v>4.2</v>
      </c>
      <c r="AA18" s="6">
        <f>MAX(L18,M18,X19,Y19)-MIN(L19,M19,X18,Y18)</f>
        <v>0.7158448359273204</v>
      </c>
      <c r="AB18" s="6">
        <f>MIN(L18,M18,X19,Y19)-MAX(L19,M19,X18,Y18)</f>
        <v>-1.5789299657754001</v>
      </c>
      <c r="AC18" s="6"/>
      <c r="AE18" t="s">
        <v>185</v>
      </c>
      <c r="AF18" s="6">
        <f>RF!D18</f>
        <v>5.79</v>
      </c>
      <c r="AG18" s="6">
        <f>LR!D18</f>
        <v>5.8389083015154002</v>
      </c>
      <c r="AH18" s="6">
        <f>Adaboost!D18</f>
        <v>5.0212765957446797</v>
      </c>
      <c r="AI18" s="6">
        <f>XGBR!D18</f>
        <v>5.7756239999999996</v>
      </c>
      <c r="AJ18" s="6">
        <f>Huber!D18</f>
        <v>5.9092547848573096</v>
      </c>
      <c r="AK18" s="6">
        <f>BayesRidge!D18</f>
        <v>5.8492751105586898</v>
      </c>
      <c r="AL18" s="6">
        <f>Elastic!D18</f>
        <v>5.3961220113930404</v>
      </c>
      <c r="AM18" s="6">
        <f>GBR!D18</f>
        <v>5.6826745000839898</v>
      </c>
      <c r="AN18" s="6">
        <f>AVERAGE(AF18:AM18,Neural!D18)</f>
        <v>5.6740714300506188</v>
      </c>
      <c r="AO18" s="6">
        <f>MAX(AF18:AM18,Neural!D18)</f>
        <v>5.9092547848573096</v>
      </c>
      <c r="AP18" s="6">
        <f>MIN(AF18:AM18,Neural!D18)</f>
        <v>5.0212765957446797</v>
      </c>
    </row>
    <row r="19" spans="1:42" ht="15" thickBot="1" x14ac:dyDescent="0.35">
      <c r="A19" t="s">
        <v>125</v>
      </c>
      <c r="B19" t="s">
        <v>186</v>
      </c>
      <c r="C19" s="5">
        <f>RF!B19</f>
        <v>4.12</v>
      </c>
      <c r="D19" s="5">
        <f>LR!B19</f>
        <v>4.1350933159853396</v>
      </c>
      <c r="E19" s="5">
        <f>Adaboost!B19</f>
        <v>4.5826086956521701</v>
      </c>
      <c r="F19" s="5">
        <f>XGBR!B19</f>
        <v>4.1917415</v>
      </c>
      <c r="G19" s="5">
        <f>Huber!B19</f>
        <v>4.0003391428623498</v>
      </c>
      <c r="H19" s="5">
        <f>BayesRidge!B19</f>
        <v>4.1461786276174797</v>
      </c>
      <c r="I19" s="5">
        <f>Elastic!B19</f>
        <v>4.2461131386604301</v>
      </c>
      <c r="J19" s="5">
        <f>GBR!B19</f>
        <v>4.16075638787225</v>
      </c>
      <c r="K19" s="6">
        <f t="shared" si="0"/>
        <v>4.1938799593749101</v>
      </c>
      <c r="L19">
        <f t="shared" si="2"/>
        <v>4.5826086956521701</v>
      </c>
      <c r="M19">
        <f t="shared" si="3"/>
        <v>4.0003391428623498</v>
      </c>
      <c r="N19">
        <v>4.5</v>
      </c>
      <c r="O19" s="5">
        <f>RF!C19</f>
        <v>4.0199999999999996</v>
      </c>
      <c r="P19" s="5">
        <f>LR!C19</f>
        <v>4.2999066637452801</v>
      </c>
      <c r="Q19" s="5">
        <f>Adaboost!C19</f>
        <v>4.6951871657754003</v>
      </c>
      <c r="R19" s="5">
        <f>XGBR!C19</f>
        <v>4.1489419999999999</v>
      </c>
      <c r="S19" s="5">
        <f>Huber!C19</f>
        <v>4.0008912342123599</v>
      </c>
      <c r="T19" s="5">
        <f>BayesRidge!C19</f>
        <v>4.2583786262508898</v>
      </c>
      <c r="U19" s="5">
        <f>Elastic!C19</f>
        <v>4.4431302863148598</v>
      </c>
      <c r="V19" s="5">
        <f>GBR!C19</f>
        <v>4.0852732640189098</v>
      </c>
      <c r="W19" s="6">
        <f t="shared" si="1"/>
        <v>4.2428608592483137</v>
      </c>
      <c r="X19" s="6">
        <f t="shared" si="4"/>
        <v>4.6951871657754003</v>
      </c>
      <c r="Y19" s="6">
        <f t="shared" si="5"/>
        <v>4.0008912342123599</v>
      </c>
      <c r="Z19">
        <v>4.3</v>
      </c>
      <c r="AC19" s="6"/>
      <c r="AE19" t="s">
        <v>175</v>
      </c>
      <c r="AF19" s="6">
        <f>RF!D19</f>
        <v>4.04</v>
      </c>
      <c r="AG19" s="6">
        <f>LR!D19</f>
        <v>4.56832590906403</v>
      </c>
      <c r="AH19" s="6">
        <f>Adaboost!D19</f>
        <v>4.1389671361502298</v>
      </c>
      <c r="AI19" s="6">
        <f>XGBR!D19</f>
        <v>4.3438043999999998</v>
      </c>
      <c r="AJ19" s="6">
        <f>Huber!D19</f>
        <v>4.5206517379648004</v>
      </c>
      <c r="AK19" s="6">
        <f>BayesRidge!D19</f>
        <v>4.5379706774200903</v>
      </c>
      <c r="AL19" s="6">
        <f>Elastic!D19</f>
        <v>4.6114719984773798</v>
      </c>
      <c r="AM19" s="6">
        <f>GBR!D19</f>
        <v>4.5639646171964596</v>
      </c>
      <c r="AN19" s="6">
        <f>AVERAGE(AF19:AM19,Neural!D19)</f>
        <v>4.4334666346916585</v>
      </c>
      <c r="AO19" s="6">
        <f>MAX(AF19:AM19,Neural!D19)</f>
        <v>4.6114719984773798</v>
      </c>
      <c r="AP19" s="6">
        <f>MIN(AF19:AM19,Neural!D19)</f>
        <v>4.04</v>
      </c>
    </row>
    <row r="20" spans="1:42" ht="15" thickBot="1" x14ac:dyDescent="0.35">
      <c r="A20" t="s">
        <v>135</v>
      </c>
      <c r="B20" t="s">
        <v>171</v>
      </c>
      <c r="C20" s="5">
        <f>RF!B20</f>
        <v>4.0599999999999996</v>
      </c>
      <c r="D20" s="5">
        <f>LR!B20</f>
        <v>3.8304759852427699</v>
      </c>
      <c r="E20" s="5">
        <f>Adaboost!B20</f>
        <v>4.5826086956521701</v>
      </c>
      <c r="F20" s="5">
        <f>XGBR!B20</f>
        <v>3.0262272000000001</v>
      </c>
      <c r="G20" s="5">
        <f>Huber!B20</f>
        <v>3.7000002903639402</v>
      </c>
      <c r="H20" s="5">
        <f>BayesRidge!B20</f>
        <v>3.8347903594209898</v>
      </c>
      <c r="I20" s="5">
        <f>Elastic!B20</f>
        <v>3.9444056548409199</v>
      </c>
      <c r="J20" s="5">
        <f>GBR!B20</f>
        <v>4.1090185710824096</v>
      </c>
      <c r="K20" s="6">
        <f t="shared" si="0"/>
        <v>3.874757886273196</v>
      </c>
      <c r="L20">
        <f t="shared" si="2"/>
        <v>4.5826086956521701</v>
      </c>
      <c r="M20">
        <f t="shared" si="3"/>
        <v>3.0262272000000001</v>
      </c>
      <c r="N20">
        <v>3.8</v>
      </c>
      <c r="O20" s="5">
        <f>RF!C20</f>
        <v>5.0599999999999996</v>
      </c>
      <c r="P20" s="5">
        <f>LR!C20</f>
        <v>5.57287371049346</v>
      </c>
      <c r="Q20" s="5">
        <f>Adaboost!C20</f>
        <v>5.8452380952380896</v>
      </c>
      <c r="R20" s="5">
        <f>XGBR!C20</f>
        <v>5.0088850000000003</v>
      </c>
      <c r="S20" s="5">
        <f>Huber!C20</f>
        <v>5.3000042925888797</v>
      </c>
      <c r="T20" s="5">
        <f>BayesRidge!C20</f>
        <v>5.5669905862737901</v>
      </c>
      <c r="U20" s="5">
        <f>Elastic!C20</f>
        <v>5.4584379366740103</v>
      </c>
      <c r="V20" s="5">
        <f>GBR!C20</f>
        <v>5.1080060758409802</v>
      </c>
      <c r="W20" s="6">
        <f t="shared" si="1"/>
        <v>5.3912818898200738</v>
      </c>
      <c r="X20" s="6">
        <f t="shared" si="4"/>
        <v>5.8452380952380896</v>
      </c>
      <c r="Y20" s="6">
        <f t="shared" si="5"/>
        <v>5.0088850000000003</v>
      </c>
      <c r="Z20">
        <v>5.3</v>
      </c>
      <c r="AA20" s="6">
        <f>MAX(L20,M20,X21,Y21)-MIN(L21,M21,X20,Y20)</f>
        <v>2.6922386952380895</v>
      </c>
      <c r="AB20" s="6">
        <f>MIN(L20,M20,X21,Y21)-MAX(L21,M21,X20,Y20)</f>
        <v>-2.8190108952380895</v>
      </c>
      <c r="AC20" s="6"/>
      <c r="AE20" t="s">
        <v>176</v>
      </c>
      <c r="AF20" s="6">
        <f>RF!D20</f>
        <v>3.5</v>
      </c>
      <c r="AG20" s="6">
        <f>LR!D20</f>
        <v>3.6753934440590501</v>
      </c>
      <c r="AH20" s="6">
        <f>Adaboost!D20</f>
        <v>4.0297699594046001</v>
      </c>
      <c r="AI20" s="6">
        <f>XGBR!D20</f>
        <v>3.1448049999999999</v>
      </c>
      <c r="AJ20" s="6">
        <f>Huber!D20</f>
        <v>3.59833291025716</v>
      </c>
      <c r="AK20" s="6">
        <f>BayesRidge!D20</f>
        <v>3.6627630126905002</v>
      </c>
      <c r="AL20" s="6">
        <f>Elastic!D20</f>
        <v>4.2165867038855298</v>
      </c>
      <c r="AM20" s="6">
        <f>GBR!D20</f>
        <v>3.9069486412749099</v>
      </c>
      <c r="AN20" s="6">
        <f>AVERAGE(AF20:AM20,Neural!D20)</f>
        <v>3.6989931544994397</v>
      </c>
      <c r="AO20" s="6">
        <f>MAX(AF20:AM20,Neural!D20)</f>
        <v>4.2165867038855298</v>
      </c>
      <c r="AP20" s="6">
        <f>MIN(AF20:AM20,Neural!D20)</f>
        <v>3.1448049999999999</v>
      </c>
    </row>
    <row r="21" spans="1:42" ht="15" thickBot="1" x14ac:dyDescent="0.35">
      <c r="A21" t="s">
        <v>171</v>
      </c>
      <c r="B21" t="s">
        <v>135</v>
      </c>
      <c r="C21" s="5">
        <f>RF!B21</f>
        <v>4.03</v>
      </c>
      <c r="D21" s="5">
        <f>LR!B21</f>
        <v>3.9813826101895402</v>
      </c>
      <c r="E21" s="5">
        <f>Adaboost!B21</f>
        <v>4.5826086956521701</v>
      </c>
      <c r="F21" s="5">
        <f>XGBR!B21</f>
        <v>3.1529994000000001</v>
      </c>
      <c r="G21" s="5">
        <f>Huber!B21</f>
        <v>3.8001696130144098</v>
      </c>
      <c r="H21" s="5">
        <f>BayesRidge!B21</f>
        <v>3.9918064497132799</v>
      </c>
      <c r="I21" s="5">
        <f>Elastic!B21</f>
        <v>3.9939970387913002</v>
      </c>
      <c r="J21" s="5">
        <f>GBR!B21</f>
        <v>4.1152733750010304</v>
      </c>
      <c r="K21" s="6">
        <f t="shared" si="0"/>
        <v>3.9621989150390777</v>
      </c>
      <c r="L21">
        <f t="shared" si="2"/>
        <v>4.5826086956521701</v>
      </c>
      <c r="M21">
        <f t="shared" si="3"/>
        <v>3.1529994000000001</v>
      </c>
      <c r="N21">
        <v>4</v>
      </c>
      <c r="O21" s="5">
        <f>RF!C21</f>
        <v>5.24</v>
      </c>
      <c r="P21" s="5">
        <f>LR!C21</f>
        <v>5.4840608961644897</v>
      </c>
      <c r="Q21" s="5">
        <f>Adaboost!C21</f>
        <v>5.8452380952380896</v>
      </c>
      <c r="R21" s="5">
        <f>XGBR!C21</f>
        <v>5.3895809999999997</v>
      </c>
      <c r="S21" s="5">
        <f>Huber!C21</f>
        <v>5.3004476440928903</v>
      </c>
      <c r="T21" s="5">
        <f>BayesRidge!C21</f>
        <v>5.4668605013272904</v>
      </c>
      <c r="U21" s="5">
        <f>Elastic!C21</f>
        <v>5.0630681757102698</v>
      </c>
      <c r="V21" s="5">
        <f>GBR!C21</f>
        <v>5.0273462275583896</v>
      </c>
      <c r="W21" s="6">
        <f t="shared" si="1"/>
        <v>5.3692019044630968</v>
      </c>
      <c r="X21" s="6">
        <f t="shared" si="4"/>
        <v>5.8452380952380896</v>
      </c>
      <c r="Y21" s="6">
        <f t="shared" si="5"/>
        <v>5.0273462275583896</v>
      </c>
      <c r="Z21">
        <v>5.6</v>
      </c>
      <c r="AC21" s="6"/>
      <c r="AE21" t="s">
        <v>170</v>
      </c>
      <c r="AF21" s="6">
        <f>RF!D21</f>
        <v>4.37</v>
      </c>
      <c r="AG21" s="6">
        <f>LR!D21</f>
        <v>4.3071571206513903</v>
      </c>
      <c r="AH21" s="6">
        <f>Adaboost!D21</f>
        <v>4.0297699594046001</v>
      </c>
      <c r="AI21" s="6">
        <f>XGBR!D21</f>
        <v>4.0713124000000001</v>
      </c>
      <c r="AJ21" s="6">
        <f>Huber!D21</f>
        <v>4.2786148331035001</v>
      </c>
      <c r="AK21" s="6">
        <f>BayesRidge!D21</f>
        <v>4.2620655090435999</v>
      </c>
      <c r="AL21" s="6">
        <f>Elastic!D21</f>
        <v>4.5523672830515602</v>
      </c>
      <c r="AM21" s="6">
        <f>GBR!D21</f>
        <v>4.5814933514296596</v>
      </c>
      <c r="AN21" s="6">
        <f>AVERAGE(AF21:AM21,Neural!D21)</f>
        <v>4.3048189671348078</v>
      </c>
      <c r="AO21" s="6">
        <f>MAX(AF21:AM21,Neural!D21)</f>
        <v>4.5814933514296596</v>
      </c>
      <c r="AP21" s="6">
        <f>MIN(AF21:AM21,Neural!D21)</f>
        <v>4.0297699594046001</v>
      </c>
    </row>
    <row r="22" spans="1:42" ht="15" thickBot="1" x14ac:dyDescent="0.35">
      <c r="A22" t="s">
        <v>138</v>
      </c>
      <c r="B22" t="s">
        <v>127</v>
      </c>
      <c r="C22" s="5">
        <f>RF!B22</f>
        <v>4.08</v>
      </c>
      <c r="D22" s="5">
        <f>LR!B22</f>
        <v>4.3577183228536098</v>
      </c>
      <c r="E22" s="5">
        <f>Adaboost!B22</f>
        <v>4.5826086956521701</v>
      </c>
      <c r="F22" s="5">
        <f>XGBR!B22</f>
        <v>4.1242976000000002</v>
      </c>
      <c r="G22" s="5">
        <f>Huber!B22</f>
        <v>4.2000011645490103</v>
      </c>
      <c r="H22" s="5">
        <f>BayesRidge!B22</f>
        <v>4.3699070139146796</v>
      </c>
      <c r="I22" s="5">
        <f>Elastic!B22</f>
        <v>4.3078972054931599</v>
      </c>
      <c r="J22" s="5">
        <f>GBR!B22</f>
        <v>4.0919497270422802</v>
      </c>
      <c r="K22" s="6">
        <f t="shared" si="0"/>
        <v>4.267794006708959</v>
      </c>
      <c r="L22">
        <f t="shared" si="2"/>
        <v>4.5826086956521701</v>
      </c>
      <c r="M22">
        <f t="shared" si="3"/>
        <v>4.08</v>
      </c>
      <c r="N22">
        <v>4.2</v>
      </c>
      <c r="O22" s="5">
        <f>RF!C22</f>
        <v>3</v>
      </c>
      <c r="P22" s="5">
        <f>LR!C22</f>
        <v>3.5984236998522201</v>
      </c>
      <c r="Q22" s="5">
        <f>Adaboost!C22</f>
        <v>3.4516574585635298</v>
      </c>
      <c r="R22" s="5">
        <f>XGBR!C22</f>
        <v>3.1459321999999998</v>
      </c>
      <c r="S22" s="5">
        <f>Huber!C22</f>
        <v>3.4000027136002302</v>
      </c>
      <c r="T22" s="5">
        <f>BayesRidge!C22</f>
        <v>3.5789364814434399</v>
      </c>
      <c r="U22" s="5">
        <f>Elastic!C22</f>
        <v>4.1726698935693696</v>
      </c>
      <c r="V22" s="5">
        <f>GBR!C22</f>
        <v>3.0441950495516101</v>
      </c>
      <c r="W22" s="6">
        <f t="shared" si="1"/>
        <v>3.4446006338578878</v>
      </c>
      <c r="X22" s="6">
        <f t="shared" si="4"/>
        <v>4.1726698935693696</v>
      </c>
      <c r="Y22" s="6">
        <f t="shared" si="5"/>
        <v>3</v>
      </c>
      <c r="Z22">
        <v>3.4</v>
      </c>
      <c r="AA22" s="6">
        <f>MAX(L22,M22,X23,Y23)-MIN(L23,M23,X22,Y22)</f>
        <v>2.8485856905158</v>
      </c>
      <c r="AB22" s="6">
        <f>MIN(L22,M22,X23,Y23)-MAX(L23,M23,X22,Y22)</f>
        <v>-0.50260869565217003</v>
      </c>
      <c r="AC22" s="6"/>
      <c r="AE22" t="s">
        <v>187</v>
      </c>
      <c r="AF22" s="6">
        <f>RF!D22</f>
        <v>6.24</v>
      </c>
      <c r="AG22" s="6">
        <f>LR!D22</f>
        <v>5.8395532196525703</v>
      </c>
      <c r="AH22" s="6">
        <f>Adaboost!D22</f>
        <v>6.3378378378378297</v>
      </c>
      <c r="AI22" s="6">
        <f>XGBR!D22</f>
        <v>6.9447229999999998</v>
      </c>
      <c r="AJ22" s="6">
        <f>Huber!D22</f>
        <v>5.8836858805991898</v>
      </c>
      <c r="AK22" s="6">
        <f>BayesRidge!D22</f>
        <v>5.9023210745178396</v>
      </c>
      <c r="AL22" s="6">
        <f>Elastic!D22</f>
        <v>5.4391040630601601</v>
      </c>
      <c r="AM22" s="6">
        <f>GBR!D22</f>
        <v>6.4043727775317096</v>
      </c>
      <c r="AN22" s="6">
        <f>AVERAGE(AF22:AM22,Neural!D22)</f>
        <v>6.0861054826677128</v>
      </c>
      <c r="AO22" s="6">
        <f>MAX(AF22:AM22,Neural!D22)</f>
        <v>6.9447229999999998</v>
      </c>
      <c r="AP22" s="6">
        <f>MIN(AF22:AM22,Neural!D22)</f>
        <v>5.4391040630601601</v>
      </c>
    </row>
    <row r="23" spans="1:42" ht="15" thickBot="1" x14ac:dyDescent="0.35">
      <c r="A23" t="s">
        <v>127</v>
      </c>
      <c r="B23" t="s">
        <v>138</v>
      </c>
      <c r="C23" s="5">
        <f>RF!B23</f>
        <v>4.05</v>
      </c>
      <c r="D23" s="5">
        <f>LR!B23</f>
        <v>4.2881657806313997</v>
      </c>
      <c r="E23" s="5">
        <f>Adaboost!B23</f>
        <v>4.5826086956521701</v>
      </c>
      <c r="F23" s="5">
        <f>XGBR!B23</f>
        <v>4.2295299999999996</v>
      </c>
      <c r="G23" s="5">
        <f>Huber!B23</f>
        <v>4.1005715973863204</v>
      </c>
      <c r="H23" s="5">
        <f>BayesRidge!B23</f>
        <v>4.2516897462084398</v>
      </c>
      <c r="I23" s="5">
        <f>Elastic!B23</f>
        <v>4.2533203452787696</v>
      </c>
      <c r="J23" s="5">
        <f>GBR!B23</f>
        <v>4.1254787456317201</v>
      </c>
      <c r="K23" s="6">
        <f t="shared" si="0"/>
        <v>4.2286330849404541</v>
      </c>
      <c r="L23">
        <f t="shared" si="2"/>
        <v>4.5826086956521701</v>
      </c>
      <c r="M23">
        <f t="shared" si="3"/>
        <v>4.05</v>
      </c>
      <c r="N23">
        <v>4.2</v>
      </c>
      <c r="O23" s="5">
        <f>RF!C23</f>
        <v>5.0599999999999996</v>
      </c>
      <c r="P23" s="5">
        <f>LR!C23</f>
        <v>5.5108657401451797</v>
      </c>
      <c r="Q23" s="5">
        <f>Adaboost!C23</f>
        <v>5.8485856905158</v>
      </c>
      <c r="R23" s="5">
        <f>XGBR!C23</f>
        <v>5.0055065000000001</v>
      </c>
      <c r="S23" s="5">
        <f>Huber!C23</f>
        <v>5.2001979138776999</v>
      </c>
      <c r="T23" s="5">
        <f>BayesRidge!C23</f>
        <v>5.5006117858919197</v>
      </c>
      <c r="U23" s="5">
        <f>Elastic!C23</f>
        <v>5.4139618882732501</v>
      </c>
      <c r="V23" s="5">
        <f>GBR!C23</f>
        <v>5.1215306364250299</v>
      </c>
      <c r="W23" s="6">
        <f t="shared" si="1"/>
        <v>5.3527628265714942</v>
      </c>
      <c r="X23" s="6">
        <f t="shared" si="4"/>
        <v>5.8485856905158</v>
      </c>
      <c r="Y23" s="6">
        <f t="shared" si="5"/>
        <v>5.0055065000000001</v>
      </c>
      <c r="Z23">
        <v>5.4</v>
      </c>
      <c r="AC23" s="6"/>
      <c r="AE23" t="s">
        <v>181</v>
      </c>
      <c r="AF23" s="6">
        <f>RF!D23</f>
        <v>5.7</v>
      </c>
      <c r="AG23" s="6">
        <f>LR!D23</f>
        <v>5.8684601608224698</v>
      </c>
      <c r="AH23" s="6">
        <f>Adaboost!D23</f>
        <v>4.6895640686922002</v>
      </c>
      <c r="AI23" s="6">
        <f>XGBR!D23</f>
        <v>5.4433803999999997</v>
      </c>
      <c r="AJ23" s="6">
        <f>Huber!D23</f>
        <v>5.8149026724862001</v>
      </c>
      <c r="AK23" s="6">
        <f>BayesRidge!D23</f>
        <v>5.8020079974655498</v>
      </c>
      <c r="AL23" s="6">
        <f>Elastic!D23</f>
        <v>5.06368159562538</v>
      </c>
      <c r="AM23" s="6">
        <f>GBR!D23</f>
        <v>5.7584948927298703</v>
      </c>
      <c r="AN23" s="6">
        <f>AVERAGE(AF23:AM23,Neural!D23)</f>
        <v>5.5474445437576918</v>
      </c>
      <c r="AO23" s="6">
        <f>MAX(AF23:AM23,Neural!D23)</f>
        <v>5.8684601608224698</v>
      </c>
      <c r="AP23" s="6">
        <f>MIN(AF23:AM23,Neural!D23)</f>
        <v>4.6895640686922002</v>
      </c>
    </row>
    <row r="24" spans="1:42" ht="15" thickBot="1" x14ac:dyDescent="0.35">
      <c r="A24" t="s">
        <v>162</v>
      </c>
      <c r="B24" t="s">
        <v>128</v>
      </c>
      <c r="C24" s="5">
        <f>RF!B24</f>
        <v>3.02</v>
      </c>
      <c r="D24" s="5">
        <f>LR!B24</f>
        <v>3.4065373967843802</v>
      </c>
      <c r="E24" s="5">
        <f>Adaboost!B24</f>
        <v>3.6228571428571401</v>
      </c>
      <c r="F24" s="5">
        <f>XGBR!B24</f>
        <v>3.0825076</v>
      </c>
      <c r="G24" s="5">
        <f>Huber!B24</f>
        <v>3.1005727800749301</v>
      </c>
      <c r="H24" s="5">
        <f>BayesRidge!B24</f>
        <v>3.37734267709022</v>
      </c>
      <c r="I24" s="5">
        <f>Elastic!B24</f>
        <v>3.6491312654977999</v>
      </c>
      <c r="J24" s="5">
        <f>GBR!B24</f>
        <v>3.10632693040144</v>
      </c>
      <c r="K24" s="6">
        <f t="shared" si="0"/>
        <v>3.2892172694793653</v>
      </c>
      <c r="L24">
        <f>MAX(C24:J24)</f>
        <v>3.6491312654977999</v>
      </c>
      <c r="M24">
        <f>MIN(C24:J24)</f>
        <v>3.02</v>
      </c>
      <c r="N24">
        <v>3.6</v>
      </c>
      <c r="O24" s="5">
        <f>RF!C24</f>
        <v>4.04</v>
      </c>
      <c r="P24" s="5">
        <f>LR!C24</f>
        <v>4.2550684828575598</v>
      </c>
      <c r="Q24" s="5">
        <f>Adaboost!C24</f>
        <v>4.6951871657754003</v>
      </c>
      <c r="R24" s="5">
        <f>XGBR!C24</f>
        <v>4.2742576999999997</v>
      </c>
      <c r="S24" s="5">
        <f>Huber!C24</f>
        <v>4.0001938879967502</v>
      </c>
      <c r="T24" s="5">
        <f>BayesRidge!C24</f>
        <v>4.2449457817345504</v>
      </c>
      <c r="U24" s="5">
        <f>Elastic!C24</f>
        <v>4.2803325955282698</v>
      </c>
      <c r="V24" s="5">
        <f>GBR!C24</f>
        <v>4.0702359390545801</v>
      </c>
      <c r="W24" s="6">
        <f t="shared" si="1"/>
        <v>4.2305805287267306</v>
      </c>
      <c r="X24" s="6">
        <f>MAX(O24:V24)</f>
        <v>4.6951871657754003</v>
      </c>
      <c r="Y24" s="6">
        <f>MIN(O24:V24)</f>
        <v>4.0001938879967502</v>
      </c>
      <c r="Z24">
        <v>4</v>
      </c>
      <c r="AA24" s="6">
        <f>MAX(L24,M24,X25,Y25)-MIN(L25,M25,X24,Y24)</f>
        <v>1.8483918025190498</v>
      </c>
      <c r="AB24" s="6">
        <f>MIN(L24,M24,X25,Y25)-MAX(L25,M25,X24,Y24)</f>
        <v>-2.8402409638554196</v>
      </c>
      <c r="AC24" s="6"/>
      <c r="AE24" t="s">
        <v>161</v>
      </c>
      <c r="AF24" s="6">
        <f>RF!D24</f>
        <v>5.2</v>
      </c>
      <c r="AG24" s="6">
        <f>LR!D24</f>
        <v>5.5701968854307102</v>
      </c>
      <c r="AH24" s="6">
        <f>Adaboost!D24</f>
        <v>4.6895640686922002</v>
      </c>
      <c r="AI24" s="6">
        <f>XGBR!D24</f>
        <v>5.4429499999999997</v>
      </c>
      <c r="AJ24" s="6">
        <f>Huber!D24</f>
        <v>5.5501855632067301</v>
      </c>
      <c r="AK24" s="6">
        <f>BayesRidge!D24</f>
        <v>5.63319676286822</v>
      </c>
      <c r="AL24" s="6">
        <f>Elastic!D24</f>
        <v>5.23203560108609</v>
      </c>
      <c r="AM24" s="6">
        <f>GBR!D24</f>
        <v>5.7417324840747002</v>
      </c>
      <c r="AN24" s="6">
        <f>AVERAGE(AF24:AM24,Neural!D24)</f>
        <v>5.4044268161838254</v>
      </c>
      <c r="AO24" s="6">
        <f>MAX(AF24:AM24,Neural!D24)</f>
        <v>5.7417324840747002</v>
      </c>
      <c r="AP24" s="6">
        <f>MIN(AF24:AM24,Neural!D24)</f>
        <v>4.6895640686922002</v>
      </c>
    </row>
    <row r="25" spans="1:42" ht="15" thickBot="1" x14ac:dyDescent="0.35">
      <c r="A25" t="s">
        <v>128</v>
      </c>
      <c r="B25" t="s">
        <v>162</v>
      </c>
      <c r="C25" s="5">
        <f>RF!B25</f>
        <v>5.16</v>
      </c>
      <c r="D25" s="5">
        <f>LR!B25</f>
        <v>5.3935903432952399</v>
      </c>
      <c r="E25" s="5">
        <f>Adaboost!B25</f>
        <v>5.8602409638554196</v>
      </c>
      <c r="F25" s="5">
        <f>XGBR!B25</f>
        <v>5.1522154999999996</v>
      </c>
      <c r="G25" s="5">
        <f>Huber!B25</f>
        <v>5.2001703055518496</v>
      </c>
      <c r="H25" s="5">
        <f>BayesRidge!B25</f>
        <v>5.38672086274725</v>
      </c>
      <c r="I25" s="5">
        <f>Elastic!B25</f>
        <v>4.9508433452811804</v>
      </c>
      <c r="J25" s="5">
        <f>GBR!B25</f>
        <v>5.1481760245501498</v>
      </c>
      <c r="K25" s="6">
        <f t="shared" ref="K25:K35" si="6">AVERAGE(C25:J25,B62)</f>
        <v>5.2920986055854176</v>
      </c>
      <c r="L25">
        <f t="shared" si="2"/>
        <v>5.8602409638554196</v>
      </c>
      <c r="M25">
        <f t="shared" si="3"/>
        <v>4.9508433452811804</v>
      </c>
      <c r="N25">
        <v>5.3</v>
      </c>
      <c r="O25" s="5">
        <f>RF!C25</f>
        <v>5.23</v>
      </c>
      <c r="P25" s="5">
        <f>LR!C25</f>
        <v>5.7155471570974097</v>
      </c>
      <c r="Q25" s="5">
        <f>Adaboost!C25</f>
        <v>5.8485856905158</v>
      </c>
      <c r="R25" s="5">
        <f>XGBR!C25</f>
        <v>5.0304985000000002</v>
      </c>
      <c r="S25" s="5">
        <f>Huber!C25</f>
        <v>5.40044817276247</v>
      </c>
      <c r="T25" s="5">
        <f>BayesRidge!C25</f>
        <v>5.69721690385669</v>
      </c>
      <c r="U25" s="5">
        <f>Elastic!C25</f>
        <v>5.1614250531406496</v>
      </c>
      <c r="V25" s="5">
        <f>GBR!C25</f>
        <v>5.08600417117818</v>
      </c>
      <c r="W25" s="6">
        <f t="shared" si="1"/>
        <v>5.4159044798806981</v>
      </c>
      <c r="X25" s="6">
        <f t="shared" si="4"/>
        <v>5.8485856905158</v>
      </c>
      <c r="Y25" s="6">
        <f t="shared" si="5"/>
        <v>5.0304985000000002</v>
      </c>
      <c r="Z25">
        <v>5.8</v>
      </c>
      <c r="AC25" s="6"/>
      <c r="AE25" t="s">
        <v>190</v>
      </c>
      <c r="AF25" s="6">
        <f>RF!D25</f>
        <v>1</v>
      </c>
      <c r="AG25" s="6">
        <f>LR!D25</f>
        <v>1.8400567291191701</v>
      </c>
      <c r="AH25" s="6">
        <f>Adaboost!D25</f>
        <v>3.8762626262626201</v>
      </c>
      <c r="AI25" s="6">
        <f>XGBR!D25</f>
        <v>1.7253267000000001</v>
      </c>
      <c r="AJ25" s="6">
        <f>Huber!D25</f>
        <v>1.74903067205995</v>
      </c>
      <c r="AK25" s="6">
        <f>BayesRidge!D25</f>
        <v>1.7957961033754199</v>
      </c>
      <c r="AL25" s="6">
        <f>Elastic!D25</f>
        <v>3.3715064969489901</v>
      </c>
      <c r="AM25" s="6">
        <f>GBR!D25</f>
        <v>1.55565493653314</v>
      </c>
      <c r="AN25" s="6">
        <f>AVERAGE(AF25:AM25,Neural!D25)</f>
        <v>2.0611065430359599</v>
      </c>
      <c r="AO25" s="6">
        <f>MAX(AF25:AM25,Neural!D25)</f>
        <v>3.8762626262626201</v>
      </c>
      <c r="AP25" s="6">
        <f>MIN(AF25:AM25,Neural!D25)</f>
        <v>1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CLE</v>
      </c>
      <c r="E38" s="6" t="str">
        <f>B2</f>
        <v>BAL</v>
      </c>
      <c r="F38" s="6">
        <f>(K2+W3)/2</f>
        <v>4.9615929470429494</v>
      </c>
      <c r="G38" s="6">
        <f>(K3+W2)/2</f>
        <v>4.8730410108650117</v>
      </c>
      <c r="H38" s="6">
        <f>F38-G38</f>
        <v>8.8551936177937662E-2</v>
      </c>
      <c r="I38" s="6" t="str">
        <f>IF(G38&gt;F38,E38,D38)</f>
        <v>CLE</v>
      </c>
      <c r="J38" s="6">
        <f t="shared" ref="J38:J51" si="7">F38+G38</f>
        <v>9.8346339579079611</v>
      </c>
      <c r="L38" s="10">
        <f>MAX(K2,W3)</f>
        <v>5.4305449888618504</v>
      </c>
      <c r="M38" s="6">
        <f>MAX(K3,W2)</f>
        <v>5.9070521340211002</v>
      </c>
      <c r="N38" s="6">
        <f t="shared" ref="N38:N54" si="8">L38-M38</f>
        <v>-0.47650714515924975</v>
      </c>
      <c r="O38" s="6" t="str">
        <f t="shared" ref="O38:O54" si="9">IF(M38&gt;L38,E38,D38)</f>
        <v>BAL</v>
      </c>
      <c r="P38" s="6">
        <f t="shared" ref="P38:P54" si="10">L38+M38</f>
        <v>11.337597122882951</v>
      </c>
      <c r="AA38"/>
      <c r="AC38" s="6"/>
    </row>
    <row r="39" spans="1:42" ht="15" thickBot="1" x14ac:dyDescent="0.35">
      <c r="A39" t="str">
        <f>A2</f>
        <v>CLE</v>
      </c>
      <c r="B39" s="5">
        <f>Neural!B2</f>
        <v>4.7042357050638399</v>
      </c>
      <c r="C39" s="5">
        <f>Neural!C2</f>
        <v>3.7346588911153602</v>
      </c>
      <c r="D39" s="6" t="str">
        <f>A4</f>
        <v>PHI</v>
      </c>
      <c r="E39" s="6" t="str">
        <f>B4</f>
        <v>DET</v>
      </c>
      <c r="F39" s="6">
        <f>(K4+W5)/2</f>
        <v>4.1603959156050019</v>
      </c>
      <c r="G39" s="6">
        <f>(K5+W4)/2</f>
        <v>4.0857372057299139</v>
      </c>
      <c r="H39" s="6">
        <f t="shared" ref="H39:H46" si="11">F39-G39</f>
        <v>7.4658709875087936E-2</v>
      </c>
      <c r="I39" s="6" t="str">
        <f t="shared" ref="I39:I51" si="12">IF(G39&gt;F39,E39,D39)</f>
        <v>PHI</v>
      </c>
      <c r="J39" s="6">
        <f t="shared" si="7"/>
        <v>8.2461331213349158</v>
      </c>
      <c r="L39" s="10">
        <f>MAX(K4,W5)</f>
        <v>5.027886218991247</v>
      </c>
      <c r="M39" s="11">
        <f>MAX(K5,W4)</f>
        <v>4.3096038564457153</v>
      </c>
      <c r="N39" s="6">
        <f t="shared" si="8"/>
        <v>0.71828236254553168</v>
      </c>
      <c r="O39" s="6" t="str">
        <f t="shared" si="9"/>
        <v>PHI</v>
      </c>
      <c r="P39" s="6">
        <f t="shared" si="10"/>
        <v>9.3374900754369623</v>
      </c>
      <c r="AA39"/>
      <c r="AC39" s="6"/>
    </row>
    <row r="40" spans="1:42" ht="15" thickBot="1" x14ac:dyDescent="0.35">
      <c r="A40" t="str">
        <f>A3</f>
        <v>BAL</v>
      </c>
      <c r="B40" s="5">
        <f>Neural!B3</f>
        <v>5.9511396116115503</v>
      </c>
      <c r="C40" s="5">
        <f>Neural!C3</f>
        <v>5.7201987151512004</v>
      </c>
      <c r="D40" s="6" t="str">
        <f>A6</f>
        <v>SEA</v>
      </c>
      <c r="E40" s="6" t="str">
        <f>B6</f>
        <v>TBR</v>
      </c>
      <c r="F40" s="6">
        <f>(K6+W7)/2</f>
        <v>4.207511433201935</v>
      </c>
      <c r="G40" s="6">
        <f>(K7+W6)/2</f>
        <v>4.2903885115448146</v>
      </c>
      <c r="H40" s="6">
        <f t="shared" si="11"/>
        <v>-8.2877078342879607E-2</v>
      </c>
      <c r="I40" s="6" t="str">
        <f t="shared" si="12"/>
        <v>TBR</v>
      </c>
      <c r="J40" s="6">
        <f t="shared" si="7"/>
        <v>8.4978999447467487</v>
      </c>
      <c r="L40" s="10">
        <f>MAX(K6,W7)</f>
        <v>4.3752068791240326</v>
      </c>
      <c r="M40" s="10">
        <f>MAX(K7,W6)</f>
        <v>4.7877694771833639</v>
      </c>
      <c r="N40" s="6">
        <f t="shared" si="8"/>
        <v>-0.41256259805933126</v>
      </c>
      <c r="O40" s="6" t="str">
        <f t="shared" si="9"/>
        <v>TBR</v>
      </c>
      <c r="P40" s="6">
        <f t="shared" si="10"/>
        <v>9.1629763563073965</v>
      </c>
      <c r="AA40"/>
      <c r="AC40" s="6"/>
    </row>
    <row r="41" spans="1:42" ht="15" thickBot="1" x14ac:dyDescent="0.35">
      <c r="A41" t="str">
        <f>A4</f>
        <v>PHI</v>
      </c>
      <c r="B41" s="5">
        <f>Neural!B4</f>
        <v>5.10943739137638</v>
      </c>
      <c r="C41" s="5">
        <f>Neural!C4</f>
        <v>4.4495427966169201</v>
      </c>
      <c r="D41" s="6" t="str">
        <f>A8</f>
        <v>PIT</v>
      </c>
      <c r="E41" s="6" t="str">
        <f>B8</f>
        <v>CIN</v>
      </c>
      <c r="F41" s="6">
        <f>(K8+W9)/2</f>
        <v>3.5231414547728326</v>
      </c>
      <c r="G41" s="6">
        <f>(K9+W8)/2</f>
        <v>3.6780387383830488</v>
      </c>
      <c r="H41" s="6">
        <f t="shared" si="11"/>
        <v>-0.15489728361021626</v>
      </c>
      <c r="I41" s="6" t="str">
        <f t="shared" si="12"/>
        <v>CIN</v>
      </c>
      <c r="J41" s="6">
        <f t="shared" si="7"/>
        <v>7.2011801931558814</v>
      </c>
      <c r="L41" s="10">
        <f>MAX(K8,W9)</f>
        <v>3.5486012748410398</v>
      </c>
      <c r="M41" s="10">
        <f>MAX(K9,W8)</f>
        <v>4.3547600442542702</v>
      </c>
      <c r="N41" s="6">
        <f t="shared" si="8"/>
        <v>-0.80615876941323039</v>
      </c>
      <c r="O41" s="6" t="str">
        <f t="shared" si="9"/>
        <v>CIN</v>
      </c>
      <c r="P41" s="6">
        <f t="shared" si="10"/>
        <v>7.9033613190953105</v>
      </c>
      <c r="AA41"/>
      <c r="AC41" s="6"/>
    </row>
    <row r="42" spans="1:42" ht="15" thickBot="1" x14ac:dyDescent="0.35">
      <c r="A42" t="str">
        <f>A5</f>
        <v>DET</v>
      </c>
      <c r="B42" s="5">
        <f>Neural!B5</f>
        <v>3.61176880084993</v>
      </c>
      <c r="C42" s="5">
        <f>Neural!C5</f>
        <v>3.3069786422949101</v>
      </c>
      <c r="D42" s="6" t="str">
        <f>A10</f>
        <v>TOR</v>
      </c>
      <c r="E42" s="6" t="str">
        <f>B10</f>
        <v>BOS</v>
      </c>
      <c r="F42" s="6">
        <f>(K10+W11)/2</f>
        <v>3.4045211937173878</v>
      </c>
      <c r="G42" s="6">
        <f>(K11+W10)/2</f>
        <v>5.1917546169866533</v>
      </c>
      <c r="H42" s="6">
        <f t="shared" si="11"/>
        <v>-1.7872334232692655</v>
      </c>
      <c r="I42" s="6" t="str">
        <f t="shared" si="12"/>
        <v>BOS</v>
      </c>
      <c r="J42" s="6">
        <f t="shared" si="7"/>
        <v>8.5962758107040411</v>
      </c>
      <c r="L42" s="10">
        <f>MAX(K10,W11)</f>
        <v>3.4876757991664489</v>
      </c>
      <c r="M42" s="6">
        <f>MAX(K11,W10)</f>
        <v>5.4370950321365887</v>
      </c>
      <c r="N42" s="6">
        <f t="shared" si="8"/>
        <v>-1.9494192329701399</v>
      </c>
      <c r="O42" s="6" t="str">
        <f t="shared" si="9"/>
        <v>BOS</v>
      </c>
      <c r="P42" s="6">
        <f t="shared" si="10"/>
        <v>8.9247708313030376</v>
      </c>
      <c r="AA42"/>
      <c r="AC42" s="6"/>
    </row>
    <row r="43" spans="1:42" ht="15" thickBot="1" x14ac:dyDescent="0.35">
      <c r="A43" t="str">
        <f>A6</f>
        <v>SEA</v>
      </c>
      <c r="B43" s="5">
        <f>Neural!B6</f>
        <v>4.1238792925538199</v>
      </c>
      <c r="C43" s="5">
        <f>Neural!C6</f>
        <v>3.6120335724819199</v>
      </c>
      <c r="D43" s="6" t="str">
        <f>A12</f>
        <v>ATL</v>
      </c>
      <c r="E43" s="6" t="str">
        <f>B12</f>
        <v>STL</v>
      </c>
      <c r="F43" s="6">
        <f>(K12+W13)/2</f>
        <v>4.630014604779606</v>
      </c>
      <c r="G43" s="6">
        <f>(K13+W12)/2</f>
        <v>3.9178323237030783</v>
      </c>
      <c r="H43" s="6">
        <f t="shared" si="11"/>
        <v>0.7121822810765277</v>
      </c>
      <c r="I43" s="6" t="str">
        <f t="shared" si="12"/>
        <v>ATL</v>
      </c>
      <c r="J43" s="6">
        <f t="shared" si="7"/>
        <v>8.5478469284826843</v>
      </c>
      <c r="L43" s="10">
        <f>MAX(K12,W13)</f>
        <v>5.0146171806528237</v>
      </c>
      <c r="M43" s="6">
        <f>MAX(K13,W12)</f>
        <v>4.8900904421813811</v>
      </c>
      <c r="N43" s="6">
        <f t="shared" si="8"/>
        <v>0.12452673847144258</v>
      </c>
      <c r="O43" s="6" t="str">
        <f t="shared" si="9"/>
        <v>ATL</v>
      </c>
      <c r="P43" s="6">
        <f t="shared" si="10"/>
        <v>9.9047076228342057</v>
      </c>
      <c r="AA43"/>
      <c r="AC43" s="6"/>
    </row>
    <row r="44" spans="1:42" ht="15" thickBot="1" x14ac:dyDescent="0.35">
      <c r="A44" t="str">
        <f>A8</f>
        <v>PIT</v>
      </c>
      <c r="B44" s="5">
        <f>Neural!B8</f>
        <v>3.5725612520142702</v>
      </c>
      <c r="C44" s="5">
        <f>Neural!C8</f>
        <v>4.4483127391702597</v>
      </c>
      <c r="D44" s="6" t="str">
        <f>A14</f>
        <v>LAD</v>
      </c>
      <c r="E44" s="6" t="str">
        <f>B14</f>
        <v>CHW</v>
      </c>
      <c r="F44" s="6">
        <f>(K14+W15)/2</f>
        <v>4.7933263026574942</v>
      </c>
      <c r="G44" s="6">
        <f>(K15+W14)/2</f>
        <v>3.7346635257511362</v>
      </c>
      <c r="H44" s="6">
        <f t="shared" si="11"/>
        <v>1.0586627769063579</v>
      </c>
      <c r="I44" s="6" t="str">
        <f t="shared" si="12"/>
        <v>LAD</v>
      </c>
      <c r="J44" s="6">
        <f t="shared" si="7"/>
        <v>8.5279898284086304</v>
      </c>
      <c r="L44" s="10">
        <f>MAX(K14,W15)</f>
        <v>5.1848964725186484</v>
      </c>
      <c r="M44" s="6">
        <f>MAX(K15,W14)</f>
        <v>4.1876640124917763</v>
      </c>
      <c r="N44" s="6">
        <f t="shared" si="8"/>
        <v>0.99723246002687205</v>
      </c>
      <c r="O44" s="6" t="str">
        <f t="shared" si="9"/>
        <v>LAD</v>
      </c>
      <c r="P44" s="6">
        <f t="shared" si="10"/>
        <v>9.3725604850104247</v>
      </c>
      <c r="AA44"/>
      <c r="AC44" s="6"/>
    </row>
    <row r="45" spans="1:42" ht="15" thickBot="1" x14ac:dyDescent="0.35">
      <c r="A45" t="str">
        <f>A7</f>
        <v>TBR</v>
      </c>
      <c r="B45" s="5">
        <f>Neural!B7</f>
        <v>4.9191853765421101</v>
      </c>
      <c r="C45" s="5">
        <f>Neural!C7</f>
        <v>4.6202208623797603</v>
      </c>
      <c r="D45" s="6" t="str">
        <f>A16</f>
        <v>MIA</v>
      </c>
      <c r="E45" s="6" t="str">
        <f>B16</f>
        <v>KCR</v>
      </c>
      <c r="F45" s="6">
        <f>(K16+W17)/2</f>
        <v>3.7998480220437738</v>
      </c>
      <c r="G45" s="6">
        <f>(K17+W16)/2</f>
        <v>3.8060617594649377</v>
      </c>
      <c r="H45" s="6">
        <f t="shared" si="11"/>
        <v>-6.213737421163934E-3</v>
      </c>
      <c r="I45" s="6" t="str">
        <f t="shared" si="12"/>
        <v>KCR</v>
      </c>
      <c r="J45" s="6">
        <f t="shared" si="7"/>
        <v>7.6059097815087116</v>
      </c>
      <c r="L45" s="10">
        <f>MAX(K16,W17)</f>
        <v>4.287318345249763</v>
      </c>
      <c r="M45" s="6">
        <f>MAX(K17,W16)</f>
        <v>4.9725108157519884</v>
      </c>
      <c r="N45" s="6">
        <f t="shared" si="8"/>
        <v>-0.68519247050222543</v>
      </c>
      <c r="O45" s="6" t="str">
        <f t="shared" si="9"/>
        <v>KCR</v>
      </c>
      <c r="P45" s="6">
        <f t="shared" si="10"/>
        <v>9.2598291610017505</v>
      </c>
      <c r="AA45"/>
      <c r="AC45" s="6"/>
    </row>
    <row r="46" spans="1:42" ht="15" thickBot="1" x14ac:dyDescent="0.35">
      <c r="A46" t="str">
        <f t="shared" ref="A46:A61" si="13">A9</f>
        <v>CIN</v>
      </c>
      <c r="B46" s="5">
        <f>Neural!B9</f>
        <v>2.87884350280881</v>
      </c>
      <c r="C46" s="5">
        <f>Neural!C9</f>
        <v>3.3747270727053</v>
      </c>
      <c r="D46" s="6" t="str">
        <f>A18</f>
        <v>TEX</v>
      </c>
      <c r="E46" s="6" t="str">
        <f>B18</f>
        <v>MIL</v>
      </c>
      <c r="F46" s="6">
        <f>(K18+W19)/2</f>
        <v>4.1104566510575067</v>
      </c>
      <c r="G46" s="6">
        <f>(K19+W18)/2</f>
        <v>4.1504105452396516</v>
      </c>
      <c r="H46" s="6">
        <f t="shared" si="11"/>
        <v>-3.99538941821449E-2</v>
      </c>
      <c r="I46" s="6" t="str">
        <f t="shared" si="12"/>
        <v>MIL</v>
      </c>
      <c r="J46" s="6">
        <f t="shared" si="7"/>
        <v>8.2608671962971592</v>
      </c>
      <c r="L46" s="10">
        <f>MAX(K18,W19)</f>
        <v>4.2428608592483137</v>
      </c>
      <c r="M46" s="6">
        <f>MAX(K19,W18)</f>
        <v>4.1938799593749101</v>
      </c>
      <c r="N46" s="6">
        <f t="shared" si="8"/>
        <v>4.8980899873403594E-2</v>
      </c>
      <c r="O46" s="6" t="str">
        <f t="shared" si="9"/>
        <v>TEX</v>
      </c>
      <c r="P46" s="6">
        <f t="shared" si="10"/>
        <v>8.4367408186232247</v>
      </c>
      <c r="AA46"/>
      <c r="AC46" s="6"/>
    </row>
    <row r="47" spans="1:42" ht="15" thickBot="1" x14ac:dyDescent="0.35">
      <c r="A47" t="str">
        <f t="shared" si="13"/>
        <v>TOR</v>
      </c>
      <c r="B47" s="5">
        <f>Neural!B10</f>
        <v>3.36090717990546</v>
      </c>
      <c r="C47" s="5">
        <f>Neural!C10</f>
        <v>5.0532568308802901</v>
      </c>
      <c r="D47" s="6" t="str">
        <f>A20</f>
        <v>OAK</v>
      </c>
      <c r="E47" s="6" t="str">
        <f>B20</f>
        <v>LAA</v>
      </c>
      <c r="F47" s="6">
        <f>(K20+W21)/2</f>
        <v>4.6219798953681464</v>
      </c>
      <c r="G47" s="6">
        <f>(K21+W20)/2</f>
        <v>4.6767404024295756</v>
      </c>
      <c r="H47" s="6">
        <f t="shared" ref="H47:H48" si="14">F47-G47</f>
        <v>-5.4760507061429209E-2</v>
      </c>
      <c r="I47" s="6" t="str">
        <f t="shared" si="12"/>
        <v>LAA</v>
      </c>
      <c r="J47" s="6">
        <f t="shared" si="7"/>
        <v>9.2987202977977219</v>
      </c>
      <c r="L47" s="10">
        <f>MAX(K20,W21)</f>
        <v>5.3692019044630968</v>
      </c>
      <c r="M47" s="6">
        <f>MAX(K21,W20)</f>
        <v>5.3912818898200738</v>
      </c>
      <c r="N47" s="6">
        <f t="shared" si="8"/>
        <v>-2.2079985356977083E-2</v>
      </c>
      <c r="O47" s="6" t="str">
        <f t="shared" si="9"/>
        <v>LAA</v>
      </c>
      <c r="P47" s="6">
        <f t="shared" si="10"/>
        <v>10.760483794283171</v>
      </c>
      <c r="AA47"/>
      <c r="AC47" s="6"/>
    </row>
    <row r="48" spans="1:42" ht="15" thickBot="1" x14ac:dyDescent="0.35">
      <c r="A48" t="str">
        <f t="shared" si="13"/>
        <v>BOS</v>
      </c>
      <c r="B48" s="5">
        <f>Neural!B11</f>
        <v>5.6553868573241299</v>
      </c>
      <c r="C48" s="5">
        <f>Neural!C11</f>
        <v>3.8111935446654099</v>
      </c>
      <c r="D48" s="6" t="str">
        <f>A22</f>
        <v>WSN</v>
      </c>
      <c r="E48" s="6" t="str">
        <f>B22</f>
        <v>SDP</v>
      </c>
      <c r="F48" s="6">
        <f>(K22+W23)/2</f>
        <v>4.8102784166402266</v>
      </c>
      <c r="G48" s="6">
        <f>(K23+W22)/2</f>
        <v>3.8366168593991707</v>
      </c>
      <c r="H48" s="6">
        <f t="shared" si="14"/>
        <v>0.97366155724105585</v>
      </c>
      <c r="I48" s="6" t="str">
        <f t="shared" si="12"/>
        <v>WSN</v>
      </c>
      <c r="J48" s="6">
        <f t="shared" si="7"/>
        <v>8.6468952760393982</v>
      </c>
      <c r="L48" s="10">
        <f>MAX(K22,W23)</f>
        <v>5.3527628265714942</v>
      </c>
      <c r="M48" s="6">
        <f>MAX(K23,W22)</f>
        <v>4.2286330849404541</v>
      </c>
      <c r="N48" s="6">
        <f t="shared" si="8"/>
        <v>1.1241297416310401</v>
      </c>
      <c r="O48" s="6" t="str">
        <f t="shared" si="9"/>
        <v>WSN</v>
      </c>
      <c r="P48" s="6">
        <f t="shared" si="10"/>
        <v>9.5813959115119474</v>
      </c>
      <c r="AA48"/>
      <c r="AC48" s="6"/>
    </row>
    <row r="49" spans="1:29" ht="15" thickBot="1" x14ac:dyDescent="0.35">
      <c r="A49" t="str">
        <f t="shared" si="13"/>
        <v>ATL</v>
      </c>
      <c r="B49" s="5">
        <f>Neural!B12</f>
        <v>4.9851067814081897</v>
      </c>
      <c r="C49" s="5">
        <f>Neural!C12</f>
        <v>2.74656784132506</v>
      </c>
      <c r="D49" s="6" t="str">
        <f>A24</f>
        <v>CHC</v>
      </c>
      <c r="E49" s="6" t="str">
        <f>B24</f>
        <v>SFG</v>
      </c>
      <c r="F49" s="6">
        <f>(K24+W25)/2</f>
        <v>4.3525608746800319</v>
      </c>
      <c r="G49" s="6">
        <f>(K25+W24)/2</f>
        <v>4.7613395671560745</v>
      </c>
      <c r="H49" s="6">
        <f t="shared" ref="H49" si="15">F49-G49</f>
        <v>-0.40877869247604259</v>
      </c>
      <c r="I49" s="6" t="str">
        <f t="shared" si="12"/>
        <v>SFG</v>
      </c>
      <c r="J49" s="6">
        <f t="shared" si="7"/>
        <v>9.1139004418361065</v>
      </c>
      <c r="L49" s="10">
        <f>MAX(K24,W25)</f>
        <v>5.4159044798806981</v>
      </c>
      <c r="M49" s="6">
        <f>MAX(K25,W24)</f>
        <v>5.2920986055854176</v>
      </c>
      <c r="N49" s="6">
        <f t="shared" si="8"/>
        <v>0.12380587429528056</v>
      </c>
      <c r="O49" s="6" t="str">
        <f t="shared" si="9"/>
        <v>CHC</v>
      </c>
      <c r="P49" s="6">
        <f t="shared" si="10"/>
        <v>10.708003085466116</v>
      </c>
      <c r="AA49"/>
      <c r="AC49" s="6"/>
    </row>
    <row r="50" spans="1:29" ht="15" thickBot="1" x14ac:dyDescent="0.35">
      <c r="A50" t="str">
        <f t="shared" si="13"/>
        <v>STL</v>
      </c>
      <c r="B50" s="5">
        <f>Neural!B13</f>
        <v>4.8005305274059404</v>
      </c>
      <c r="C50" s="5">
        <f>Neural!C13</f>
        <v>4.2355144067156196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AA50"/>
      <c r="AC50" s="6"/>
    </row>
    <row r="51" spans="1:29" ht="15" thickBot="1" x14ac:dyDescent="0.35">
      <c r="A51" t="str">
        <f t="shared" si="13"/>
        <v>LAD</v>
      </c>
      <c r="B51" s="5">
        <f>Neural!B14</f>
        <v>5.2538615150950703</v>
      </c>
      <c r="C51" s="5">
        <f>Neural!C14</f>
        <v>4.2189903433148999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AA51"/>
      <c r="AC51" s="6"/>
    </row>
    <row r="52" spans="1:29" ht="15" thickBot="1" x14ac:dyDescent="0.35">
      <c r="A52" t="str">
        <f t="shared" si="13"/>
        <v>CHW</v>
      </c>
      <c r="B52" s="5">
        <f>Neural!B15</f>
        <v>3.21203570750263</v>
      </c>
      <c r="C52" s="14">
        <f>Neural!C15</f>
        <v>4.4871385650365196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AA52"/>
      <c r="AC52" s="6"/>
    </row>
    <row r="53" spans="1:29" ht="15" thickBot="1" x14ac:dyDescent="0.35">
      <c r="A53" t="str">
        <f t="shared" si="13"/>
        <v>MIA</v>
      </c>
      <c r="B53" s="5">
        <f>Neural!B16</f>
        <v>3.35919545266287</v>
      </c>
      <c r="C53" s="14">
        <f>Neural!C16</f>
        <v>5.1152787540105598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KCR</v>
      </c>
      <c r="B54" s="5">
        <f>Neural!B17</f>
        <v>2.4365327452162302</v>
      </c>
      <c r="C54" s="14">
        <f>Neural!C17</f>
        <v>4.4294053315466302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TEX</v>
      </c>
      <c r="B55" s="5">
        <f>Neural!B18</f>
        <v>3.9671373650446999</v>
      </c>
      <c r="C55" s="14">
        <f>Neural!C18</f>
        <v>4.0477215402634599</v>
      </c>
      <c r="N55" s="10"/>
    </row>
    <row r="56" spans="1:29" ht="15" thickBot="1" x14ac:dyDescent="0.35">
      <c r="A56" t="str">
        <f t="shared" si="13"/>
        <v>MIL</v>
      </c>
      <c r="B56" s="5">
        <f>Neural!B19</f>
        <v>4.1620888257241697</v>
      </c>
      <c r="C56" s="14">
        <f>Neural!C19</f>
        <v>4.2340384929171204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OAK</v>
      </c>
      <c r="B57" s="5">
        <f>Neural!B20</f>
        <v>3.7852942198555599</v>
      </c>
      <c r="C57" s="14">
        <f>Neural!C20</f>
        <v>5.6011013112714503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LAA</v>
      </c>
      <c r="B58" s="5">
        <f>Neural!B21</f>
        <v>4.0115530529899699</v>
      </c>
      <c r="C58" s="14">
        <f>Neural!C21</f>
        <v>5.5062146000764498</v>
      </c>
      <c r="D58" s="8" t="str">
        <f t="shared" ref="D58:E74" si="23">D38</f>
        <v>CLE</v>
      </c>
      <c r="E58" s="8" t="str">
        <f t="shared" si="23"/>
        <v>BAL</v>
      </c>
      <c r="F58" s="6">
        <f t="shared" ref="F58:F74" si="24">MIN(L38,L58)</f>
        <v>4.4926409052240484</v>
      </c>
      <c r="G58" s="6">
        <f t="shared" ref="G58:G74" si="25">MAX(M38,M58)</f>
        <v>5.9070521340211002</v>
      </c>
      <c r="H58" s="6">
        <f t="shared" ref="H58:H69" si="26">F58-G58</f>
        <v>-1.4144112287970518</v>
      </c>
      <c r="I58" s="6" t="str">
        <f>IF(G58&gt;F58,E58,D58)</f>
        <v>BAL</v>
      </c>
      <c r="J58" s="6">
        <f t="shared" ref="J58:J71" si="27">F58+G58</f>
        <v>10.399693039245149</v>
      </c>
      <c r="L58" s="6">
        <f>MIN(K2,W3)</f>
        <v>4.4926409052240484</v>
      </c>
      <c r="M58" s="6">
        <f>MIN(K3,W2)</f>
        <v>3.8390298877089228</v>
      </c>
      <c r="N58" s="6">
        <f t="shared" ref="N58:N74" si="28">L58-M58</f>
        <v>0.65361101751512551</v>
      </c>
      <c r="O58" s="6" t="str">
        <f t="shared" ref="O58:O74" si="29">IF(M58&gt;L58,E58,D58)</f>
        <v>CLE</v>
      </c>
      <c r="P58" s="6">
        <f t="shared" ref="P58:P74" si="30">L58+M58</f>
        <v>8.3316707929329716</v>
      </c>
      <c r="AA58"/>
      <c r="AC58" s="6"/>
    </row>
    <row r="59" spans="1:29" ht="15" thickBot="1" x14ac:dyDescent="0.35">
      <c r="A59" t="str">
        <f t="shared" si="13"/>
        <v>WSN</v>
      </c>
      <c r="B59" s="5">
        <f>Neural!B22</f>
        <v>4.2957663308757201</v>
      </c>
      <c r="C59" s="14">
        <f>Neural!C22</f>
        <v>3.6095882081405901</v>
      </c>
      <c r="D59" s="8" t="str">
        <f t="shared" si="23"/>
        <v>PHI</v>
      </c>
      <c r="E59" s="8" t="str">
        <f t="shared" si="23"/>
        <v>DET</v>
      </c>
      <c r="F59" s="6">
        <f t="shared" si="24"/>
        <v>3.2929056122187572</v>
      </c>
      <c r="G59" s="6">
        <f t="shared" si="25"/>
        <v>4.3096038564457153</v>
      </c>
      <c r="H59" s="6">
        <f t="shared" si="26"/>
        <v>-1.0166982442269581</v>
      </c>
      <c r="I59" s="6" t="str">
        <f t="shared" ref="I59:I71" si="31">IF(G59&gt;F59,E59,D59)</f>
        <v>DET</v>
      </c>
      <c r="J59" s="6">
        <f t="shared" si="27"/>
        <v>7.6025094686644721</v>
      </c>
      <c r="L59" s="6">
        <f>MIN(K4,W5)</f>
        <v>3.2929056122187572</v>
      </c>
      <c r="M59" s="6">
        <f>MIN(K5,W4)</f>
        <v>3.8618705550141121</v>
      </c>
      <c r="N59" s="6">
        <f t="shared" si="28"/>
        <v>-0.56896494279535492</v>
      </c>
      <c r="O59" s="6" t="str">
        <f t="shared" si="29"/>
        <v>DET</v>
      </c>
      <c r="P59" s="6">
        <f t="shared" si="30"/>
        <v>7.1547761672328694</v>
      </c>
      <c r="AA59"/>
      <c r="AC59" s="6"/>
    </row>
    <row r="60" spans="1:29" ht="15" thickBot="1" x14ac:dyDescent="0.35">
      <c r="A60" t="str">
        <f t="shared" si="13"/>
        <v>SDP</v>
      </c>
      <c r="B60" s="5">
        <f>Neural!B23</f>
        <v>4.1763328536752704</v>
      </c>
      <c r="C60" s="14">
        <f>Neural!C23</f>
        <v>5.5136052840145702</v>
      </c>
      <c r="D60" s="8" t="str">
        <f t="shared" si="23"/>
        <v>SEA</v>
      </c>
      <c r="E60" s="8" t="str">
        <f t="shared" si="23"/>
        <v>TBR</v>
      </c>
      <c r="F60" s="6">
        <f t="shared" si="24"/>
        <v>4.0398159872798374</v>
      </c>
      <c r="G60" s="6">
        <f t="shared" si="25"/>
        <v>4.7877694771833639</v>
      </c>
      <c r="H60" s="6">
        <f t="shared" si="26"/>
        <v>-0.7479534899035265</v>
      </c>
      <c r="I60" s="6" t="str">
        <f t="shared" si="31"/>
        <v>TBR</v>
      </c>
      <c r="J60" s="6">
        <f t="shared" si="27"/>
        <v>8.8275854644632012</v>
      </c>
      <c r="L60" s="6">
        <f>MIN(K6,W7)</f>
        <v>4.0398159872798374</v>
      </c>
      <c r="M60" s="6">
        <f>MIN(K7,W6)</f>
        <v>3.7930075459062653</v>
      </c>
      <c r="N60" s="6">
        <f t="shared" si="28"/>
        <v>0.24680844137357205</v>
      </c>
      <c r="O60" s="6" t="str">
        <f t="shared" si="29"/>
        <v>SEA</v>
      </c>
      <c r="P60" s="6">
        <f t="shared" si="30"/>
        <v>7.8328235331861027</v>
      </c>
      <c r="AA60"/>
      <c r="AC60" s="6"/>
    </row>
    <row r="61" spans="1:29" ht="15" thickBot="1" x14ac:dyDescent="0.35">
      <c r="A61" t="str">
        <f t="shared" si="13"/>
        <v>CHC</v>
      </c>
      <c r="B61" s="5">
        <f>Neural!B24</f>
        <v>3.2376796326083799</v>
      </c>
      <c r="C61" s="14">
        <f>Neural!C24</f>
        <v>4.2150032055934696</v>
      </c>
      <c r="D61" s="8" t="str">
        <f t="shared" si="23"/>
        <v>PIT</v>
      </c>
      <c r="E61" s="8" t="str">
        <f t="shared" si="23"/>
        <v>CIN</v>
      </c>
      <c r="F61" s="6">
        <f t="shared" si="24"/>
        <v>3.4976816347046258</v>
      </c>
      <c r="G61" s="6">
        <f t="shared" si="25"/>
        <v>4.3547600442542702</v>
      </c>
      <c r="H61" s="6">
        <f t="shared" si="26"/>
        <v>-0.85707840954964443</v>
      </c>
      <c r="I61" s="6" t="str">
        <f t="shared" si="31"/>
        <v>CIN</v>
      </c>
      <c r="J61" s="6">
        <f t="shared" si="27"/>
        <v>7.852441678958896</v>
      </c>
      <c r="L61" s="6">
        <f>MIN(K8,W9)</f>
        <v>3.4976816347046258</v>
      </c>
      <c r="M61" s="6">
        <f>MIN(K9,W8)</f>
        <v>3.0013174325118275</v>
      </c>
      <c r="N61" s="6">
        <f t="shared" si="28"/>
        <v>0.49636420219279831</v>
      </c>
      <c r="O61" s="6" t="str">
        <f t="shared" si="29"/>
        <v>PIT</v>
      </c>
      <c r="P61" s="6">
        <f t="shared" si="30"/>
        <v>6.4989990672164533</v>
      </c>
      <c r="AA61"/>
      <c r="AC61" s="6"/>
    </row>
    <row r="62" spans="1:29" ht="15" thickBot="1" x14ac:dyDescent="0.35">
      <c r="A62" t="str">
        <f t="shared" ref="A62:A66" si="32">A25</f>
        <v>SFG</v>
      </c>
      <c r="B62" s="5">
        <f>Neural!B25</f>
        <v>5.3769301049876699</v>
      </c>
      <c r="C62" s="14">
        <f>Neural!C25</f>
        <v>5.5734146703750804</v>
      </c>
      <c r="D62" s="8" t="str">
        <f t="shared" si="23"/>
        <v>TOR</v>
      </c>
      <c r="E62" s="8" t="str">
        <f t="shared" si="23"/>
        <v>BOS</v>
      </c>
      <c r="F62" s="6">
        <f t="shared" si="24"/>
        <v>3.3213665882683268</v>
      </c>
      <c r="G62" s="6">
        <f t="shared" si="25"/>
        <v>5.4370950321365887</v>
      </c>
      <c r="H62" s="6">
        <f t="shared" si="26"/>
        <v>-2.115728443868262</v>
      </c>
      <c r="I62" s="6" t="str">
        <f t="shared" si="31"/>
        <v>BOS</v>
      </c>
      <c r="J62" s="6">
        <f t="shared" si="27"/>
        <v>8.7584616204049155</v>
      </c>
      <c r="L62" s="6">
        <f>MIN(K10,W11)</f>
        <v>3.3213665882683268</v>
      </c>
      <c r="M62" s="6">
        <f>MIN(K11,W9)</f>
        <v>3.4976816347046258</v>
      </c>
      <c r="N62" s="6">
        <f t="shared" si="28"/>
        <v>-0.17631504643629903</v>
      </c>
      <c r="O62" s="6" t="str">
        <f t="shared" si="29"/>
        <v>BOS</v>
      </c>
      <c r="P62" s="6">
        <f t="shared" si="30"/>
        <v>6.8190482229729525</v>
      </c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14">
        <f>Neural!C26</f>
        <v>0</v>
      </c>
      <c r="D63" s="8" t="str">
        <f t="shared" si="23"/>
        <v>ATL</v>
      </c>
      <c r="E63" s="8" t="str">
        <f t="shared" si="23"/>
        <v>STL</v>
      </c>
      <c r="F63" s="6">
        <f t="shared" si="24"/>
        <v>4.2454120289063884</v>
      </c>
      <c r="G63" s="6">
        <f t="shared" si="25"/>
        <v>4.8900904421813811</v>
      </c>
      <c r="H63" s="6">
        <f t="shared" si="26"/>
        <v>-0.64467841327499276</v>
      </c>
      <c r="I63" s="6" t="str">
        <f t="shared" si="31"/>
        <v>STL</v>
      </c>
      <c r="J63" s="6">
        <f t="shared" si="27"/>
        <v>9.1355024710877686</v>
      </c>
      <c r="L63" s="6">
        <f>MIN(K12,W13)</f>
        <v>4.2454120289063884</v>
      </c>
      <c r="M63" s="6">
        <f>MIN(K13,W12)</f>
        <v>2.945574205224776</v>
      </c>
      <c r="N63" s="6">
        <f t="shared" si="28"/>
        <v>1.2998378236816124</v>
      </c>
      <c r="O63" s="6" t="str">
        <f t="shared" si="29"/>
        <v>ATL</v>
      </c>
      <c r="P63" s="6">
        <f t="shared" si="30"/>
        <v>7.1909862341311648</v>
      </c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14">
        <f>Neural!C27</f>
        <v>0</v>
      </c>
      <c r="D64" s="8" t="str">
        <f t="shared" si="23"/>
        <v>LAD</v>
      </c>
      <c r="E64" s="8" t="str">
        <f t="shared" si="23"/>
        <v>CHW</v>
      </c>
      <c r="F64" s="6">
        <f t="shared" si="24"/>
        <v>4.4017561327963408</v>
      </c>
      <c r="G64" s="6">
        <f t="shared" si="25"/>
        <v>4.1876640124917763</v>
      </c>
      <c r="H64" s="6">
        <f t="shared" si="26"/>
        <v>0.21409212030456448</v>
      </c>
      <c r="I64" s="6" t="str">
        <f t="shared" si="31"/>
        <v>LAD</v>
      </c>
      <c r="J64" s="6">
        <f t="shared" si="27"/>
        <v>8.5894201452881163</v>
      </c>
      <c r="L64" s="6">
        <f>MIN(K14,W15)</f>
        <v>4.4017561327963408</v>
      </c>
      <c r="M64" s="6">
        <f>MIN(K15,W14)</f>
        <v>3.2816630390104962</v>
      </c>
      <c r="N64" s="6">
        <f t="shared" si="28"/>
        <v>1.1200930937858447</v>
      </c>
      <c r="O64" s="6" t="str">
        <f t="shared" si="29"/>
        <v>LAD</v>
      </c>
      <c r="P64" s="6">
        <f t="shared" si="30"/>
        <v>7.683419171806837</v>
      </c>
      <c r="AA64"/>
      <c r="AC64" s="6"/>
    </row>
    <row r="65" spans="1:43" ht="15" thickBot="1" x14ac:dyDescent="0.35">
      <c r="A65">
        <f t="shared" si="32"/>
        <v>0</v>
      </c>
      <c r="B65" s="5">
        <f>Neural!B28</f>
        <v>0</v>
      </c>
      <c r="C65" s="14">
        <f>Neural!C28</f>
        <v>0</v>
      </c>
      <c r="D65" s="8" t="str">
        <f t="shared" si="23"/>
        <v>MIA</v>
      </c>
      <c r="E65" s="8" t="str">
        <f t="shared" si="23"/>
        <v>KCR</v>
      </c>
      <c r="F65" s="6">
        <f t="shared" si="24"/>
        <v>3.3123776988377842</v>
      </c>
      <c r="G65" s="6">
        <f t="shared" si="25"/>
        <v>4.9725108157519884</v>
      </c>
      <c r="H65" s="6">
        <f t="shared" si="26"/>
        <v>-1.6601331169142042</v>
      </c>
      <c r="I65" s="6" t="str">
        <f t="shared" si="31"/>
        <v>KCR</v>
      </c>
      <c r="J65" s="6">
        <f t="shared" si="27"/>
        <v>8.2848885145897722</v>
      </c>
      <c r="L65" s="6">
        <f>MIN(K16,W17)</f>
        <v>3.3123776988377842</v>
      </c>
      <c r="M65" s="6">
        <f>MIN(K17,W16)</f>
        <v>2.6396127031778867</v>
      </c>
      <c r="N65" s="6">
        <f t="shared" si="28"/>
        <v>0.67276499565989756</v>
      </c>
      <c r="O65" s="6" t="str">
        <f t="shared" si="29"/>
        <v>MIA</v>
      </c>
      <c r="P65" s="6">
        <f t="shared" si="30"/>
        <v>5.9519904020156709</v>
      </c>
      <c r="AA65"/>
      <c r="AC65" s="6"/>
    </row>
    <row r="66" spans="1:43" ht="15" thickBot="1" x14ac:dyDescent="0.35">
      <c r="A66">
        <f t="shared" si="32"/>
        <v>0</v>
      </c>
      <c r="B66" s="5">
        <f>Neural!B29</f>
        <v>0</v>
      </c>
      <c r="C66" s="14">
        <f>Neural!C29</f>
        <v>0</v>
      </c>
      <c r="D66" s="8" t="str">
        <f t="shared" si="23"/>
        <v>TEX</v>
      </c>
      <c r="E66" s="8" t="str">
        <f t="shared" si="23"/>
        <v>MIL</v>
      </c>
      <c r="F66" s="6">
        <f t="shared" si="24"/>
        <v>3.9780524428667001</v>
      </c>
      <c r="G66" s="6">
        <f t="shared" si="25"/>
        <v>4.1938799593749101</v>
      </c>
      <c r="H66" s="6">
        <f t="shared" si="26"/>
        <v>-0.21582751650820997</v>
      </c>
      <c r="I66" s="6" t="str">
        <f t="shared" si="31"/>
        <v>MIL</v>
      </c>
      <c r="J66" s="6">
        <f t="shared" si="27"/>
        <v>8.1719324022416107</v>
      </c>
      <c r="L66" s="10">
        <f>MIN(K18,W19)</f>
        <v>3.9780524428667001</v>
      </c>
      <c r="M66" s="6">
        <f>MIN(K19,W18)</f>
        <v>4.1069411311043922</v>
      </c>
      <c r="N66" s="6">
        <f t="shared" si="28"/>
        <v>-0.12888868823769206</v>
      </c>
      <c r="O66" s="6" t="str">
        <f t="shared" si="29"/>
        <v>MIL</v>
      </c>
      <c r="P66" s="6">
        <f t="shared" si="30"/>
        <v>8.0849935739710919</v>
      </c>
      <c r="AA66"/>
      <c r="AC66" s="6"/>
    </row>
    <row r="67" spans="1:43" ht="15" thickBot="1" x14ac:dyDescent="0.35">
      <c r="A67">
        <f t="shared" ref="A67:A70" si="33">A30</f>
        <v>0</v>
      </c>
      <c r="B67" s="5">
        <f>Neural!B30</f>
        <v>0</v>
      </c>
      <c r="C67" s="14">
        <f>Neural!C30</f>
        <v>0</v>
      </c>
      <c r="D67" s="8" t="str">
        <f t="shared" si="23"/>
        <v>OAK</v>
      </c>
      <c r="E67" s="8" t="str">
        <f t="shared" si="23"/>
        <v>LAA</v>
      </c>
      <c r="F67" s="6">
        <f t="shared" si="24"/>
        <v>3.874757886273196</v>
      </c>
      <c r="G67" s="6">
        <f t="shared" si="25"/>
        <v>5.3912818898200738</v>
      </c>
      <c r="H67" s="6">
        <f t="shared" si="26"/>
        <v>-1.5165240035468779</v>
      </c>
      <c r="I67" s="6" t="str">
        <f t="shared" si="31"/>
        <v>LAA</v>
      </c>
      <c r="J67" s="6">
        <f t="shared" si="27"/>
        <v>9.2660397760932689</v>
      </c>
      <c r="L67" s="10">
        <f>MIN(K20,W21)</f>
        <v>3.874757886273196</v>
      </c>
      <c r="M67" s="6">
        <f>MIN(K21,W20)</f>
        <v>3.9621989150390777</v>
      </c>
      <c r="N67" s="6">
        <f t="shared" si="28"/>
        <v>-8.7441028765881779E-2</v>
      </c>
      <c r="O67" s="6" t="str">
        <f t="shared" si="29"/>
        <v>LAA</v>
      </c>
      <c r="P67" s="6">
        <f t="shared" si="30"/>
        <v>7.8369568013122741</v>
      </c>
      <c r="AA67"/>
      <c r="AC67" s="6"/>
    </row>
    <row r="68" spans="1:43" ht="15" thickBot="1" x14ac:dyDescent="0.35">
      <c r="A68">
        <f t="shared" si="33"/>
        <v>0</v>
      </c>
      <c r="B68" s="5">
        <f>Neural!B31</f>
        <v>0</v>
      </c>
      <c r="C68" s="14">
        <f>Neural!C31</f>
        <v>0</v>
      </c>
      <c r="D68" s="8" t="str">
        <f t="shared" si="23"/>
        <v>WSN</v>
      </c>
      <c r="E68" s="8" t="str">
        <f t="shared" si="23"/>
        <v>SDP</v>
      </c>
      <c r="F68" s="6">
        <f t="shared" si="24"/>
        <v>4.267794006708959</v>
      </c>
      <c r="G68" s="6">
        <f t="shared" si="25"/>
        <v>4.2286330849404541</v>
      </c>
      <c r="H68" s="6">
        <f t="shared" si="26"/>
        <v>3.9160921768504942E-2</v>
      </c>
      <c r="I68" s="6" t="str">
        <f t="shared" si="31"/>
        <v>WSN</v>
      </c>
      <c r="J68" s="6">
        <f t="shared" si="27"/>
        <v>8.4964270916494122</v>
      </c>
      <c r="L68" s="10">
        <f>MIN(K22,W23)</f>
        <v>4.267794006708959</v>
      </c>
      <c r="M68" s="6">
        <f>MIN(K23,W22)</f>
        <v>3.4446006338578878</v>
      </c>
      <c r="N68" s="6">
        <f t="shared" si="28"/>
        <v>0.82319337285107119</v>
      </c>
      <c r="O68" s="6" t="str">
        <f t="shared" si="29"/>
        <v>WSN</v>
      </c>
      <c r="P68" s="6">
        <f t="shared" si="30"/>
        <v>7.7123946405668473</v>
      </c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CHC</v>
      </c>
      <c r="E69" s="8" t="str">
        <f t="shared" si="23"/>
        <v>SFG</v>
      </c>
      <c r="F69" s="6">
        <f t="shared" si="24"/>
        <v>3.2892172694793653</v>
      </c>
      <c r="G69" s="6">
        <f t="shared" si="25"/>
        <v>5.2920986055854176</v>
      </c>
      <c r="H69" s="6">
        <f t="shared" si="26"/>
        <v>-2.0028813361060522</v>
      </c>
      <c r="I69" s="6" t="str">
        <f t="shared" si="31"/>
        <v>SFG</v>
      </c>
      <c r="J69" s="6">
        <f t="shared" si="27"/>
        <v>8.5813158750647833</v>
      </c>
      <c r="L69" s="10">
        <f>MIN(K24,W25)</f>
        <v>3.2892172694793653</v>
      </c>
      <c r="M69" s="6">
        <f>MIN(K25,W24)</f>
        <v>4.2305805287267306</v>
      </c>
      <c r="N69" s="6">
        <f t="shared" si="28"/>
        <v>-0.9413632592473653</v>
      </c>
      <c r="O69" s="6" t="str">
        <f t="shared" si="29"/>
        <v>SFG</v>
      </c>
      <c r="P69" s="6">
        <f t="shared" si="30"/>
        <v>7.5197977982060955</v>
      </c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146</v>
      </c>
      <c r="O77" s="15" t="s">
        <v>147</v>
      </c>
      <c r="P77" s="23" t="s">
        <v>48</v>
      </c>
      <c r="Q77" s="15" t="s">
        <v>118</v>
      </c>
      <c r="R77" s="15" t="s">
        <v>146</v>
      </c>
      <c r="S77" s="15" t="s">
        <v>147</v>
      </c>
      <c r="T77" s="23" t="s">
        <v>52</v>
      </c>
      <c r="U77" s="23" t="s">
        <v>53</v>
      </c>
      <c r="V77" s="24" t="s">
        <v>54</v>
      </c>
      <c r="W77" s="24" t="s">
        <v>55</v>
      </c>
      <c r="X77" s="25" t="s">
        <v>116</v>
      </c>
      <c r="Y77" s="25" t="s">
        <v>119</v>
      </c>
      <c r="Z77" s="25" t="s">
        <v>155</v>
      </c>
      <c r="AA77" s="25" t="s">
        <v>154</v>
      </c>
      <c r="AB77" s="25" t="s">
        <v>151</v>
      </c>
      <c r="AC77" s="25" t="s">
        <v>60</v>
      </c>
      <c r="AD77" s="25" t="s">
        <v>14</v>
      </c>
      <c r="AE77" s="24" t="s">
        <v>17</v>
      </c>
      <c r="AF77" s="24" t="s">
        <v>45</v>
      </c>
      <c r="AG77" s="24" t="s">
        <v>46</v>
      </c>
      <c r="AH77" s="25" t="s">
        <v>116</v>
      </c>
      <c r="AI77" s="25" t="s">
        <v>121</v>
      </c>
      <c r="AJ77" s="25" t="s">
        <v>120</v>
      </c>
      <c r="AK77" s="25" t="s">
        <v>152</v>
      </c>
      <c r="AL77" s="25" t="s">
        <v>153</v>
      </c>
      <c r="AM77" s="25" t="s">
        <v>60</v>
      </c>
      <c r="AN77" s="23" t="s">
        <v>14</v>
      </c>
      <c r="AQ77"/>
    </row>
    <row r="78" spans="1:43" x14ac:dyDescent="0.3">
      <c r="D78" s="8" t="str">
        <f t="shared" ref="D78:E91" si="41">D38</f>
        <v>CLE</v>
      </c>
      <c r="E78" s="8" t="str">
        <f t="shared" si="41"/>
        <v>BAL</v>
      </c>
      <c r="F78" s="6">
        <f t="shared" ref="F78:F94" si="42">MAX(L38,L58)</f>
        <v>5.4305449888618504</v>
      </c>
      <c r="G78" s="6">
        <f t="shared" ref="G78:G94" si="43">MIN(M38,M58)</f>
        <v>3.8390298877089228</v>
      </c>
      <c r="H78" s="6">
        <f t="shared" ref="H78:H89" si="44">F78-G78</f>
        <v>1.5915151011529276</v>
      </c>
      <c r="I78" s="6" t="str">
        <f>IF(G78&gt;F78,E78,D78)</f>
        <v>CLE</v>
      </c>
      <c r="J78" s="6">
        <f t="shared" ref="J78:J91" si="45">F78+G78</f>
        <v>9.2695748765707737</v>
      </c>
      <c r="L78" s="15" t="str">
        <f t="shared" ref="L78:L92" si="46">D78</f>
        <v>CLE</v>
      </c>
      <c r="M78" s="15">
        <f>N2</f>
        <v>4.9000000000000004</v>
      </c>
      <c r="N78" s="15">
        <f>Z2</f>
        <v>3.7</v>
      </c>
      <c r="O78" s="15" t="s">
        <v>150</v>
      </c>
      <c r="P78" s="15" t="str">
        <f t="shared" ref="P78:P92" si="47">E78</f>
        <v>BAL</v>
      </c>
      <c r="Q78" s="15">
        <f>N3</f>
        <v>5.9</v>
      </c>
      <c r="R78" s="15">
        <f>Z3</f>
        <v>5.8</v>
      </c>
      <c r="S78" s="15" t="s">
        <v>150</v>
      </c>
      <c r="T78" s="16" t="s">
        <v>144</v>
      </c>
      <c r="U78" s="16" t="s">
        <v>145</v>
      </c>
      <c r="V78" s="28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CLE</v>
      </c>
      <c r="W78" s="29">
        <f t="shared" ref="W78:W92" si="49">(COUNTIF(I38, V78) + COUNTIF(O38, V78) + COUNTIF(I58, V78) + COUNTIF(O58, V78) + COUNTIF(I78, V78))/5</f>
        <v>0.6</v>
      </c>
      <c r="X78" s="29">
        <f>IF(W78=1, 5, IF(W78=0.8, 4, IF(W78=0.6, 3, IF(W78=0.4, 2, IF(W78=0.2, 1, 0)))))</f>
        <v>3</v>
      </c>
      <c r="Y78" s="29">
        <f t="shared" ref="Y78:Y92" si="50">((Q78+N78)/2)-((M78+R78)/2)</f>
        <v>-0.54999999999999893</v>
      </c>
      <c r="Z78" s="29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1</v>
      </c>
      <c r="AA78" s="29" t="e">
        <f>S78-O78</f>
        <v>#VALUE!</v>
      </c>
      <c r="AB78" s="29" t="e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#VALUE!</v>
      </c>
      <c r="AC78" s="29">
        <f>SUM(IF(ISNUMBER(X78), X78, 0), IF(ISNUMBER(Z78), Z78, 0), IF(ISNUMBER(AB78), AB78, 0))</f>
        <v>4</v>
      </c>
      <c r="AD78" s="29" t="s">
        <v>133</v>
      </c>
      <c r="AE78" s="27">
        <v>7.5</v>
      </c>
      <c r="AF78" s="30" t="str">
        <f t="shared" ref="AF78:AF92" si="51">IF(COUNTIF(J38, "&gt;" &amp; AE78) + COUNTIF(P38, "&gt;" &amp; AE78) + COUNTIF(J58, "&gt;" &amp; AE78) + COUNTIF(J78, "&gt;" &amp; AE78) + COUNTIF(P58, "&gt;" &amp; AE78) &gt;= 3, "Over", "Under")</f>
        <v>Over</v>
      </c>
      <c r="AG78" s="31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31">
        <f>IF(AG78=1, 5, IF(AG78=0.8, 4, IF(AG78=0.6, 3, IF(AG78=0.4, 2, IF(AG78=0.2, 1, 0)))))</f>
        <v>5</v>
      </c>
      <c r="AI78" s="31">
        <f t="shared" ref="AI78:AI92" si="53">(((N78+Q78)/2)+((M78+R78)/2))-AE78</f>
        <v>2.6500000000000004</v>
      </c>
      <c r="AJ78" s="31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2.5</v>
      </c>
      <c r="AK78" s="31" t="e">
        <f>O78+S78</f>
        <v>#VALUE!</v>
      </c>
      <c r="AL78" s="31" t="e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#VALUE!</v>
      </c>
      <c r="AM78" s="31">
        <f>SUM(IF(ISNUMBER(AH78), AH78, 0), IF(ISNUMBER(AJ78), AJ78, 0), IF(ISNUMBER(AL78), AL78, 0))</f>
        <v>7.5</v>
      </c>
      <c r="AN78" s="31">
        <v>5</v>
      </c>
      <c r="AQ78"/>
    </row>
    <row r="79" spans="1:43" x14ac:dyDescent="0.3">
      <c r="D79" s="8" t="str">
        <f t="shared" si="41"/>
        <v>PHI</v>
      </c>
      <c r="E79" s="8" t="str">
        <f t="shared" si="41"/>
        <v>DET</v>
      </c>
      <c r="F79" s="6">
        <f t="shared" si="42"/>
        <v>5.027886218991247</v>
      </c>
      <c r="G79" s="6">
        <f t="shared" si="43"/>
        <v>3.8618705550141121</v>
      </c>
      <c r="H79" s="6">
        <f t="shared" si="44"/>
        <v>1.1660156639771349</v>
      </c>
      <c r="I79" s="6" t="str">
        <f t="shared" ref="I79:I91" si="54">IF(G79&gt;F79,E79,D79)</f>
        <v>PHI</v>
      </c>
      <c r="J79" s="6">
        <f t="shared" si="45"/>
        <v>8.8897567740053596</v>
      </c>
      <c r="L79" s="15" t="str">
        <f t="shared" si="46"/>
        <v>PHI</v>
      </c>
      <c r="M79" s="15">
        <f>N4</f>
        <v>4.8</v>
      </c>
      <c r="N79" s="15">
        <f>Z4</f>
        <v>4.3</v>
      </c>
      <c r="O79" s="15" t="s">
        <v>150</v>
      </c>
      <c r="P79" s="15" t="str">
        <f t="shared" si="47"/>
        <v>DET</v>
      </c>
      <c r="Q79" s="15">
        <f>N5</f>
        <v>3.7</v>
      </c>
      <c r="R79" s="15">
        <f>Z5</f>
        <v>3.4</v>
      </c>
      <c r="S79" s="15" t="s">
        <v>150</v>
      </c>
      <c r="T79" s="16" t="s">
        <v>191</v>
      </c>
      <c r="U79" s="16" t="s">
        <v>143</v>
      </c>
      <c r="V79" s="28" t="str">
        <f t="shared" si="48"/>
        <v>PHI</v>
      </c>
      <c r="W79" s="29">
        <f t="shared" si="49"/>
        <v>0.6</v>
      </c>
      <c r="X79" s="29">
        <f t="shared" ref="X79:X92" si="55">IF(W79=1, 5, IF(W79=0.8, 4, IF(W79=0.6, 3, IF(W79=0.4, 2, IF(W79=0.2, 1, 0)))))</f>
        <v>3</v>
      </c>
      <c r="Y79" s="29">
        <f t="shared" si="50"/>
        <v>-9.9999999999999645E-2</v>
      </c>
      <c r="Z79" s="29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0.5</v>
      </c>
      <c r="AA79" s="29" t="e">
        <f t="shared" ref="AA79:AA92" si="57">S79-O79</f>
        <v>#VALUE!</v>
      </c>
      <c r="AB79" s="29" t="e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#VALUE!</v>
      </c>
      <c r="AC79" s="29">
        <f t="shared" ref="AC79:AC93" si="59">SUM(IF(ISNUMBER(X79), X79, 0), IF(ISNUMBER(Z79), Z79, 0), IF(ISNUMBER(AB79), AB79, 0))</f>
        <v>3.5</v>
      </c>
      <c r="AD79" s="29" t="s">
        <v>178</v>
      </c>
      <c r="AE79" s="12">
        <v>8.5</v>
      </c>
      <c r="AF79" s="30" t="str">
        <f t="shared" si="51"/>
        <v>Under</v>
      </c>
      <c r="AG79" s="31">
        <f t="shared" si="52"/>
        <v>0.6</v>
      </c>
      <c r="AH79" s="31">
        <f t="shared" ref="AH79:AH92" si="60">IF(AG79=1, 5, IF(AG79=0.8, 4, IF(AG79=0.6, 3, IF(AG79=0.4, 2, IF(AG79=0.2, 1, 0)))))</f>
        <v>3</v>
      </c>
      <c r="AI79" s="31">
        <f t="shared" si="53"/>
        <v>-0.40000000000000036</v>
      </c>
      <c r="AJ79" s="31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0</v>
      </c>
      <c r="AK79" s="31" t="e">
        <f t="shared" ref="AK79:AK92" si="62">O79+S79</f>
        <v>#VALUE!</v>
      </c>
      <c r="AL79" s="31" t="e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#VALUE!</v>
      </c>
      <c r="AM79" s="31">
        <f t="shared" ref="AM79:AM92" si="64">SUM(IF(ISNUMBER(AH79), AH79, 0), IF(ISNUMBER(AJ79), AJ79, 0), IF(ISNUMBER(AL79), AL79, 0))</f>
        <v>3</v>
      </c>
      <c r="AN79" s="31">
        <v>9</v>
      </c>
      <c r="AQ79"/>
    </row>
    <row r="80" spans="1:43" x14ac:dyDescent="0.3">
      <c r="D80" s="8" t="str">
        <f t="shared" si="41"/>
        <v>SEA</v>
      </c>
      <c r="E80" s="8" t="str">
        <f t="shared" si="41"/>
        <v>TBR</v>
      </c>
      <c r="F80" s="6">
        <f t="shared" si="42"/>
        <v>4.3752068791240326</v>
      </c>
      <c r="G80" s="6">
        <f t="shared" si="43"/>
        <v>3.7930075459062653</v>
      </c>
      <c r="H80" s="6">
        <f t="shared" si="44"/>
        <v>0.58219933321776729</v>
      </c>
      <c r="I80" s="6" t="str">
        <f t="shared" si="54"/>
        <v>SEA</v>
      </c>
      <c r="J80" s="6">
        <f t="shared" si="45"/>
        <v>8.1682144250302979</v>
      </c>
      <c r="L80" s="15" t="str">
        <f t="shared" si="46"/>
        <v>SEA</v>
      </c>
      <c r="M80" s="15">
        <f>N6</f>
        <v>4.3</v>
      </c>
      <c r="N80" s="15">
        <f>Z6</f>
        <v>3.8</v>
      </c>
      <c r="O80" s="15" t="s">
        <v>150</v>
      </c>
      <c r="P80" s="15" t="str">
        <f t="shared" si="47"/>
        <v>TBR</v>
      </c>
      <c r="Q80" s="15">
        <f>N7</f>
        <v>4.8</v>
      </c>
      <c r="R80" s="15">
        <f>Z7</f>
        <v>4.7</v>
      </c>
      <c r="S80" s="15" t="s">
        <v>150</v>
      </c>
      <c r="T80" s="16" t="s">
        <v>130</v>
      </c>
      <c r="U80" s="16" t="s">
        <v>129</v>
      </c>
      <c r="V80" s="28" t="str">
        <f t="shared" si="48"/>
        <v>TBR</v>
      </c>
      <c r="W80" s="29">
        <f t="shared" si="49"/>
        <v>0.6</v>
      </c>
      <c r="X80" s="29">
        <f t="shared" si="55"/>
        <v>3</v>
      </c>
      <c r="Y80" s="29">
        <f t="shared" si="50"/>
        <v>-0.20000000000000018</v>
      </c>
      <c r="Z80" s="29">
        <f t="shared" si="56"/>
        <v>0</v>
      </c>
      <c r="AA80" s="29" t="e">
        <f t="shared" si="57"/>
        <v>#VALUE!</v>
      </c>
      <c r="AB80" s="29" t="e">
        <f t="shared" si="58"/>
        <v>#VALUE!</v>
      </c>
      <c r="AC80" s="29">
        <f t="shared" si="59"/>
        <v>3</v>
      </c>
      <c r="AD80" s="29" t="s">
        <v>139</v>
      </c>
      <c r="AE80" s="13">
        <v>7.5</v>
      </c>
      <c r="AF80" s="30" t="str">
        <f t="shared" si="51"/>
        <v>Over</v>
      </c>
      <c r="AG80" s="31">
        <f t="shared" si="52"/>
        <v>1</v>
      </c>
      <c r="AH80" s="31">
        <f t="shared" si="60"/>
        <v>5</v>
      </c>
      <c r="AI80" s="31">
        <f t="shared" si="53"/>
        <v>1.3000000000000007</v>
      </c>
      <c r="AJ80" s="31">
        <f t="shared" si="61"/>
        <v>1.25</v>
      </c>
      <c r="AK80" s="31" t="e">
        <f t="shared" si="62"/>
        <v>#VALUE!</v>
      </c>
      <c r="AL80" s="31" t="e">
        <f t="shared" si="63"/>
        <v>#VALUE!</v>
      </c>
      <c r="AM80" s="31">
        <f t="shared" si="64"/>
        <v>6.25</v>
      </c>
      <c r="AN80" s="31">
        <v>7</v>
      </c>
      <c r="AO80" s="21"/>
      <c r="AQ80"/>
    </row>
    <row r="81" spans="4:43" x14ac:dyDescent="0.3">
      <c r="D81" s="8" t="str">
        <f t="shared" si="41"/>
        <v>PIT</v>
      </c>
      <c r="E81" s="8" t="str">
        <f t="shared" si="41"/>
        <v>CIN</v>
      </c>
      <c r="F81" s="6">
        <f t="shared" si="42"/>
        <v>3.5486012748410398</v>
      </c>
      <c r="G81" s="6">
        <f t="shared" si="43"/>
        <v>3.0013174325118275</v>
      </c>
      <c r="H81" s="6">
        <f t="shared" si="44"/>
        <v>0.54728384232921234</v>
      </c>
      <c r="I81" s="6" t="str">
        <f t="shared" si="54"/>
        <v>PIT</v>
      </c>
      <c r="J81" s="6">
        <f t="shared" si="45"/>
        <v>6.5499187073528677</v>
      </c>
      <c r="L81" s="15" t="str">
        <f t="shared" si="46"/>
        <v>PIT</v>
      </c>
      <c r="M81" s="15">
        <f>N8</f>
        <v>3.4</v>
      </c>
      <c r="N81" s="15">
        <f>Z8</f>
        <v>4.3</v>
      </c>
      <c r="O81" s="15">
        <v>2</v>
      </c>
      <c r="P81" s="15" t="str">
        <f t="shared" si="47"/>
        <v>CIN</v>
      </c>
      <c r="Q81" s="15">
        <f>N9</f>
        <v>3</v>
      </c>
      <c r="R81" s="15">
        <f>Z9</f>
        <v>3.4</v>
      </c>
      <c r="S81" s="15">
        <v>1</v>
      </c>
      <c r="T81" s="16" t="s">
        <v>192</v>
      </c>
      <c r="U81" s="16" t="s">
        <v>193</v>
      </c>
      <c r="V81" s="28" t="str">
        <f t="shared" si="48"/>
        <v>CIN</v>
      </c>
      <c r="W81" s="29">
        <f t="shared" si="49"/>
        <v>0.6</v>
      </c>
      <c r="X81" s="29">
        <f t="shared" si="55"/>
        <v>3</v>
      </c>
      <c r="Y81" s="29">
        <f t="shared" si="50"/>
        <v>0.25</v>
      </c>
      <c r="Z81" s="29">
        <f t="shared" si="56"/>
        <v>0.5</v>
      </c>
      <c r="AA81" s="29">
        <f t="shared" si="57"/>
        <v>-1</v>
      </c>
      <c r="AB81" s="29">
        <f t="shared" si="58"/>
        <v>0.5</v>
      </c>
      <c r="AC81" s="29">
        <f t="shared" si="59"/>
        <v>4</v>
      </c>
      <c r="AD81" s="29" t="s">
        <v>165</v>
      </c>
      <c r="AE81" s="27">
        <v>9.5</v>
      </c>
      <c r="AF81" s="30" t="str">
        <f t="shared" si="51"/>
        <v>Under</v>
      </c>
      <c r="AG81" s="31">
        <f t="shared" si="52"/>
        <v>1</v>
      </c>
      <c r="AH81" s="31">
        <f t="shared" si="60"/>
        <v>5</v>
      </c>
      <c r="AI81" s="31">
        <f t="shared" si="53"/>
        <v>-2.4500000000000002</v>
      </c>
      <c r="AJ81" s="31">
        <f t="shared" si="61"/>
        <v>2.5</v>
      </c>
      <c r="AK81" s="31">
        <f t="shared" si="62"/>
        <v>3</v>
      </c>
      <c r="AL81" s="31">
        <f t="shared" si="63"/>
        <v>2.5</v>
      </c>
      <c r="AM81" s="31">
        <f t="shared" si="64"/>
        <v>10</v>
      </c>
      <c r="AN81" s="31">
        <v>16</v>
      </c>
      <c r="AQ81"/>
    </row>
    <row r="82" spans="4:43" x14ac:dyDescent="0.3">
      <c r="D82" s="8" t="str">
        <f t="shared" si="41"/>
        <v>TOR</v>
      </c>
      <c r="E82" s="8" t="str">
        <f t="shared" si="41"/>
        <v>BOS</v>
      </c>
      <c r="F82" s="6">
        <f t="shared" si="42"/>
        <v>3.4876757991664489</v>
      </c>
      <c r="G82" s="6">
        <f t="shared" si="43"/>
        <v>3.4976816347046258</v>
      </c>
      <c r="H82" s="6">
        <f t="shared" si="44"/>
        <v>-1.000583553817691E-2</v>
      </c>
      <c r="I82" s="6" t="str">
        <f t="shared" si="54"/>
        <v>BOS</v>
      </c>
      <c r="J82" s="6">
        <f t="shared" si="45"/>
        <v>6.9853574338710747</v>
      </c>
      <c r="L82" s="15" t="str">
        <f t="shared" si="46"/>
        <v>TOR</v>
      </c>
      <c r="M82" s="15">
        <f>N10</f>
        <v>3.5</v>
      </c>
      <c r="N82" s="15">
        <f>Z10</f>
        <v>5.0999999999999996</v>
      </c>
      <c r="O82" s="15">
        <v>3</v>
      </c>
      <c r="P82" s="15" t="str">
        <f t="shared" si="47"/>
        <v>BOS</v>
      </c>
      <c r="Q82" s="15">
        <f>N11</f>
        <v>5.8</v>
      </c>
      <c r="R82" s="15">
        <f>Z11</f>
        <v>3.9</v>
      </c>
      <c r="S82" s="15">
        <v>6</v>
      </c>
      <c r="T82" s="20" t="s">
        <v>194</v>
      </c>
      <c r="U82" s="20" t="s">
        <v>195</v>
      </c>
      <c r="V82" s="28" t="str">
        <f t="shared" si="48"/>
        <v>BOS</v>
      </c>
      <c r="W82" s="29">
        <f t="shared" si="49"/>
        <v>1</v>
      </c>
      <c r="X82" s="29">
        <f t="shared" si="55"/>
        <v>5</v>
      </c>
      <c r="Y82" s="29">
        <f t="shared" si="50"/>
        <v>1.7499999999999991</v>
      </c>
      <c r="Z82" s="29">
        <f t="shared" si="56"/>
        <v>2.5</v>
      </c>
      <c r="AA82" s="29">
        <f t="shared" si="57"/>
        <v>3</v>
      </c>
      <c r="AB82" s="29">
        <f t="shared" si="58"/>
        <v>2.5</v>
      </c>
      <c r="AC82" s="29">
        <f t="shared" si="59"/>
        <v>10</v>
      </c>
      <c r="AD82" s="29" t="s">
        <v>160</v>
      </c>
      <c r="AE82" s="13">
        <v>8.5</v>
      </c>
      <c r="AF82" s="28" t="str">
        <f t="shared" si="51"/>
        <v>Over</v>
      </c>
      <c r="AG82" s="29">
        <f t="shared" si="52"/>
        <v>0.6</v>
      </c>
      <c r="AH82" s="29">
        <f t="shared" si="60"/>
        <v>3</v>
      </c>
      <c r="AI82" s="29">
        <f t="shared" si="53"/>
        <v>0.64999999999999858</v>
      </c>
      <c r="AJ82" s="29">
        <f t="shared" si="61"/>
        <v>0</v>
      </c>
      <c r="AK82" s="29">
        <f t="shared" si="62"/>
        <v>9</v>
      </c>
      <c r="AL82" s="29">
        <f t="shared" si="63"/>
        <v>0</v>
      </c>
      <c r="AM82" s="29">
        <f t="shared" si="64"/>
        <v>3</v>
      </c>
      <c r="AN82" s="29">
        <v>13</v>
      </c>
      <c r="AQ82"/>
    </row>
    <row r="83" spans="4:43" x14ac:dyDescent="0.3">
      <c r="D83" s="8" t="str">
        <f t="shared" si="41"/>
        <v>ATL</v>
      </c>
      <c r="E83" s="8" t="str">
        <f t="shared" si="41"/>
        <v>STL</v>
      </c>
      <c r="F83" s="6">
        <f t="shared" si="42"/>
        <v>5.0146171806528237</v>
      </c>
      <c r="G83" s="6">
        <f t="shared" si="43"/>
        <v>2.945574205224776</v>
      </c>
      <c r="H83" s="6">
        <f t="shared" si="44"/>
        <v>2.0690429754280477</v>
      </c>
      <c r="I83" s="6" t="str">
        <f t="shared" si="54"/>
        <v>ATL</v>
      </c>
      <c r="J83" s="6">
        <f t="shared" si="45"/>
        <v>7.9601913858776001</v>
      </c>
      <c r="L83" s="15" t="str">
        <f t="shared" si="46"/>
        <v>ATL</v>
      </c>
      <c r="M83" s="15">
        <f>N12</f>
        <v>5.3</v>
      </c>
      <c r="N83" s="15">
        <f>Z12</f>
        <v>2.8</v>
      </c>
      <c r="O83" s="15" t="s">
        <v>150</v>
      </c>
      <c r="P83" s="15" t="str">
        <f t="shared" si="47"/>
        <v>STL</v>
      </c>
      <c r="Q83" s="15">
        <f>N13</f>
        <v>4.8</v>
      </c>
      <c r="R83" s="15">
        <f>Z13</f>
        <v>4</v>
      </c>
      <c r="S83" s="15" t="s">
        <v>150</v>
      </c>
      <c r="T83" s="16" t="s">
        <v>193</v>
      </c>
      <c r="U83" s="16" t="s">
        <v>192</v>
      </c>
      <c r="V83" s="30" t="str">
        <f t="shared" si="48"/>
        <v>ATL</v>
      </c>
      <c r="W83" s="31">
        <f t="shared" si="49"/>
        <v>0.8</v>
      </c>
      <c r="X83" s="31">
        <f t="shared" si="55"/>
        <v>4</v>
      </c>
      <c r="Y83" s="31">
        <f t="shared" si="50"/>
        <v>-0.85000000000000053</v>
      </c>
      <c r="Z83" s="31">
        <f t="shared" si="56"/>
        <v>1.5</v>
      </c>
      <c r="AA83" s="31" t="e">
        <f t="shared" si="57"/>
        <v>#VALUE!</v>
      </c>
      <c r="AB83" s="31" t="e">
        <f t="shared" si="58"/>
        <v>#VALUE!</v>
      </c>
      <c r="AC83" s="31">
        <f t="shared" si="59"/>
        <v>5.5</v>
      </c>
      <c r="AD83" s="31" t="s">
        <v>124</v>
      </c>
      <c r="AE83" s="13">
        <v>8.5</v>
      </c>
      <c r="AF83" s="30" t="str">
        <f t="shared" si="51"/>
        <v>Over</v>
      </c>
      <c r="AG83" s="31">
        <f t="shared" si="52"/>
        <v>0.6</v>
      </c>
      <c r="AH83" s="31">
        <f t="shared" si="60"/>
        <v>3</v>
      </c>
      <c r="AI83" s="31">
        <f t="shared" si="53"/>
        <v>-5.0000000000000711E-2</v>
      </c>
      <c r="AJ83" s="31">
        <f t="shared" si="61"/>
        <v>0</v>
      </c>
      <c r="AK83" s="31" t="e">
        <f t="shared" si="62"/>
        <v>#VALUE!</v>
      </c>
      <c r="AL83" s="31" t="e">
        <f t="shared" si="63"/>
        <v>#VALUE!</v>
      </c>
      <c r="AM83" s="31">
        <f t="shared" si="64"/>
        <v>3</v>
      </c>
      <c r="AN83" s="31">
        <v>7</v>
      </c>
      <c r="AQ83"/>
    </row>
    <row r="84" spans="4:43" x14ac:dyDescent="0.3">
      <c r="D84" s="8" t="str">
        <f t="shared" si="41"/>
        <v>LAD</v>
      </c>
      <c r="E84" s="8" t="str">
        <f t="shared" si="41"/>
        <v>CHW</v>
      </c>
      <c r="F84" s="6">
        <f t="shared" si="42"/>
        <v>5.1848964725186484</v>
      </c>
      <c r="G84" s="6">
        <f t="shared" si="43"/>
        <v>3.2816630390104962</v>
      </c>
      <c r="H84" s="6">
        <f t="shared" si="44"/>
        <v>1.9032334335081522</v>
      </c>
      <c r="I84" s="6" t="str">
        <f t="shared" si="54"/>
        <v>LAD</v>
      </c>
      <c r="J84" s="6">
        <f t="shared" si="45"/>
        <v>8.4665595115291445</v>
      </c>
      <c r="L84" s="15" t="str">
        <f t="shared" si="46"/>
        <v>LAD</v>
      </c>
      <c r="M84" s="15">
        <f>N14</f>
        <v>5</v>
      </c>
      <c r="N84" s="15">
        <f>Z14</f>
        <v>4.2</v>
      </c>
      <c r="O84" s="15" t="s">
        <v>150</v>
      </c>
      <c r="P84" s="15" t="str">
        <f t="shared" si="47"/>
        <v>CHW</v>
      </c>
      <c r="Q84" s="15">
        <f>N15</f>
        <v>3.2</v>
      </c>
      <c r="R84" s="15">
        <f>Z15</f>
        <v>4.5999999999999996</v>
      </c>
      <c r="S84" s="15" t="s">
        <v>150</v>
      </c>
      <c r="T84" s="20" t="s">
        <v>196</v>
      </c>
      <c r="U84" s="20" t="s">
        <v>197</v>
      </c>
      <c r="V84" s="28" t="str">
        <f t="shared" si="48"/>
        <v>LAD</v>
      </c>
      <c r="W84" s="29">
        <f t="shared" si="49"/>
        <v>1</v>
      </c>
      <c r="X84" s="29">
        <f t="shared" si="55"/>
        <v>5</v>
      </c>
      <c r="Y84" s="29">
        <f t="shared" si="50"/>
        <v>-1.0999999999999996</v>
      </c>
      <c r="Z84" s="29">
        <f t="shared" si="56"/>
        <v>2</v>
      </c>
      <c r="AA84" s="29" t="e">
        <f t="shared" si="57"/>
        <v>#VALUE!</v>
      </c>
      <c r="AB84" s="29" t="e">
        <f t="shared" si="58"/>
        <v>#VALUE!</v>
      </c>
      <c r="AC84" s="29">
        <f t="shared" si="59"/>
        <v>7</v>
      </c>
      <c r="AD84" s="29" t="s">
        <v>123</v>
      </c>
      <c r="AE84" s="13">
        <v>8.5</v>
      </c>
      <c r="AF84" s="30" t="str">
        <f t="shared" si="51"/>
        <v>Over</v>
      </c>
      <c r="AG84" s="31">
        <f t="shared" si="52"/>
        <v>0.6</v>
      </c>
      <c r="AH84" s="31">
        <f t="shared" si="60"/>
        <v>3</v>
      </c>
      <c r="AI84" s="31">
        <f t="shared" si="53"/>
        <v>0</v>
      </c>
      <c r="AJ84" s="31">
        <f t="shared" si="61"/>
        <v>0</v>
      </c>
      <c r="AK84" s="31" t="e">
        <f t="shared" si="62"/>
        <v>#VALUE!</v>
      </c>
      <c r="AL84" s="31" t="e">
        <f t="shared" si="63"/>
        <v>#VALUE!</v>
      </c>
      <c r="AM84" s="31">
        <f t="shared" si="64"/>
        <v>3</v>
      </c>
      <c r="AN84" s="31">
        <v>3</v>
      </c>
      <c r="AQ84"/>
    </row>
    <row r="85" spans="4:43" x14ac:dyDescent="0.3">
      <c r="D85" s="8" t="str">
        <f t="shared" si="41"/>
        <v>MIA</v>
      </c>
      <c r="E85" s="8" t="str">
        <f t="shared" si="41"/>
        <v>KCR</v>
      </c>
      <c r="F85" s="6">
        <f t="shared" si="42"/>
        <v>4.287318345249763</v>
      </c>
      <c r="G85" s="6">
        <f t="shared" si="43"/>
        <v>2.6396127031778867</v>
      </c>
      <c r="H85" s="6">
        <f t="shared" si="44"/>
        <v>1.6477056420718763</v>
      </c>
      <c r="I85" s="6" t="str">
        <f t="shared" si="54"/>
        <v>MIA</v>
      </c>
      <c r="J85" s="6">
        <f t="shared" si="45"/>
        <v>6.9269310484276492</v>
      </c>
      <c r="L85" s="15" t="str">
        <f t="shared" si="46"/>
        <v>MIA</v>
      </c>
      <c r="M85" s="15">
        <f>N16</f>
        <v>3.2</v>
      </c>
      <c r="N85" s="15">
        <f>Z16</f>
        <v>5.0999999999999996</v>
      </c>
      <c r="O85" s="15" t="s">
        <v>150</v>
      </c>
      <c r="P85" s="15" t="str">
        <f t="shared" si="47"/>
        <v>KCR</v>
      </c>
      <c r="Q85" s="15">
        <f>N17</f>
        <v>2.5</v>
      </c>
      <c r="R85" s="15">
        <f>Z17</f>
        <v>4.2</v>
      </c>
      <c r="S85" s="15" t="s">
        <v>150</v>
      </c>
      <c r="T85" s="16" t="s">
        <v>198</v>
      </c>
      <c r="U85" s="16" t="s">
        <v>199</v>
      </c>
      <c r="V85" s="28" t="str">
        <f t="shared" si="48"/>
        <v>KCR</v>
      </c>
      <c r="W85" s="29">
        <f t="shared" si="49"/>
        <v>0.6</v>
      </c>
      <c r="X85" s="29">
        <f t="shared" si="55"/>
        <v>3</v>
      </c>
      <c r="Y85" s="29">
        <f t="shared" si="50"/>
        <v>9.9999999999999645E-2</v>
      </c>
      <c r="Z85" s="29">
        <f t="shared" si="56"/>
        <v>0.5</v>
      </c>
      <c r="AA85" s="29" t="e">
        <f t="shared" si="57"/>
        <v>#VALUE!</v>
      </c>
      <c r="AB85" s="29" t="e">
        <f t="shared" si="58"/>
        <v>#VALUE!</v>
      </c>
      <c r="AC85" s="29">
        <f t="shared" si="59"/>
        <v>3.5</v>
      </c>
      <c r="AD85" s="29" t="s">
        <v>140</v>
      </c>
      <c r="AE85" s="13">
        <v>9.5</v>
      </c>
      <c r="AF85" s="28" t="str">
        <f t="shared" si="51"/>
        <v>Under</v>
      </c>
      <c r="AG85" s="29">
        <f t="shared" si="52"/>
        <v>1</v>
      </c>
      <c r="AH85" s="29">
        <f t="shared" si="60"/>
        <v>5</v>
      </c>
      <c r="AI85" s="29">
        <f t="shared" si="53"/>
        <v>-2</v>
      </c>
      <c r="AJ85" s="29">
        <f t="shared" si="61"/>
        <v>0</v>
      </c>
      <c r="AK85" s="29" t="e">
        <f t="shared" si="62"/>
        <v>#VALUE!</v>
      </c>
      <c r="AL85" s="29" t="e">
        <f t="shared" si="63"/>
        <v>#VALUE!</v>
      </c>
      <c r="AM85" s="29">
        <f t="shared" si="64"/>
        <v>5</v>
      </c>
      <c r="AN85" s="29">
        <v>5</v>
      </c>
      <c r="AQ85"/>
    </row>
    <row r="86" spans="4:43" x14ac:dyDescent="0.3">
      <c r="D86" s="8" t="str">
        <f t="shared" si="41"/>
        <v>TEX</v>
      </c>
      <c r="E86" s="8" t="str">
        <f t="shared" si="41"/>
        <v>MIL</v>
      </c>
      <c r="F86" s="6">
        <f t="shared" si="42"/>
        <v>4.2428608592483137</v>
      </c>
      <c r="G86" s="6">
        <f t="shared" si="43"/>
        <v>4.1069411311043922</v>
      </c>
      <c r="H86" s="6">
        <f t="shared" si="44"/>
        <v>0.1359197281439215</v>
      </c>
      <c r="I86" s="6" t="str">
        <f t="shared" si="54"/>
        <v>TEX</v>
      </c>
      <c r="J86" s="6">
        <f t="shared" si="45"/>
        <v>8.3498019903527059</v>
      </c>
      <c r="L86" s="12" t="str">
        <f t="shared" si="46"/>
        <v>TEX</v>
      </c>
      <c r="M86" s="15">
        <f>N18</f>
        <v>3.9</v>
      </c>
      <c r="N86" s="15">
        <f>Z18</f>
        <v>4.2</v>
      </c>
      <c r="O86" s="15" t="s">
        <v>150</v>
      </c>
      <c r="P86" s="12" t="str">
        <f t="shared" si="47"/>
        <v>MIL</v>
      </c>
      <c r="Q86" s="15">
        <f>N19</f>
        <v>4.5</v>
      </c>
      <c r="R86" s="15">
        <f>Z19</f>
        <v>4.3</v>
      </c>
      <c r="S86" s="15" t="s">
        <v>150</v>
      </c>
      <c r="T86" s="16" t="s">
        <v>201</v>
      </c>
      <c r="U86" s="16" t="s">
        <v>202</v>
      </c>
      <c r="V86" s="28" t="str">
        <f t="shared" si="48"/>
        <v>MIL</v>
      </c>
      <c r="W86" s="29">
        <f t="shared" si="49"/>
        <v>0.6</v>
      </c>
      <c r="X86" s="29">
        <f t="shared" si="55"/>
        <v>3</v>
      </c>
      <c r="Y86" s="29">
        <f t="shared" si="50"/>
        <v>0.25</v>
      </c>
      <c r="Z86" s="29">
        <f t="shared" si="56"/>
        <v>0.5</v>
      </c>
      <c r="AA86" s="29" t="e">
        <f t="shared" si="57"/>
        <v>#VALUE!</v>
      </c>
      <c r="AB86" s="29" t="e">
        <f t="shared" si="58"/>
        <v>#VALUE!</v>
      </c>
      <c r="AC86" s="29">
        <f t="shared" si="59"/>
        <v>3.5</v>
      </c>
      <c r="AD86" s="29" t="s">
        <v>125</v>
      </c>
      <c r="AE86" s="13">
        <v>8.5</v>
      </c>
      <c r="AF86" s="30" t="str">
        <f t="shared" si="51"/>
        <v>Under</v>
      </c>
      <c r="AG86" s="31">
        <f t="shared" si="52"/>
        <v>1</v>
      </c>
      <c r="AH86" s="31">
        <f t="shared" si="60"/>
        <v>5</v>
      </c>
      <c r="AI86" s="31">
        <f t="shared" si="53"/>
        <v>-5.0000000000000711E-2</v>
      </c>
      <c r="AJ86" s="31">
        <f t="shared" si="61"/>
        <v>0</v>
      </c>
      <c r="AK86" s="31" t="e">
        <f t="shared" si="62"/>
        <v>#VALUE!</v>
      </c>
      <c r="AL86" s="31" t="e">
        <f t="shared" si="63"/>
        <v>#VALUE!</v>
      </c>
      <c r="AM86" s="31">
        <f t="shared" si="64"/>
        <v>5</v>
      </c>
      <c r="AN86" s="31">
        <v>9</v>
      </c>
      <c r="AQ86"/>
    </row>
    <row r="87" spans="4:43" x14ac:dyDescent="0.3">
      <c r="D87" s="8" t="str">
        <f t="shared" si="41"/>
        <v>OAK</v>
      </c>
      <c r="E87" s="8" t="str">
        <f t="shared" si="41"/>
        <v>LAA</v>
      </c>
      <c r="F87" s="6">
        <f t="shared" si="42"/>
        <v>5.3692019044630968</v>
      </c>
      <c r="G87" s="6">
        <f t="shared" si="43"/>
        <v>3.9621989150390777</v>
      </c>
      <c r="H87" s="6">
        <f t="shared" si="44"/>
        <v>1.407002989424019</v>
      </c>
      <c r="I87" s="6" t="str">
        <f t="shared" si="54"/>
        <v>OAK</v>
      </c>
      <c r="J87" s="6">
        <f t="shared" si="45"/>
        <v>9.3314008195021749</v>
      </c>
      <c r="L87" s="12" t="str">
        <f>D87</f>
        <v>OAK</v>
      </c>
      <c r="M87" s="15">
        <f>N20</f>
        <v>3.8</v>
      </c>
      <c r="N87" s="15">
        <f>Z20</f>
        <v>5.3</v>
      </c>
      <c r="O87" s="15" t="s">
        <v>150</v>
      </c>
      <c r="P87" s="12" t="str">
        <f t="shared" si="47"/>
        <v>LAA</v>
      </c>
      <c r="Q87" s="15">
        <f>N21</f>
        <v>4</v>
      </c>
      <c r="R87" s="15">
        <f>Z21</f>
        <v>5.6</v>
      </c>
      <c r="S87" s="15" t="s">
        <v>150</v>
      </c>
      <c r="T87" s="16" t="s">
        <v>142</v>
      </c>
      <c r="U87" s="16" t="s">
        <v>141</v>
      </c>
      <c r="V87" s="28" t="str">
        <f t="shared" si="48"/>
        <v>LAA</v>
      </c>
      <c r="W87" s="29">
        <f t="shared" si="49"/>
        <v>0.8</v>
      </c>
      <c r="X87" s="29">
        <f t="shared" si="55"/>
        <v>4</v>
      </c>
      <c r="Y87" s="29">
        <f t="shared" si="50"/>
        <v>-4.9999999999998934E-2</v>
      </c>
      <c r="Z87" s="29">
        <f t="shared" si="56"/>
        <v>0</v>
      </c>
      <c r="AA87" s="29" t="e">
        <f t="shared" si="57"/>
        <v>#VALUE!</v>
      </c>
      <c r="AB87" s="29" t="e">
        <f t="shared" si="58"/>
        <v>#VALUE!</v>
      </c>
      <c r="AC87" s="29">
        <f t="shared" si="59"/>
        <v>4</v>
      </c>
      <c r="AD87" s="29" t="s">
        <v>171</v>
      </c>
      <c r="AE87" s="13">
        <v>9.5</v>
      </c>
      <c r="AF87" s="28" t="str">
        <f t="shared" si="51"/>
        <v>Under</v>
      </c>
      <c r="AG87" s="29">
        <f t="shared" si="52"/>
        <v>0.8</v>
      </c>
      <c r="AH87" s="29">
        <f t="shared" si="60"/>
        <v>4</v>
      </c>
      <c r="AI87" s="29">
        <f t="shared" si="53"/>
        <v>-0.15000000000000036</v>
      </c>
      <c r="AJ87" s="29">
        <f t="shared" si="61"/>
        <v>0</v>
      </c>
      <c r="AK87" s="29" t="e">
        <f>O87+S87</f>
        <v>#VALUE!</v>
      </c>
      <c r="AL87" s="29" t="e">
        <f t="shared" si="63"/>
        <v>#VALUE!</v>
      </c>
      <c r="AM87" s="29">
        <f t="shared" si="64"/>
        <v>4</v>
      </c>
      <c r="AN87" s="29">
        <v>6</v>
      </c>
      <c r="AQ87"/>
    </row>
    <row r="88" spans="4:43" x14ac:dyDescent="0.3">
      <c r="D88" s="8" t="str">
        <f t="shared" si="41"/>
        <v>WSN</v>
      </c>
      <c r="E88" s="8" t="str">
        <f t="shared" si="41"/>
        <v>SDP</v>
      </c>
      <c r="F88" s="6">
        <f t="shared" si="42"/>
        <v>5.3527628265714942</v>
      </c>
      <c r="G88" s="6">
        <f t="shared" si="43"/>
        <v>3.4446006338578878</v>
      </c>
      <c r="H88" s="6">
        <f t="shared" si="44"/>
        <v>1.9081621927136063</v>
      </c>
      <c r="I88" s="6" t="str">
        <f t="shared" si="54"/>
        <v>WSN</v>
      </c>
      <c r="J88" s="6">
        <f t="shared" si="45"/>
        <v>8.7973634604293824</v>
      </c>
      <c r="L88" s="12" t="str">
        <f t="shared" si="46"/>
        <v>WSN</v>
      </c>
      <c r="M88" s="15">
        <f>N22</f>
        <v>4.2</v>
      </c>
      <c r="N88" s="15">
        <f>Z22</f>
        <v>3.4</v>
      </c>
      <c r="O88" s="15" t="s">
        <v>150</v>
      </c>
      <c r="P88" s="12" t="str">
        <f t="shared" si="47"/>
        <v>SDP</v>
      </c>
      <c r="Q88" s="15">
        <f>N23</f>
        <v>4.2</v>
      </c>
      <c r="R88" s="15">
        <f>Z23</f>
        <v>5.4</v>
      </c>
      <c r="S88" s="15" t="s">
        <v>150</v>
      </c>
      <c r="T88" s="16" t="s">
        <v>203</v>
      </c>
      <c r="U88" s="16" t="s">
        <v>200</v>
      </c>
      <c r="V88" s="30" t="str">
        <f t="shared" si="48"/>
        <v>WSN</v>
      </c>
      <c r="W88" s="31">
        <f t="shared" si="49"/>
        <v>1</v>
      </c>
      <c r="X88" s="31">
        <f t="shared" si="55"/>
        <v>5</v>
      </c>
      <c r="Y88" s="31">
        <f t="shared" si="50"/>
        <v>-1.0000000000000009</v>
      </c>
      <c r="Z88" s="31">
        <f t="shared" si="56"/>
        <v>1.5</v>
      </c>
      <c r="AA88" s="31" t="e">
        <f t="shared" si="57"/>
        <v>#VALUE!</v>
      </c>
      <c r="AB88" s="31" t="e">
        <f t="shared" si="58"/>
        <v>#VALUE!</v>
      </c>
      <c r="AC88" s="31">
        <f t="shared" si="59"/>
        <v>6.5</v>
      </c>
      <c r="AD88" s="31" t="s">
        <v>127</v>
      </c>
      <c r="AE88" s="13">
        <v>7.5</v>
      </c>
      <c r="AF88" s="28" t="str">
        <f t="shared" si="51"/>
        <v>Over</v>
      </c>
      <c r="AG88" s="29">
        <f t="shared" si="52"/>
        <v>1</v>
      </c>
      <c r="AH88" s="29">
        <f t="shared" si="60"/>
        <v>5</v>
      </c>
      <c r="AI88" s="29">
        <f t="shared" si="53"/>
        <v>1.1000000000000014</v>
      </c>
      <c r="AJ88" s="29">
        <f t="shared" si="61"/>
        <v>1.25</v>
      </c>
      <c r="AK88" s="29" t="e">
        <f t="shared" si="62"/>
        <v>#VALUE!</v>
      </c>
      <c r="AL88" s="29" t="e">
        <f t="shared" si="63"/>
        <v>#VALUE!</v>
      </c>
      <c r="AM88" s="29">
        <f t="shared" si="64"/>
        <v>6.25</v>
      </c>
      <c r="AN88" s="29">
        <v>13</v>
      </c>
      <c r="AQ88"/>
    </row>
    <row r="89" spans="4:43" x14ac:dyDescent="0.3">
      <c r="D89" s="8" t="str">
        <f t="shared" si="41"/>
        <v>CHC</v>
      </c>
      <c r="E89" s="8" t="str">
        <f t="shared" si="41"/>
        <v>SFG</v>
      </c>
      <c r="F89" s="6">
        <f t="shared" si="42"/>
        <v>5.4159044798806981</v>
      </c>
      <c r="G89" s="6">
        <f t="shared" si="43"/>
        <v>4.2305805287267306</v>
      </c>
      <c r="H89" s="6">
        <f t="shared" si="44"/>
        <v>1.1853239511539675</v>
      </c>
      <c r="I89" s="6" t="str">
        <f t="shared" si="54"/>
        <v>CHC</v>
      </c>
      <c r="J89" s="6">
        <f t="shared" si="45"/>
        <v>9.6464850086074279</v>
      </c>
      <c r="L89" s="15" t="str">
        <f t="shared" si="46"/>
        <v>CHC</v>
      </c>
      <c r="M89" s="15">
        <f>N24</f>
        <v>3.6</v>
      </c>
      <c r="N89" s="15">
        <f>Z24</f>
        <v>4</v>
      </c>
      <c r="O89" s="15">
        <v>5.666666666666667</v>
      </c>
      <c r="P89" s="15" t="str">
        <f t="shared" si="47"/>
        <v>SFG</v>
      </c>
      <c r="Q89" s="15">
        <f>N25</f>
        <v>5.3</v>
      </c>
      <c r="R89" s="15">
        <f>Z25</f>
        <v>5.8</v>
      </c>
      <c r="S89" s="15">
        <v>4.666666666666667</v>
      </c>
      <c r="T89" s="16" t="s">
        <v>204</v>
      </c>
      <c r="U89" s="16" t="s">
        <v>205</v>
      </c>
      <c r="V89" s="28" t="str">
        <f t="shared" si="48"/>
        <v>SFG</v>
      </c>
      <c r="W89" s="29">
        <f t="shared" si="49"/>
        <v>0.6</v>
      </c>
      <c r="X89" s="29">
        <f t="shared" si="55"/>
        <v>3</v>
      </c>
      <c r="Y89" s="29">
        <f t="shared" si="50"/>
        <v>-4.9999999999999822E-2</v>
      </c>
      <c r="Z89" s="29">
        <f t="shared" si="56"/>
        <v>0</v>
      </c>
      <c r="AA89" s="29">
        <f t="shared" si="57"/>
        <v>-1</v>
      </c>
      <c r="AB89" s="29">
        <f t="shared" si="58"/>
        <v>0</v>
      </c>
      <c r="AC89" s="29">
        <f t="shared" si="59"/>
        <v>3</v>
      </c>
      <c r="AD89" s="29" t="s">
        <v>128</v>
      </c>
      <c r="AE89" s="26">
        <v>7.5</v>
      </c>
      <c r="AF89" s="28" t="str">
        <f t="shared" si="51"/>
        <v>Over</v>
      </c>
      <c r="AG89" s="29">
        <f t="shared" si="52"/>
        <v>1</v>
      </c>
      <c r="AH89" s="29">
        <f t="shared" si="60"/>
        <v>5</v>
      </c>
      <c r="AI89" s="29">
        <f t="shared" si="53"/>
        <v>1.8500000000000014</v>
      </c>
      <c r="AJ89" s="29">
        <f t="shared" si="61"/>
        <v>1.25</v>
      </c>
      <c r="AK89" s="29">
        <f t="shared" si="62"/>
        <v>10.333333333333334</v>
      </c>
      <c r="AL89" s="29">
        <f t="shared" si="63"/>
        <v>2.5</v>
      </c>
      <c r="AM89" s="29">
        <f t="shared" si="64"/>
        <v>8.75</v>
      </c>
      <c r="AN89" s="29">
        <v>9</v>
      </c>
      <c r="AQ89"/>
    </row>
    <row r="90" spans="4:43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5">F90-G90</f>
        <v>0</v>
      </c>
      <c r="I90" s="6">
        <f t="shared" si="54"/>
        <v>0</v>
      </c>
      <c r="J90" s="6">
        <f t="shared" si="45"/>
        <v>0</v>
      </c>
      <c r="L90" s="12">
        <f t="shared" si="46"/>
        <v>0</v>
      </c>
      <c r="M90" s="15">
        <f>N26</f>
        <v>0</v>
      </c>
      <c r="N90" s="15">
        <f>Z26</f>
        <v>0</v>
      </c>
      <c r="O90" s="15"/>
      <c r="P90" s="12">
        <f t="shared" si="47"/>
        <v>0</v>
      </c>
      <c r="Q90" s="15">
        <f>N27</f>
        <v>0</v>
      </c>
      <c r="R90" s="15">
        <f>Z27</f>
        <v>0</v>
      </c>
      <c r="S90" s="15"/>
      <c r="T90" s="16"/>
      <c r="U90" s="16"/>
      <c r="V90" s="19" t="str">
        <f t="shared" si="48"/>
        <v>Tie</v>
      </c>
      <c r="W90" s="13">
        <f t="shared" si="49"/>
        <v>0</v>
      </c>
      <c r="X90" s="13">
        <f t="shared" si="55"/>
        <v>0</v>
      </c>
      <c r="Y90" s="13">
        <f t="shared" si="50"/>
        <v>0</v>
      </c>
      <c r="Z90" s="13">
        <f t="shared" si="56"/>
        <v>0</v>
      </c>
      <c r="AA90" s="13">
        <f t="shared" si="57"/>
        <v>0</v>
      </c>
      <c r="AB90" s="13">
        <f t="shared" si="58"/>
        <v>0</v>
      </c>
      <c r="AC90" s="13">
        <f t="shared" si="59"/>
        <v>0</v>
      </c>
      <c r="AD90" s="13"/>
      <c r="AE90" s="13"/>
      <c r="AF90" s="19" t="str">
        <f t="shared" si="51"/>
        <v>Under</v>
      </c>
      <c r="AG90" s="13">
        <f t="shared" si="52"/>
        <v>0</v>
      </c>
      <c r="AH90" s="13">
        <f t="shared" si="60"/>
        <v>0</v>
      </c>
      <c r="AI90" s="13">
        <f t="shared" si="53"/>
        <v>0</v>
      </c>
      <c r="AJ90" s="13">
        <f t="shared" si="61"/>
        <v>0</v>
      </c>
      <c r="AK90" s="13">
        <f t="shared" si="62"/>
        <v>0</v>
      </c>
      <c r="AL90" s="13">
        <f t="shared" si="63"/>
        <v>0</v>
      </c>
      <c r="AM90" s="13">
        <f t="shared" si="64"/>
        <v>0</v>
      </c>
      <c r="AN90" s="13"/>
      <c r="AQ90"/>
    </row>
    <row r="91" spans="4:43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5"/>
        <v>0</v>
      </c>
      <c r="I91" s="6">
        <f t="shared" si="54"/>
        <v>0</v>
      </c>
      <c r="J91" s="6">
        <f t="shared" si="45"/>
        <v>0</v>
      </c>
      <c r="L91" s="12">
        <f t="shared" si="46"/>
        <v>0</v>
      </c>
      <c r="M91" s="15">
        <f>N28</f>
        <v>0</v>
      </c>
      <c r="N91" s="15">
        <f>Z28</f>
        <v>0</v>
      </c>
      <c r="O91" s="15"/>
      <c r="P91" s="12">
        <f t="shared" si="47"/>
        <v>0</v>
      </c>
      <c r="Q91" s="15">
        <f>N29</f>
        <v>0</v>
      </c>
      <c r="R91" s="15">
        <f>Z29</f>
        <v>0</v>
      </c>
      <c r="S91" s="15"/>
      <c r="T91" s="16"/>
      <c r="U91" s="16"/>
      <c r="V91" s="19" t="str">
        <f t="shared" si="48"/>
        <v>Tie</v>
      </c>
      <c r="W91" s="13">
        <f t="shared" si="49"/>
        <v>0</v>
      </c>
      <c r="X91" s="13">
        <f t="shared" si="55"/>
        <v>0</v>
      </c>
      <c r="Y91" s="13">
        <f t="shared" si="50"/>
        <v>0</v>
      </c>
      <c r="Z91" s="13">
        <f t="shared" si="56"/>
        <v>0</v>
      </c>
      <c r="AA91" s="13">
        <f t="shared" si="57"/>
        <v>0</v>
      </c>
      <c r="AB91" s="13">
        <f t="shared" si="58"/>
        <v>0</v>
      </c>
      <c r="AC91" s="13">
        <f t="shared" si="59"/>
        <v>0</v>
      </c>
      <c r="AD91" s="13"/>
      <c r="AE91" s="13"/>
      <c r="AF91" s="19" t="str">
        <f t="shared" si="51"/>
        <v>Under</v>
      </c>
      <c r="AG91" s="13">
        <f t="shared" si="52"/>
        <v>0</v>
      </c>
      <c r="AH91" s="13">
        <f t="shared" si="60"/>
        <v>0</v>
      </c>
      <c r="AI91" s="13">
        <f t="shared" si="53"/>
        <v>0</v>
      </c>
      <c r="AJ91" s="13">
        <f t="shared" si="61"/>
        <v>0</v>
      </c>
      <c r="AK91" s="13">
        <f t="shared" si="62"/>
        <v>0</v>
      </c>
      <c r="AL91" s="13">
        <f t="shared" si="63"/>
        <v>0</v>
      </c>
      <c r="AM91" s="13">
        <f t="shared" si="64"/>
        <v>0</v>
      </c>
      <c r="AN91" s="13"/>
      <c r="AQ91"/>
    </row>
    <row r="92" spans="4:43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6">F92-G92</f>
        <v>0</v>
      </c>
      <c r="I92" s="6">
        <f t="shared" ref="I92" si="67">IF(G92&gt;F92,E92,D92)</f>
        <v>0</v>
      </c>
      <c r="J92" s="6">
        <f t="shared" ref="J92" si="68">F92+G92</f>
        <v>0</v>
      </c>
      <c r="L92" s="12">
        <f t="shared" si="46"/>
        <v>0</v>
      </c>
      <c r="M92" s="15">
        <f>N30</f>
        <v>0</v>
      </c>
      <c r="N92" s="15">
        <f>Z30</f>
        <v>0</v>
      </c>
      <c r="O92" s="15"/>
      <c r="P92" s="12">
        <f t="shared" si="47"/>
        <v>0</v>
      </c>
      <c r="Q92" s="15">
        <f>N31</f>
        <v>0</v>
      </c>
      <c r="R92" s="15">
        <f>Z31</f>
        <v>0</v>
      </c>
      <c r="S92" s="15"/>
      <c r="T92" s="16"/>
      <c r="U92" s="16"/>
      <c r="V92" s="19" t="str">
        <f t="shared" si="48"/>
        <v>Tie</v>
      </c>
      <c r="W92" s="13">
        <f t="shared" si="49"/>
        <v>0</v>
      </c>
      <c r="X92" s="13">
        <f t="shared" si="55"/>
        <v>0</v>
      </c>
      <c r="Y92" s="13">
        <f t="shared" si="50"/>
        <v>0</v>
      </c>
      <c r="Z92" s="13">
        <f t="shared" si="56"/>
        <v>0</v>
      </c>
      <c r="AA92" s="13">
        <f t="shared" si="57"/>
        <v>0</v>
      </c>
      <c r="AB92" s="13">
        <f t="shared" si="58"/>
        <v>0</v>
      </c>
      <c r="AC92" s="13">
        <f t="shared" si="59"/>
        <v>0</v>
      </c>
      <c r="AD92" s="13"/>
      <c r="AE92" s="13"/>
      <c r="AF92" s="19" t="str">
        <f t="shared" si="51"/>
        <v>Under</v>
      </c>
      <c r="AG92" s="13">
        <f t="shared" si="52"/>
        <v>0</v>
      </c>
      <c r="AH92" s="13">
        <f t="shared" si="60"/>
        <v>0</v>
      </c>
      <c r="AI92" s="13">
        <f t="shared" si="53"/>
        <v>0</v>
      </c>
      <c r="AJ92" s="13">
        <f t="shared" si="61"/>
        <v>0</v>
      </c>
      <c r="AK92" s="13">
        <f t="shared" si="62"/>
        <v>0</v>
      </c>
      <c r="AL92" s="13">
        <f t="shared" si="63"/>
        <v>0</v>
      </c>
      <c r="AM92" s="13">
        <f t="shared" si="64"/>
        <v>0</v>
      </c>
      <c r="AN92" s="13"/>
      <c r="AQ92"/>
    </row>
    <row r="93" spans="4:43" x14ac:dyDescent="0.3">
      <c r="D93" s="6">
        <f t="shared" ref="D93:E93" si="69">D73</f>
        <v>0</v>
      </c>
      <c r="E93" s="6">
        <f t="shared" si="69"/>
        <v>0</v>
      </c>
      <c r="F93" s="6">
        <f t="shared" si="42"/>
        <v>0</v>
      </c>
      <c r="G93" s="6">
        <f t="shared" si="43"/>
        <v>0</v>
      </c>
      <c r="H93" s="6">
        <f t="shared" ref="H93:H94" si="70">F93-G93</f>
        <v>0</v>
      </c>
      <c r="I93" s="6">
        <f t="shared" ref="I93:I94" si="71">IF(G93&gt;F93,E93,D93)</f>
        <v>0</v>
      </c>
      <c r="J93" s="6">
        <f t="shared" ref="J93:J94" si="72">F93+G93</f>
        <v>0</v>
      </c>
      <c r="L93" s="12"/>
      <c r="M93" s="15"/>
      <c r="N93" s="15"/>
      <c r="O93" s="15"/>
      <c r="P93" s="12"/>
      <c r="Q93" s="15"/>
      <c r="R93" s="15"/>
      <c r="S93" s="15"/>
      <c r="T93" s="16"/>
      <c r="U93" s="16"/>
      <c r="V93" s="19"/>
      <c r="W93" s="13"/>
      <c r="X93" s="13"/>
      <c r="Y93" s="13"/>
      <c r="Z93" s="13"/>
      <c r="AA93" s="13"/>
      <c r="AB93" s="13"/>
      <c r="AC93" s="13">
        <f t="shared" si="59"/>
        <v>0</v>
      </c>
      <c r="AD93" s="13"/>
      <c r="AE93" s="13"/>
      <c r="AF93" s="13"/>
      <c r="AG93" s="13"/>
      <c r="AH93" s="13"/>
      <c r="AI93" s="13"/>
      <c r="AJ93" s="13"/>
      <c r="AK93" s="13"/>
      <c r="AL93" s="12"/>
      <c r="AM93" s="12"/>
      <c r="AN93" s="12"/>
    </row>
    <row r="94" spans="4:43" x14ac:dyDescent="0.3">
      <c r="D94" s="6">
        <f t="shared" ref="D94:E94" si="73">D74</f>
        <v>0</v>
      </c>
      <c r="E94" s="6">
        <f t="shared" si="73"/>
        <v>0</v>
      </c>
      <c r="F94" s="6">
        <f t="shared" si="42"/>
        <v>0</v>
      </c>
      <c r="G94" s="6">
        <f t="shared" si="43"/>
        <v>0</v>
      </c>
      <c r="H94" s="6">
        <f t="shared" si="70"/>
        <v>0</v>
      </c>
      <c r="I94" s="6">
        <f t="shared" si="71"/>
        <v>0</v>
      </c>
      <c r="J94" s="6">
        <f t="shared" si="72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autoFilter ref="L77:AN93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2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7</v>
      </c>
      <c r="B2" s="1">
        <v>4.5000014677798896</v>
      </c>
      <c r="C2" s="1">
        <v>3.5999999319373299</v>
      </c>
      <c r="D2" s="1">
        <v>5.6254523018973801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</v>
      </c>
      <c r="B3" s="1">
        <v>5.6999990096183204</v>
      </c>
      <c r="C3" s="1">
        <v>5.5000045289614201</v>
      </c>
      <c r="D3" s="1">
        <v>4.7166358526102901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22</v>
      </c>
      <c r="B4" s="1">
        <v>4.8000012271677104</v>
      </c>
      <c r="C4" s="1">
        <v>4.20000090520473</v>
      </c>
      <c r="D4" s="1">
        <v>5.8901396540414304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12</v>
      </c>
      <c r="B5" s="1">
        <v>3.6000004126447598</v>
      </c>
      <c r="C5" s="1">
        <v>3.3000027033032802</v>
      </c>
      <c r="D5" s="1">
        <v>4.2722296912075697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16</v>
      </c>
      <c r="B6" s="1">
        <v>3.8999995746049998</v>
      </c>
      <c r="C6" s="1">
        <v>3.60000240515746</v>
      </c>
      <c r="D6" s="1">
        <v>4.4005516919376602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24</v>
      </c>
      <c r="B7" s="1">
        <v>4.6999998701230199</v>
      </c>
      <c r="C7" s="1">
        <v>4.3000042677916497</v>
      </c>
      <c r="D7" s="1">
        <v>5.4928153724076703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23</v>
      </c>
      <c r="B8" s="1">
        <v>3.4000008659171299</v>
      </c>
      <c r="C8" s="1">
        <v>4.2000011735308398</v>
      </c>
      <c r="D8" s="1">
        <v>4.7970525866303104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6</v>
      </c>
      <c r="B9" s="1">
        <v>2.8000000029418501</v>
      </c>
      <c r="C9" s="1">
        <v>3.2000019590365198</v>
      </c>
      <c r="D9" s="1">
        <v>5.5529591971393897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8</v>
      </c>
      <c r="B10" s="1">
        <v>3.20000056691614</v>
      </c>
      <c r="C10" s="1">
        <v>4.7000017427915397</v>
      </c>
      <c r="D10" s="1">
        <v>3.8933877713616099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5</v>
      </c>
      <c r="B11" s="1">
        <v>5.40000004914085</v>
      </c>
      <c r="C11" s="1">
        <v>3.40000392632379</v>
      </c>
      <c r="D11" s="1">
        <v>6.1613407808201597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17</v>
      </c>
      <c r="B12" s="1">
        <v>4.8000015106909002</v>
      </c>
      <c r="C12" s="1">
        <v>2.6999972380006301</v>
      </c>
      <c r="D12" s="1">
        <v>6.0835306482510898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28</v>
      </c>
      <c r="B13" s="1">
        <v>4.5999999942922098</v>
      </c>
      <c r="C13" s="1">
        <v>4.0000053471383401</v>
      </c>
      <c r="D13" s="1">
        <v>4.0705233501932598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30</v>
      </c>
      <c r="B14" s="1">
        <v>5.0004576208398799</v>
      </c>
      <c r="C14" s="1">
        <v>4.2005396114010596</v>
      </c>
      <c r="D14" s="1">
        <v>4.8078015782297996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11</v>
      </c>
      <c r="B15" s="1">
        <v>3.20028579905029</v>
      </c>
      <c r="C15" s="1">
        <v>4.3001006935449197</v>
      </c>
      <c r="D15" s="1">
        <v>5.6193344910515099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</v>
      </c>
      <c r="B16" s="1">
        <v>3.20000240256423</v>
      </c>
      <c r="C16" s="1">
        <v>4.7000000579186798</v>
      </c>
      <c r="D16" s="1">
        <v>4.0575464692733698</v>
      </c>
    </row>
    <row r="17" spans="1:4" ht="15" thickBot="1" x14ac:dyDescent="0.35">
      <c r="A17" s="1">
        <v>1</v>
      </c>
      <c r="B17" s="1">
        <v>2.5002852418719499</v>
      </c>
      <c r="C17" s="1">
        <v>4.2001006251620296</v>
      </c>
      <c r="D17" s="1">
        <v>4.9308086754084304</v>
      </c>
    </row>
    <row r="18" spans="1:4" ht="15" thickBot="1" x14ac:dyDescent="0.35">
      <c r="A18" s="1">
        <v>2</v>
      </c>
      <c r="B18" s="1">
        <v>3.9002873516605301</v>
      </c>
      <c r="C18" s="1">
        <v>4.0000947901182897</v>
      </c>
      <c r="D18" s="1">
        <v>5.9092547848573096</v>
      </c>
    </row>
    <row r="19" spans="1:4" ht="15" thickBot="1" x14ac:dyDescent="0.35">
      <c r="A19" s="1">
        <v>25</v>
      </c>
      <c r="B19" s="1">
        <v>4.0003391428623498</v>
      </c>
      <c r="C19" s="1">
        <v>4.0008912342123599</v>
      </c>
      <c r="D19" s="1">
        <v>4.5206517379648004</v>
      </c>
    </row>
    <row r="20" spans="1:4" ht="15" thickBot="1" x14ac:dyDescent="0.35">
      <c r="A20" s="1">
        <v>20</v>
      </c>
      <c r="B20" s="1">
        <v>3.7000002903639402</v>
      </c>
      <c r="C20" s="1">
        <v>5.3000042925888797</v>
      </c>
      <c r="D20" s="1">
        <v>3.59833291025716</v>
      </c>
    </row>
    <row r="21" spans="1:4" ht="15" thickBot="1" x14ac:dyDescent="0.35">
      <c r="A21" s="1">
        <v>29</v>
      </c>
      <c r="B21" s="1">
        <v>3.8001696130144098</v>
      </c>
      <c r="C21" s="1">
        <v>5.3004476440928903</v>
      </c>
      <c r="D21" s="1">
        <v>4.2786148331035001</v>
      </c>
    </row>
    <row r="22" spans="1:4" ht="15" thickBot="1" x14ac:dyDescent="0.35">
      <c r="A22" s="1">
        <v>10</v>
      </c>
      <c r="B22" s="1">
        <v>4.2000011645490103</v>
      </c>
      <c r="C22" s="1">
        <v>3.4000027136002302</v>
      </c>
      <c r="D22" s="1">
        <v>5.8836858805991898</v>
      </c>
    </row>
    <row r="23" spans="1:4" ht="15" thickBot="1" x14ac:dyDescent="0.35">
      <c r="A23" s="1">
        <v>26</v>
      </c>
      <c r="B23" s="1">
        <v>4.1005715973863204</v>
      </c>
      <c r="C23" s="1">
        <v>5.2001979138776999</v>
      </c>
      <c r="D23" s="1">
        <v>5.8149026724862001</v>
      </c>
    </row>
    <row r="24" spans="1:4" ht="15" thickBot="1" x14ac:dyDescent="0.35">
      <c r="A24" s="1">
        <v>3</v>
      </c>
      <c r="B24" s="1">
        <v>3.1005727800749301</v>
      </c>
      <c r="C24" s="1">
        <v>4.0001938879967502</v>
      </c>
      <c r="D24" s="1">
        <v>5.5501855632067301</v>
      </c>
    </row>
    <row r="25" spans="1:4" ht="15" thickBot="1" x14ac:dyDescent="0.35">
      <c r="A25" s="1">
        <v>27</v>
      </c>
      <c r="B25" s="1">
        <v>5.2001703055518496</v>
      </c>
      <c r="C25" s="1">
        <v>5.40044817276247</v>
      </c>
      <c r="D25" s="1">
        <v>1.74903067205995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2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7</v>
      </c>
      <c r="B2" s="1">
        <v>4.7299426677689898</v>
      </c>
      <c r="C2" s="1">
        <v>3.6614019192797</v>
      </c>
      <c r="D2" s="1">
        <v>5.5776859300411497</v>
      </c>
    </row>
    <row r="3" spans="1:5" ht="15" thickBot="1" x14ac:dyDescent="0.35">
      <c r="A3" s="1">
        <v>13</v>
      </c>
      <c r="B3" s="1">
        <v>5.9428583030555604</v>
      </c>
      <c r="C3" s="1">
        <v>5.6970408597073998</v>
      </c>
      <c r="D3" s="1">
        <v>4.8383793692185497</v>
      </c>
    </row>
    <row r="4" spans="1:5" ht="15" thickBot="1" x14ac:dyDescent="0.35">
      <c r="A4" s="1">
        <v>22</v>
      </c>
      <c r="B4" s="1">
        <v>5.0520029462994502</v>
      </c>
      <c r="C4" s="1">
        <v>4.4228902098766403</v>
      </c>
      <c r="D4" s="1">
        <v>5.8627345471811401</v>
      </c>
    </row>
    <row r="5" spans="1:5" ht="15" thickBot="1" x14ac:dyDescent="0.35">
      <c r="A5" s="1">
        <v>12</v>
      </c>
      <c r="B5" s="1">
        <v>3.7025078827734199</v>
      </c>
      <c r="C5" s="1">
        <v>3.4007023941819901</v>
      </c>
      <c r="D5" s="1">
        <v>4.29421037693188</v>
      </c>
    </row>
    <row r="6" spans="1:5" ht="15" thickBot="1" x14ac:dyDescent="0.35">
      <c r="A6" s="1">
        <v>16</v>
      </c>
      <c r="B6" s="1">
        <v>4.0895550108094403</v>
      </c>
      <c r="C6" s="1">
        <v>3.71602931295907</v>
      </c>
      <c r="D6" s="1">
        <v>4.5817730124001299</v>
      </c>
    </row>
    <row r="7" spans="1:5" ht="15" thickBot="1" x14ac:dyDescent="0.35">
      <c r="A7" s="1">
        <v>24</v>
      </c>
      <c r="B7" s="1">
        <v>4.8912707147871597</v>
      </c>
      <c r="C7" s="1">
        <v>4.5720754590981798</v>
      </c>
      <c r="D7" s="1">
        <v>5.4972149489566</v>
      </c>
    </row>
    <row r="8" spans="1:5" ht="15" thickBot="1" x14ac:dyDescent="0.35">
      <c r="A8" s="1">
        <v>23</v>
      </c>
      <c r="B8" s="1">
        <v>3.5583270026352301</v>
      </c>
      <c r="C8" s="1">
        <v>4.4028952419252096</v>
      </c>
      <c r="D8" s="1">
        <v>4.79722017154719</v>
      </c>
    </row>
    <row r="9" spans="1:5" ht="15" thickBot="1" x14ac:dyDescent="0.35">
      <c r="A9" s="1">
        <v>6</v>
      </c>
      <c r="B9" s="1">
        <v>2.9044785148468399</v>
      </c>
      <c r="C9" s="1">
        <v>3.3807978464124502</v>
      </c>
      <c r="D9" s="1">
        <v>5.6015879998134501</v>
      </c>
    </row>
    <row r="10" spans="1:5" ht="15" thickBot="1" x14ac:dyDescent="0.35">
      <c r="A10" s="1">
        <v>8</v>
      </c>
      <c r="B10" s="1">
        <v>3.3804148648042802</v>
      </c>
      <c r="C10" s="1">
        <v>4.8686093185129202</v>
      </c>
      <c r="D10" s="1">
        <v>3.9960028557765499</v>
      </c>
    </row>
    <row r="11" spans="1:5" ht="15" thickBot="1" x14ac:dyDescent="0.35">
      <c r="A11" s="1">
        <v>5</v>
      </c>
      <c r="B11" s="1">
        <v>5.6263185010566898</v>
      </c>
      <c r="C11" s="1">
        <v>3.7615297766734099</v>
      </c>
      <c r="D11" s="1">
        <v>6.2681659619894097</v>
      </c>
    </row>
    <row r="12" spans="1:5" ht="15" thickBot="1" x14ac:dyDescent="0.35">
      <c r="A12" s="1">
        <v>17</v>
      </c>
      <c r="B12" s="1">
        <v>5.0466544038621901</v>
      </c>
      <c r="C12" s="1">
        <v>2.8078874033941901</v>
      </c>
      <c r="D12" s="1">
        <v>6.0460537136831602</v>
      </c>
    </row>
    <row r="13" spans="1:5" ht="15" thickBot="1" x14ac:dyDescent="0.35">
      <c r="A13" s="1">
        <v>28</v>
      </c>
      <c r="B13" s="1">
        <v>4.8181155052789704</v>
      </c>
      <c r="C13" s="1">
        <v>4.2597840087975802</v>
      </c>
      <c r="D13" s="1">
        <v>4.0836001444944801</v>
      </c>
    </row>
    <row r="14" spans="1:5" ht="15" thickBot="1" x14ac:dyDescent="0.35">
      <c r="A14" s="1">
        <v>30</v>
      </c>
      <c r="B14" s="1">
        <v>5.2187706520222399</v>
      </c>
      <c r="C14" s="1">
        <v>4.2580809746313504</v>
      </c>
      <c r="D14" s="1">
        <v>4.7557906475207901</v>
      </c>
    </row>
    <row r="15" spans="1:5" ht="15" thickBot="1" x14ac:dyDescent="0.35">
      <c r="A15" s="1">
        <v>11</v>
      </c>
      <c r="B15" s="1">
        <v>3.3368270914358802</v>
      </c>
      <c r="C15" s="1">
        <v>4.5697613589207204</v>
      </c>
      <c r="D15" s="1">
        <v>5.6916192570904602</v>
      </c>
    </row>
    <row r="16" spans="1:5" ht="15" thickBot="1" x14ac:dyDescent="0.35">
      <c r="A16" s="1">
        <v>15</v>
      </c>
      <c r="B16" s="1">
        <v>3.3939168692355901</v>
      </c>
      <c r="C16" s="1">
        <v>4.99992627629506</v>
      </c>
      <c r="D16" s="1">
        <v>3.9558821667455</v>
      </c>
    </row>
    <row r="17" spans="1:4" ht="15" thickBot="1" x14ac:dyDescent="0.35">
      <c r="A17" s="1">
        <v>1</v>
      </c>
      <c r="B17" s="1">
        <v>2.5466301603730899</v>
      </c>
      <c r="C17" s="1">
        <v>4.3520968871745103</v>
      </c>
      <c r="D17" s="1">
        <v>4.9991156638297403</v>
      </c>
    </row>
    <row r="18" spans="1:4" ht="15" thickBot="1" x14ac:dyDescent="0.35">
      <c r="A18" s="1">
        <v>2</v>
      </c>
      <c r="B18" s="1">
        <v>4.1013674938530498</v>
      </c>
      <c r="C18" s="1">
        <v>4.0563154026195498</v>
      </c>
      <c r="D18" s="1">
        <v>5.8492751105586898</v>
      </c>
    </row>
    <row r="19" spans="1:4" ht="15" thickBot="1" x14ac:dyDescent="0.35">
      <c r="A19" s="1">
        <v>25</v>
      </c>
      <c r="B19" s="1">
        <v>4.1461786276174797</v>
      </c>
      <c r="C19" s="1">
        <v>4.2583786262508898</v>
      </c>
      <c r="D19" s="1">
        <v>4.5379706774200903</v>
      </c>
    </row>
    <row r="20" spans="1:4" ht="15" thickBot="1" x14ac:dyDescent="0.35">
      <c r="A20" s="1">
        <v>20</v>
      </c>
      <c r="B20" s="1">
        <v>3.8347903594209898</v>
      </c>
      <c r="C20" s="1">
        <v>5.5669905862737901</v>
      </c>
      <c r="D20" s="1">
        <v>3.6627630126905002</v>
      </c>
    </row>
    <row r="21" spans="1:4" ht="15" thickBot="1" x14ac:dyDescent="0.35">
      <c r="A21" s="1">
        <v>29</v>
      </c>
      <c r="B21" s="1">
        <v>3.9918064497132799</v>
      </c>
      <c r="C21" s="1">
        <v>5.4668605013272904</v>
      </c>
      <c r="D21" s="1">
        <v>4.2620655090435999</v>
      </c>
    </row>
    <row r="22" spans="1:4" ht="15" thickBot="1" x14ac:dyDescent="0.35">
      <c r="A22" s="1">
        <v>10</v>
      </c>
      <c r="B22" s="1">
        <v>4.3699070139146796</v>
      </c>
      <c r="C22" s="1">
        <v>3.5789364814434399</v>
      </c>
      <c r="D22" s="1">
        <v>5.9023210745178396</v>
      </c>
    </row>
    <row r="23" spans="1:4" ht="15" thickBot="1" x14ac:dyDescent="0.35">
      <c r="A23" s="1">
        <v>26</v>
      </c>
      <c r="B23" s="1">
        <v>4.2516897462084398</v>
      </c>
      <c r="C23" s="1">
        <v>5.5006117858919197</v>
      </c>
      <c r="D23" s="1">
        <v>5.8020079974655498</v>
      </c>
    </row>
    <row r="24" spans="1:4" ht="15" thickBot="1" x14ac:dyDescent="0.35">
      <c r="A24" s="1">
        <v>3</v>
      </c>
      <c r="B24" s="1">
        <v>3.37734267709022</v>
      </c>
      <c r="C24" s="1">
        <v>4.2449457817345504</v>
      </c>
      <c r="D24" s="1">
        <v>5.63319676286822</v>
      </c>
    </row>
    <row r="25" spans="1:4" ht="15" thickBot="1" x14ac:dyDescent="0.35">
      <c r="A25" s="1">
        <v>27</v>
      </c>
      <c r="B25" s="1">
        <v>5.38672086274725</v>
      </c>
      <c r="C25" s="1">
        <v>5.69721690385669</v>
      </c>
      <c r="D25" s="1">
        <v>1.7957961033754199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2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7</v>
      </c>
      <c r="B2" s="1">
        <v>4.7494444645110496</v>
      </c>
      <c r="C2" s="1">
        <v>3.9416365192230201</v>
      </c>
      <c r="D2" s="1">
        <v>5.09493302055004</v>
      </c>
    </row>
    <row r="3" spans="1:4" ht="15" thickBot="1" x14ac:dyDescent="0.35">
      <c r="A3" s="1">
        <v>13</v>
      </c>
      <c r="B3" s="1">
        <v>5.6008129388111598</v>
      </c>
      <c r="C3" s="1">
        <v>5.1911119335681297</v>
      </c>
      <c r="D3" s="1">
        <v>4.7052199827857404</v>
      </c>
    </row>
    <row r="4" spans="1:4" ht="15" thickBot="1" x14ac:dyDescent="0.35">
      <c r="A4" s="1">
        <v>22</v>
      </c>
      <c r="B4" s="1">
        <v>5.2041671213742697</v>
      </c>
      <c r="C4" s="1">
        <v>4.3750846192523802</v>
      </c>
      <c r="D4" s="1">
        <v>5.2323296214207398</v>
      </c>
    </row>
    <row r="5" spans="1:4" ht="15" thickBot="1" x14ac:dyDescent="0.35">
      <c r="A5" s="1">
        <v>12</v>
      </c>
      <c r="B5" s="1">
        <v>4.03128891364761</v>
      </c>
      <c r="C5" s="1">
        <v>3.6958936977193702</v>
      </c>
      <c r="D5" s="1">
        <v>4.5892330189575601</v>
      </c>
    </row>
    <row r="6" spans="1:4" ht="15" thickBot="1" x14ac:dyDescent="0.35">
      <c r="A6" s="1">
        <v>16</v>
      </c>
      <c r="B6" s="1">
        <v>4.1266051543937001</v>
      </c>
      <c r="C6" s="1">
        <v>3.71094899297771</v>
      </c>
      <c r="D6" s="1">
        <v>4.6958003466044298</v>
      </c>
    </row>
    <row r="7" spans="1:4" ht="15" thickBot="1" x14ac:dyDescent="0.35">
      <c r="A7" s="1">
        <v>24</v>
      </c>
      <c r="B7" s="1">
        <v>4.8400169859701396</v>
      </c>
      <c r="C7" s="1">
        <v>4.51557892614714</v>
      </c>
      <c r="D7" s="1">
        <v>5.0327049407439102</v>
      </c>
    </row>
    <row r="8" spans="1:4" ht="15" thickBot="1" x14ac:dyDescent="0.35">
      <c r="A8" s="1">
        <v>23</v>
      </c>
      <c r="B8" s="1">
        <v>3.6799635401715101</v>
      </c>
      <c r="C8" s="1">
        <v>4.5697218534106803</v>
      </c>
      <c r="D8" s="1">
        <v>4.8542784282311802</v>
      </c>
    </row>
    <row r="9" spans="1:4" ht="15" thickBot="1" x14ac:dyDescent="0.35">
      <c r="A9" s="1">
        <v>6</v>
      </c>
      <c r="B9" s="1">
        <v>3.60247186080431</v>
      </c>
      <c r="C9" s="1">
        <v>3.76155099579214</v>
      </c>
      <c r="D9" s="1">
        <v>5.3526088112709402</v>
      </c>
    </row>
    <row r="10" spans="1:4" ht="15" thickBot="1" x14ac:dyDescent="0.35">
      <c r="A10" s="1">
        <v>8</v>
      </c>
      <c r="B10" s="1">
        <v>3.8269949143172699</v>
      </c>
      <c r="C10" s="1">
        <v>5.0045475708019502</v>
      </c>
      <c r="D10" s="1">
        <v>4.5232954242852399</v>
      </c>
    </row>
    <row r="11" spans="1:4" ht="15" thickBot="1" x14ac:dyDescent="0.35">
      <c r="A11" s="1">
        <v>5</v>
      </c>
      <c r="B11" s="1">
        <v>5.4646746607912604</v>
      </c>
      <c r="C11" s="1">
        <v>4.0936171133422201</v>
      </c>
      <c r="D11" s="1">
        <v>5.3988676766169004</v>
      </c>
    </row>
    <row r="12" spans="1:4" ht="15" thickBot="1" x14ac:dyDescent="0.35">
      <c r="A12" s="1">
        <v>17</v>
      </c>
      <c r="B12" s="1">
        <v>4.9990451756046399</v>
      </c>
      <c r="C12" s="1">
        <v>3.44938625343964</v>
      </c>
      <c r="D12" s="1">
        <v>5.3488152220248404</v>
      </c>
    </row>
    <row r="13" spans="1:4" ht="15" thickBot="1" x14ac:dyDescent="0.35">
      <c r="A13" s="1">
        <v>28</v>
      </c>
      <c r="B13" s="1">
        <v>4.7734750731612303</v>
      </c>
      <c r="C13" s="1">
        <v>4.06624377213382</v>
      </c>
      <c r="D13" s="1">
        <v>4.5413701916023399</v>
      </c>
    </row>
    <row r="14" spans="1:4" ht="15" thickBot="1" x14ac:dyDescent="0.35">
      <c r="A14" s="1">
        <v>30</v>
      </c>
      <c r="B14" s="1">
        <v>4.9153862247862499</v>
      </c>
      <c r="C14" s="1">
        <v>3.8933268227845201</v>
      </c>
      <c r="D14" s="1">
        <v>4.8872201678403897</v>
      </c>
    </row>
    <row r="15" spans="1:4" ht="15" thickBot="1" x14ac:dyDescent="0.35">
      <c r="A15" s="1">
        <v>11</v>
      </c>
      <c r="B15" s="1">
        <v>3.660115890268</v>
      </c>
      <c r="C15" s="1">
        <v>4.5494875279787399</v>
      </c>
      <c r="D15" s="1">
        <v>5.1270520342606396</v>
      </c>
    </row>
    <row r="16" spans="1:4" ht="15" thickBot="1" x14ac:dyDescent="0.35">
      <c r="A16" s="1">
        <v>15</v>
      </c>
      <c r="B16" s="1">
        <v>3.71536632050119</v>
      </c>
      <c r="C16" s="1">
        <v>4.8535146326871299</v>
      </c>
      <c r="D16" s="1">
        <v>4.6323512889091196</v>
      </c>
    </row>
    <row r="17" spans="1:4" ht="15" thickBot="1" x14ac:dyDescent="0.35">
      <c r="A17" s="1">
        <v>1</v>
      </c>
      <c r="B17" s="1">
        <v>2.9189934970157898</v>
      </c>
      <c r="C17" s="1">
        <v>4.3227110802813398</v>
      </c>
      <c r="D17" s="1">
        <v>4.7030628546993798</v>
      </c>
    </row>
    <row r="18" spans="1:4" ht="15" thickBot="1" x14ac:dyDescent="0.35">
      <c r="A18" s="1">
        <v>2</v>
      </c>
      <c r="B18" s="1">
        <v>3.80643234357392</v>
      </c>
      <c r="C18" s="1">
        <v>3.9793423298480799</v>
      </c>
      <c r="D18" s="1">
        <v>5.3961220113930404</v>
      </c>
    </row>
    <row r="19" spans="1:4" ht="15" thickBot="1" x14ac:dyDescent="0.35">
      <c r="A19" s="1">
        <v>25</v>
      </c>
      <c r="B19" s="1">
        <v>4.2461131386604301</v>
      </c>
      <c r="C19" s="1">
        <v>4.4431302863148598</v>
      </c>
      <c r="D19" s="1">
        <v>4.6114719984773798</v>
      </c>
    </row>
    <row r="20" spans="1:4" ht="15" thickBot="1" x14ac:dyDescent="0.35">
      <c r="A20" s="1">
        <v>20</v>
      </c>
      <c r="B20" s="1">
        <v>3.9444056548409199</v>
      </c>
      <c r="C20" s="1">
        <v>5.4584379366740103</v>
      </c>
      <c r="D20" s="1">
        <v>4.2165867038855298</v>
      </c>
    </row>
    <row r="21" spans="1:4" ht="15" thickBot="1" x14ac:dyDescent="0.35">
      <c r="A21" s="1">
        <v>29</v>
      </c>
      <c r="B21" s="1">
        <v>3.9939970387913002</v>
      </c>
      <c r="C21" s="1">
        <v>5.0630681757102698</v>
      </c>
      <c r="D21" s="1">
        <v>4.5523672830515602</v>
      </c>
    </row>
    <row r="22" spans="1:4" ht="15" thickBot="1" x14ac:dyDescent="0.35">
      <c r="A22" s="1">
        <v>10</v>
      </c>
      <c r="B22" s="1">
        <v>4.3078972054931599</v>
      </c>
      <c r="C22" s="1">
        <v>4.1726698935693696</v>
      </c>
      <c r="D22" s="1">
        <v>5.4391040630601601</v>
      </c>
    </row>
    <row r="23" spans="1:4" ht="15" thickBot="1" x14ac:dyDescent="0.35">
      <c r="A23" s="1">
        <v>26</v>
      </c>
      <c r="B23" s="1">
        <v>4.2533203452787696</v>
      </c>
      <c r="C23" s="1">
        <v>5.4139618882732501</v>
      </c>
      <c r="D23" s="1">
        <v>5.06368159562538</v>
      </c>
    </row>
    <row r="24" spans="1:4" ht="15" thickBot="1" x14ac:dyDescent="0.35">
      <c r="A24" s="1">
        <v>3</v>
      </c>
      <c r="B24" s="1">
        <v>3.6491312654977999</v>
      </c>
      <c r="C24" s="1">
        <v>4.2803325955282698</v>
      </c>
      <c r="D24" s="1">
        <v>5.23203560108609</v>
      </c>
    </row>
    <row r="25" spans="1:4" ht="15" thickBot="1" x14ac:dyDescent="0.35">
      <c r="A25" s="1">
        <v>27</v>
      </c>
      <c r="B25" s="1">
        <v>4.9508433452811804</v>
      </c>
      <c r="C25" s="1">
        <v>5.1614250531406496</v>
      </c>
      <c r="D25" s="1">
        <v>3.3715064969489901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2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7</v>
      </c>
      <c r="B2" s="1">
        <v>4.1624453370504897</v>
      </c>
      <c r="C2" s="1">
        <v>4.0702359390545801</v>
      </c>
      <c r="D2" s="1">
        <v>5.6954788891377799</v>
      </c>
    </row>
    <row r="3" spans="1:4" ht="15" thickBot="1" x14ac:dyDescent="0.35">
      <c r="A3" s="1">
        <v>13</v>
      </c>
      <c r="B3" s="1">
        <v>6.1745807169116702</v>
      </c>
      <c r="C3" s="1">
        <v>5.0629962372158204</v>
      </c>
      <c r="D3" s="1">
        <v>5.0752580011820498</v>
      </c>
    </row>
    <row r="4" spans="1:4" ht="15" thickBot="1" x14ac:dyDescent="0.35">
      <c r="A4" s="1">
        <v>22</v>
      </c>
      <c r="B4" s="1">
        <v>5.1362185718238296</v>
      </c>
      <c r="C4" s="1">
        <v>4.0731271661670698</v>
      </c>
      <c r="D4" s="1">
        <v>5.7733716993648203</v>
      </c>
    </row>
    <row r="5" spans="1:4" ht="15" thickBot="1" x14ac:dyDescent="0.35">
      <c r="A5" s="1">
        <v>12</v>
      </c>
      <c r="B5" s="1">
        <v>4.1158345757902799</v>
      </c>
      <c r="C5" s="1">
        <v>3.0344953291486898</v>
      </c>
      <c r="D5" s="1">
        <v>3.9170371506907302</v>
      </c>
    </row>
    <row r="6" spans="1:4" ht="15" thickBot="1" x14ac:dyDescent="0.35">
      <c r="A6" s="1">
        <v>16</v>
      </c>
      <c r="B6" s="1">
        <v>4.1249300990223103</v>
      </c>
      <c r="C6" s="1">
        <v>4.0470525739388803</v>
      </c>
      <c r="D6" s="1">
        <v>4.45249044831532</v>
      </c>
    </row>
    <row r="7" spans="1:4" ht="15" thickBot="1" x14ac:dyDescent="0.35">
      <c r="A7" s="1">
        <v>24</v>
      </c>
      <c r="B7" s="1">
        <v>5.1438785103361599</v>
      </c>
      <c r="C7" s="1">
        <v>4.08606246750964</v>
      </c>
      <c r="D7" s="1">
        <v>5.4800999528490602</v>
      </c>
    </row>
    <row r="8" spans="1:4" ht="15" thickBot="1" x14ac:dyDescent="0.35">
      <c r="A8" s="1">
        <v>23</v>
      </c>
      <c r="B8" s="1">
        <v>3.0988779689680199</v>
      </c>
      <c r="C8" s="1">
        <v>4.0880611314308499</v>
      </c>
      <c r="D8" s="1">
        <v>5.5326297343173696</v>
      </c>
    </row>
    <row r="9" spans="1:4" ht="15" thickBot="1" x14ac:dyDescent="0.35">
      <c r="A9" s="1">
        <v>6</v>
      </c>
      <c r="B9" s="1">
        <v>3.1194036519513402</v>
      </c>
      <c r="C9" s="1">
        <v>3.0768381006007002</v>
      </c>
      <c r="D9" s="1">
        <v>5.8254271981854302</v>
      </c>
    </row>
    <row r="10" spans="1:4" ht="15" thickBot="1" x14ac:dyDescent="0.35">
      <c r="A10" s="1">
        <v>8</v>
      </c>
      <c r="B10" s="1">
        <v>3.1133856132331901</v>
      </c>
      <c r="C10" s="1">
        <v>5.0410071778444596</v>
      </c>
      <c r="D10" s="1">
        <v>3.99886759039464</v>
      </c>
    </row>
    <row r="11" spans="1:4" ht="15" thickBot="1" x14ac:dyDescent="0.35">
      <c r="A11" s="1">
        <v>5</v>
      </c>
      <c r="B11" s="1">
        <v>5.1678306977303103</v>
      </c>
      <c r="C11" s="1">
        <v>3.0510713362714399</v>
      </c>
      <c r="D11" s="1">
        <v>6.4533290536508598</v>
      </c>
    </row>
    <row r="12" spans="1:4" ht="15" thickBot="1" x14ac:dyDescent="0.35">
      <c r="A12" s="1">
        <v>17</v>
      </c>
      <c r="B12" s="1">
        <v>5.1641143345595202</v>
      </c>
      <c r="C12" s="1">
        <v>3.0599496417491201</v>
      </c>
      <c r="D12" s="1">
        <v>6.3638009119488297</v>
      </c>
    </row>
    <row r="13" spans="1:4" ht="15" thickBot="1" x14ac:dyDescent="0.35">
      <c r="A13" s="1">
        <v>28</v>
      </c>
      <c r="B13" s="1">
        <v>5.0851786917700403</v>
      </c>
      <c r="C13" s="1">
        <v>4.3236966902980498</v>
      </c>
      <c r="D13" s="1">
        <v>4.0748202155800701</v>
      </c>
    </row>
    <row r="14" spans="1:4" ht="15" thickBot="1" x14ac:dyDescent="0.35">
      <c r="A14" s="1">
        <v>30</v>
      </c>
      <c r="B14" s="1">
        <v>5.0891911467900197</v>
      </c>
      <c r="C14" s="1">
        <v>4.06463440219206</v>
      </c>
      <c r="D14" s="1">
        <v>4.8243265138036797</v>
      </c>
    </row>
    <row r="15" spans="1:4" ht="15" thickBot="1" x14ac:dyDescent="0.35">
      <c r="A15" s="1">
        <v>11</v>
      </c>
      <c r="B15" s="1">
        <v>3.11188934473331</v>
      </c>
      <c r="C15" s="1">
        <v>4.0833127673920497</v>
      </c>
      <c r="D15" s="1">
        <v>5.47255672325152</v>
      </c>
    </row>
    <row r="16" spans="1:4" ht="15" thickBot="1" x14ac:dyDescent="0.35">
      <c r="A16" s="1">
        <v>15</v>
      </c>
      <c r="B16" s="1">
        <v>3.0717898658520499</v>
      </c>
      <c r="C16" s="1">
        <v>5.0244099033986203</v>
      </c>
      <c r="D16" s="1">
        <v>4.7902249592900299</v>
      </c>
    </row>
    <row r="17" spans="1:4" ht="15" thickBot="1" x14ac:dyDescent="0.35">
      <c r="A17" s="1">
        <v>1</v>
      </c>
      <c r="B17" s="1">
        <v>3.0512674095901202</v>
      </c>
      <c r="C17" s="1">
        <v>4.0968122636561697</v>
      </c>
      <c r="D17" s="1">
        <v>4.7238497630573804</v>
      </c>
    </row>
    <row r="18" spans="1:4" ht="15" thickBot="1" x14ac:dyDescent="0.35">
      <c r="A18" s="1">
        <v>2</v>
      </c>
      <c r="B18" s="1">
        <v>4.0941324443025602</v>
      </c>
      <c r="C18" s="1">
        <v>4.0702359390545801</v>
      </c>
      <c r="D18" s="1">
        <v>5.6826745000839898</v>
      </c>
    </row>
    <row r="19" spans="1:4" ht="15" thickBot="1" x14ac:dyDescent="0.35">
      <c r="A19" s="1">
        <v>25</v>
      </c>
      <c r="B19" s="1">
        <v>4.16075638787225</v>
      </c>
      <c r="C19" s="1">
        <v>4.0852732640189098</v>
      </c>
      <c r="D19" s="1">
        <v>4.5639646171964596</v>
      </c>
    </row>
    <row r="20" spans="1:4" ht="15" thickBot="1" x14ac:dyDescent="0.35">
      <c r="A20" s="1">
        <v>20</v>
      </c>
      <c r="B20" s="1">
        <v>4.1090185710824096</v>
      </c>
      <c r="C20" s="1">
        <v>5.1080060758409802</v>
      </c>
      <c r="D20" s="1">
        <v>3.9069486412749099</v>
      </c>
    </row>
    <row r="21" spans="1:4" ht="15" thickBot="1" x14ac:dyDescent="0.35">
      <c r="A21" s="1">
        <v>29</v>
      </c>
      <c r="B21" s="1">
        <v>4.1152733750010304</v>
      </c>
      <c r="C21" s="1">
        <v>5.0273462275583896</v>
      </c>
      <c r="D21" s="1">
        <v>4.5814933514296596</v>
      </c>
    </row>
    <row r="22" spans="1:4" ht="15" thickBot="1" x14ac:dyDescent="0.35">
      <c r="A22" s="1">
        <v>10</v>
      </c>
      <c r="B22" s="1">
        <v>4.0919497270422802</v>
      </c>
      <c r="C22" s="1">
        <v>3.0441950495516101</v>
      </c>
      <c r="D22" s="1">
        <v>6.4043727775317096</v>
      </c>
    </row>
    <row r="23" spans="1:4" ht="15" thickBot="1" x14ac:dyDescent="0.35">
      <c r="A23" s="1">
        <v>26</v>
      </c>
      <c r="B23" s="1">
        <v>4.1254787456317201</v>
      </c>
      <c r="C23" s="1">
        <v>5.1215306364250299</v>
      </c>
      <c r="D23" s="1">
        <v>5.7584948927298703</v>
      </c>
    </row>
    <row r="24" spans="1:4" ht="15" thickBot="1" x14ac:dyDescent="0.35">
      <c r="A24" s="1">
        <v>3</v>
      </c>
      <c r="B24" s="1">
        <v>3.10632693040144</v>
      </c>
      <c r="C24" s="1">
        <v>4.0702359390545801</v>
      </c>
      <c r="D24" s="1">
        <v>5.7417324840747002</v>
      </c>
    </row>
    <row r="25" spans="1:4" ht="15" thickBot="1" x14ac:dyDescent="0.35">
      <c r="A25" s="1">
        <v>27</v>
      </c>
      <c r="B25" s="1">
        <v>5.1481760245501498</v>
      </c>
      <c r="C25" s="1">
        <v>5.08600417117818</v>
      </c>
      <c r="D25" s="1">
        <v>1.55565493653314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25"/>
  <sheetViews>
    <sheetView workbookViewId="0">
      <selection activeCell="AP12" sqref="AP12"/>
    </sheetView>
  </sheetViews>
  <sheetFormatPr defaultRowHeight="14.4" x14ac:dyDescent="0.3"/>
  <sheetData>
    <row r="1" spans="1:58" x14ac:dyDescent="0.3">
      <c r="A1" s="3" t="s">
        <v>49</v>
      </c>
      <c r="B1" s="3" t="s">
        <v>107</v>
      </c>
      <c r="C1" s="3" t="s">
        <v>65</v>
      </c>
      <c r="D1" s="3" t="s">
        <v>56</v>
      </c>
      <c r="E1" s="3" t="s">
        <v>66</v>
      </c>
      <c r="F1" s="3" t="s">
        <v>67</v>
      </c>
      <c r="G1" s="3" t="s">
        <v>50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108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63</v>
      </c>
      <c r="W1" s="3" t="s">
        <v>81</v>
      </c>
      <c r="X1" s="3" t="s">
        <v>82</v>
      </c>
      <c r="Y1" s="3" t="s">
        <v>83</v>
      </c>
      <c r="Z1" s="3" t="s">
        <v>64</v>
      </c>
      <c r="AA1" s="3" t="s">
        <v>84</v>
      </c>
      <c r="AB1" s="3" t="s">
        <v>85</v>
      </c>
      <c r="AC1" s="3" t="s">
        <v>86</v>
      </c>
      <c r="AD1" s="3" t="s">
        <v>51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109</v>
      </c>
      <c r="AZ1" s="3" t="s">
        <v>110</v>
      </c>
      <c r="BA1" s="3" t="s">
        <v>111</v>
      </c>
      <c r="BB1" s="3" t="s">
        <v>112</v>
      </c>
      <c r="BC1" s="3" t="s">
        <v>113</v>
      </c>
      <c r="BD1" s="3" t="s">
        <v>57</v>
      </c>
      <c r="BE1" s="3" t="s">
        <v>114</v>
      </c>
      <c r="BF1" s="3" t="s">
        <v>115</v>
      </c>
    </row>
    <row r="2" spans="1:58" x14ac:dyDescent="0.3">
      <c r="A2" t="s">
        <v>133</v>
      </c>
      <c r="B2" t="s">
        <v>131</v>
      </c>
      <c r="C2" t="s">
        <v>10</v>
      </c>
      <c r="D2" t="s">
        <v>166</v>
      </c>
      <c r="E2">
        <v>36.6</v>
      </c>
      <c r="F2">
        <v>33.5</v>
      </c>
      <c r="G2">
        <v>4.9000000000000004</v>
      </c>
      <c r="H2">
        <v>9.1</v>
      </c>
      <c r="I2">
        <v>6.1</v>
      </c>
      <c r="J2">
        <v>1.5</v>
      </c>
      <c r="K2">
        <v>0</v>
      </c>
      <c r="L2">
        <v>1.5</v>
      </c>
      <c r="M2">
        <v>4.5</v>
      </c>
      <c r="N2">
        <v>0.7</v>
      </c>
      <c r="O2">
        <v>0.1</v>
      </c>
      <c r="P2">
        <v>2.4</v>
      </c>
      <c r="Q2">
        <v>6.1</v>
      </c>
      <c r="R2">
        <v>0.26879999999999998</v>
      </c>
      <c r="S2">
        <v>0.33119999999999999</v>
      </c>
      <c r="T2">
        <v>0.45200000000000001</v>
      </c>
      <c r="U2">
        <v>0.78320000000000001</v>
      </c>
      <c r="V2">
        <v>15.1</v>
      </c>
      <c r="W2">
        <v>1.1000000000000001</v>
      </c>
      <c r="X2">
        <v>0.7</v>
      </c>
      <c r="Y2">
        <v>0</v>
      </c>
      <c r="Z2">
        <v>0</v>
      </c>
      <c r="AA2">
        <v>0</v>
      </c>
      <c r="AB2">
        <v>35.799999999999997</v>
      </c>
      <c r="AC2">
        <v>31</v>
      </c>
      <c r="AD2">
        <v>3.7</v>
      </c>
      <c r="AE2">
        <v>6.5</v>
      </c>
      <c r="AF2">
        <v>3.7</v>
      </c>
      <c r="AG2">
        <v>1.3</v>
      </c>
      <c r="AH2">
        <v>0</v>
      </c>
      <c r="AI2">
        <v>1.5</v>
      </c>
      <c r="AJ2">
        <v>3.6</v>
      </c>
      <c r="AK2">
        <v>0.3</v>
      </c>
      <c r="AL2">
        <v>0</v>
      </c>
      <c r="AM2">
        <v>4.3</v>
      </c>
      <c r="AN2">
        <v>8.9</v>
      </c>
      <c r="AO2">
        <v>0.20419999999999999</v>
      </c>
      <c r="AP2">
        <v>0.30480000000000002</v>
      </c>
      <c r="AQ2">
        <v>0.38279999999999997</v>
      </c>
      <c r="AR2">
        <v>0.68779999999999997</v>
      </c>
      <c r="AS2">
        <v>12.3</v>
      </c>
      <c r="AT2">
        <v>1.3</v>
      </c>
      <c r="AU2">
        <v>0.4</v>
      </c>
      <c r="AV2">
        <v>0.1</v>
      </c>
      <c r="AW2">
        <v>0</v>
      </c>
      <c r="AX2">
        <v>0</v>
      </c>
      <c r="AY2">
        <v>5.3133333333333326</v>
      </c>
      <c r="AZ2">
        <v>2.2000000000000002</v>
      </c>
      <c r="BA2">
        <v>6.6666666666666666E-2</v>
      </c>
      <c r="BB2">
        <v>0.66666666666666663</v>
      </c>
      <c r="BC2">
        <v>1.4</v>
      </c>
      <c r="BD2">
        <v>6.6</v>
      </c>
      <c r="BE2">
        <v>22.466666666666669</v>
      </c>
      <c r="BF2">
        <v>6.8666666666666663</v>
      </c>
    </row>
    <row r="3" spans="1:58" x14ac:dyDescent="0.3">
      <c r="A3" t="s">
        <v>131</v>
      </c>
      <c r="B3" t="s">
        <v>133</v>
      </c>
      <c r="C3" t="s">
        <v>11</v>
      </c>
      <c r="D3" t="s">
        <v>158</v>
      </c>
      <c r="E3">
        <v>41.1</v>
      </c>
      <c r="F3">
        <v>37.1</v>
      </c>
      <c r="G3">
        <v>5.9</v>
      </c>
      <c r="H3">
        <v>10.199999999999999</v>
      </c>
      <c r="I3">
        <v>6.2</v>
      </c>
      <c r="J3">
        <v>2</v>
      </c>
      <c r="K3">
        <v>0.1</v>
      </c>
      <c r="L3">
        <v>1.9</v>
      </c>
      <c r="M3">
        <v>5.7</v>
      </c>
      <c r="N3">
        <v>1.1000000000000001</v>
      </c>
      <c r="O3">
        <v>0.1</v>
      </c>
      <c r="P3">
        <v>2.9</v>
      </c>
      <c r="Q3">
        <v>8.4</v>
      </c>
      <c r="R3">
        <v>0.26579999999999998</v>
      </c>
      <c r="S3">
        <v>0.32350000000000001</v>
      </c>
      <c r="T3">
        <v>0.47110000000000002</v>
      </c>
      <c r="U3">
        <v>0.79469999999999996</v>
      </c>
      <c r="V3">
        <v>18.100000000000001</v>
      </c>
      <c r="W3">
        <v>0.2</v>
      </c>
      <c r="X3">
        <v>0.7</v>
      </c>
      <c r="Y3">
        <v>0</v>
      </c>
      <c r="Z3">
        <v>0.4</v>
      </c>
      <c r="AA3">
        <v>0</v>
      </c>
      <c r="AB3">
        <v>39.4</v>
      </c>
      <c r="AC3">
        <v>34.9</v>
      </c>
      <c r="AD3">
        <v>5.8</v>
      </c>
      <c r="AE3">
        <v>9.1999999999999993</v>
      </c>
      <c r="AF3">
        <v>5.4</v>
      </c>
      <c r="AG3">
        <v>2.6</v>
      </c>
      <c r="AH3">
        <v>0.1</v>
      </c>
      <c r="AI3">
        <v>1.1000000000000001</v>
      </c>
      <c r="AJ3">
        <v>5.5</v>
      </c>
      <c r="AK3">
        <v>0.6</v>
      </c>
      <c r="AL3">
        <v>0.1</v>
      </c>
      <c r="AM3">
        <v>3.4</v>
      </c>
      <c r="AN3">
        <v>7.6</v>
      </c>
      <c r="AO3">
        <v>0.26019999999999999</v>
      </c>
      <c r="AP3">
        <v>0.32250000000000001</v>
      </c>
      <c r="AQ3">
        <v>0.4375</v>
      </c>
      <c r="AR3">
        <v>0.75969999999999993</v>
      </c>
      <c r="AS3">
        <v>15.3</v>
      </c>
      <c r="AT3">
        <v>0.6</v>
      </c>
      <c r="AU3">
        <v>0.3</v>
      </c>
      <c r="AV3">
        <v>0.1</v>
      </c>
      <c r="AW3">
        <v>0.7</v>
      </c>
      <c r="AX3">
        <v>0.2</v>
      </c>
      <c r="AY3">
        <v>5.1000000000000014</v>
      </c>
      <c r="AZ3">
        <v>2.333333333333333</v>
      </c>
      <c r="BA3">
        <v>0</v>
      </c>
      <c r="BB3">
        <v>0.33333333333333331</v>
      </c>
      <c r="BC3">
        <v>3</v>
      </c>
      <c r="BD3">
        <v>3</v>
      </c>
      <c r="BE3">
        <v>23</v>
      </c>
      <c r="BF3">
        <v>7</v>
      </c>
    </row>
    <row r="4" spans="1:58" x14ac:dyDescent="0.3">
      <c r="A4" t="s">
        <v>178</v>
      </c>
      <c r="B4" t="s">
        <v>168</v>
      </c>
      <c r="C4" t="s">
        <v>10</v>
      </c>
      <c r="D4" t="s">
        <v>177</v>
      </c>
      <c r="E4">
        <v>39.4</v>
      </c>
      <c r="F4">
        <v>35.799999999999997</v>
      </c>
      <c r="G4">
        <v>4.8</v>
      </c>
      <c r="H4">
        <v>10.3</v>
      </c>
      <c r="I4">
        <v>6.6</v>
      </c>
      <c r="J4">
        <v>2.2000000000000002</v>
      </c>
      <c r="K4">
        <v>0</v>
      </c>
      <c r="L4">
        <v>1.5</v>
      </c>
      <c r="M4">
        <v>4.8</v>
      </c>
      <c r="N4">
        <v>0.4</v>
      </c>
      <c r="O4">
        <v>0.1</v>
      </c>
      <c r="P4">
        <v>2.9</v>
      </c>
      <c r="Q4">
        <v>7.9</v>
      </c>
      <c r="R4">
        <v>0.2853</v>
      </c>
      <c r="S4">
        <v>0.34610000000000002</v>
      </c>
      <c r="T4">
        <v>0.4728</v>
      </c>
      <c r="U4">
        <v>0.81880000000000008</v>
      </c>
      <c r="V4">
        <v>17</v>
      </c>
      <c r="W4">
        <v>0.7</v>
      </c>
      <c r="X4">
        <v>0.6</v>
      </c>
      <c r="Y4">
        <v>0</v>
      </c>
      <c r="Z4">
        <v>0.1</v>
      </c>
      <c r="AA4">
        <v>0.1</v>
      </c>
      <c r="AB4">
        <v>36.700000000000003</v>
      </c>
      <c r="AC4">
        <v>33.700000000000003</v>
      </c>
      <c r="AD4">
        <v>4.3</v>
      </c>
      <c r="AE4">
        <v>8.3000000000000007</v>
      </c>
      <c r="AF4">
        <v>5.4</v>
      </c>
      <c r="AG4">
        <v>1.5</v>
      </c>
      <c r="AH4">
        <v>0.1</v>
      </c>
      <c r="AI4">
        <v>1.3</v>
      </c>
      <c r="AJ4">
        <v>4.2</v>
      </c>
      <c r="AK4">
        <v>0.5</v>
      </c>
      <c r="AL4">
        <v>0.2</v>
      </c>
      <c r="AM4">
        <v>1.9</v>
      </c>
      <c r="AN4">
        <v>8.4</v>
      </c>
      <c r="AO4">
        <v>0.24099999999999999</v>
      </c>
      <c r="AP4">
        <v>0.29070000000000001</v>
      </c>
      <c r="AQ4">
        <v>0.40070000000000011</v>
      </c>
      <c r="AR4">
        <v>0.6915</v>
      </c>
      <c r="AS4">
        <v>13.9</v>
      </c>
      <c r="AT4">
        <v>0.7</v>
      </c>
      <c r="AU4">
        <v>0.9</v>
      </c>
      <c r="AV4">
        <v>0</v>
      </c>
      <c r="AW4">
        <v>0.2</v>
      </c>
      <c r="AX4">
        <v>0</v>
      </c>
      <c r="AY4">
        <v>6.1266666666666669</v>
      </c>
      <c r="AZ4">
        <v>2.4666666666666668</v>
      </c>
      <c r="BA4">
        <v>0.2</v>
      </c>
      <c r="BB4">
        <v>0.8666666666666667</v>
      </c>
      <c r="BC4">
        <v>1.666666666666667</v>
      </c>
      <c r="BD4">
        <v>5.6</v>
      </c>
      <c r="BE4">
        <v>24.93333333333333</v>
      </c>
      <c r="BF4">
        <v>6.8</v>
      </c>
    </row>
    <row r="5" spans="1:58" x14ac:dyDescent="0.3">
      <c r="A5" t="s">
        <v>168</v>
      </c>
      <c r="B5" t="s">
        <v>178</v>
      </c>
      <c r="C5" t="s">
        <v>11</v>
      </c>
      <c r="D5" t="s">
        <v>167</v>
      </c>
      <c r="E5">
        <v>37.1</v>
      </c>
      <c r="F5">
        <v>33.6</v>
      </c>
      <c r="G5">
        <v>3.7</v>
      </c>
      <c r="H5">
        <v>8.1</v>
      </c>
      <c r="I5">
        <v>5.4</v>
      </c>
      <c r="J5">
        <v>1.4</v>
      </c>
      <c r="K5">
        <v>0.2</v>
      </c>
      <c r="L5">
        <v>1.1000000000000001</v>
      </c>
      <c r="M5">
        <v>3.6</v>
      </c>
      <c r="N5">
        <v>0.6</v>
      </c>
      <c r="O5">
        <v>0.1</v>
      </c>
      <c r="P5">
        <v>2.9</v>
      </c>
      <c r="Q5">
        <v>9.1999999999999993</v>
      </c>
      <c r="R5">
        <v>0.2281</v>
      </c>
      <c r="S5">
        <v>0.29360000000000003</v>
      </c>
      <c r="T5">
        <v>0.36280000000000001</v>
      </c>
      <c r="U5">
        <v>0.65649999999999997</v>
      </c>
      <c r="V5">
        <v>13.2</v>
      </c>
      <c r="W5">
        <v>0.6</v>
      </c>
      <c r="X5">
        <v>0.5</v>
      </c>
      <c r="Y5">
        <v>0</v>
      </c>
      <c r="Z5">
        <v>0.1</v>
      </c>
      <c r="AA5">
        <v>0.1</v>
      </c>
      <c r="AB5">
        <v>33.700000000000003</v>
      </c>
      <c r="AC5">
        <v>31.8</v>
      </c>
      <c r="AD5">
        <v>3.4</v>
      </c>
      <c r="AE5">
        <v>7.3</v>
      </c>
      <c r="AF5">
        <v>4.5</v>
      </c>
      <c r="AG5">
        <v>1.6</v>
      </c>
      <c r="AH5">
        <v>0.3</v>
      </c>
      <c r="AI5">
        <v>0.9</v>
      </c>
      <c r="AJ5">
        <v>3.3</v>
      </c>
      <c r="AK5">
        <v>0.7</v>
      </c>
      <c r="AL5">
        <v>0.3</v>
      </c>
      <c r="AM5">
        <v>1.2</v>
      </c>
      <c r="AN5">
        <v>7.8</v>
      </c>
      <c r="AO5">
        <v>0.22439999999999999</v>
      </c>
      <c r="AP5">
        <v>0.25840000000000002</v>
      </c>
      <c r="AQ5">
        <v>0.37569999999999998</v>
      </c>
      <c r="AR5">
        <v>0.63429999999999997</v>
      </c>
      <c r="AS5">
        <v>12.2</v>
      </c>
      <c r="AT5">
        <v>0.6</v>
      </c>
      <c r="AU5">
        <v>0.4</v>
      </c>
      <c r="AV5">
        <v>0</v>
      </c>
      <c r="AW5">
        <v>0.3</v>
      </c>
      <c r="AX5">
        <v>0</v>
      </c>
      <c r="AY5">
        <v>4.5857142857142854</v>
      </c>
      <c r="AZ5">
        <v>2.6190476190476191</v>
      </c>
      <c r="BA5">
        <v>0.19047619047619049</v>
      </c>
      <c r="BB5">
        <v>0.2857142857142857</v>
      </c>
      <c r="BC5">
        <v>1.571428571428571</v>
      </c>
      <c r="BD5">
        <v>3.5238095238095242</v>
      </c>
      <c r="BE5">
        <v>21.476190476190471</v>
      </c>
      <c r="BF5">
        <v>7.8095238095238093</v>
      </c>
    </row>
    <row r="6" spans="1:58" x14ac:dyDescent="0.3">
      <c r="A6" t="s">
        <v>136</v>
      </c>
      <c r="B6" t="s">
        <v>139</v>
      </c>
      <c r="C6" t="s">
        <v>10</v>
      </c>
      <c r="D6" t="s">
        <v>182</v>
      </c>
      <c r="E6">
        <v>37.299999999999997</v>
      </c>
      <c r="F6">
        <v>32.799999999999997</v>
      </c>
      <c r="G6">
        <v>4.3</v>
      </c>
      <c r="H6">
        <v>7.1</v>
      </c>
      <c r="I6">
        <v>4</v>
      </c>
      <c r="J6">
        <v>1.7</v>
      </c>
      <c r="K6">
        <v>0.2</v>
      </c>
      <c r="L6">
        <v>1.2</v>
      </c>
      <c r="M6">
        <v>3.9</v>
      </c>
      <c r="N6">
        <v>1</v>
      </c>
      <c r="O6">
        <v>0.2</v>
      </c>
      <c r="P6">
        <v>3.9</v>
      </c>
      <c r="Q6">
        <v>10.6</v>
      </c>
      <c r="R6">
        <v>0.2099</v>
      </c>
      <c r="S6">
        <v>0.2989</v>
      </c>
      <c r="T6">
        <v>0.37709999999999999</v>
      </c>
      <c r="U6">
        <v>0.67630000000000001</v>
      </c>
      <c r="V6">
        <v>12.8</v>
      </c>
      <c r="W6">
        <v>0.8</v>
      </c>
      <c r="X6">
        <v>0.4</v>
      </c>
      <c r="Y6">
        <v>0</v>
      </c>
      <c r="Z6">
        <v>0.2</v>
      </c>
      <c r="AA6">
        <v>0</v>
      </c>
      <c r="AB6">
        <v>35</v>
      </c>
      <c r="AC6">
        <v>32.5</v>
      </c>
      <c r="AD6">
        <v>3.8</v>
      </c>
      <c r="AE6">
        <v>7</v>
      </c>
      <c r="AF6">
        <v>4.4000000000000004</v>
      </c>
      <c r="AG6">
        <v>1.4</v>
      </c>
      <c r="AH6">
        <v>0</v>
      </c>
      <c r="AI6">
        <v>1.2</v>
      </c>
      <c r="AJ6">
        <v>3.6</v>
      </c>
      <c r="AK6">
        <v>0.8</v>
      </c>
      <c r="AL6">
        <v>0.5</v>
      </c>
      <c r="AM6">
        <v>2.2000000000000002</v>
      </c>
      <c r="AN6">
        <v>7.4</v>
      </c>
      <c r="AO6">
        <v>0.2127</v>
      </c>
      <c r="AP6">
        <v>0.26240000000000002</v>
      </c>
      <c r="AQ6">
        <v>0.36969999999999997</v>
      </c>
      <c r="AR6">
        <v>0.63200000000000001</v>
      </c>
      <c r="AS6">
        <v>12</v>
      </c>
      <c r="AT6">
        <v>0.6</v>
      </c>
      <c r="AU6">
        <v>0.2</v>
      </c>
      <c r="AV6">
        <v>0.1</v>
      </c>
      <c r="AW6">
        <v>0</v>
      </c>
      <c r="AX6">
        <v>0.1</v>
      </c>
      <c r="AY6">
        <v>5.3142857142857149</v>
      </c>
      <c r="AZ6">
        <v>1</v>
      </c>
      <c r="BA6">
        <v>0</v>
      </c>
      <c r="BB6">
        <v>0.2857142857142857</v>
      </c>
      <c r="BC6">
        <v>0.42857142857142849</v>
      </c>
      <c r="BD6">
        <v>3.5714285714285721</v>
      </c>
      <c r="BE6">
        <v>19.428571428571431</v>
      </c>
      <c r="BF6">
        <v>3.5714285714285721</v>
      </c>
    </row>
    <row r="7" spans="1:58" x14ac:dyDescent="0.3">
      <c r="A7" t="s">
        <v>139</v>
      </c>
      <c r="B7" t="s">
        <v>136</v>
      </c>
      <c r="C7" t="s">
        <v>11</v>
      </c>
      <c r="D7" t="s">
        <v>184</v>
      </c>
      <c r="E7">
        <v>38.9</v>
      </c>
      <c r="F7">
        <v>34.200000000000003</v>
      </c>
      <c r="G7">
        <v>4.8</v>
      </c>
      <c r="H7">
        <v>8.6999999999999993</v>
      </c>
      <c r="I7">
        <v>5.3</v>
      </c>
      <c r="J7">
        <v>2</v>
      </c>
      <c r="K7">
        <v>0</v>
      </c>
      <c r="L7">
        <v>1.4</v>
      </c>
      <c r="M7">
        <v>4.7</v>
      </c>
      <c r="N7">
        <v>1.2</v>
      </c>
      <c r="O7">
        <v>0.1</v>
      </c>
      <c r="P7">
        <v>3.5</v>
      </c>
      <c r="Q7">
        <v>8.9</v>
      </c>
      <c r="R7">
        <v>0.24929999999999999</v>
      </c>
      <c r="S7">
        <v>0.33129999999999998</v>
      </c>
      <c r="T7">
        <v>0.42489999999999989</v>
      </c>
      <c r="U7">
        <v>0.75619999999999998</v>
      </c>
      <c r="V7">
        <v>14.9</v>
      </c>
      <c r="W7">
        <v>1.2</v>
      </c>
      <c r="X7">
        <v>0.8</v>
      </c>
      <c r="Y7">
        <v>0</v>
      </c>
      <c r="Z7">
        <v>0.4</v>
      </c>
      <c r="AA7">
        <v>0</v>
      </c>
      <c r="AB7">
        <v>37.299999999999997</v>
      </c>
      <c r="AC7">
        <v>33.700000000000003</v>
      </c>
      <c r="AD7">
        <v>4.7</v>
      </c>
      <c r="AE7">
        <v>8</v>
      </c>
      <c r="AF7">
        <v>4.7</v>
      </c>
      <c r="AG7">
        <v>1.5</v>
      </c>
      <c r="AH7">
        <v>0.1</v>
      </c>
      <c r="AI7">
        <v>1.7</v>
      </c>
      <c r="AJ7">
        <v>4.3</v>
      </c>
      <c r="AK7">
        <v>0.6</v>
      </c>
      <c r="AL7">
        <v>0</v>
      </c>
      <c r="AM7">
        <v>3</v>
      </c>
      <c r="AN7">
        <v>8.4</v>
      </c>
      <c r="AO7">
        <v>0.22900000000000001</v>
      </c>
      <c r="AP7">
        <v>0.29480000000000001</v>
      </c>
      <c r="AQ7">
        <v>0.42359999999999998</v>
      </c>
      <c r="AR7">
        <v>0.71840000000000004</v>
      </c>
      <c r="AS7">
        <v>14.8</v>
      </c>
      <c r="AT7">
        <v>0.7</v>
      </c>
      <c r="AU7">
        <v>0.2</v>
      </c>
      <c r="AV7">
        <v>0.2</v>
      </c>
      <c r="AW7">
        <v>0.2</v>
      </c>
      <c r="AX7">
        <v>0.1</v>
      </c>
      <c r="AY7">
        <v>5.5125000000000002</v>
      </c>
      <c r="AZ7">
        <v>2.5</v>
      </c>
      <c r="BA7">
        <v>0.25</v>
      </c>
      <c r="BB7">
        <v>1.125</v>
      </c>
      <c r="BC7">
        <v>1.75</v>
      </c>
      <c r="BD7">
        <v>6.625</v>
      </c>
      <c r="BE7">
        <v>23</v>
      </c>
      <c r="BF7">
        <v>6.5</v>
      </c>
    </row>
    <row r="8" spans="1:58" x14ac:dyDescent="0.3">
      <c r="A8" t="s">
        <v>180</v>
      </c>
      <c r="B8" t="s">
        <v>165</v>
      </c>
      <c r="C8" t="s">
        <v>10</v>
      </c>
      <c r="D8" t="s">
        <v>179</v>
      </c>
      <c r="E8">
        <v>34.799999999999997</v>
      </c>
      <c r="F8">
        <v>32.1</v>
      </c>
      <c r="G8">
        <v>3.4</v>
      </c>
      <c r="H8">
        <v>7</v>
      </c>
      <c r="I8">
        <v>4.4000000000000004</v>
      </c>
      <c r="J8">
        <v>1.4</v>
      </c>
      <c r="K8">
        <v>0.2</v>
      </c>
      <c r="L8">
        <v>1</v>
      </c>
      <c r="M8">
        <v>3.4</v>
      </c>
      <c r="N8">
        <v>0.2</v>
      </c>
      <c r="O8">
        <v>0.2</v>
      </c>
      <c r="P8">
        <v>2.2000000000000002</v>
      </c>
      <c r="Q8">
        <v>8.1999999999999993</v>
      </c>
      <c r="R8">
        <v>0.20849999999999999</v>
      </c>
      <c r="S8">
        <v>0.27129999999999999</v>
      </c>
      <c r="T8">
        <v>0.35880000000000001</v>
      </c>
      <c r="U8">
        <v>0.63</v>
      </c>
      <c r="V8">
        <v>11.8</v>
      </c>
      <c r="W8">
        <v>0.8</v>
      </c>
      <c r="X8">
        <v>0.5</v>
      </c>
      <c r="Y8">
        <v>0</v>
      </c>
      <c r="Z8">
        <v>0</v>
      </c>
      <c r="AA8">
        <v>0</v>
      </c>
      <c r="AB8">
        <v>37.1</v>
      </c>
      <c r="AC8">
        <v>33.9</v>
      </c>
      <c r="AD8">
        <v>4.3</v>
      </c>
      <c r="AE8">
        <v>9.1</v>
      </c>
      <c r="AF8">
        <v>5.7</v>
      </c>
      <c r="AG8">
        <v>1.9</v>
      </c>
      <c r="AH8">
        <v>0.4</v>
      </c>
      <c r="AI8">
        <v>1.1000000000000001</v>
      </c>
      <c r="AJ8">
        <v>4.2</v>
      </c>
      <c r="AK8">
        <v>0.9</v>
      </c>
      <c r="AL8">
        <v>0.2</v>
      </c>
      <c r="AM8">
        <v>2.2999999999999998</v>
      </c>
      <c r="AN8">
        <v>7.6</v>
      </c>
      <c r="AO8">
        <v>0.25929999999999997</v>
      </c>
      <c r="AP8">
        <v>0.3135</v>
      </c>
      <c r="AQ8">
        <v>0.42699999999999988</v>
      </c>
      <c r="AR8">
        <v>0.74050000000000005</v>
      </c>
      <c r="AS8">
        <v>15.1</v>
      </c>
      <c r="AT8">
        <v>0.8</v>
      </c>
      <c r="AU8">
        <v>0.6</v>
      </c>
      <c r="AV8">
        <v>0</v>
      </c>
      <c r="AW8">
        <v>0.3</v>
      </c>
      <c r="AX8">
        <v>0</v>
      </c>
      <c r="AY8">
        <v>5.6000000000000014</v>
      </c>
      <c r="AZ8">
        <v>2.3571428571428572</v>
      </c>
      <c r="BA8">
        <v>0</v>
      </c>
      <c r="BB8">
        <v>0.8571428571428571</v>
      </c>
      <c r="BC8">
        <v>1.5</v>
      </c>
      <c r="BD8">
        <v>3.714285714285714</v>
      </c>
      <c r="BE8">
        <v>22.571428571428569</v>
      </c>
      <c r="BF8">
        <v>6.3571428571428568</v>
      </c>
    </row>
    <row r="9" spans="1:58" x14ac:dyDescent="0.3">
      <c r="A9" t="s">
        <v>165</v>
      </c>
      <c r="B9" t="s">
        <v>180</v>
      </c>
      <c r="C9" t="s">
        <v>11</v>
      </c>
      <c r="D9" t="s">
        <v>164</v>
      </c>
      <c r="E9">
        <v>35.5</v>
      </c>
      <c r="F9">
        <v>32.6</v>
      </c>
      <c r="G9">
        <v>3</v>
      </c>
      <c r="H9">
        <v>7.4</v>
      </c>
      <c r="I9">
        <v>4.9000000000000004</v>
      </c>
      <c r="J9">
        <v>1.1000000000000001</v>
      </c>
      <c r="K9">
        <v>0.2</v>
      </c>
      <c r="L9">
        <v>1.2</v>
      </c>
      <c r="M9">
        <v>2.8</v>
      </c>
      <c r="N9">
        <v>1</v>
      </c>
      <c r="O9">
        <v>0.3</v>
      </c>
      <c r="P9">
        <v>2</v>
      </c>
      <c r="Q9">
        <v>8.1999999999999993</v>
      </c>
      <c r="R9">
        <v>0.22239999999999999</v>
      </c>
      <c r="S9">
        <v>0.28149999999999997</v>
      </c>
      <c r="T9">
        <v>0.37730000000000002</v>
      </c>
      <c r="U9">
        <v>0.65870000000000006</v>
      </c>
      <c r="V9">
        <v>12.5</v>
      </c>
      <c r="W9">
        <v>0.7</v>
      </c>
      <c r="X9">
        <v>0.7</v>
      </c>
      <c r="Y9">
        <v>0.1</v>
      </c>
      <c r="Z9">
        <v>0.1</v>
      </c>
      <c r="AA9">
        <v>0.1</v>
      </c>
      <c r="AB9">
        <v>35.700000000000003</v>
      </c>
      <c r="AC9">
        <v>32.299999999999997</v>
      </c>
      <c r="AD9">
        <v>3.4</v>
      </c>
      <c r="AE9">
        <v>6.7</v>
      </c>
      <c r="AF9">
        <v>4.0999999999999996</v>
      </c>
      <c r="AG9">
        <v>1.6</v>
      </c>
      <c r="AH9">
        <v>0</v>
      </c>
      <c r="AI9">
        <v>1</v>
      </c>
      <c r="AJ9">
        <v>3.2</v>
      </c>
      <c r="AK9">
        <v>0.9</v>
      </c>
      <c r="AL9">
        <v>0.1</v>
      </c>
      <c r="AM9">
        <v>2.8</v>
      </c>
      <c r="AN9">
        <v>9</v>
      </c>
      <c r="AO9">
        <v>0.20319999999999999</v>
      </c>
      <c r="AP9">
        <v>0.27360000000000001</v>
      </c>
      <c r="AQ9">
        <v>0.34520000000000001</v>
      </c>
      <c r="AR9">
        <v>0.61880000000000002</v>
      </c>
      <c r="AS9">
        <v>11.3</v>
      </c>
      <c r="AT9">
        <v>0.2</v>
      </c>
      <c r="AU9">
        <v>0.5</v>
      </c>
      <c r="AV9">
        <v>0</v>
      </c>
      <c r="AW9">
        <v>0.1</v>
      </c>
      <c r="AX9">
        <v>0</v>
      </c>
      <c r="AY9">
        <v>6</v>
      </c>
      <c r="AZ9">
        <v>4</v>
      </c>
      <c r="BA9">
        <v>0</v>
      </c>
      <c r="BB9">
        <v>0</v>
      </c>
      <c r="BC9">
        <v>1</v>
      </c>
      <c r="BD9">
        <v>5</v>
      </c>
      <c r="BE9">
        <v>26</v>
      </c>
      <c r="BF9">
        <v>9</v>
      </c>
    </row>
    <row r="10" spans="1:58" x14ac:dyDescent="0.3">
      <c r="A10" t="s">
        <v>188</v>
      </c>
      <c r="B10" t="s">
        <v>160</v>
      </c>
      <c r="C10" t="s">
        <v>10</v>
      </c>
      <c r="D10" t="s">
        <v>189</v>
      </c>
      <c r="E10">
        <v>36.299999999999997</v>
      </c>
      <c r="F10">
        <v>32</v>
      </c>
      <c r="G10">
        <v>3.5</v>
      </c>
      <c r="H10">
        <v>7.4</v>
      </c>
      <c r="I10">
        <v>5.0999999999999996</v>
      </c>
      <c r="J10">
        <v>1.1000000000000001</v>
      </c>
      <c r="K10">
        <v>0</v>
      </c>
      <c r="L10">
        <v>1.2</v>
      </c>
      <c r="M10">
        <v>3.2</v>
      </c>
      <c r="N10">
        <v>0.3</v>
      </c>
      <c r="O10">
        <v>0.1</v>
      </c>
      <c r="P10">
        <v>3.5</v>
      </c>
      <c r="Q10">
        <v>7.7</v>
      </c>
      <c r="R10">
        <v>0.2276</v>
      </c>
      <c r="S10">
        <v>0.3105</v>
      </c>
      <c r="T10">
        <v>0.37359999999999999</v>
      </c>
      <c r="U10">
        <v>0.68410000000000004</v>
      </c>
      <c r="V10">
        <v>12.1</v>
      </c>
      <c r="W10">
        <v>1.2</v>
      </c>
      <c r="X10">
        <v>0.5</v>
      </c>
      <c r="Y10">
        <v>0.1</v>
      </c>
      <c r="Z10">
        <v>0.2</v>
      </c>
      <c r="AA10">
        <v>0</v>
      </c>
      <c r="AB10">
        <v>37.6</v>
      </c>
      <c r="AC10">
        <v>34.6</v>
      </c>
      <c r="AD10">
        <v>5.0999999999999996</v>
      </c>
      <c r="AE10">
        <v>10</v>
      </c>
      <c r="AF10">
        <v>6.9</v>
      </c>
      <c r="AG10">
        <v>1.4</v>
      </c>
      <c r="AH10">
        <v>0</v>
      </c>
      <c r="AI10">
        <v>1.7</v>
      </c>
      <c r="AJ10">
        <v>4.7</v>
      </c>
      <c r="AK10">
        <v>1.4</v>
      </c>
      <c r="AL10">
        <v>0.2</v>
      </c>
      <c r="AM10">
        <v>2.5</v>
      </c>
      <c r="AN10">
        <v>6.4</v>
      </c>
      <c r="AO10">
        <v>0.28599999999999998</v>
      </c>
      <c r="AP10">
        <v>0.33839999999999998</v>
      </c>
      <c r="AQ10">
        <v>0.47439999999999999</v>
      </c>
      <c r="AR10">
        <v>0.81270000000000009</v>
      </c>
      <c r="AS10">
        <v>16.5</v>
      </c>
      <c r="AT10">
        <v>1.1000000000000001</v>
      </c>
      <c r="AU10">
        <v>0.3</v>
      </c>
      <c r="AV10">
        <v>0.1</v>
      </c>
      <c r="AW10">
        <v>0.1</v>
      </c>
      <c r="AX10">
        <v>0.1</v>
      </c>
      <c r="AY10">
        <v>5.4666666666666668</v>
      </c>
      <c r="AZ10">
        <v>2.2000000000000002</v>
      </c>
      <c r="BA10">
        <v>0.2</v>
      </c>
      <c r="BB10">
        <v>0.46666666666666667</v>
      </c>
      <c r="BC10">
        <v>2.2666666666666671</v>
      </c>
      <c r="BD10">
        <v>5.4</v>
      </c>
      <c r="BE10">
        <v>24.466666666666669</v>
      </c>
      <c r="BF10">
        <v>8.4666666666666668</v>
      </c>
    </row>
    <row r="11" spans="1:58" x14ac:dyDescent="0.3">
      <c r="A11" t="s">
        <v>160</v>
      </c>
      <c r="B11" t="s">
        <v>188</v>
      </c>
      <c r="C11" t="s">
        <v>11</v>
      </c>
      <c r="D11" t="s">
        <v>159</v>
      </c>
      <c r="E11">
        <v>39.4</v>
      </c>
      <c r="F11">
        <v>35.1</v>
      </c>
      <c r="G11">
        <v>5.8</v>
      </c>
      <c r="H11">
        <v>10.3</v>
      </c>
      <c r="I11">
        <v>6.4</v>
      </c>
      <c r="J11">
        <v>2.5</v>
      </c>
      <c r="K11">
        <v>0.1</v>
      </c>
      <c r="L11">
        <v>1.3</v>
      </c>
      <c r="M11">
        <v>5.4</v>
      </c>
      <c r="N11">
        <v>2</v>
      </c>
      <c r="O11">
        <v>0.3</v>
      </c>
      <c r="P11">
        <v>3.7</v>
      </c>
      <c r="Q11">
        <v>9.3000000000000007</v>
      </c>
      <c r="R11">
        <v>0.29199999999999998</v>
      </c>
      <c r="S11">
        <v>0.35880000000000001</v>
      </c>
      <c r="T11">
        <v>0.47860000000000003</v>
      </c>
      <c r="U11">
        <v>0.83729999999999993</v>
      </c>
      <c r="V11">
        <v>16.899999999999999</v>
      </c>
      <c r="W11">
        <v>0.6</v>
      </c>
      <c r="X11">
        <v>0.3</v>
      </c>
      <c r="Y11">
        <v>0</v>
      </c>
      <c r="Z11">
        <v>0.3</v>
      </c>
      <c r="AA11">
        <v>0.1</v>
      </c>
      <c r="AB11">
        <v>38.1</v>
      </c>
      <c r="AC11">
        <v>34.9</v>
      </c>
      <c r="AD11">
        <v>3.9</v>
      </c>
      <c r="AE11">
        <v>8.6</v>
      </c>
      <c r="AF11">
        <v>6</v>
      </c>
      <c r="AG11">
        <v>1.4</v>
      </c>
      <c r="AH11">
        <v>0</v>
      </c>
      <c r="AI11">
        <v>1.2</v>
      </c>
      <c r="AJ11">
        <v>3.4</v>
      </c>
      <c r="AK11">
        <v>0.5</v>
      </c>
      <c r="AL11">
        <v>0.2</v>
      </c>
      <c r="AM11">
        <v>2.4</v>
      </c>
      <c r="AN11">
        <v>8.8000000000000007</v>
      </c>
      <c r="AO11">
        <v>0.2445</v>
      </c>
      <c r="AP11">
        <v>0.30409999999999998</v>
      </c>
      <c r="AQ11">
        <v>0.3911</v>
      </c>
      <c r="AR11">
        <v>0.69509999999999994</v>
      </c>
      <c r="AS11">
        <v>13.6</v>
      </c>
      <c r="AT11">
        <v>0.6</v>
      </c>
      <c r="AU11">
        <v>0.6</v>
      </c>
      <c r="AV11">
        <v>0.1</v>
      </c>
      <c r="AW11">
        <v>0.1</v>
      </c>
      <c r="AX11">
        <v>0</v>
      </c>
      <c r="AY11">
        <v>6.3199999999999994</v>
      </c>
      <c r="AZ11">
        <v>1.6</v>
      </c>
      <c r="BA11">
        <v>0.4</v>
      </c>
      <c r="BB11">
        <v>0.1333333333333333</v>
      </c>
      <c r="BC11">
        <v>1.1333333333333331</v>
      </c>
      <c r="BD11">
        <v>6.2666666666666666</v>
      </c>
      <c r="BE11">
        <v>25.93333333333333</v>
      </c>
      <c r="BF11">
        <v>6.9333333333333336</v>
      </c>
    </row>
    <row r="12" spans="1:58" x14ac:dyDescent="0.3">
      <c r="A12" t="s">
        <v>157</v>
      </c>
      <c r="B12" t="s">
        <v>124</v>
      </c>
      <c r="C12" t="s">
        <v>10</v>
      </c>
      <c r="D12" t="s">
        <v>156</v>
      </c>
      <c r="E12">
        <v>37.200000000000003</v>
      </c>
      <c r="F12">
        <v>34.6</v>
      </c>
      <c r="G12">
        <v>5.3</v>
      </c>
      <c r="H12">
        <v>9.1999999999999993</v>
      </c>
      <c r="I12">
        <v>5</v>
      </c>
      <c r="J12">
        <v>2.2000000000000002</v>
      </c>
      <c r="K12">
        <v>0.1</v>
      </c>
      <c r="L12">
        <v>1.9</v>
      </c>
      <c r="M12">
        <v>4.8</v>
      </c>
      <c r="N12">
        <v>0.3</v>
      </c>
      <c r="O12">
        <v>0.1</v>
      </c>
      <c r="P12">
        <v>1.8</v>
      </c>
      <c r="Q12">
        <v>9.5</v>
      </c>
      <c r="R12">
        <v>0.25969999999999999</v>
      </c>
      <c r="S12">
        <v>0.30049999999999999</v>
      </c>
      <c r="T12">
        <v>0.49049999999999999</v>
      </c>
      <c r="U12">
        <v>0.79069999999999996</v>
      </c>
      <c r="V12">
        <v>17.3</v>
      </c>
      <c r="W12">
        <v>0.4</v>
      </c>
      <c r="X12">
        <v>0.6</v>
      </c>
      <c r="Y12">
        <v>0</v>
      </c>
      <c r="Z12">
        <v>0.2</v>
      </c>
      <c r="AA12">
        <v>0</v>
      </c>
      <c r="AB12">
        <v>35.5</v>
      </c>
      <c r="AC12">
        <v>31.3</v>
      </c>
      <c r="AD12">
        <v>2.8</v>
      </c>
      <c r="AE12">
        <v>6.5</v>
      </c>
      <c r="AF12">
        <v>4.4000000000000004</v>
      </c>
      <c r="AG12">
        <v>1.2</v>
      </c>
      <c r="AH12">
        <v>0.2</v>
      </c>
      <c r="AI12">
        <v>0.7</v>
      </c>
      <c r="AJ12">
        <v>2.7</v>
      </c>
      <c r="AK12">
        <v>0.3</v>
      </c>
      <c r="AL12">
        <v>0.2</v>
      </c>
      <c r="AM12">
        <v>3.4</v>
      </c>
      <c r="AN12">
        <v>9.9</v>
      </c>
      <c r="AO12">
        <v>0.20649999999999999</v>
      </c>
      <c r="AP12">
        <v>0.29430000000000001</v>
      </c>
      <c r="AQ12">
        <v>0.32700000000000001</v>
      </c>
      <c r="AR12">
        <v>0.62129999999999996</v>
      </c>
      <c r="AS12">
        <v>10.199999999999999</v>
      </c>
      <c r="AT12">
        <v>1.5</v>
      </c>
      <c r="AU12">
        <v>0.7</v>
      </c>
      <c r="AV12">
        <v>0</v>
      </c>
      <c r="AW12">
        <v>0.1</v>
      </c>
      <c r="AX12">
        <v>0.1</v>
      </c>
      <c r="AY12">
        <v>5.3</v>
      </c>
      <c r="AZ12">
        <v>3</v>
      </c>
      <c r="BA12">
        <v>0</v>
      </c>
      <c r="BB12">
        <v>0.5</v>
      </c>
      <c r="BC12">
        <v>1.75</v>
      </c>
      <c r="BD12">
        <v>4.75</v>
      </c>
      <c r="BE12">
        <v>23.25</v>
      </c>
      <c r="BF12">
        <v>7.25</v>
      </c>
    </row>
    <row r="13" spans="1:58" x14ac:dyDescent="0.3">
      <c r="A13" t="s">
        <v>124</v>
      </c>
      <c r="B13" t="s">
        <v>157</v>
      </c>
      <c r="C13" t="s">
        <v>11</v>
      </c>
      <c r="D13" t="s">
        <v>183</v>
      </c>
      <c r="E13">
        <v>38.1</v>
      </c>
      <c r="F13">
        <v>35.1</v>
      </c>
      <c r="G13">
        <v>4.8</v>
      </c>
      <c r="H13">
        <v>9.1</v>
      </c>
      <c r="I13">
        <v>6</v>
      </c>
      <c r="J13">
        <v>1.3</v>
      </c>
      <c r="K13">
        <v>0.3</v>
      </c>
      <c r="L13">
        <v>1.5</v>
      </c>
      <c r="M13">
        <v>4.5999999999999996</v>
      </c>
      <c r="N13">
        <v>1.2</v>
      </c>
      <c r="O13">
        <v>0.2</v>
      </c>
      <c r="P13">
        <v>1.7</v>
      </c>
      <c r="Q13">
        <v>8.6999999999999993</v>
      </c>
      <c r="R13">
        <v>0.25790000000000002</v>
      </c>
      <c r="S13">
        <v>0.3004</v>
      </c>
      <c r="T13">
        <v>0.438</v>
      </c>
      <c r="U13">
        <v>0.73849999999999993</v>
      </c>
      <c r="V13">
        <v>15.5</v>
      </c>
      <c r="W13">
        <v>0.3</v>
      </c>
      <c r="X13">
        <v>0.7</v>
      </c>
      <c r="Y13">
        <v>0.1</v>
      </c>
      <c r="Z13">
        <v>0.5</v>
      </c>
      <c r="AA13">
        <v>0</v>
      </c>
      <c r="AB13">
        <v>37.700000000000003</v>
      </c>
      <c r="AC13">
        <v>33.799999999999997</v>
      </c>
      <c r="AD13">
        <v>4</v>
      </c>
      <c r="AE13">
        <v>7.8</v>
      </c>
      <c r="AF13">
        <v>5.9</v>
      </c>
      <c r="AG13">
        <v>0.9</v>
      </c>
      <c r="AH13">
        <v>0.2</v>
      </c>
      <c r="AI13">
        <v>0.8</v>
      </c>
      <c r="AJ13">
        <v>4</v>
      </c>
      <c r="AK13">
        <v>0.7</v>
      </c>
      <c r="AL13">
        <v>0.1</v>
      </c>
      <c r="AM13">
        <v>3.2</v>
      </c>
      <c r="AN13">
        <v>7.2</v>
      </c>
      <c r="AO13">
        <v>0.22309999999999999</v>
      </c>
      <c r="AP13">
        <v>0.28889999999999999</v>
      </c>
      <c r="AQ13">
        <v>0.32929999999999998</v>
      </c>
      <c r="AR13">
        <v>0.61820000000000008</v>
      </c>
      <c r="AS13">
        <v>11.5</v>
      </c>
      <c r="AT13">
        <v>1</v>
      </c>
      <c r="AU13">
        <v>0</v>
      </c>
      <c r="AV13">
        <v>0.2</v>
      </c>
      <c r="AW13">
        <v>0.5</v>
      </c>
      <c r="AX13">
        <v>0.1</v>
      </c>
      <c r="AY13">
        <v>4.9066666666666663</v>
      </c>
      <c r="AZ13">
        <v>2.2666666666666671</v>
      </c>
      <c r="BA13">
        <v>0.8666666666666667</v>
      </c>
      <c r="BB13">
        <v>0.6</v>
      </c>
      <c r="BC13">
        <v>2</v>
      </c>
      <c r="BD13">
        <v>4.8666666666666663</v>
      </c>
      <c r="BE13">
        <v>22.4</v>
      </c>
      <c r="BF13">
        <v>7.8</v>
      </c>
    </row>
    <row r="14" spans="1:58" x14ac:dyDescent="0.3">
      <c r="A14" t="s">
        <v>123</v>
      </c>
      <c r="B14" t="s">
        <v>132</v>
      </c>
      <c r="C14" t="s">
        <v>10</v>
      </c>
      <c r="D14" t="s">
        <v>172</v>
      </c>
      <c r="E14">
        <v>37.700000000000003</v>
      </c>
      <c r="F14">
        <v>33.4</v>
      </c>
      <c r="G14">
        <v>5</v>
      </c>
      <c r="H14">
        <v>8.3000000000000007</v>
      </c>
      <c r="I14">
        <v>4.8</v>
      </c>
      <c r="J14">
        <v>1.7</v>
      </c>
      <c r="K14">
        <v>0.2</v>
      </c>
      <c r="L14">
        <v>1.6</v>
      </c>
      <c r="M14">
        <v>5</v>
      </c>
      <c r="N14">
        <v>0.4</v>
      </c>
      <c r="O14">
        <v>0.1</v>
      </c>
      <c r="P14">
        <v>3.5</v>
      </c>
      <c r="Q14">
        <v>6.9</v>
      </c>
      <c r="R14">
        <v>0.24379999999999999</v>
      </c>
      <c r="S14">
        <v>0.31780000000000003</v>
      </c>
      <c r="T14">
        <v>0.45069999999999999</v>
      </c>
      <c r="U14">
        <v>0.76870000000000005</v>
      </c>
      <c r="V14">
        <v>15.2</v>
      </c>
      <c r="W14">
        <v>0.8</v>
      </c>
      <c r="X14">
        <v>0.5</v>
      </c>
      <c r="Y14">
        <v>0</v>
      </c>
      <c r="Z14">
        <v>0.2</v>
      </c>
      <c r="AA14">
        <v>0.3</v>
      </c>
      <c r="AB14">
        <v>36.1</v>
      </c>
      <c r="AC14">
        <v>31.8</v>
      </c>
      <c r="AD14">
        <v>4.2</v>
      </c>
      <c r="AE14">
        <v>6.2</v>
      </c>
      <c r="AF14">
        <v>3.9</v>
      </c>
      <c r="AG14">
        <v>1.1000000000000001</v>
      </c>
      <c r="AH14">
        <v>0.2</v>
      </c>
      <c r="AI14">
        <v>1</v>
      </c>
      <c r="AJ14">
        <v>4.2</v>
      </c>
      <c r="AK14">
        <v>0.8</v>
      </c>
      <c r="AL14">
        <v>0.2</v>
      </c>
      <c r="AM14">
        <v>2.9</v>
      </c>
      <c r="AN14">
        <v>8.5</v>
      </c>
      <c r="AO14">
        <v>0.193</v>
      </c>
      <c r="AP14">
        <v>0.26290000000000002</v>
      </c>
      <c r="AQ14">
        <v>0.33040000000000003</v>
      </c>
      <c r="AR14">
        <v>0.59370000000000001</v>
      </c>
      <c r="AS14">
        <v>10.7</v>
      </c>
      <c r="AT14">
        <v>0.7</v>
      </c>
      <c r="AU14">
        <v>0.6</v>
      </c>
      <c r="AV14">
        <v>0.2</v>
      </c>
      <c r="AW14">
        <v>0.5</v>
      </c>
      <c r="AX14">
        <v>0.1</v>
      </c>
      <c r="AY14">
        <v>4.9846153846153847</v>
      </c>
      <c r="AZ14">
        <v>2.0769230769230771</v>
      </c>
      <c r="BA14">
        <v>7.6923076923076927E-2</v>
      </c>
      <c r="BB14">
        <v>0.61538461538461542</v>
      </c>
      <c r="BC14">
        <v>2.5384615384615379</v>
      </c>
      <c r="BD14">
        <v>3.307692307692307</v>
      </c>
      <c r="BE14">
        <v>21.46153846153846</v>
      </c>
      <c r="BF14">
        <v>6.9230769230769234</v>
      </c>
    </row>
    <row r="15" spans="1:58" x14ac:dyDescent="0.3">
      <c r="A15" t="s">
        <v>132</v>
      </c>
      <c r="B15" t="s">
        <v>123</v>
      </c>
      <c r="C15" t="s">
        <v>11</v>
      </c>
      <c r="D15" t="s">
        <v>163</v>
      </c>
      <c r="E15">
        <v>36.700000000000003</v>
      </c>
      <c r="F15">
        <v>33.799999999999997</v>
      </c>
      <c r="G15">
        <v>3.2</v>
      </c>
      <c r="H15">
        <v>7.8</v>
      </c>
      <c r="I15">
        <v>6</v>
      </c>
      <c r="J15">
        <v>0.9</v>
      </c>
      <c r="K15">
        <v>0</v>
      </c>
      <c r="L15">
        <v>0.9</v>
      </c>
      <c r="M15">
        <v>3.2</v>
      </c>
      <c r="N15">
        <v>0.6</v>
      </c>
      <c r="O15">
        <v>0.1</v>
      </c>
      <c r="P15">
        <v>2.5</v>
      </c>
      <c r="Q15">
        <v>8.3000000000000007</v>
      </c>
      <c r="R15">
        <v>0.22309999999999999</v>
      </c>
      <c r="S15">
        <v>0.28120000000000001</v>
      </c>
      <c r="T15">
        <v>0.32219999999999999</v>
      </c>
      <c r="U15">
        <v>0.60360000000000003</v>
      </c>
      <c r="V15">
        <v>11.4</v>
      </c>
      <c r="W15">
        <v>0.8</v>
      </c>
      <c r="X15">
        <v>0.2</v>
      </c>
      <c r="Y15">
        <v>0.1</v>
      </c>
      <c r="Z15">
        <v>0.1</v>
      </c>
      <c r="AA15">
        <v>0.1</v>
      </c>
      <c r="AB15">
        <v>37.4</v>
      </c>
      <c r="AC15">
        <v>33.700000000000003</v>
      </c>
      <c r="AD15">
        <v>4.5999999999999996</v>
      </c>
      <c r="AE15">
        <v>8.8000000000000007</v>
      </c>
      <c r="AF15">
        <v>5.4</v>
      </c>
      <c r="AG15">
        <v>2.1</v>
      </c>
      <c r="AH15">
        <v>0.2</v>
      </c>
      <c r="AI15">
        <v>1.1000000000000001</v>
      </c>
      <c r="AJ15">
        <v>4.3</v>
      </c>
      <c r="AK15">
        <v>0.5</v>
      </c>
      <c r="AL15">
        <v>0.2</v>
      </c>
      <c r="AM15">
        <v>3.1</v>
      </c>
      <c r="AN15">
        <v>8.8000000000000007</v>
      </c>
      <c r="AO15">
        <v>0.25559999999999999</v>
      </c>
      <c r="AP15">
        <v>0.31219999999999998</v>
      </c>
      <c r="AQ15">
        <v>0.42409999999999998</v>
      </c>
      <c r="AR15">
        <v>0.73639999999999994</v>
      </c>
      <c r="AS15">
        <v>14.6</v>
      </c>
      <c r="AT15">
        <v>0.6</v>
      </c>
      <c r="AU15">
        <v>0</v>
      </c>
      <c r="AV15">
        <v>0.1</v>
      </c>
      <c r="AW15">
        <v>0.4</v>
      </c>
      <c r="AX15">
        <v>0</v>
      </c>
      <c r="AY15">
        <v>5.5125000000000002</v>
      </c>
      <c r="AZ15">
        <v>2</v>
      </c>
      <c r="BA15">
        <v>6.25E-2</v>
      </c>
      <c r="BB15">
        <v>0.625</v>
      </c>
      <c r="BC15">
        <v>1.25</v>
      </c>
      <c r="BD15">
        <v>7.75</v>
      </c>
      <c r="BE15">
        <v>22</v>
      </c>
      <c r="BF15">
        <v>5.625</v>
      </c>
    </row>
    <row r="16" spans="1:58" x14ac:dyDescent="0.3">
      <c r="A16" t="s">
        <v>174</v>
      </c>
      <c r="B16" t="s">
        <v>140</v>
      </c>
      <c r="C16" t="s">
        <v>10</v>
      </c>
      <c r="D16" t="s">
        <v>173</v>
      </c>
      <c r="E16">
        <v>36.200000000000003</v>
      </c>
      <c r="F16">
        <v>33.9</v>
      </c>
      <c r="G16">
        <v>3.2</v>
      </c>
      <c r="H16">
        <v>7.6</v>
      </c>
      <c r="I16">
        <v>5.0999999999999996</v>
      </c>
      <c r="J16">
        <v>1.1000000000000001</v>
      </c>
      <c r="K16">
        <v>0.3</v>
      </c>
      <c r="L16">
        <v>1.1000000000000001</v>
      </c>
      <c r="M16">
        <v>3.2</v>
      </c>
      <c r="N16">
        <v>0.2</v>
      </c>
      <c r="O16">
        <v>0.5</v>
      </c>
      <c r="P16">
        <v>1.6</v>
      </c>
      <c r="Q16">
        <v>8.6</v>
      </c>
      <c r="R16">
        <v>0.2195</v>
      </c>
      <c r="S16">
        <v>0.2545</v>
      </c>
      <c r="T16">
        <v>0.36709999999999998</v>
      </c>
      <c r="U16">
        <v>0.62140000000000006</v>
      </c>
      <c r="V16">
        <v>12.6</v>
      </c>
      <c r="W16">
        <v>0.8</v>
      </c>
      <c r="X16">
        <v>0.1</v>
      </c>
      <c r="Y16">
        <v>0.3</v>
      </c>
      <c r="Z16">
        <v>0.3</v>
      </c>
      <c r="AA16">
        <v>0.1</v>
      </c>
      <c r="AB16">
        <v>38.4</v>
      </c>
      <c r="AC16">
        <v>35</v>
      </c>
      <c r="AD16">
        <v>5.0999999999999996</v>
      </c>
      <c r="AE16">
        <v>9.1999999999999993</v>
      </c>
      <c r="AF16">
        <v>6.1</v>
      </c>
      <c r="AG16">
        <v>1.4</v>
      </c>
      <c r="AH16">
        <v>0.3</v>
      </c>
      <c r="AI16">
        <v>1.4</v>
      </c>
      <c r="AJ16">
        <v>4.7</v>
      </c>
      <c r="AK16">
        <v>0.8</v>
      </c>
      <c r="AL16">
        <v>0.7</v>
      </c>
      <c r="AM16">
        <v>2.2000000000000002</v>
      </c>
      <c r="AN16">
        <v>7.6</v>
      </c>
      <c r="AO16">
        <v>0.25790000000000002</v>
      </c>
      <c r="AP16">
        <v>0.313</v>
      </c>
      <c r="AQ16">
        <v>0.43499999999999989</v>
      </c>
      <c r="AR16">
        <v>0.74819999999999998</v>
      </c>
      <c r="AS16">
        <v>15.4</v>
      </c>
      <c r="AT16">
        <v>0.7</v>
      </c>
      <c r="AU16">
        <v>0.6</v>
      </c>
      <c r="AV16">
        <v>0.1</v>
      </c>
      <c r="AW16">
        <v>0.5</v>
      </c>
      <c r="AX16">
        <v>0</v>
      </c>
      <c r="AY16">
        <v>4.9384615384615387</v>
      </c>
      <c r="AZ16">
        <v>2.5384615384615379</v>
      </c>
      <c r="BA16">
        <v>7.6923076923076927E-2</v>
      </c>
      <c r="BB16">
        <v>1.9230769230769229</v>
      </c>
      <c r="BC16">
        <v>1.615384615384615</v>
      </c>
      <c r="BD16">
        <v>6.0769230769230766</v>
      </c>
      <c r="BE16">
        <v>19.46153846153846</v>
      </c>
      <c r="BF16">
        <v>4.8461538461538458</v>
      </c>
    </row>
    <row r="17" spans="1:58" x14ac:dyDescent="0.3">
      <c r="A17" t="s">
        <v>140</v>
      </c>
      <c r="B17" t="s">
        <v>174</v>
      </c>
      <c r="C17" t="s">
        <v>11</v>
      </c>
      <c r="D17" t="s">
        <v>169</v>
      </c>
      <c r="E17">
        <v>34.200000000000003</v>
      </c>
      <c r="F17">
        <v>31.7</v>
      </c>
      <c r="G17">
        <v>2.5</v>
      </c>
      <c r="H17">
        <v>5.7</v>
      </c>
      <c r="I17">
        <v>3.5</v>
      </c>
      <c r="J17">
        <v>1.3</v>
      </c>
      <c r="K17">
        <v>0.2</v>
      </c>
      <c r="L17">
        <v>0.7</v>
      </c>
      <c r="M17">
        <v>2.5</v>
      </c>
      <c r="N17">
        <v>0.3</v>
      </c>
      <c r="O17">
        <v>0.3</v>
      </c>
      <c r="P17">
        <v>2.4</v>
      </c>
      <c r="Q17">
        <v>7.5</v>
      </c>
      <c r="R17">
        <v>0.17599999999999999</v>
      </c>
      <c r="S17">
        <v>0.2291</v>
      </c>
      <c r="T17">
        <v>0.2908</v>
      </c>
      <c r="U17">
        <v>0.5202</v>
      </c>
      <c r="V17">
        <v>9.5</v>
      </c>
      <c r="W17">
        <v>0.5</v>
      </c>
      <c r="X17">
        <v>0</v>
      </c>
      <c r="Y17">
        <v>0</v>
      </c>
      <c r="Z17">
        <v>0.1</v>
      </c>
      <c r="AA17">
        <v>0.1</v>
      </c>
      <c r="AB17">
        <v>35.299999999999997</v>
      </c>
      <c r="AC17">
        <v>31.5</v>
      </c>
      <c r="AD17">
        <v>4.2</v>
      </c>
      <c r="AE17">
        <v>7.8</v>
      </c>
      <c r="AF17">
        <v>4.8</v>
      </c>
      <c r="AG17">
        <v>1.8</v>
      </c>
      <c r="AH17">
        <v>0</v>
      </c>
      <c r="AI17">
        <v>1.2</v>
      </c>
      <c r="AJ17">
        <v>4.2</v>
      </c>
      <c r="AK17">
        <v>0.3</v>
      </c>
      <c r="AL17">
        <v>0.1</v>
      </c>
      <c r="AM17">
        <v>3.2</v>
      </c>
      <c r="AN17">
        <v>6.9</v>
      </c>
      <c r="AO17">
        <v>0.2462</v>
      </c>
      <c r="AP17">
        <v>0.31869999999999998</v>
      </c>
      <c r="AQ17">
        <v>0.41839999999999999</v>
      </c>
      <c r="AR17">
        <v>0.73719999999999997</v>
      </c>
      <c r="AS17">
        <v>13.2</v>
      </c>
      <c r="AT17">
        <v>1</v>
      </c>
      <c r="AU17">
        <v>0.3</v>
      </c>
      <c r="AV17">
        <v>0.1</v>
      </c>
      <c r="AW17">
        <v>0.1</v>
      </c>
      <c r="AX17">
        <v>0</v>
      </c>
      <c r="AY17">
        <v>5.6624999999999996</v>
      </c>
      <c r="AZ17">
        <v>2.0625</v>
      </c>
      <c r="BA17">
        <v>0</v>
      </c>
      <c r="BB17">
        <v>0.375</v>
      </c>
      <c r="BC17">
        <v>1.875</v>
      </c>
      <c r="BD17">
        <v>6.8125</v>
      </c>
      <c r="BE17">
        <v>23.5625</v>
      </c>
      <c r="BF17">
        <v>6.8125</v>
      </c>
    </row>
    <row r="18" spans="1:58" x14ac:dyDescent="0.3">
      <c r="A18" t="s">
        <v>186</v>
      </c>
      <c r="B18" t="s">
        <v>125</v>
      </c>
      <c r="C18" t="s">
        <v>10</v>
      </c>
      <c r="D18" t="s">
        <v>185</v>
      </c>
      <c r="E18">
        <v>35.1</v>
      </c>
      <c r="F18">
        <v>31.7</v>
      </c>
      <c r="G18">
        <v>3.9</v>
      </c>
      <c r="H18">
        <v>6.9</v>
      </c>
      <c r="I18">
        <v>4.5</v>
      </c>
      <c r="J18">
        <v>1.7</v>
      </c>
      <c r="K18">
        <v>0</v>
      </c>
      <c r="L18">
        <v>0.7</v>
      </c>
      <c r="M18">
        <v>3.9</v>
      </c>
      <c r="N18">
        <v>1</v>
      </c>
      <c r="O18">
        <v>0.2</v>
      </c>
      <c r="P18">
        <v>3</v>
      </c>
      <c r="Q18">
        <v>7.4</v>
      </c>
      <c r="R18">
        <v>0.2152</v>
      </c>
      <c r="S18">
        <v>0.28460000000000002</v>
      </c>
      <c r="T18">
        <v>0.3337</v>
      </c>
      <c r="U18">
        <v>0.61829999999999996</v>
      </c>
      <c r="V18">
        <v>10.7</v>
      </c>
      <c r="W18">
        <v>0.7</v>
      </c>
      <c r="X18">
        <v>0.2</v>
      </c>
      <c r="Y18">
        <v>0.2</v>
      </c>
      <c r="Z18">
        <v>0</v>
      </c>
      <c r="AA18">
        <v>0</v>
      </c>
      <c r="AB18">
        <v>36.1</v>
      </c>
      <c r="AC18">
        <v>32.799999999999997</v>
      </c>
      <c r="AD18">
        <v>4.2</v>
      </c>
      <c r="AE18">
        <v>7.4</v>
      </c>
      <c r="AF18">
        <v>5</v>
      </c>
      <c r="AG18">
        <v>1.3</v>
      </c>
      <c r="AH18">
        <v>0</v>
      </c>
      <c r="AI18">
        <v>1.1000000000000001</v>
      </c>
      <c r="AJ18">
        <v>4</v>
      </c>
      <c r="AK18">
        <v>0.7</v>
      </c>
      <c r="AL18">
        <v>0.1</v>
      </c>
      <c r="AM18">
        <v>2.9</v>
      </c>
      <c r="AN18">
        <v>9.3000000000000007</v>
      </c>
      <c r="AO18">
        <v>0.2104</v>
      </c>
      <c r="AP18">
        <v>0.27700000000000002</v>
      </c>
      <c r="AQ18">
        <v>0.34470000000000001</v>
      </c>
      <c r="AR18">
        <v>0.62169999999999992</v>
      </c>
      <c r="AS18">
        <v>12</v>
      </c>
      <c r="AT18">
        <v>0.6</v>
      </c>
      <c r="AU18">
        <v>0.3</v>
      </c>
      <c r="AV18">
        <v>0</v>
      </c>
      <c r="AW18">
        <v>0</v>
      </c>
      <c r="AX18">
        <v>0.1</v>
      </c>
      <c r="AY18">
        <v>5.9416666666666664</v>
      </c>
      <c r="AZ18">
        <v>2</v>
      </c>
      <c r="BA18">
        <v>0</v>
      </c>
      <c r="BB18">
        <v>0.83333333333333337</v>
      </c>
      <c r="BC18">
        <v>2.5</v>
      </c>
      <c r="BD18">
        <v>4.166666666666667</v>
      </c>
      <c r="BE18">
        <v>23.833333333333329</v>
      </c>
      <c r="BF18">
        <v>7.083333333333333</v>
      </c>
    </row>
    <row r="19" spans="1:58" x14ac:dyDescent="0.3">
      <c r="A19" t="s">
        <v>125</v>
      </c>
      <c r="B19" t="s">
        <v>186</v>
      </c>
      <c r="C19" t="s">
        <v>11</v>
      </c>
      <c r="D19" t="s">
        <v>175</v>
      </c>
      <c r="E19">
        <v>38.299999999999997</v>
      </c>
      <c r="F19">
        <v>33.6</v>
      </c>
      <c r="G19">
        <v>4.5</v>
      </c>
      <c r="H19">
        <v>8.3000000000000007</v>
      </c>
      <c r="I19">
        <v>6.3</v>
      </c>
      <c r="J19">
        <v>1.1000000000000001</v>
      </c>
      <c r="K19">
        <v>0.1</v>
      </c>
      <c r="L19">
        <v>0.8</v>
      </c>
      <c r="M19">
        <v>4</v>
      </c>
      <c r="N19">
        <v>1.2</v>
      </c>
      <c r="O19">
        <v>0.5</v>
      </c>
      <c r="P19">
        <v>4.3</v>
      </c>
      <c r="Q19">
        <v>8.6999999999999993</v>
      </c>
      <c r="R19">
        <v>0.24199999999999999</v>
      </c>
      <c r="S19">
        <v>0.32640000000000002</v>
      </c>
      <c r="T19">
        <v>0.35299999999999998</v>
      </c>
      <c r="U19">
        <v>0.67949999999999999</v>
      </c>
      <c r="V19">
        <v>12</v>
      </c>
      <c r="W19">
        <v>0.5</v>
      </c>
      <c r="X19">
        <v>0</v>
      </c>
      <c r="Y19">
        <v>0</v>
      </c>
      <c r="Z19">
        <v>0.2</v>
      </c>
      <c r="AA19">
        <v>0</v>
      </c>
      <c r="AB19">
        <v>36.6</v>
      </c>
      <c r="AC19">
        <v>33.200000000000003</v>
      </c>
      <c r="AD19">
        <v>4.3</v>
      </c>
      <c r="AE19">
        <v>8.5</v>
      </c>
      <c r="AF19">
        <v>5.6</v>
      </c>
      <c r="AG19">
        <v>1.2</v>
      </c>
      <c r="AH19">
        <v>0.3</v>
      </c>
      <c r="AI19">
        <v>1.4</v>
      </c>
      <c r="AJ19">
        <v>4</v>
      </c>
      <c r="AK19">
        <v>0.7</v>
      </c>
      <c r="AL19">
        <v>0.1</v>
      </c>
      <c r="AM19">
        <v>2.6</v>
      </c>
      <c r="AN19">
        <v>7</v>
      </c>
      <c r="AO19">
        <v>0.25190000000000001</v>
      </c>
      <c r="AP19">
        <v>0.31130000000000002</v>
      </c>
      <c r="AQ19">
        <v>0.42849999999999999</v>
      </c>
      <c r="AR19">
        <v>0.73970000000000002</v>
      </c>
      <c r="AS19">
        <v>14.5</v>
      </c>
      <c r="AT19">
        <v>0.9</v>
      </c>
      <c r="AU19">
        <v>0.5</v>
      </c>
      <c r="AV19">
        <v>0</v>
      </c>
      <c r="AW19">
        <v>0.3</v>
      </c>
      <c r="AX19">
        <v>0.2</v>
      </c>
      <c r="AY19">
        <v>5.2863636363636362</v>
      </c>
      <c r="AZ19">
        <v>2.6363636363636358</v>
      </c>
      <c r="BA19">
        <v>4.5454545454545463E-2</v>
      </c>
      <c r="BB19">
        <v>0.5</v>
      </c>
      <c r="BC19">
        <v>1.636363636363636</v>
      </c>
      <c r="BD19">
        <v>7.0454545454545459</v>
      </c>
      <c r="BE19">
        <v>23.18181818181818</v>
      </c>
      <c r="BF19">
        <v>6.9545454545454541</v>
      </c>
    </row>
    <row r="20" spans="1:58" x14ac:dyDescent="0.3">
      <c r="A20" t="s">
        <v>135</v>
      </c>
      <c r="B20" t="s">
        <v>171</v>
      </c>
      <c r="C20" t="s">
        <v>10</v>
      </c>
      <c r="D20" t="s">
        <v>176</v>
      </c>
      <c r="E20">
        <v>36.200000000000003</v>
      </c>
      <c r="F20">
        <v>32.799999999999997</v>
      </c>
      <c r="G20">
        <v>3.8</v>
      </c>
      <c r="H20">
        <v>7.3</v>
      </c>
      <c r="I20">
        <v>4.5999999999999996</v>
      </c>
      <c r="J20">
        <v>1.5</v>
      </c>
      <c r="K20">
        <v>0.1</v>
      </c>
      <c r="L20">
        <v>1.1000000000000001</v>
      </c>
      <c r="M20">
        <v>3.7</v>
      </c>
      <c r="N20">
        <v>0.1</v>
      </c>
      <c r="O20">
        <v>0</v>
      </c>
      <c r="P20">
        <v>2.9</v>
      </c>
      <c r="Q20">
        <v>9.3000000000000007</v>
      </c>
      <c r="R20">
        <v>0.21909999999999999</v>
      </c>
      <c r="S20">
        <v>0.28420000000000001</v>
      </c>
      <c r="T20">
        <v>0.36940000000000001</v>
      </c>
      <c r="U20">
        <v>0.65389999999999993</v>
      </c>
      <c r="V20">
        <v>12.3</v>
      </c>
      <c r="W20">
        <v>0.6</v>
      </c>
      <c r="X20">
        <v>0.4</v>
      </c>
      <c r="Y20">
        <v>0</v>
      </c>
      <c r="Z20">
        <v>0.1</v>
      </c>
      <c r="AA20">
        <v>0</v>
      </c>
      <c r="AB20">
        <v>38.9</v>
      </c>
      <c r="AC20">
        <v>35.200000000000003</v>
      </c>
      <c r="AD20">
        <v>5.3</v>
      </c>
      <c r="AE20">
        <v>10.3</v>
      </c>
      <c r="AF20">
        <v>6.5</v>
      </c>
      <c r="AG20">
        <v>1.9</v>
      </c>
      <c r="AH20">
        <v>0.2</v>
      </c>
      <c r="AI20">
        <v>1.7</v>
      </c>
      <c r="AJ20">
        <v>5.3</v>
      </c>
      <c r="AK20">
        <v>0.2</v>
      </c>
      <c r="AL20">
        <v>0.3</v>
      </c>
      <c r="AM20">
        <v>3</v>
      </c>
      <c r="AN20">
        <v>5.9</v>
      </c>
      <c r="AO20">
        <v>0.28849999999999998</v>
      </c>
      <c r="AP20">
        <v>0.35289999999999999</v>
      </c>
      <c r="AQ20">
        <v>0.497</v>
      </c>
      <c r="AR20">
        <v>0.85</v>
      </c>
      <c r="AS20">
        <v>17.7</v>
      </c>
      <c r="AT20">
        <v>1</v>
      </c>
      <c r="AU20">
        <v>0.7</v>
      </c>
      <c r="AV20">
        <v>0</v>
      </c>
      <c r="AW20">
        <v>0</v>
      </c>
      <c r="AX20">
        <v>0.1</v>
      </c>
      <c r="AY20">
        <v>4.9000000000000004</v>
      </c>
      <c r="AZ20">
        <v>2.75</v>
      </c>
      <c r="BA20">
        <v>0.25</v>
      </c>
      <c r="BB20">
        <v>0.25</v>
      </c>
      <c r="BC20">
        <v>2.5</v>
      </c>
      <c r="BD20">
        <v>3.25</v>
      </c>
      <c r="BE20">
        <v>23.25</v>
      </c>
      <c r="BF20">
        <v>7.75</v>
      </c>
    </row>
    <row r="21" spans="1:58" x14ac:dyDescent="0.3">
      <c r="A21" t="s">
        <v>171</v>
      </c>
      <c r="B21" t="s">
        <v>135</v>
      </c>
      <c r="C21" t="s">
        <v>11</v>
      </c>
      <c r="D21" t="s">
        <v>170</v>
      </c>
      <c r="E21">
        <v>37.6</v>
      </c>
      <c r="F21">
        <v>32.9</v>
      </c>
      <c r="G21">
        <v>4</v>
      </c>
      <c r="H21">
        <v>7.2</v>
      </c>
      <c r="I21">
        <v>4.4000000000000004</v>
      </c>
      <c r="J21">
        <v>1.8</v>
      </c>
      <c r="K21">
        <v>0.2</v>
      </c>
      <c r="L21">
        <v>0.8</v>
      </c>
      <c r="M21">
        <v>3.8</v>
      </c>
      <c r="N21">
        <v>0.7</v>
      </c>
      <c r="O21">
        <v>0.2</v>
      </c>
      <c r="P21">
        <v>3.4</v>
      </c>
      <c r="Q21">
        <v>8.1</v>
      </c>
      <c r="R21">
        <v>0.21299999999999999</v>
      </c>
      <c r="S21">
        <v>0.29320000000000002</v>
      </c>
      <c r="T21">
        <v>0.34889999999999999</v>
      </c>
      <c r="U21">
        <v>0.64239999999999997</v>
      </c>
      <c r="V21">
        <v>11.8</v>
      </c>
      <c r="W21">
        <v>0.6</v>
      </c>
      <c r="X21">
        <v>0.7</v>
      </c>
      <c r="Y21">
        <v>0.2</v>
      </c>
      <c r="Z21">
        <v>0.3</v>
      </c>
      <c r="AA21">
        <v>0</v>
      </c>
      <c r="AB21">
        <v>37.9</v>
      </c>
      <c r="AC21">
        <v>33.299999999999997</v>
      </c>
      <c r="AD21">
        <v>5.6</v>
      </c>
      <c r="AE21">
        <v>8.4</v>
      </c>
      <c r="AF21">
        <v>4.9000000000000004</v>
      </c>
      <c r="AG21">
        <v>2</v>
      </c>
      <c r="AH21">
        <v>0</v>
      </c>
      <c r="AI21">
        <v>1.5</v>
      </c>
      <c r="AJ21">
        <v>5.3</v>
      </c>
      <c r="AK21">
        <v>0.6</v>
      </c>
      <c r="AL21">
        <v>0.3</v>
      </c>
      <c r="AM21">
        <v>3.9</v>
      </c>
      <c r="AN21">
        <v>6.8</v>
      </c>
      <c r="AO21">
        <v>0.247</v>
      </c>
      <c r="AP21">
        <v>0.32719999999999999</v>
      </c>
      <c r="AQ21">
        <v>0.43959999999999999</v>
      </c>
      <c r="AR21">
        <v>0.76680000000000004</v>
      </c>
      <c r="AS21">
        <v>14.9</v>
      </c>
      <c r="AT21">
        <v>1.1000000000000001</v>
      </c>
      <c r="AU21">
        <v>0.4</v>
      </c>
      <c r="AV21">
        <v>0</v>
      </c>
      <c r="AW21">
        <v>0.3</v>
      </c>
      <c r="AX21">
        <v>0.1</v>
      </c>
      <c r="AY21">
        <v>5.253333333333333</v>
      </c>
      <c r="AZ21">
        <v>3</v>
      </c>
      <c r="BA21">
        <v>0.1333333333333333</v>
      </c>
      <c r="BB21">
        <v>0.93333333333333335</v>
      </c>
      <c r="BC21">
        <v>1.9333333333333329</v>
      </c>
      <c r="BD21">
        <v>3.6</v>
      </c>
      <c r="BE21">
        <v>23.4</v>
      </c>
      <c r="BF21">
        <v>7.9333333333333336</v>
      </c>
    </row>
    <row r="22" spans="1:58" x14ac:dyDescent="0.3">
      <c r="A22" t="s">
        <v>138</v>
      </c>
      <c r="B22" t="s">
        <v>127</v>
      </c>
      <c r="C22" t="s">
        <v>10</v>
      </c>
      <c r="D22" t="s">
        <v>187</v>
      </c>
      <c r="E22">
        <v>34.5</v>
      </c>
      <c r="F22">
        <v>32</v>
      </c>
      <c r="G22">
        <v>4.2</v>
      </c>
      <c r="H22">
        <v>8.4</v>
      </c>
      <c r="I22">
        <v>5.2</v>
      </c>
      <c r="J22">
        <v>1.9</v>
      </c>
      <c r="K22">
        <v>0.1</v>
      </c>
      <c r="L22">
        <v>1.2</v>
      </c>
      <c r="M22">
        <v>4.2</v>
      </c>
      <c r="N22">
        <v>0.5</v>
      </c>
      <c r="O22">
        <v>0.9</v>
      </c>
      <c r="P22">
        <v>1.9</v>
      </c>
      <c r="Q22">
        <v>5.2</v>
      </c>
      <c r="R22">
        <v>0.25169999999999998</v>
      </c>
      <c r="S22">
        <v>0.28820000000000001</v>
      </c>
      <c r="T22">
        <v>0.42209999999999998</v>
      </c>
      <c r="U22">
        <v>0.71060000000000001</v>
      </c>
      <c r="V22">
        <v>14.1</v>
      </c>
      <c r="W22">
        <v>0.6</v>
      </c>
      <c r="X22">
        <v>0.1</v>
      </c>
      <c r="Y22">
        <v>0.1</v>
      </c>
      <c r="Z22">
        <v>0.4</v>
      </c>
      <c r="AA22">
        <v>0</v>
      </c>
      <c r="AB22">
        <v>36.9</v>
      </c>
      <c r="AC22">
        <v>33.5</v>
      </c>
      <c r="AD22">
        <v>3.4</v>
      </c>
      <c r="AE22">
        <v>8.8000000000000007</v>
      </c>
      <c r="AF22">
        <v>6.7</v>
      </c>
      <c r="AG22">
        <v>0.9</v>
      </c>
      <c r="AH22">
        <v>0.2</v>
      </c>
      <c r="AI22">
        <v>1</v>
      </c>
      <c r="AJ22">
        <v>3.4</v>
      </c>
      <c r="AK22">
        <v>0.4</v>
      </c>
      <c r="AL22">
        <v>0.4</v>
      </c>
      <c r="AM22">
        <v>2.2999999999999998</v>
      </c>
      <c r="AN22">
        <v>10.199999999999999</v>
      </c>
      <c r="AO22">
        <v>0.26</v>
      </c>
      <c r="AP22">
        <v>0.31</v>
      </c>
      <c r="AQ22">
        <v>0.38679999999999998</v>
      </c>
      <c r="AR22">
        <v>0.69679999999999997</v>
      </c>
      <c r="AS22">
        <v>13.1</v>
      </c>
      <c r="AT22">
        <v>1</v>
      </c>
      <c r="AU22">
        <v>0.5</v>
      </c>
      <c r="AV22">
        <v>0.2</v>
      </c>
      <c r="AW22">
        <v>0.4</v>
      </c>
      <c r="AX22">
        <v>0</v>
      </c>
      <c r="AY22">
        <v>5.3266666666666671</v>
      </c>
      <c r="AZ22">
        <v>3.4</v>
      </c>
      <c r="BA22">
        <v>0.26666666666666672</v>
      </c>
      <c r="BB22">
        <v>0.8</v>
      </c>
      <c r="BC22">
        <v>2.1333333333333329</v>
      </c>
      <c r="BD22">
        <v>3.666666666666667</v>
      </c>
      <c r="BE22">
        <v>24.2</v>
      </c>
      <c r="BF22">
        <v>8.9333333333333336</v>
      </c>
    </row>
    <row r="23" spans="1:58" x14ac:dyDescent="0.3">
      <c r="A23" t="s">
        <v>127</v>
      </c>
      <c r="B23" t="s">
        <v>138</v>
      </c>
      <c r="C23" t="s">
        <v>11</v>
      </c>
      <c r="D23" t="s">
        <v>181</v>
      </c>
      <c r="E23">
        <v>35.9</v>
      </c>
      <c r="F23">
        <v>33.299999999999997</v>
      </c>
      <c r="G23">
        <v>4.2</v>
      </c>
      <c r="H23">
        <v>8.3000000000000007</v>
      </c>
      <c r="I23">
        <v>5.7</v>
      </c>
      <c r="J23">
        <v>1.2</v>
      </c>
      <c r="K23">
        <v>0.1</v>
      </c>
      <c r="L23">
        <v>1.3</v>
      </c>
      <c r="M23">
        <v>4.0999999999999996</v>
      </c>
      <c r="N23">
        <v>0.3</v>
      </c>
      <c r="O23">
        <v>0.3</v>
      </c>
      <c r="P23">
        <v>2</v>
      </c>
      <c r="Q23">
        <v>7</v>
      </c>
      <c r="R23">
        <v>0.2419</v>
      </c>
      <c r="S23">
        <v>0.28799999999999998</v>
      </c>
      <c r="T23">
        <v>0.39750000000000002</v>
      </c>
      <c r="U23">
        <v>0.68569999999999998</v>
      </c>
      <c r="V23">
        <v>13.6</v>
      </c>
      <c r="W23">
        <v>1.1000000000000001</v>
      </c>
      <c r="X23">
        <v>0.4</v>
      </c>
      <c r="Y23">
        <v>0</v>
      </c>
      <c r="Z23">
        <v>0.2</v>
      </c>
      <c r="AA23">
        <v>0.1</v>
      </c>
      <c r="AB23">
        <v>39.4</v>
      </c>
      <c r="AC23">
        <v>34.9</v>
      </c>
      <c r="AD23">
        <v>5.4</v>
      </c>
      <c r="AE23">
        <v>10.9</v>
      </c>
      <c r="AF23">
        <v>7.5</v>
      </c>
      <c r="AG23">
        <v>2</v>
      </c>
      <c r="AH23">
        <v>0.1</v>
      </c>
      <c r="AI23">
        <v>1.3</v>
      </c>
      <c r="AJ23">
        <v>5.2</v>
      </c>
      <c r="AK23">
        <v>0.6</v>
      </c>
      <c r="AL23">
        <v>0.4</v>
      </c>
      <c r="AM23">
        <v>3.8</v>
      </c>
      <c r="AN23">
        <v>8.6</v>
      </c>
      <c r="AO23">
        <v>0.30499999999999999</v>
      </c>
      <c r="AP23">
        <v>0.38059999999999999</v>
      </c>
      <c r="AQ23">
        <v>0.4763</v>
      </c>
      <c r="AR23">
        <v>0.85709999999999997</v>
      </c>
      <c r="AS23">
        <v>17</v>
      </c>
      <c r="AT23">
        <v>0.7</v>
      </c>
      <c r="AU23">
        <v>0.4</v>
      </c>
      <c r="AV23">
        <v>0</v>
      </c>
      <c r="AW23">
        <v>0.1</v>
      </c>
      <c r="AX23">
        <v>0</v>
      </c>
      <c r="AY23">
        <v>5.4466666666666672</v>
      </c>
      <c r="AZ23">
        <v>2.1333333333333329</v>
      </c>
      <c r="BA23">
        <v>0.1333333333333333</v>
      </c>
      <c r="BB23">
        <v>0.46666666666666667</v>
      </c>
      <c r="BC23">
        <v>1.666666666666667</v>
      </c>
      <c r="BD23">
        <v>5.0666666666666664</v>
      </c>
      <c r="BE23">
        <v>23.06666666666667</v>
      </c>
      <c r="BF23">
        <v>7</v>
      </c>
    </row>
    <row r="24" spans="1:58" x14ac:dyDescent="0.3">
      <c r="A24" t="s">
        <v>162</v>
      </c>
      <c r="B24" t="s">
        <v>128</v>
      </c>
      <c r="C24" t="s">
        <v>10</v>
      </c>
      <c r="D24" t="s">
        <v>161</v>
      </c>
      <c r="E24">
        <v>36.1</v>
      </c>
      <c r="F24">
        <v>32.299999999999997</v>
      </c>
      <c r="G24">
        <v>3.6</v>
      </c>
      <c r="H24">
        <v>7.4</v>
      </c>
      <c r="I24">
        <v>5.3</v>
      </c>
      <c r="J24">
        <v>1.2</v>
      </c>
      <c r="K24">
        <v>0.1</v>
      </c>
      <c r="L24">
        <v>0.8</v>
      </c>
      <c r="M24">
        <v>3.1</v>
      </c>
      <c r="N24">
        <v>1.4</v>
      </c>
      <c r="O24">
        <v>0.1</v>
      </c>
      <c r="P24">
        <v>3.3</v>
      </c>
      <c r="Q24">
        <v>8.8000000000000007</v>
      </c>
      <c r="R24">
        <v>0.22550000000000001</v>
      </c>
      <c r="S24">
        <v>0.30059999999999998</v>
      </c>
      <c r="T24">
        <v>0.33979999999999999</v>
      </c>
      <c r="U24">
        <v>0.64050000000000007</v>
      </c>
      <c r="V24">
        <v>11.2</v>
      </c>
      <c r="W24">
        <v>0.7</v>
      </c>
      <c r="X24">
        <v>0.2</v>
      </c>
      <c r="Y24">
        <v>0.3</v>
      </c>
      <c r="Z24">
        <v>0</v>
      </c>
      <c r="AA24">
        <v>0</v>
      </c>
      <c r="AB24">
        <v>37.700000000000003</v>
      </c>
      <c r="AC24">
        <v>33.799999999999997</v>
      </c>
      <c r="AD24">
        <v>4</v>
      </c>
      <c r="AE24">
        <v>7.8</v>
      </c>
      <c r="AF24">
        <v>4.8</v>
      </c>
      <c r="AG24">
        <v>1.6</v>
      </c>
      <c r="AH24">
        <v>0.1</v>
      </c>
      <c r="AI24">
        <v>1.3</v>
      </c>
      <c r="AJ24">
        <v>4</v>
      </c>
      <c r="AK24">
        <v>0.7</v>
      </c>
      <c r="AL24">
        <v>0</v>
      </c>
      <c r="AM24">
        <v>3.3</v>
      </c>
      <c r="AN24">
        <v>9.1999999999999993</v>
      </c>
      <c r="AO24">
        <v>0.22650000000000001</v>
      </c>
      <c r="AP24">
        <v>0.29459999999999997</v>
      </c>
      <c r="AQ24">
        <v>0.3891</v>
      </c>
      <c r="AR24">
        <v>0.68359999999999999</v>
      </c>
      <c r="AS24">
        <v>13.5</v>
      </c>
      <c r="AT24">
        <v>0.4</v>
      </c>
      <c r="AU24">
        <v>0.3</v>
      </c>
      <c r="AV24">
        <v>0</v>
      </c>
      <c r="AW24">
        <v>0.1</v>
      </c>
      <c r="AX24">
        <v>0</v>
      </c>
      <c r="AY24">
        <v>5.49</v>
      </c>
      <c r="AZ24">
        <v>2.2999999999999998</v>
      </c>
      <c r="BA24">
        <v>0.4</v>
      </c>
      <c r="BB24">
        <v>0.6</v>
      </c>
      <c r="BC24">
        <v>1.5</v>
      </c>
      <c r="BD24">
        <v>5.6</v>
      </c>
      <c r="BE24">
        <v>23.6</v>
      </c>
      <c r="BF24">
        <v>6.7</v>
      </c>
    </row>
    <row r="25" spans="1:58" x14ac:dyDescent="0.3">
      <c r="A25" t="s">
        <v>128</v>
      </c>
      <c r="B25" t="s">
        <v>162</v>
      </c>
      <c r="C25" t="s">
        <v>11</v>
      </c>
      <c r="D25" t="s">
        <v>190</v>
      </c>
      <c r="E25">
        <v>39.4</v>
      </c>
      <c r="F25">
        <v>34.299999999999997</v>
      </c>
      <c r="G25">
        <v>5.3</v>
      </c>
      <c r="H25">
        <v>8.8000000000000007</v>
      </c>
      <c r="I25">
        <v>5.7</v>
      </c>
      <c r="J25">
        <v>2</v>
      </c>
      <c r="K25">
        <v>0.1</v>
      </c>
      <c r="L25">
        <v>1</v>
      </c>
      <c r="M25">
        <v>5.2</v>
      </c>
      <c r="N25">
        <v>0.4</v>
      </c>
      <c r="O25">
        <v>0</v>
      </c>
      <c r="P25">
        <v>4.0999999999999996</v>
      </c>
      <c r="Q25">
        <v>8.6</v>
      </c>
      <c r="R25">
        <v>0.24909999999999999</v>
      </c>
      <c r="S25">
        <v>0.33079999999999998</v>
      </c>
      <c r="T25">
        <v>0.39529999999999998</v>
      </c>
      <c r="U25">
        <v>0.72619999999999996</v>
      </c>
      <c r="V25">
        <v>14</v>
      </c>
      <c r="W25">
        <v>0.8</v>
      </c>
      <c r="X25">
        <v>0.5</v>
      </c>
      <c r="Y25">
        <v>0</v>
      </c>
      <c r="Z25">
        <v>0.4</v>
      </c>
      <c r="AA25">
        <v>0.1</v>
      </c>
      <c r="AB25">
        <v>37.6</v>
      </c>
      <c r="AC25">
        <v>33.5</v>
      </c>
      <c r="AD25">
        <v>5.8</v>
      </c>
      <c r="AE25">
        <v>9.8000000000000007</v>
      </c>
      <c r="AF25">
        <v>6.1</v>
      </c>
      <c r="AG25">
        <v>2.1</v>
      </c>
      <c r="AH25">
        <v>0.1</v>
      </c>
      <c r="AI25">
        <v>1.5</v>
      </c>
      <c r="AJ25">
        <v>5.4</v>
      </c>
      <c r="AK25">
        <v>1.6</v>
      </c>
      <c r="AL25">
        <v>0.1</v>
      </c>
      <c r="AM25">
        <v>3.2</v>
      </c>
      <c r="AN25">
        <v>7.7</v>
      </c>
      <c r="AO25">
        <v>0.2908</v>
      </c>
      <c r="AP25">
        <v>0.3528</v>
      </c>
      <c r="AQ25">
        <v>0.49240000000000012</v>
      </c>
      <c r="AR25">
        <v>0.84540000000000004</v>
      </c>
      <c r="AS25">
        <v>16.600000000000001</v>
      </c>
      <c r="AT25">
        <v>0.8</v>
      </c>
      <c r="AU25">
        <v>0.3</v>
      </c>
      <c r="AV25">
        <v>0.2</v>
      </c>
      <c r="AW25">
        <v>0.4</v>
      </c>
      <c r="AX25">
        <v>0</v>
      </c>
      <c r="AY25">
        <v>1.033333333333333</v>
      </c>
      <c r="AZ25">
        <v>0.16666666666666671</v>
      </c>
      <c r="BA25">
        <v>0.16666666666666671</v>
      </c>
      <c r="BB25">
        <v>0.16666666666666671</v>
      </c>
      <c r="BC25">
        <v>0.66666666666666663</v>
      </c>
      <c r="BD25">
        <v>1.333333333333333</v>
      </c>
      <c r="BE25">
        <v>4.666666666666667</v>
      </c>
      <c r="BF25">
        <v>1.666666666666667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X7"/>
  <sheetViews>
    <sheetView workbookViewId="0">
      <selection activeCell="G7" sqref="G7"/>
    </sheetView>
  </sheetViews>
  <sheetFormatPr defaultRowHeight="14.4" x14ac:dyDescent="0.3"/>
  <sheetData>
    <row r="1" spans="1:50" x14ac:dyDescent="0.3">
      <c r="A1" s="3" t="s">
        <v>49</v>
      </c>
      <c r="B1" s="3" t="s">
        <v>107</v>
      </c>
      <c r="C1" s="3" t="s">
        <v>148</v>
      </c>
      <c r="D1" s="3" t="s">
        <v>56</v>
      </c>
      <c r="E1" s="3" t="s">
        <v>66</v>
      </c>
      <c r="F1" s="3" t="s">
        <v>67</v>
      </c>
      <c r="G1" s="3" t="s">
        <v>50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149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63</v>
      </c>
      <c r="W1" s="3" t="s">
        <v>81</v>
      </c>
      <c r="X1" s="3" t="s">
        <v>82</v>
      </c>
      <c r="Y1" s="3" t="s">
        <v>83</v>
      </c>
      <c r="Z1" s="3" t="s">
        <v>64</v>
      </c>
      <c r="AA1" s="3" t="s">
        <v>84</v>
      </c>
      <c r="AB1" s="3" t="s">
        <v>85</v>
      </c>
      <c r="AC1" s="3" t="s">
        <v>86</v>
      </c>
      <c r="AD1" s="3" t="s">
        <v>51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</row>
    <row r="2" spans="1:50" x14ac:dyDescent="0.3">
      <c r="A2" t="s">
        <v>180</v>
      </c>
      <c r="B2" t="s">
        <v>165</v>
      </c>
      <c r="C2" t="s">
        <v>10</v>
      </c>
      <c r="D2" t="s">
        <v>179</v>
      </c>
      <c r="E2">
        <v>32</v>
      </c>
      <c r="F2">
        <v>30</v>
      </c>
      <c r="G2">
        <v>2</v>
      </c>
      <c r="H2">
        <v>5</v>
      </c>
      <c r="I2">
        <v>1.666666666666667</v>
      </c>
      <c r="J2">
        <v>2.666666666666667</v>
      </c>
      <c r="K2">
        <v>0</v>
      </c>
      <c r="L2">
        <v>0.66666666666666663</v>
      </c>
      <c r="M2">
        <v>2</v>
      </c>
      <c r="N2">
        <v>0</v>
      </c>
      <c r="O2">
        <v>0</v>
      </c>
      <c r="P2">
        <v>1</v>
      </c>
      <c r="Q2">
        <v>9</v>
      </c>
      <c r="R2">
        <v>0.16200000000000001</v>
      </c>
      <c r="S2">
        <v>0.2176666666666667</v>
      </c>
      <c r="T2">
        <v>0.31900000000000001</v>
      </c>
      <c r="U2">
        <v>0.53633333333333333</v>
      </c>
      <c r="V2">
        <v>9.6666666666666661</v>
      </c>
      <c r="W2">
        <v>0.33333333333333331</v>
      </c>
      <c r="X2">
        <v>1</v>
      </c>
      <c r="Y2">
        <v>0</v>
      </c>
      <c r="Z2">
        <v>0</v>
      </c>
      <c r="AA2">
        <v>0</v>
      </c>
      <c r="AB2">
        <v>33</v>
      </c>
      <c r="AC2">
        <v>31</v>
      </c>
      <c r="AD2">
        <v>1</v>
      </c>
      <c r="AE2">
        <v>6</v>
      </c>
      <c r="AF2">
        <v>4.333333333333333</v>
      </c>
      <c r="AG2">
        <v>1.333333333333333</v>
      </c>
      <c r="AH2">
        <v>0</v>
      </c>
      <c r="AI2">
        <v>0.33333333333333331</v>
      </c>
      <c r="AJ2">
        <v>1</v>
      </c>
      <c r="AK2">
        <v>1.333333333333333</v>
      </c>
      <c r="AL2">
        <v>0.66666666666666663</v>
      </c>
      <c r="AM2">
        <v>1.666666666666667</v>
      </c>
      <c r="AN2">
        <v>7.333333333333333</v>
      </c>
      <c r="AO2">
        <v>0.18966666666666671</v>
      </c>
      <c r="AP2">
        <v>0.23933333333333329</v>
      </c>
      <c r="AQ2">
        <v>0.26266666666666671</v>
      </c>
      <c r="AR2">
        <v>0.50166666666666659</v>
      </c>
      <c r="AS2">
        <v>8.3333333333333339</v>
      </c>
      <c r="AT2">
        <v>1</v>
      </c>
      <c r="AU2">
        <v>0.33333333333333331</v>
      </c>
      <c r="AV2">
        <v>0</v>
      </c>
      <c r="AW2">
        <v>0</v>
      </c>
      <c r="AX2">
        <v>0</v>
      </c>
    </row>
    <row r="3" spans="1:50" x14ac:dyDescent="0.3">
      <c r="A3" t="s">
        <v>165</v>
      </c>
      <c r="B3" t="s">
        <v>180</v>
      </c>
      <c r="C3" t="s">
        <v>11</v>
      </c>
      <c r="D3" t="s">
        <v>164</v>
      </c>
      <c r="E3">
        <v>33</v>
      </c>
      <c r="F3">
        <v>31</v>
      </c>
      <c r="G3">
        <v>1</v>
      </c>
      <c r="H3">
        <v>6</v>
      </c>
      <c r="I3">
        <v>4.333333333333333</v>
      </c>
      <c r="J3">
        <v>1.333333333333333</v>
      </c>
      <c r="K3">
        <v>0</v>
      </c>
      <c r="L3">
        <v>0.33333333333333331</v>
      </c>
      <c r="M3">
        <v>1</v>
      </c>
      <c r="N3">
        <v>1.333333333333333</v>
      </c>
      <c r="O3">
        <v>0.66666666666666663</v>
      </c>
      <c r="P3">
        <v>1.666666666666667</v>
      </c>
      <c r="Q3">
        <v>7.333333333333333</v>
      </c>
      <c r="R3">
        <v>0.18966666666666671</v>
      </c>
      <c r="S3">
        <v>0.23933333333333329</v>
      </c>
      <c r="T3">
        <v>0.26266666666666671</v>
      </c>
      <c r="U3">
        <v>0.50166666666666659</v>
      </c>
      <c r="V3">
        <v>8.3333333333333339</v>
      </c>
      <c r="W3">
        <v>1</v>
      </c>
      <c r="X3">
        <v>0.33333333333333331</v>
      </c>
      <c r="Y3">
        <v>0</v>
      </c>
      <c r="Z3">
        <v>0</v>
      </c>
      <c r="AA3">
        <v>0</v>
      </c>
      <c r="AB3">
        <v>32</v>
      </c>
      <c r="AC3">
        <v>30</v>
      </c>
      <c r="AD3">
        <v>2</v>
      </c>
      <c r="AE3">
        <v>5</v>
      </c>
      <c r="AF3">
        <v>1.666666666666667</v>
      </c>
      <c r="AG3">
        <v>2.666666666666667</v>
      </c>
      <c r="AH3">
        <v>0</v>
      </c>
      <c r="AI3">
        <v>0.66666666666666663</v>
      </c>
      <c r="AJ3">
        <v>2</v>
      </c>
      <c r="AK3">
        <v>0</v>
      </c>
      <c r="AL3">
        <v>0</v>
      </c>
      <c r="AM3">
        <v>1</v>
      </c>
      <c r="AN3">
        <v>9</v>
      </c>
      <c r="AO3">
        <v>0.16200000000000001</v>
      </c>
      <c r="AP3">
        <v>0.2176666666666667</v>
      </c>
      <c r="AQ3">
        <v>0.31900000000000001</v>
      </c>
      <c r="AR3">
        <v>0.53633333333333333</v>
      </c>
      <c r="AS3">
        <v>9.6666666666666661</v>
      </c>
      <c r="AT3">
        <v>0.33333333333333331</v>
      </c>
      <c r="AU3">
        <v>1</v>
      </c>
      <c r="AV3">
        <v>0</v>
      </c>
      <c r="AW3">
        <v>0</v>
      </c>
      <c r="AX3">
        <v>0</v>
      </c>
    </row>
    <row r="4" spans="1:50" x14ac:dyDescent="0.3">
      <c r="A4" t="s">
        <v>188</v>
      </c>
      <c r="B4" t="s">
        <v>160</v>
      </c>
      <c r="C4" t="s">
        <v>10</v>
      </c>
      <c r="D4" t="s">
        <v>189</v>
      </c>
      <c r="E4">
        <v>38</v>
      </c>
      <c r="F4">
        <v>35</v>
      </c>
      <c r="G4">
        <v>3</v>
      </c>
      <c r="H4">
        <v>9</v>
      </c>
      <c r="I4">
        <v>6.333333333333333</v>
      </c>
      <c r="J4">
        <v>2</v>
      </c>
      <c r="K4">
        <v>0</v>
      </c>
      <c r="L4">
        <v>0.66666666666666663</v>
      </c>
      <c r="M4">
        <v>2.333333333333333</v>
      </c>
      <c r="N4">
        <v>0.66666666666666663</v>
      </c>
      <c r="O4">
        <v>0.33333333333333331</v>
      </c>
      <c r="P4">
        <v>2</v>
      </c>
      <c r="Q4">
        <v>7</v>
      </c>
      <c r="R4">
        <v>0.25733333333333341</v>
      </c>
      <c r="S4">
        <v>0.3056666666666667</v>
      </c>
      <c r="T4">
        <v>0.373</v>
      </c>
      <c r="U4">
        <v>0.67866666666666664</v>
      </c>
      <c r="V4">
        <v>13</v>
      </c>
      <c r="W4">
        <v>0.66666666666666663</v>
      </c>
      <c r="X4">
        <v>0.66666666666666663</v>
      </c>
      <c r="Y4">
        <v>0</v>
      </c>
      <c r="Z4">
        <v>0.33333333333333331</v>
      </c>
      <c r="AA4">
        <v>0</v>
      </c>
      <c r="AB4">
        <v>40.333333333333343</v>
      </c>
      <c r="AC4">
        <v>36.666666666666657</v>
      </c>
      <c r="AD4">
        <v>6</v>
      </c>
      <c r="AE4">
        <v>11</v>
      </c>
      <c r="AF4">
        <v>7</v>
      </c>
      <c r="AG4">
        <v>1.666666666666667</v>
      </c>
      <c r="AH4">
        <v>0</v>
      </c>
      <c r="AI4">
        <v>2.333333333333333</v>
      </c>
      <c r="AJ4">
        <v>5.666666666666667</v>
      </c>
      <c r="AK4">
        <v>2.333333333333333</v>
      </c>
      <c r="AL4">
        <v>0.66666666666666663</v>
      </c>
      <c r="AM4">
        <v>3.333333333333333</v>
      </c>
      <c r="AN4">
        <v>7.333333333333333</v>
      </c>
      <c r="AO4">
        <v>0.30099999999999999</v>
      </c>
      <c r="AP4">
        <v>0.35566666666666658</v>
      </c>
      <c r="AQ4">
        <v>0.54233333333333333</v>
      </c>
      <c r="AR4">
        <v>0.89800000000000002</v>
      </c>
      <c r="AS4">
        <v>19.666666666666671</v>
      </c>
      <c r="AT4">
        <v>0.66666666666666663</v>
      </c>
      <c r="AU4">
        <v>0</v>
      </c>
      <c r="AV4">
        <v>0</v>
      </c>
      <c r="AW4">
        <v>0.33333333333333331</v>
      </c>
      <c r="AX4">
        <v>0.33333333333333331</v>
      </c>
    </row>
    <row r="5" spans="1:50" x14ac:dyDescent="0.3">
      <c r="A5" t="s">
        <v>160</v>
      </c>
      <c r="B5" t="s">
        <v>188</v>
      </c>
      <c r="C5" t="s">
        <v>11</v>
      </c>
      <c r="D5" t="s">
        <v>159</v>
      </c>
      <c r="E5">
        <v>40.333333333333343</v>
      </c>
      <c r="F5">
        <v>36.666666666666657</v>
      </c>
      <c r="G5">
        <v>6</v>
      </c>
      <c r="H5">
        <v>11</v>
      </c>
      <c r="I5">
        <v>7</v>
      </c>
      <c r="J5">
        <v>1.666666666666667</v>
      </c>
      <c r="K5">
        <v>0</v>
      </c>
      <c r="L5">
        <v>2.333333333333333</v>
      </c>
      <c r="M5">
        <v>5.666666666666667</v>
      </c>
      <c r="N5">
        <v>2.333333333333333</v>
      </c>
      <c r="O5">
        <v>0.66666666666666663</v>
      </c>
      <c r="P5">
        <v>3.333333333333333</v>
      </c>
      <c r="Q5">
        <v>7.333333333333333</v>
      </c>
      <c r="R5">
        <v>0.30099999999999999</v>
      </c>
      <c r="S5">
        <v>0.35566666666666658</v>
      </c>
      <c r="T5">
        <v>0.54233333333333333</v>
      </c>
      <c r="U5">
        <v>0.89800000000000002</v>
      </c>
      <c r="V5">
        <v>19.666666666666671</v>
      </c>
      <c r="W5">
        <v>0.66666666666666663</v>
      </c>
      <c r="X5">
        <v>0</v>
      </c>
      <c r="Y5">
        <v>0</v>
      </c>
      <c r="Z5">
        <v>0.33333333333333331</v>
      </c>
      <c r="AA5">
        <v>0.33333333333333331</v>
      </c>
      <c r="AB5">
        <v>38</v>
      </c>
      <c r="AC5">
        <v>35</v>
      </c>
      <c r="AD5">
        <v>3</v>
      </c>
      <c r="AE5">
        <v>9</v>
      </c>
      <c r="AF5">
        <v>6.333333333333333</v>
      </c>
      <c r="AG5">
        <v>2</v>
      </c>
      <c r="AH5">
        <v>0</v>
      </c>
      <c r="AI5">
        <v>0.66666666666666663</v>
      </c>
      <c r="AJ5">
        <v>2.333333333333333</v>
      </c>
      <c r="AK5">
        <v>0.66666666666666663</v>
      </c>
      <c r="AL5">
        <v>0.33333333333333331</v>
      </c>
      <c r="AM5">
        <v>2</v>
      </c>
      <c r="AN5">
        <v>7</v>
      </c>
      <c r="AO5">
        <v>0.25733333333333341</v>
      </c>
      <c r="AP5">
        <v>0.3056666666666667</v>
      </c>
      <c r="AQ5">
        <v>0.373</v>
      </c>
      <c r="AR5">
        <v>0.67866666666666664</v>
      </c>
      <c r="AS5">
        <v>13</v>
      </c>
      <c r="AT5">
        <v>0.66666666666666663</v>
      </c>
      <c r="AU5">
        <v>0.66666666666666663</v>
      </c>
      <c r="AV5">
        <v>0</v>
      </c>
      <c r="AW5">
        <v>0.33333333333333331</v>
      </c>
      <c r="AX5">
        <v>0</v>
      </c>
    </row>
    <row r="6" spans="1:50" x14ac:dyDescent="0.3">
      <c r="A6" t="s">
        <v>162</v>
      </c>
      <c r="B6" t="s">
        <v>128</v>
      </c>
      <c r="C6" t="s">
        <v>10</v>
      </c>
      <c r="D6" t="s">
        <v>161</v>
      </c>
      <c r="E6">
        <v>38</v>
      </c>
      <c r="F6">
        <v>34</v>
      </c>
      <c r="G6">
        <v>5.666666666666667</v>
      </c>
      <c r="H6">
        <v>10.66666666666667</v>
      </c>
      <c r="I6">
        <v>7.333333333333333</v>
      </c>
      <c r="J6">
        <v>1.666666666666667</v>
      </c>
      <c r="K6">
        <v>0</v>
      </c>
      <c r="L6">
        <v>1.666666666666667</v>
      </c>
      <c r="M6">
        <v>5</v>
      </c>
      <c r="N6">
        <v>2.333333333333333</v>
      </c>
      <c r="O6">
        <v>0.33333333333333331</v>
      </c>
      <c r="P6">
        <v>3.666666666666667</v>
      </c>
      <c r="Q6">
        <v>7.333333333333333</v>
      </c>
      <c r="R6">
        <v>0.3136666666666667</v>
      </c>
      <c r="S6">
        <v>0.38033333333333341</v>
      </c>
      <c r="T6">
        <v>0.5116666666666666</v>
      </c>
      <c r="U6">
        <v>0.89200000000000002</v>
      </c>
      <c r="V6">
        <v>17.333333333333329</v>
      </c>
      <c r="W6">
        <v>0.66666666666666663</v>
      </c>
      <c r="X6">
        <v>0</v>
      </c>
      <c r="Y6">
        <v>0.33333333333333331</v>
      </c>
      <c r="Z6">
        <v>0</v>
      </c>
      <c r="AA6">
        <v>0</v>
      </c>
      <c r="AB6">
        <v>39.333333333333343</v>
      </c>
      <c r="AC6">
        <v>33.333333333333343</v>
      </c>
      <c r="AD6">
        <v>4.666666666666667</v>
      </c>
      <c r="AE6">
        <v>6.333333333333333</v>
      </c>
      <c r="AF6">
        <v>3.666666666666667</v>
      </c>
      <c r="AG6">
        <v>1</v>
      </c>
      <c r="AH6">
        <v>0.33333333333333331</v>
      </c>
      <c r="AI6">
        <v>1.333333333333333</v>
      </c>
      <c r="AJ6">
        <v>4.666666666666667</v>
      </c>
      <c r="AK6">
        <v>0.33333333333333331</v>
      </c>
      <c r="AL6">
        <v>0</v>
      </c>
      <c r="AM6">
        <v>5.333333333333333</v>
      </c>
      <c r="AN6">
        <v>11.33333333333333</v>
      </c>
      <c r="AO6">
        <v>0.187</v>
      </c>
      <c r="AP6">
        <v>0.29666666666666669</v>
      </c>
      <c r="AQ6">
        <v>0.34899999999999998</v>
      </c>
      <c r="AR6">
        <v>0.64566666666666672</v>
      </c>
      <c r="AS6">
        <v>12</v>
      </c>
      <c r="AT6">
        <v>0</v>
      </c>
      <c r="AU6">
        <v>0.33333333333333331</v>
      </c>
      <c r="AV6">
        <v>0</v>
      </c>
      <c r="AW6">
        <v>0</v>
      </c>
      <c r="AX6">
        <v>0</v>
      </c>
    </row>
    <row r="7" spans="1:50" x14ac:dyDescent="0.3">
      <c r="A7" t="s">
        <v>128</v>
      </c>
      <c r="B7" t="s">
        <v>162</v>
      </c>
      <c r="C7" t="s">
        <v>11</v>
      </c>
      <c r="D7" t="s">
        <v>190</v>
      </c>
      <c r="E7">
        <v>39.333333333333343</v>
      </c>
      <c r="F7">
        <v>33.333333333333343</v>
      </c>
      <c r="G7">
        <v>4.666666666666667</v>
      </c>
      <c r="H7">
        <v>6.333333333333333</v>
      </c>
      <c r="I7">
        <v>3.666666666666667</v>
      </c>
      <c r="J7">
        <v>1</v>
      </c>
      <c r="K7">
        <v>0.33333333333333331</v>
      </c>
      <c r="L7">
        <v>1.333333333333333</v>
      </c>
      <c r="M7">
        <v>4.666666666666667</v>
      </c>
      <c r="N7">
        <v>0.33333333333333331</v>
      </c>
      <c r="O7">
        <v>0</v>
      </c>
      <c r="P7">
        <v>5.333333333333333</v>
      </c>
      <c r="Q7">
        <v>11.33333333333333</v>
      </c>
      <c r="R7">
        <v>0.187</v>
      </c>
      <c r="S7">
        <v>0.29666666666666669</v>
      </c>
      <c r="T7">
        <v>0.34899999999999998</v>
      </c>
      <c r="U7">
        <v>0.64566666666666672</v>
      </c>
      <c r="V7">
        <v>12</v>
      </c>
      <c r="W7">
        <v>0</v>
      </c>
      <c r="X7">
        <v>0.33333333333333331</v>
      </c>
      <c r="Y7">
        <v>0</v>
      </c>
      <c r="Z7">
        <v>0</v>
      </c>
      <c r="AA7">
        <v>0</v>
      </c>
      <c r="AB7">
        <v>38</v>
      </c>
      <c r="AC7">
        <v>34</v>
      </c>
      <c r="AD7">
        <v>5.666666666666667</v>
      </c>
      <c r="AE7">
        <v>10.66666666666667</v>
      </c>
      <c r="AF7">
        <v>7.333333333333333</v>
      </c>
      <c r="AG7">
        <v>1.666666666666667</v>
      </c>
      <c r="AH7">
        <v>0</v>
      </c>
      <c r="AI7">
        <v>1.666666666666667</v>
      </c>
      <c r="AJ7">
        <v>5</v>
      </c>
      <c r="AK7">
        <v>2.333333333333333</v>
      </c>
      <c r="AL7">
        <v>0.33333333333333331</v>
      </c>
      <c r="AM7">
        <v>3.666666666666667</v>
      </c>
      <c r="AN7">
        <v>7.333333333333333</v>
      </c>
      <c r="AO7">
        <v>0.3136666666666667</v>
      </c>
      <c r="AP7">
        <v>0.38033333333333341</v>
      </c>
      <c r="AQ7">
        <v>0.5116666666666666</v>
      </c>
      <c r="AR7">
        <v>0.89200000000000002</v>
      </c>
      <c r="AS7">
        <v>17.333333333333329</v>
      </c>
      <c r="AT7">
        <v>0.66666666666666663</v>
      </c>
      <c r="AU7">
        <v>0</v>
      </c>
      <c r="AV7">
        <v>0.33333333333333331</v>
      </c>
      <c r="AW7">
        <v>0</v>
      </c>
      <c r="AX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23"/>
    </sheetView>
  </sheetViews>
  <sheetFormatPr defaultRowHeight="14.4" x14ac:dyDescent="0.3"/>
  <cols>
    <col min="1" max="1" width="17.21875" bestFit="1" customWidth="1"/>
  </cols>
  <sheetData>
    <row r="1" spans="1:18" x14ac:dyDescent="0.3">
      <c r="A1" s="18" t="s">
        <v>56</v>
      </c>
      <c r="B1" s="18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156</v>
      </c>
      <c r="B2" t="s">
        <v>157</v>
      </c>
      <c r="C2">
        <v>4.5</v>
      </c>
      <c r="D2">
        <v>-115</v>
      </c>
      <c r="E2">
        <v>-110</v>
      </c>
      <c r="F2">
        <v>4.5</v>
      </c>
      <c r="G2">
        <v>-120</v>
      </c>
      <c r="H2">
        <v>-106</v>
      </c>
      <c r="I2">
        <v>4.5</v>
      </c>
      <c r="J2">
        <v>-125</v>
      </c>
      <c r="K2">
        <v>-105</v>
      </c>
      <c r="L2">
        <v>4.5</v>
      </c>
      <c r="M2">
        <v>-132</v>
      </c>
      <c r="N2">
        <v>100</v>
      </c>
      <c r="R2" s="12">
        <f t="shared" ref="R2:R30" si="0">MIN(C2,F2,I2,L2,O2)</f>
        <v>4.5</v>
      </c>
    </row>
    <row r="3" spans="1:18" x14ac:dyDescent="0.3">
      <c r="A3" t="s">
        <v>158</v>
      </c>
      <c r="B3" t="s">
        <v>131</v>
      </c>
      <c r="C3">
        <v>4.5</v>
      </c>
      <c r="D3">
        <v>-130</v>
      </c>
      <c r="E3">
        <v>100</v>
      </c>
      <c r="F3">
        <v>4.5</v>
      </c>
      <c r="G3">
        <v>-128</v>
      </c>
      <c r="H3">
        <v>100</v>
      </c>
      <c r="I3">
        <v>4.5</v>
      </c>
      <c r="J3">
        <v>-135</v>
      </c>
      <c r="K3">
        <v>100</v>
      </c>
      <c r="L3">
        <v>4.5</v>
      </c>
      <c r="M3">
        <v>-134</v>
      </c>
      <c r="N3">
        <v>100</v>
      </c>
      <c r="R3" s="12">
        <f t="shared" si="0"/>
        <v>4.5</v>
      </c>
    </row>
    <row r="4" spans="1:18" x14ac:dyDescent="0.3">
      <c r="A4" t="s">
        <v>159</v>
      </c>
      <c r="B4" t="s">
        <v>160</v>
      </c>
      <c r="C4">
        <v>5.5</v>
      </c>
      <c r="D4">
        <v>-165</v>
      </c>
      <c r="E4">
        <v>125</v>
      </c>
      <c r="F4">
        <v>5.5</v>
      </c>
      <c r="G4">
        <v>-166</v>
      </c>
      <c r="H4">
        <v>130</v>
      </c>
      <c r="I4">
        <v>5.5</v>
      </c>
      <c r="J4">
        <v>-165</v>
      </c>
      <c r="K4">
        <v>130</v>
      </c>
      <c r="L4">
        <v>5.5</v>
      </c>
      <c r="M4">
        <v>125</v>
      </c>
      <c r="N4">
        <v>130</v>
      </c>
      <c r="R4" s="12">
        <f t="shared" si="0"/>
        <v>5.5</v>
      </c>
    </row>
    <row r="5" spans="1:18" x14ac:dyDescent="0.3">
      <c r="A5" t="s">
        <v>161</v>
      </c>
      <c r="B5" t="s">
        <v>162</v>
      </c>
      <c r="C5">
        <v>5.5</v>
      </c>
      <c r="D5">
        <v>-165</v>
      </c>
      <c r="E5">
        <v>125</v>
      </c>
      <c r="F5">
        <v>5.5</v>
      </c>
      <c r="G5">
        <v>-170</v>
      </c>
      <c r="H5">
        <v>130</v>
      </c>
      <c r="I5">
        <v>5.5</v>
      </c>
      <c r="J5">
        <v>-160</v>
      </c>
      <c r="K5">
        <v>120</v>
      </c>
      <c r="L5">
        <v>5.5</v>
      </c>
      <c r="M5">
        <v>143</v>
      </c>
      <c r="N5">
        <v>114</v>
      </c>
      <c r="R5" s="12">
        <f t="shared" si="0"/>
        <v>5.5</v>
      </c>
    </row>
    <row r="6" spans="1:18" x14ac:dyDescent="0.3">
      <c r="A6" t="s">
        <v>163</v>
      </c>
      <c r="B6" t="s">
        <v>132</v>
      </c>
      <c r="C6">
        <v>7.5</v>
      </c>
      <c r="D6">
        <v>-140</v>
      </c>
      <c r="E6">
        <v>105</v>
      </c>
      <c r="F6">
        <v>7.5</v>
      </c>
      <c r="G6">
        <v>-142</v>
      </c>
      <c r="H6">
        <v>112</v>
      </c>
      <c r="I6">
        <v>7.5</v>
      </c>
      <c r="J6">
        <v>-135</v>
      </c>
      <c r="K6">
        <v>105</v>
      </c>
      <c r="L6">
        <v>7.5</v>
      </c>
      <c r="M6">
        <v>140</v>
      </c>
      <c r="N6">
        <v>107</v>
      </c>
      <c r="R6" s="12">
        <f t="shared" si="0"/>
        <v>7.5</v>
      </c>
    </row>
    <row r="7" spans="1:18" x14ac:dyDescent="0.3">
      <c r="A7" t="s">
        <v>164</v>
      </c>
      <c r="B7" t="s">
        <v>165</v>
      </c>
      <c r="C7">
        <v>4.5</v>
      </c>
      <c r="D7">
        <v>-150</v>
      </c>
      <c r="E7">
        <v>115</v>
      </c>
      <c r="F7">
        <v>4.5</v>
      </c>
      <c r="G7">
        <v>-138</v>
      </c>
      <c r="H7">
        <v>108</v>
      </c>
      <c r="I7">
        <v>4.5</v>
      </c>
      <c r="J7">
        <v>-140</v>
      </c>
      <c r="K7">
        <v>105</v>
      </c>
      <c r="L7">
        <v>4.5</v>
      </c>
      <c r="M7">
        <v>-127</v>
      </c>
      <c r="N7">
        <v>-106</v>
      </c>
      <c r="R7" s="12">
        <f t="shared" si="0"/>
        <v>4.5</v>
      </c>
    </row>
    <row r="8" spans="1:18" x14ac:dyDescent="0.3">
      <c r="A8" t="s">
        <v>166</v>
      </c>
      <c r="B8" t="s">
        <v>133</v>
      </c>
      <c r="C8">
        <v>5.5</v>
      </c>
      <c r="D8">
        <v>100</v>
      </c>
      <c r="E8">
        <v>-130</v>
      </c>
      <c r="F8">
        <v>5.5</v>
      </c>
      <c r="G8">
        <v>100</v>
      </c>
      <c r="H8">
        <v>-128</v>
      </c>
      <c r="I8">
        <v>5.5</v>
      </c>
      <c r="J8">
        <v>100</v>
      </c>
      <c r="K8">
        <v>-130</v>
      </c>
      <c r="L8">
        <v>5.5</v>
      </c>
      <c r="M8">
        <v>108</v>
      </c>
      <c r="N8">
        <v>-143</v>
      </c>
      <c r="R8" s="12">
        <f t="shared" si="0"/>
        <v>5.5</v>
      </c>
    </row>
    <row r="9" spans="1:18" x14ac:dyDescent="0.3">
      <c r="A9" t="s">
        <v>167</v>
      </c>
      <c r="B9" t="s">
        <v>168</v>
      </c>
      <c r="C9">
        <v>3.5</v>
      </c>
      <c r="D9">
        <v>-105</v>
      </c>
      <c r="E9">
        <v>-125</v>
      </c>
      <c r="F9">
        <v>3.5</v>
      </c>
      <c r="G9">
        <v>102</v>
      </c>
      <c r="H9">
        <v>-130</v>
      </c>
      <c r="I9">
        <v>3.5</v>
      </c>
      <c r="J9">
        <v>100</v>
      </c>
      <c r="K9">
        <v>-135</v>
      </c>
      <c r="L9">
        <v>3.5</v>
      </c>
      <c r="M9">
        <v>102</v>
      </c>
      <c r="N9">
        <v>-136</v>
      </c>
      <c r="R9" s="12">
        <f t="shared" si="0"/>
        <v>3.5</v>
      </c>
    </row>
    <row r="10" spans="1:18" x14ac:dyDescent="0.3">
      <c r="A10" t="s">
        <v>169</v>
      </c>
      <c r="B10" t="s">
        <v>134</v>
      </c>
      <c r="C10">
        <v>6.5</v>
      </c>
      <c r="D10">
        <v>100</v>
      </c>
      <c r="E10">
        <v>-130</v>
      </c>
      <c r="F10">
        <v>6.5</v>
      </c>
      <c r="G10">
        <v>102</v>
      </c>
      <c r="H10">
        <v>-128</v>
      </c>
      <c r="I10">
        <v>6.5</v>
      </c>
      <c r="J10" t="s">
        <v>122</v>
      </c>
      <c r="K10" t="s">
        <v>122</v>
      </c>
      <c r="L10">
        <v>6.5</v>
      </c>
      <c r="M10">
        <v>-106</v>
      </c>
      <c r="N10">
        <v>-125</v>
      </c>
      <c r="R10" s="12">
        <f t="shared" si="0"/>
        <v>6.5</v>
      </c>
    </row>
    <row r="11" spans="1:18" x14ac:dyDescent="0.3">
      <c r="A11" t="s">
        <v>170</v>
      </c>
      <c r="B11" t="s">
        <v>171</v>
      </c>
      <c r="C11">
        <v>5.5</v>
      </c>
      <c r="D11">
        <v>-155</v>
      </c>
      <c r="E11">
        <v>120</v>
      </c>
      <c r="F11">
        <v>5.5</v>
      </c>
      <c r="G11">
        <v>-144</v>
      </c>
      <c r="H11">
        <v>114</v>
      </c>
      <c r="I11">
        <v>5.5</v>
      </c>
      <c r="J11">
        <v>-155</v>
      </c>
      <c r="K11">
        <v>120</v>
      </c>
      <c r="L11">
        <v>5.5</v>
      </c>
      <c r="M11">
        <v>-143</v>
      </c>
      <c r="N11">
        <v>108</v>
      </c>
      <c r="R11" s="12">
        <f t="shared" si="0"/>
        <v>5.5</v>
      </c>
    </row>
    <row r="12" spans="1:18" x14ac:dyDescent="0.3">
      <c r="A12" t="s">
        <v>172</v>
      </c>
      <c r="B12" t="s">
        <v>123</v>
      </c>
      <c r="C12">
        <v>4.5</v>
      </c>
      <c r="D12">
        <v>-140</v>
      </c>
      <c r="E12">
        <v>105</v>
      </c>
      <c r="F12">
        <v>4.5</v>
      </c>
      <c r="G12">
        <v>-140</v>
      </c>
      <c r="H12">
        <v>110</v>
      </c>
      <c r="I12">
        <v>4.5</v>
      </c>
      <c r="J12">
        <v>-155</v>
      </c>
      <c r="K12">
        <v>120</v>
      </c>
      <c r="L12">
        <v>4.5</v>
      </c>
      <c r="M12">
        <v>-137</v>
      </c>
      <c r="N12">
        <v>104</v>
      </c>
      <c r="R12" s="12">
        <f t="shared" si="0"/>
        <v>4.5</v>
      </c>
    </row>
    <row r="13" spans="1:18" x14ac:dyDescent="0.3">
      <c r="A13" t="s">
        <v>173</v>
      </c>
      <c r="B13" t="s">
        <v>174</v>
      </c>
      <c r="C13">
        <v>3.5</v>
      </c>
      <c r="D13">
        <v>-125</v>
      </c>
      <c r="E13">
        <v>-105</v>
      </c>
      <c r="F13">
        <v>3.5</v>
      </c>
      <c r="G13">
        <v>-130</v>
      </c>
      <c r="H13">
        <v>102</v>
      </c>
      <c r="I13">
        <v>3.5</v>
      </c>
      <c r="J13">
        <v>-120</v>
      </c>
      <c r="K13">
        <v>-110</v>
      </c>
      <c r="L13">
        <v>3.5</v>
      </c>
      <c r="M13">
        <v>-115</v>
      </c>
      <c r="N13">
        <v>-115</v>
      </c>
      <c r="R13" s="12">
        <f t="shared" si="0"/>
        <v>3.5</v>
      </c>
    </row>
    <row r="14" spans="1:18" x14ac:dyDescent="0.3">
      <c r="A14" t="s">
        <v>175</v>
      </c>
      <c r="B14" t="s">
        <v>125</v>
      </c>
      <c r="C14">
        <v>5.5</v>
      </c>
      <c r="D14">
        <v>135</v>
      </c>
      <c r="E14">
        <v>-180</v>
      </c>
      <c r="F14">
        <v>6.5</v>
      </c>
      <c r="G14">
        <v>-146</v>
      </c>
      <c r="H14">
        <v>114</v>
      </c>
      <c r="I14">
        <v>5.5</v>
      </c>
      <c r="J14">
        <v>125</v>
      </c>
      <c r="K14">
        <v>-160</v>
      </c>
      <c r="L14">
        <v>6.5</v>
      </c>
      <c r="M14">
        <v>130</v>
      </c>
      <c r="N14">
        <v>118</v>
      </c>
      <c r="R14" s="12">
        <f t="shared" si="0"/>
        <v>5.5</v>
      </c>
    </row>
    <row r="15" spans="1:18" x14ac:dyDescent="0.3">
      <c r="A15" t="s">
        <v>176</v>
      </c>
      <c r="B15" t="s">
        <v>135</v>
      </c>
      <c r="C15">
        <v>4.5</v>
      </c>
      <c r="D15">
        <v>-130</v>
      </c>
      <c r="E15">
        <v>100</v>
      </c>
      <c r="F15">
        <v>4.5</v>
      </c>
      <c r="G15">
        <v>-156</v>
      </c>
      <c r="H15">
        <v>122</v>
      </c>
      <c r="I15">
        <v>4.5</v>
      </c>
      <c r="J15">
        <v>-135</v>
      </c>
      <c r="K15">
        <v>100</v>
      </c>
      <c r="L15">
        <v>4.5</v>
      </c>
      <c r="M15">
        <v>-148</v>
      </c>
      <c r="N15">
        <v>110</v>
      </c>
      <c r="R15" s="12">
        <f t="shared" si="0"/>
        <v>4.5</v>
      </c>
    </row>
    <row r="16" spans="1:18" x14ac:dyDescent="0.3">
      <c r="A16" t="s">
        <v>177</v>
      </c>
      <c r="B16" t="s">
        <v>178</v>
      </c>
      <c r="C16">
        <v>5.5</v>
      </c>
      <c r="D16">
        <v>120</v>
      </c>
      <c r="E16">
        <v>-155</v>
      </c>
      <c r="F16">
        <v>5.5</v>
      </c>
      <c r="G16">
        <v>122</v>
      </c>
      <c r="H16">
        <v>-156</v>
      </c>
      <c r="I16">
        <v>5.5</v>
      </c>
      <c r="J16">
        <v>110</v>
      </c>
      <c r="K16">
        <v>-145</v>
      </c>
      <c r="L16">
        <v>6.5</v>
      </c>
      <c r="M16">
        <v>115</v>
      </c>
      <c r="N16">
        <v>135</v>
      </c>
      <c r="R16" s="12">
        <f t="shared" si="0"/>
        <v>5.5</v>
      </c>
    </row>
    <row r="17" spans="1:18" x14ac:dyDescent="0.3">
      <c r="A17" t="s">
        <v>179</v>
      </c>
      <c r="B17" t="s">
        <v>180</v>
      </c>
      <c r="C17">
        <v>3.5</v>
      </c>
      <c r="D17">
        <v>-110</v>
      </c>
      <c r="E17">
        <v>-120</v>
      </c>
      <c r="F17">
        <v>3.5</v>
      </c>
      <c r="G17">
        <v>-104</v>
      </c>
      <c r="H17">
        <v>-122</v>
      </c>
      <c r="I17">
        <v>3.5</v>
      </c>
      <c r="J17">
        <v>100</v>
      </c>
      <c r="K17">
        <v>-135</v>
      </c>
      <c r="L17">
        <v>3.5</v>
      </c>
      <c r="M17">
        <v>104</v>
      </c>
      <c r="N17">
        <v>-137</v>
      </c>
      <c r="R17" s="12">
        <f t="shared" si="0"/>
        <v>3.5</v>
      </c>
    </row>
    <row r="18" spans="1:18" x14ac:dyDescent="0.3">
      <c r="A18" t="s">
        <v>181</v>
      </c>
      <c r="B18" t="s">
        <v>126</v>
      </c>
      <c r="C18">
        <v>3.5</v>
      </c>
      <c r="D18">
        <v>125</v>
      </c>
      <c r="E18">
        <v>-160</v>
      </c>
      <c r="F18">
        <v>4.5</v>
      </c>
      <c r="G18">
        <v>-152</v>
      </c>
      <c r="H18">
        <v>120</v>
      </c>
      <c r="I18">
        <v>3.5</v>
      </c>
      <c r="J18">
        <v>130</v>
      </c>
      <c r="K18">
        <v>-165</v>
      </c>
      <c r="L18">
        <v>4.5</v>
      </c>
      <c r="M18">
        <v>125</v>
      </c>
      <c r="N18">
        <v>140</v>
      </c>
      <c r="R18" s="12">
        <f t="shared" si="0"/>
        <v>3.5</v>
      </c>
    </row>
    <row r="19" spans="1:18" x14ac:dyDescent="0.3">
      <c r="A19" t="s">
        <v>182</v>
      </c>
      <c r="B19" t="s">
        <v>136</v>
      </c>
      <c r="C19">
        <v>4.5</v>
      </c>
      <c r="D19">
        <v>130</v>
      </c>
      <c r="E19">
        <v>-170</v>
      </c>
      <c r="F19">
        <v>5.5</v>
      </c>
      <c r="G19">
        <v>-172</v>
      </c>
      <c r="H19">
        <v>134</v>
      </c>
      <c r="I19">
        <v>4.5</v>
      </c>
      <c r="J19">
        <v>130</v>
      </c>
      <c r="K19">
        <v>-165</v>
      </c>
      <c r="L19">
        <v>5.5</v>
      </c>
      <c r="M19">
        <v>128</v>
      </c>
      <c r="N19">
        <v>125</v>
      </c>
      <c r="R19" s="12">
        <f t="shared" si="0"/>
        <v>4.5</v>
      </c>
    </row>
    <row r="20" spans="1:18" x14ac:dyDescent="0.3">
      <c r="A20" t="s">
        <v>183</v>
      </c>
      <c r="B20" t="s">
        <v>124</v>
      </c>
      <c r="C20">
        <v>5.5</v>
      </c>
      <c r="D20">
        <v>-160</v>
      </c>
      <c r="E20">
        <v>120</v>
      </c>
      <c r="F20">
        <v>5.5</v>
      </c>
      <c r="G20">
        <v>-148</v>
      </c>
      <c r="H20">
        <v>116</v>
      </c>
      <c r="I20">
        <v>5.5</v>
      </c>
      <c r="J20">
        <v>-160</v>
      </c>
      <c r="K20">
        <v>120</v>
      </c>
      <c r="L20">
        <v>5.5</v>
      </c>
      <c r="M20">
        <v>120</v>
      </c>
      <c r="N20">
        <v>132</v>
      </c>
      <c r="R20" s="12">
        <f t="shared" si="0"/>
        <v>5.5</v>
      </c>
    </row>
    <row r="21" spans="1:18" x14ac:dyDescent="0.3">
      <c r="A21" t="s">
        <v>184</v>
      </c>
      <c r="B21" t="s">
        <v>63</v>
      </c>
      <c r="C21">
        <v>6.5</v>
      </c>
      <c r="D21">
        <v>130</v>
      </c>
      <c r="E21">
        <v>-170</v>
      </c>
      <c r="F21">
        <v>6.5</v>
      </c>
      <c r="G21">
        <v>116</v>
      </c>
      <c r="H21">
        <v>-148</v>
      </c>
      <c r="I21">
        <v>6.5</v>
      </c>
      <c r="J21">
        <v>115</v>
      </c>
      <c r="K21">
        <v>-155</v>
      </c>
      <c r="L21">
        <v>6.5</v>
      </c>
      <c r="M21">
        <v>102</v>
      </c>
      <c r="N21">
        <v>-136</v>
      </c>
      <c r="R21" s="12">
        <f t="shared" si="0"/>
        <v>6.5</v>
      </c>
    </row>
    <row r="22" spans="1:18" x14ac:dyDescent="0.3">
      <c r="A22" t="s">
        <v>185</v>
      </c>
      <c r="B22" t="s">
        <v>186</v>
      </c>
      <c r="C22">
        <v>3.5</v>
      </c>
      <c r="D22">
        <v>125</v>
      </c>
      <c r="E22">
        <v>-160</v>
      </c>
      <c r="F22">
        <v>3.5</v>
      </c>
      <c r="G22">
        <v>122</v>
      </c>
      <c r="H22">
        <v>-156</v>
      </c>
      <c r="I22">
        <v>3.5</v>
      </c>
      <c r="J22">
        <v>110</v>
      </c>
      <c r="K22">
        <v>-145</v>
      </c>
      <c r="L22">
        <v>4.5</v>
      </c>
      <c r="M22">
        <v>125</v>
      </c>
      <c r="N22">
        <v>140</v>
      </c>
      <c r="R22" s="12">
        <f t="shared" si="0"/>
        <v>3.5</v>
      </c>
    </row>
    <row r="23" spans="1:18" x14ac:dyDescent="0.3">
      <c r="A23" t="s">
        <v>187</v>
      </c>
      <c r="B23" t="s">
        <v>137</v>
      </c>
      <c r="C23">
        <v>3.5</v>
      </c>
      <c r="D23">
        <v>-145</v>
      </c>
      <c r="E23">
        <v>115</v>
      </c>
      <c r="F23">
        <v>3.5</v>
      </c>
      <c r="G23">
        <v>-138</v>
      </c>
      <c r="H23">
        <v>108</v>
      </c>
      <c r="I23">
        <v>3.5</v>
      </c>
      <c r="J23">
        <v>-145</v>
      </c>
      <c r="K23">
        <v>110</v>
      </c>
      <c r="L23">
        <v>3.5</v>
      </c>
      <c r="M23">
        <v>-152</v>
      </c>
      <c r="N23">
        <v>114</v>
      </c>
      <c r="R23" s="12">
        <f t="shared" si="0"/>
        <v>3.5</v>
      </c>
    </row>
    <row r="24" spans="1:18" x14ac:dyDescent="0.3">
      <c r="R24" s="12">
        <f t="shared" si="0"/>
        <v>0</v>
      </c>
    </row>
    <row r="25" spans="1:18" x14ac:dyDescent="0.3">
      <c r="R25" s="12">
        <f t="shared" si="0"/>
        <v>0</v>
      </c>
    </row>
    <row r="26" spans="1:18" x14ac:dyDescent="0.3">
      <c r="R26" s="12">
        <f t="shared" si="0"/>
        <v>0</v>
      </c>
    </row>
    <row r="27" spans="1:18" x14ac:dyDescent="0.3">
      <c r="R27" s="12">
        <f t="shared" si="0"/>
        <v>0</v>
      </c>
    </row>
    <row r="28" spans="1:18" x14ac:dyDescent="0.3">
      <c r="R28" s="12">
        <f t="shared" si="0"/>
        <v>0</v>
      </c>
    </row>
    <row r="29" spans="1:18" x14ac:dyDescent="0.3">
      <c r="R29" s="12">
        <f t="shared" si="0"/>
        <v>0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25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7</v>
      </c>
      <c r="B2" s="1">
        <v>4.0199999999999996</v>
      </c>
      <c r="C2" s="1">
        <v>4.03</v>
      </c>
      <c r="D2" s="1">
        <v>5.01</v>
      </c>
      <c r="F2" s="1"/>
      <c r="G2" s="1"/>
      <c r="H2" s="1"/>
    </row>
    <row r="3" spans="1:8" ht="15" thickBot="1" x14ac:dyDescent="0.35">
      <c r="A3" s="1">
        <v>13</v>
      </c>
      <c r="B3" s="1">
        <v>6.05</v>
      </c>
      <c r="C3" s="1">
        <v>5.0999999999999996</v>
      </c>
      <c r="D3" s="1">
        <v>4.8499999999999996</v>
      </c>
      <c r="F3" s="1"/>
      <c r="G3" s="1"/>
      <c r="H3" s="1"/>
    </row>
    <row r="4" spans="1:8" ht="15" thickBot="1" x14ac:dyDescent="0.35">
      <c r="A4" s="1">
        <v>22</v>
      </c>
      <c r="B4" s="1">
        <v>5.03</v>
      </c>
      <c r="C4" s="1">
        <v>4.01</v>
      </c>
      <c r="D4" s="1">
        <v>5.77</v>
      </c>
      <c r="F4" s="1"/>
      <c r="G4" s="1"/>
      <c r="H4" s="1"/>
    </row>
    <row r="5" spans="1:8" ht="15" thickBot="1" x14ac:dyDescent="0.35">
      <c r="A5" s="1">
        <v>12</v>
      </c>
      <c r="B5" s="1">
        <v>4.1399999999999997</v>
      </c>
      <c r="C5" s="1">
        <v>3</v>
      </c>
      <c r="D5" s="1">
        <v>4.04</v>
      </c>
      <c r="F5" s="1"/>
      <c r="G5" s="1"/>
      <c r="H5" s="1"/>
    </row>
    <row r="6" spans="1:8" ht="15" thickBot="1" x14ac:dyDescent="0.35">
      <c r="A6" s="1">
        <v>16</v>
      </c>
      <c r="B6" s="1">
        <v>4.13</v>
      </c>
      <c r="C6" s="1">
        <v>4.0199999999999996</v>
      </c>
      <c r="D6" s="1">
        <v>4.3099999999999996</v>
      </c>
      <c r="F6" s="1"/>
      <c r="G6" s="1"/>
      <c r="H6" s="1"/>
    </row>
    <row r="7" spans="1:8" ht="15" thickBot="1" x14ac:dyDescent="0.35">
      <c r="A7" s="1">
        <v>24</v>
      </c>
      <c r="B7" s="1">
        <v>5.03</v>
      </c>
      <c r="C7" s="1">
        <v>4</v>
      </c>
      <c r="D7" s="1">
        <v>4.83</v>
      </c>
      <c r="F7" s="1"/>
      <c r="G7" s="1"/>
      <c r="H7" s="1"/>
    </row>
    <row r="8" spans="1:8" ht="15" thickBot="1" x14ac:dyDescent="0.35">
      <c r="A8" s="1">
        <v>23</v>
      </c>
      <c r="B8" s="1">
        <v>3</v>
      </c>
      <c r="C8" s="1">
        <v>4.03</v>
      </c>
      <c r="D8" s="1">
        <v>5.43</v>
      </c>
      <c r="F8" s="1"/>
      <c r="G8" s="1"/>
      <c r="H8" s="1"/>
    </row>
    <row r="9" spans="1:8" ht="15" thickBot="1" x14ac:dyDescent="0.35">
      <c r="A9" s="1">
        <v>6</v>
      </c>
      <c r="B9" s="1">
        <v>3.1</v>
      </c>
      <c r="C9" s="1">
        <v>4.05</v>
      </c>
      <c r="D9" s="1">
        <v>5.73</v>
      </c>
      <c r="F9" s="1"/>
      <c r="G9" s="1"/>
      <c r="H9" s="1"/>
    </row>
    <row r="10" spans="1:8" ht="15" thickBot="1" x14ac:dyDescent="0.35">
      <c r="A10" s="1">
        <v>8</v>
      </c>
      <c r="B10" s="1">
        <v>3</v>
      </c>
      <c r="C10" s="1">
        <v>5.04</v>
      </c>
      <c r="D10" s="1">
        <v>3.72</v>
      </c>
      <c r="F10" s="1"/>
      <c r="G10" s="1"/>
      <c r="H10" s="1"/>
    </row>
    <row r="11" spans="1:8" ht="15" thickBot="1" x14ac:dyDescent="0.35">
      <c r="A11" s="1">
        <v>5</v>
      </c>
      <c r="B11" s="1">
        <v>5.01</v>
      </c>
      <c r="C11" s="1">
        <v>3</v>
      </c>
      <c r="D11" s="1">
        <v>6.22</v>
      </c>
      <c r="F11" s="1"/>
      <c r="G11" s="1"/>
      <c r="H11" s="1"/>
    </row>
    <row r="12" spans="1:8" ht="15" thickBot="1" x14ac:dyDescent="0.35">
      <c r="A12" s="1">
        <v>17</v>
      </c>
      <c r="B12" s="1">
        <v>5.03</v>
      </c>
      <c r="C12" s="1">
        <v>3</v>
      </c>
      <c r="D12" s="1">
        <v>6.2</v>
      </c>
      <c r="F12" s="1"/>
      <c r="G12" s="1"/>
      <c r="H12" s="1"/>
    </row>
    <row r="13" spans="1:8" ht="15" thickBot="1" x14ac:dyDescent="0.35">
      <c r="A13" s="1">
        <v>28</v>
      </c>
      <c r="B13" s="1">
        <v>5.0199999999999996</v>
      </c>
      <c r="C13" s="1">
        <v>4.2300000000000004</v>
      </c>
      <c r="D13" s="1">
        <v>4.33</v>
      </c>
      <c r="F13" s="1"/>
      <c r="G13" s="1"/>
      <c r="H13" s="1"/>
    </row>
    <row r="14" spans="1:8" ht="15" thickBot="1" x14ac:dyDescent="0.35">
      <c r="A14" s="1">
        <v>30</v>
      </c>
      <c r="B14" s="1">
        <v>5.04</v>
      </c>
      <c r="C14" s="1">
        <v>4.01</v>
      </c>
      <c r="D14" s="1">
        <v>5.21</v>
      </c>
      <c r="F14" s="1"/>
      <c r="G14" s="1"/>
      <c r="H14" s="1"/>
    </row>
    <row r="15" spans="1:8" ht="15" thickBot="1" x14ac:dyDescent="0.35">
      <c r="A15" s="1">
        <v>11</v>
      </c>
      <c r="B15" s="1">
        <v>3.01</v>
      </c>
      <c r="C15" s="1">
        <v>4.01</v>
      </c>
      <c r="D15" s="1">
        <v>5.21</v>
      </c>
      <c r="F15" s="1"/>
      <c r="G15" s="1"/>
      <c r="H15" s="1"/>
    </row>
    <row r="16" spans="1:8" ht="15" thickBot="1" x14ac:dyDescent="0.35">
      <c r="A16" s="1">
        <v>15</v>
      </c>
      <c r="B16" s="1">
        <v>3.02</v>
      </c>
      <c r="C16" s="1">
        <v>5.03</v>
      </c>
      <c r="D16" s="1">
        <v>5.1100000000000003</v>
      </c>
    </row>
    <row r="17" spans="1:4" ht="15" thickBot="1" x14ac:dyDescent="0.35">
      <c r="A17" s="1">
        <v>1</v>
      </c>
      <c r="B17" s="1">
        <v>2</v>
      </c>
      <c r="C17" s="1">
        <v>4.0199999999999996</v>
      </c>
      <c r="D17" s="1">
        <v>4.59</v>
      </c>
    </row>
    <row r="18" spans="1:4" ht="15" thickBot="1" x14ac:dyDescent="0.35">
      <c r="A18" s="1">
        <v>2</v>
      </c>
      <c r="B18" s="1">
        <v>4.0999999999999996</v>
      </c>
      <c r="C18" s="1">
        <v>4.01</v>
      </c>
      <c r="D18" s="1">
        <v>5.79</v>
      </c>
    </row>
    <row r="19" spans="1:4" ht="15" thickBot="1" x14ac:dyDescent="0.35">
      <c r="A19" s="1">
        <v>25</v>
      </c>
      <c r="B19" s="1">
        <v>4.12</v>
      </c>
      <c r="C19" s="1">
        <v>4.0199999999999996</v>
      </c>
      <c r="D19" s="1">
        <v>4.04</v>
      </c>
    </row>
    <row r="20" spans="1:4" ht="15" thickBot="1" x14ac:dyDescent="0.35">
      <c r="A20" s="1">
        <v>20</v>
      </c>
      <c r="B20" s="1">
        <v>4.0599999999999996</v>
      </c>
      <c r="C20" s="1">
        <v>5.0599999999999996</v>
      </c>
      <c r="D20" s="1">
        <v>3.5</v>
      </c>
    </row>
    <row r="21" spans="1:4" ht="15" thickBot="1" x14ac:dyDescent="0.35">
      <c r="A21" s="1">
        <v>29</v>
      </c>
      <c r="B21" s="1">
        <v>4.03</v>
      </c>
      <c r="C21" s="1">
        <v>5.24</v>
      </c>
      <c r="D21" s="1">
        <v>4.37</v>
      </c>
    </row>
    <row r="22" spans="1:4" ht="15" thickBot="1" x14ac:dyDescent="0.35">
      <c r="A22" s="1">
        <v>10</v>
      </c>
      <c r="B22" s="1">
        <v>4.08</v>
      </c>
      <c r="C22" s="1">
        <v>3</v>
      </c>
      <c r="D22" s="1">
        <v>6.24</v>
      </c>
    </row>
    <row r="23" spans="1:4" ht="15" thickBot="1" x14ac:dyDescent="0.35">
      <c r="A23" s="1">
        <v>26</v>
      </c>
      <c r="B23" s="1">
        <v>4.05</v>
      </c>
      <c r="C23" s="1">
        <v>5.0599999999999996</v>
      </c>
      <c r="D23" s="1">
        <v>5.7</v>
      </c>
    </row>
    <row r="24" spans="1:4" ht="15" thickBot="1" x14ac:dyDescent="0.35">
      <c r="A24" s="1">
        <v>3</v>
      </c>
      <c r="B24" s="1">
        <v>3.02</v>
      </c>
      <c r="C24" s="1">
        <v>4.04</v>
      </c>
      <c r="D24" s="1">
        <v>5.2</v>
      </c>
    </row>
    <row r="25" spans="1:4" ht="15" thickBot="1" x14ac:dyDescent="0.35">
      <c r="A25" s="1">
        <v>27</v>
      </c>
      <c r="B25" s="1">
        <v>5.16</v>
      </c>
      <c r="C25" s="1">
        <v>5.23</v>
      </c>
      <c r="D25" s="1">
        <v>1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2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7</v>
      </c>
      <c r="B2" s="1">
        <v>4.7042357050638399</v>
      </c>
      <c r="C2" s="1">
        <v>3.7346588911153602</v>
      </c>
      <c r="D2" s="1">
        <v>5.6457573608350096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13</v>
      </c>
      <c r="B3" s="1">
        <v>5.9511396116115503</v>
      </c>
      <c r="C3" s="1">
        <v>5.7201987151512004</v>
      </c>
      <c r="D3" s="1">
        <v>4.9330976151186201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22</v>
      </c>
      <c r="B4" s="1">
        <v>5.10943739137638</v>
      </c>
      <c r="C4" s="1">
        <v>4.4495427966169201</v>
      </c>
      <c r="D4" s="1">
        <v>5.9792986521492804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12</v>
      </c>
      <c r="B5" s="1">
        <v>3.61176880084993</v>
      </c>
      <c r="C5" s="1">
        <v>3.3069786422949101</v>
      </c>
      <c r="D5" s="1">
        <v>4.1803970362626597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16</v>
      </c>
      <c r="B6" s="1">
        <v>4.1238792925538199</v>
      </c>
      <c r="C6" s="1">
        <v>3.6120335724819199</v>
      </c>
      <c r="D6" s="1">
        <v>4.3496666752819397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24</v>
      </c>
      <c r="B7" s="1">
        <v>4.9191853765421101</v>
      </c>
      <c r="C7" s="1">
        <v>4.6202208623797603</v>
      </c>
      <c r="D7" s="1">
        <v>5.6394973704839702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23</v>
      </c>
      <c r="B8" s="1">
        <v>3.5725612520142702</v>
      </c>
      <c r="C8" s="1">
        <v>4.4483127391702597</v>
      </c>
      <c r="D8" s="1">
        <v>4.7392286080842103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6</v>
      </c>
      <c r="B9" s="1">
        <v>2.87884350280881</v>
      </c>
      <c r="C9" s="1">
        <v>3.3747270727053</v>
      </c>
      <c r="D9" s="1">
        <v>5.5365741621214903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8</v>
      </c>
      <c r="B10" s="1">
        <v>3.36090717990546</v>
      </c>
      <c r="C10" s="1">
        <v>5.0532568308802901</v>
      </c>
      <c r="D10" s="1">
        <v>3.9539121002263902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5</v>
      </c>
      <c r="B11" s="1">
        <v>5.6553868573241299</v>
      </c>
      <c r="C11" s="1">
        <v>3.8111935446654099</v>
      </c>
      <c r="D11" s="1">
        <v>6.3556380031964004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17</v>
      </c>
      <c r="B12" s="1">
        <v>4.9851067814081897</v>
      </c>
      <c r="C12" s="1">
        <v>2.74656784132506</v>
      </c>
      <c r="D12" s="1">
        <v>6.0290523688175996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28</v>
      </c>
      <c r="B13" s="1">
        <v>4.8005305274059404</v>
      </c>
      <c r="C13" s="1">
        <v>4.2355144067156196</v>
      </c>
      <c r="D13" s="1">
        <v>4.2962241345868497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30</v>
      </c>
      <c r="B14" s="1">
        <v>5.2538615150950703</v>
      </c>
      <c r="C14" s="1">
        <v>4.2189903433148999</v>
      </c>
      <c r="D14" s="1">
        <v>4.82643369121344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11</v>
      </c>
      <c r="B15" s="1">
        <v>3.21203570750263</v>
      </c>
      <c r="C15" s="1">
        <v>4.4871385650365196</v>
      </c>
      <c r="D15" s="1">
        <v>5.6434917841917001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</v>
      </c>
      <c r="B16" s="1">
        <v>3.35919545266287</v>
      </c>
      <c r="C16" s="1">
        <v>5.1152787540105598</v>
      </c>
      <c r="D16" s="1">
        <v>3.8069894965080402</v>
      </c>
    </row>
    <row r="17" spans="1:4" ht="15" thickBot="1" x14ac:dyDescent="0.35">
      <c r="A17" s="1">
        <v>1</v>
      </c>
      <c r="B17" s="1">
        <v>2.4365327452162302</v>
      </c>
      <c r="C17" s="1">
        <v>4.4294053315466302</v>
      </c>
      <c r="D17" s="1">
        <v>4.8945700291815104</v>
      </c>
    </row>
    <row r="18" spans="1:4" ht="15" thickBot="1" x14ac:dyDescent="0.35">
      <c r="A18" s="1">
        <v>2</v>
      </c>
      <c r="B18" s="1">
        <v>3.9671373650446999</v>
      </c>
      <c r="C18" s="1">
        <v>4.0477215402634599</v>
      </c>
      <c r="D18" s="1">
        <v>5.8035075663024598</v>
      </c>
    </row>
    <row r="19" spans="1:4" ht="15" thickBot="1" x14ac:dyDescent="0.35">
      <c r="A19" s="1">
        <v>25</v>
      </c>
      <c r="B19" s="1">
        <v>4.1620888257241697</v>
      </c>
      <c r="C19" s="1">
        <v>4.2340384929171204</v>
      </c>
      <c r="D19" s="1">
        <v>4.5760432359519303</v>
      </c>
    </row>
    <row r="20" spans="1:4" ht="15" thickBot="1" x14ac:dyDescent="0.35">
      <c r="A20" s="1">
        <v>20</v>
      </c>
      <c r="B20" s="1">
        <v>3.7852942198555599</v>
      </c>
      <c r="C20" s="1">
        <v>5.6011013112714503</v>
      </c>
      <c r="D20" s="1">
        <v>3.5563387189232101</v>
      </c>
    </row>
    <row r="21" spans="1:4" ht="15" thickBot="1" x14ac:dyDescent="0.35">
      <c r="A21" s="1">
        <v>29</v>
      </c>
      <c r="B21" s="1">
        <v>4.0115530529899699</v>
      </c>
      <c r="C21" s="1">
        <v>5.5062146000764498</v>
      </c>
      <c r="D21" s="1">
        <v>4.2905902475289599</v>
      </c>
    </row>
    <row r="22" spans="1:4" ht="15" thickBot="1" x14ac:dyDescent="0.35">
      <c r="A22" s="1">
        <v>10</v>
      </c>
      <c r="B22" s="1">
        <v>4.2957663308757201</v>
      </c>
      <c r="C22" s="1">
        <v>3.6095882081405901</v>
      </c>
      <c r="D22" s="1">
        <v>5.7833514908101096</v>
      </c>
    </row>
    <row r="23" spans="1:4" ht="15" thickBot="1" x14ac:dyDescent="0.35">
      <c r="A23" s="1">
        <v>26</v>
      </c>
      <c r="B23" s="1">
        <v>4.1763328536752704</v>
      </c>
      <c r="C23" s="1">
        <v>5.5136052840145702</v>
      </c>
      <c r="D23" s="1">
        <v>5.78650910599755</v>
      </c>
    </row>
    <row r="24" spans="1:4" ht="15" thickBot="1" x14ac:dyDescent="0.35">
      <c r="A24" s="1">
        <v>3</v>
      </c>
      <c r="B24" s="1">
        <v>3.2376796326083799</v>
      </c>
      <c r="C24" s="1">
        <v>4.2150032055934696</v>
      </c>
      <c r="D24" s="1">
        <v>5.5799799802957804</v>
      </c>
    </row>
    <row r="25" spans="1:4" ht="15" thickBot="1" x14ac:dyDescent="0.35">
      <c r="A25" s="1">
        <v>27</v>
      </c>
      <c r="B25" s="1">
        <v>5.3769301049876699</v>
      </c>
      <c r="C25" s="1">
        <v>5.5734146703750804</v>
      </c>
      <c r="D25" s="1">
        <v>1.63632462302435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2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7</v>
      </c>
      <c r="B2" s="1">
        <v>4.7284603091900097</v>
      </c>
      <c r="C2" s="1">
        <v>3.66476532299491</v>
      </c>
      <c r="D2" s="1">
        <v>5.57924847046284</v>
      </c>
    </row>
    <row r="3" spans="1:4" ht="15" thickBot="1" x14ac:dyDescent="0.35">
      <c r="A3" s="1">
        <v>13</v>
      </c>
      <c r="B3" s="1">
        <v>5.9229383110013796</v>
      </c>
      <c r="C3" s="1">
        <v>5.6992499346368799</v>
      </c>
      <c r="D3" s="1">
        <v>4.8707767220353597</v>
      </c>
    </row>
    <row r="4" spans="1:4" ht="15" thickBot="1" x14ac:dyDescent="0.35">
      <c r="A4" s="1">
        <v>22</v>
      </c>
      <c r="B4" s="1">
        <v>5.0418124329800902</v>
      </c>
      <c r="C4" s="1">
        <v>4.4294053451182904</v>
      </c>
      <c r="D4" s="1">
        <v>5.8535068754698898</v>
      </c>
    </row>
    <row r="5" spans="1:4" ht="15" thickBot="1" x14ac:dyDescent="0.35">
      <c r="A5" s="1">
        <v>12</v>
      </c>
      <c r="B5" s="1">
        <v>3.7313563137688401</v>
      </c>
      <c r="C5" s="1">
        <v>3.3879304847570402</v>
      </c>
      <c r="D5" s="1">
        <v>4.3906729298518501</v>
      </c>
    </row>
    <row r="6" spans="1:4" ht="15" thickBot="1" x14ac:dyDescent="0.35">
      <c r="A6" s="1">
        <v>16</v>
      </c>
      <c r="B6" s="1">
        <v>4.0727513584820896</v>
      </c>
      <c r="C6" s="1">
        <v>3.7136938898659499</v>
      </c>
      <c r="D6" s="1">
        <v>4.5117842987881103</v>
      </c>
    </row>
    <row r="7" spans="1:4" ht="15" thickBot="1" x14ac:dyDescent="0.35">
      <c r="A7" s="1">
        <v>24</v>
      </c>
      <c r="B7" s="1">
        <v>4.8906869815200498</v>
      </c>
      <c r="C7" s="1">
        <v>4.5734731866240201</v>
      </c>
      <c r="D7" s="1">
        <v>5.5867647272090499</v>
      </c>
    </row>
    <row r="8" spans="1:4" ht="15" thickBot="1" x14ac:dyDescent="0.35">
      <c r="A8" s="1">
        <v>23</v>
      </c>
      <c r="B8" s="1">
        <v>3.5378798290553002</v>
      </c>
      <c r="C8" s="1">
        <v>4.4168992698356897</v>
      </c>
      <c r="D8" s="1">
        <v>4.6890720459755997</v>
      </c>
    </row>
    <row r="9" spans="1:4" ht="15" thickBot="1" x14ac:dyDescent="0.35">
      <c r="A9" s="1">
        <v>6</v>
      </c>
      <c r="B9" s="1">
        <v>2.9088138163961599</v>
      </c>
      <c r="C9" s="1">
        <v>3.35725107923099</v>
      </c>
      <c r="D9" s="1">
        <v>5.6158644580657899</v>
      </c>
    </row>
    <row r="10" spans="1:4" ht="15" thickBot="1" x14ac:dyDescent="0.35">
      <c r="A10" s="1">
        <v>8</v>
      </c>
      <c r="B10" s="1">
        <v>3.37543526495854</v>
      </c>
      <c r="C10" s="1">
        <v>4.8685774851835104</v>
      </c>
      <c r="D10" s="1">
        <v>3.9088998767779399</v>
      </c>
    </row>
    <row r="11" spans="1:4" ht="15" thickBot="1" x14ac:dyDescent="0.35">
      <c r="A11" s="1">
        <v>5</v>
      </c>
      <c r="B11" s="1">
        <v>5.6243270570443302</v>
      </c>
      <c r="C11" s="1">
        <v>3.7461730366582402</v>
      </c>
      <c r="D11" s="1">
        <v>6.29880522992765</v>
      </c>
    </row>
    <row r="12" spans="1:4" ht="15" thickBot="1" x14ac:dyDescent="0.35">
      <c r="A12" s="1">
        <v>17</v>
      </c>
      <c r="B12" s="1">
        <v>5.0346106398504702</v>
      </c>
      <c r="C12" s="1">
        <v>2.7838408105508101</v>
      </c>
      <c r="D12" s="1">
        <v>6.0301249524944103</v>
      </c>
    </row>
    <row r="13" spans="1:4" ht="15" thickBot="1" x14ac:dyDescent="0.35">
      <c r="A13" s="1">
        <v>28</v>
      </c>
      <c r="B13" s="1">
        <v>4.81941970782455</v>
      </c>
      <c r="C13" s="1">
        <v>4.2606335692986796</v>
      </c>
      <c r="D13" s="1">
        <v>4.1633298152484901</v>
      </c>
    </row>
    <row r="14" spans="1:4" ht="15" thickBot="1" x14ac:dyDescent="0.35">
      <c r="A14" s="1">
        <v>30</v>
      </c>
      <c r="B14" s="1">
        <v>5.2316011132348903</v>
      </c>
      <c r="C14" s="1">
        <v>4.2828233923266996</v>
      </c>
      <c r="D14" s="1">
        <v>4.6925566063946897</v>
      </c>
    </row>
    <row r="15" spans="1:4" ht="15" thickBot="1" x14ac:dyDescent="0.35">
      <c r="A15" s="1">
        <v>11</v>
      </c>
      <c r="B15" s="1">
        <v>3.3630115752472198</v>
      </c>
      <c r="C15" s="1">
        <v>4.5751751165187198</v>
      </c>
      <c r="D15" s="1">
        <v>5.7434363045806398</v>
      </c>
    </row>
    <row r="16" spans="1:4" ht="15" thickBot="1" x14ac:dyDescent="0.35">
      <c r="A16" s="1">
        <v>15</v>
      </c>
      <c r="B16" s="1">
        <v>3.4013556884440699</v>
      </c>
      <c r="C16" s="1">
        <v>4.9882690269420502</v>
      </c>
      <c r="D16" s="1">
        <v>3.8570586984531801</v>
      </c>
    </row>
    <row r="17" spans="1:4" ht="15" thickBot="1" x14ac:dyDescent="0.35">
      <c r="A17" s="1">
        <v>1</v>
      </c>
      <c r="B17" s="1">
        <v>2.5729290578671402</v>
      </c>
      <c r="C17" s="1">
        <v>4.3611041536517803</v>
      </c>
      <c r="D17" s="1">
        <v>5.0715242545566896</v>
      </c>
    </row>
    <row r="18" spans="1:4" ht="15" thickBot="1" x14ac:dyDescent="0.35">
      <c r="A18" s="1">
        <v>2</v>
      </c>
      <c r="B18" s="1">
        <v>4.1342490917133699</v>
      </c>
      <c r="C18" s="1">
        <v>4.0375540122601699</v>
      </c>
      <c r="D18" s="1">
        <v>5.8389083015154002</v>
      </c>
    </row>
    <row r="19" spans="1:4" ht="15" thickBot="1" x14ac:dyDescent="0.35">
      <c r="A19" s="1">
        <v>25</v>
      </c>
      <c r="B19" s="1">
        <v>4.1350933159853396</v>
      </c>
      <c r="C19" s="1">
        <v>4.2999066637452801</v>
      </c>
      <c r="D19" s="1">
        <v>4.56832590906403</v>
      </c>
    </row>
    <row r="20" spans="1:4" ht="15" thickBot="1" x14ac:dyDescent="0.35">
      <c r="A20" s="1">
        <v>20</v>
      </c>
      <c r="B20" s="1">
        <v>3.8304759852427699</v>
      </c>
      <c r="C20" s="1">
        <v>5.57287371049346</v>
      </c>
      <c r="D20" s="1">
        <v>3.6753934440590501</v>
      </c>
    </row>
    <row r="21" spans="1:4" ht="15" thickBot="1" x14ac:dyDescent="0.35">
      <c r="A21" s="1">
        <v>29</v>
      </c>
      <c r="B21" s="1">
        <v>3.9813826101895402</v>
      </c>
      <c r="C21" s="1">
        <v>5.4840608961644897</v>
      </c>
      <c r="D21" s="1">
        <v>4.3071571206513903</v>
      </c>
    </row>
    <row r="22" spans="1:4" ht="15" thickBot="1" x14ac:dyDescent="0.35">
      <c r="A22" s="1">
        <v>10</v>
      </c>
      <c r="B22" s="1">
        <v>4.3577183228536098</v>
      </c>
      <c r="C22" s="1">
        <v>3.5984236998522201</v>
      </c>
      <c r="D22" s="1">
        <v>5.8395532196525703</v>
      </c>
    </row>
    <row r="23" spans="1:4" ht="15" thickBot="1" x14ac:dyDescent="0.35">
      <c r="A23" s="1">
        <v>26</v>
      </c>
      <c r="B23" s="1">
        <v>4.2881657806313997</v>
      </c>
      <c r="C23" s="1">
        <v>5.5108657401451797</v>
      </c>
      <c r="D23" s="1">
        <v>5.8684601608224698</v>
      </c>
    </row>
    <row r="24" spans="1:4" ht="15" thickBot="1" x14ac:dyDescent="0.35">
      <c r="A24" s="1">
        <v>3</v>
      </c>
      <c r="B24" s="1">
        <v>3.4065373967843802</v>
      </c>
      <c r="C24" s="1">
        <v>4.2550684828575598</v>
      </c>
      <c r="D24" s="1">
        <v>5.5701968854307102</v>
      </c>
    </row>
    <row r="25" spans="1:4" ht="15" thickBot="1" x14ac:dyDescent="0.35">
      <c r="A25" s="1">
        <v>27</v>
      </c>
      <c r="B25" s="1">
        <v>5.3935903432952399</v>
      </c>
      <c r="C25" s="1">
        <v>5.7155471570974097</v>
      </c>
      <c r="D25" s="1">
        <v>1.8400567291191701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25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7</v>
      </c>
      <c r="B2" s="1">
        <v>4.5826086956521701</v>
      </c>
      <c r="C2" s="1">
        <v>4.6951871657754003</v>
      </c>
      <c r="D2" s="1">
        <v>4.6895640686922002</v>
      </c>
    </row>
    <row r="3" spans="1:4" ht="15" thickBot="1" x14ac:dyDescent="0.35">
      <c r="A3" s="1">
        <v>13</v>
      </c>
      <c r="B3" s="1">
        <v>6.7722960151802596</v>
      </c>
      <c r="C3" s="1">
        <v>5.8485856905158</v>
      </c>
      <c r="D3" s="1">
        <v>4.5232815964523203</v>
      </c>
    </row>
    <row r="4" spans="1:4" ht="15" thickBot="1" x14ac:dyDescent="0.35">
      <c r="A4" s="1">
        <v>22</v>
      </c>
      <c r="B4" s="1">
        <v>5.8391959798994897</v>
      </c>
      <c r="C4" s="1">
        <v>4.6951871657754003</v>
      </c>
      <c r="D4" s="1">
        <v>4.9410828025477702</v>
      </c>
    </row>
    <row r="5" spans="1:4" ht="15" thickBot="1" x14ac:dyDescent="0.35">
      <c r="A5" s="1">
        <v>12</v>
      </c>
      <c r="B5" s="1">
        <v>4.5826086956521701</v>
      </c>
      <c r="C5" s="1">
        <v>3.4516574585635298</v>
      </c>
      <c r="D5" s="1">
        <v>4.0570570570570501</v>
      </c>
    </row>
    <row r="6" spans="1:4" ht="15" thickBot="1" x14ac:dyDescent="0.35">
      <c r="A6" s="1">
        <v>16</v>
      </c>
      <c r="B6" s="1">
        <v>4.5826086956521701</v>
      </c>
      <c r="C6" s="1">
        <v>4.6951871657754003</v>
      </c>
      <c r="D6" s="1">
        <v>4.0297699594046001</v>
      </c>
    </row>
    <row r="7" spans="1:4" ht="15" thickBot="1" x14ac:dyDescent="0.35">
      <c r="A7" s="1">
        <v>24</v>
      </c>
      <c r="B7" s="1">
        <v>5.8391959798994897</v>
      </c>
      <c r="C7" s="1">
        <v>4.6951871657754003</v>
      </c>
      <c r="D7" s="1">
        <v>4.2857142857142803</v>
      </c>
    </row>
    <row r="8" spans="1:4" ht="15" thickBot="1" x14ac:dyDescent="0.35">
      <c r="A8" s="1">
        <v>23</v>
      </c>
      <c r="B8" s="1">
        <v>3.65568369028006</v>
      </c>
      <c r="C8" s="1">
        <v>4.6951871657754003</v>
      </c>
      <c r="D8" s="1">
        <v>4.5274177467597196</v>
      </c>
    </row>
    <row r="9" spans="1:4" ht="15" thickBot="1" x14ac:dyDescent="0.35">
      <c r="A9" s="1">
        <v>6</v>
      </c>
      <c r="B9" s="1">
        <v>3.6228571428571401</v>
      </c>
      <c r="C9" s="1">
        <v>3.4516574585635298</v>
      </c>
      <c r="D9" s="1">
        <v>5.0212765957446797</v>
      </c>
    </row>
    <row r="10" spans="1:4" ht="15" thickBot="1" x14ac:dyDescent="0.35">
      <c r="A10" s="1">
        <v>8</v>
      </c>
      <c r="B10" s="1">
        <v>3.65568369028006</v>
      </c>
      <c r="C10" s="1">
        <v>5.8485856905158</v>
      </c>
      <c r="D10" s="1">
        <v>4.0565805658056497</v>
      </c>
    </row>
    <row r="11" spans="1:4" ht="15" thickBot="1" x14ac:dyDescent="0.35">
      <c r="A11" s="1">
        <v>5</v>
      </c>
      <c r="B11" s="1">
        <v>5.9330708661417297</v>
      </c>
      <c r="C11" s="1">
        <v>3.4516574585635298</v>
      </c>
      <c r="D11" s="1">
        <v>5.2920353982300803</v>
      </c>
    </row>
    <row r="12" spans="1:4" ht="15" thickBot="1" x14ac:dyDescent="0.35">
      <c r="A12" s="1">
        <v>17</v>
      </c>
      <c r="B12" s="1">
        <v>5.8391959798994897</v>
      </c>
      <c r="C12" s="1">
        <v>3.4516574585635298</v>
      </c>
      <c r="D12" s="1">
        <v>6.3378378378378297</v>
      </c>
    </row>
    <row r="13" spans="1:4" ht="15" thickBot="1" x14ac:dyDescent="0.35">
      <c r="A13" s="1">
        <v>28</v>
      </c>
      <c r="B13" s="1">
        <v>5.8391959798994897</v>
      </c>
      <c r="C13" s="1">
        <v>4.6951871657754003</v>
      </c>
      <c r="D13" s="1">
        <v>4.0421914357682596</v>
      </c>
    </row>
    <row r="14" spans="1:4" ht="15" thickBot="1" x14ac:dyDescent="0.35">
      <c r="A14" s="1">
        <v>30</v>
      </c>
      <c r="B14" s="1">
        <v>5.8391959798994897</v>
      </c>
      <c r="C14" s="1">
        <v>4.6951871657754003</v>
      </c>
      <c r="D14" s="1">
        <v>4.2182017543859596</v>
      </c>
    </row>
    <row r="15" spans="1:4" ht="15" thickBot="1" x14ac:dyDescent="0.35">
      <c r="A15" s="1">
        <v>11</v>
      </c>
      <c r="B15" s="1">
        <v>3.6228571428571401</v>
      </c>
      <c r="C15" s="1">
        <v>4.6951871657754003</v>
      </c>
      <c r="D15" s="1">
        <v>4.6895640686922002</v>
      </c>
    </row>
    <row r="16" spans="1:4" ht="15" thickBot="1" x14ac:dyDescent="0.35">
      <c r="A16" s="1">
        <v>15</v>
      </c>
      <c r="B16" s="1">
        <v>3.65568369028006</v>
      </c>
      <c r="C16" s="1">
        <v>5.8485856905158</v>
      </c>
      <c r="D16" s="1">
        <v>4.2773892773892701</v>
      </c>
    </row>
    <row r="17" spans="1:4" ht="15" thickBot="1" x14ac:dyDescent="0.35">
      <c r="A17" s="1">
        <v>1</v>
      </c>
      <c r="B17" s="1">
        <v>3.6080729166666599</v>
      </c>
      <c r="C17" s="1">
        <v>4.6951871657754003</v>
      </c>
      <c r="D17" s="1">
        <v>4.0565805658056497</v>
      </c>
    </row>
    <row r="18" spans="1:4" ht="15" thickBot="1" x14ac:dyDescent="0.35">
      <c r="A18" s="1">
        <v>2</v>
      </c>
      <c r="B18" s="1">
        <v>4.5826086956521701</v>
      </c>
      <c r="C18" s="1">
        <v>4.6951871657754003</v>
      </c>
      <c r="D18" s="1">
        <v>5.0212765957446797</v>
      </c>
    </row>
    <row r="19" spans="1:4" ht="15" thickBot="1" x14ac:dyDescent="0.35">
      <c r="A19" s="1">
        <v>25</v>
      </c>
      <c r="B19" s="1">
        <v>4.5826086956521701</v>
      </c>
      <c r="C19" s="1">
        <v>4.6951871657754003</v>
      </c>
      <c r="D19" s="1">
        <v>4.1389671361502298</v>
      </c>
    </row>
    <row r="20" spans="1:4" ht="15" thickBot="1" x14ac:dyDescent="0.35">
      <c r="A20" s="1">
        <v>20</v>
      </c>
      <c r="B20" s="1">
        <v>4.5826086956521701</v>
      </c>
      <c r="C20" s="1">
        <v>5.8452380952380896</v>
      </c>
      <c r="D20" s="1">
        <v>4.0297699594046001</v>
      </c>
    </row>
    <row r="21" spans="1:4" ht="15" thickBot="1" x14ac:dyDescent="0.35">
      <c r="A21" s="1">
        <v>29</v>
      </c>
      <c r="B21" s="1">
        <v>4.5826086956521701</v>
      </c>
      <c r="C21" s="1">
        <v>5.8452380952380896</v>
      </c>
      <c r="D21" s="1">
        <v>4.0297699594046001</v>
      </c>
    </row>
    <row r="22" spans="1:4" ht="15" thickBot="1" x14ac:dyDescent="0.35">
      <c r="A22" s="1">
        <v>10</v>
      </c>
      <c r="B22" s="1">
        <v>4.5826086956521701</v>
      </c>
      <c r="C22" s="1">
        <v>3.4516574585635298</v>
      </c>
      <c r="D22" s="1">
        <v>6.3378378378378297</v>
      </c>
    </row>
    <row r="23" spans="1:4" ht="15" thickBot="1" x14ac:dyDescent="0.35">
      <c r="A23" s="1">
        <v>26</v>
      </c>
      <c r="B23" s="1">
        <v>4.5826086956521701</v>
      </c>
      <c r="C23" s="1">
        <v>5.8485856905158</v>
      </c>
      <c r="D23" s="1">
        <v>4.6895640686922002</v>
      </c>
    </row>
    <row r="24" spans="1:4" ht="15" thickBot="1" x14ac:dyDescent="0.35">
      <c r="A24" s="1">
        <v>3</v>
      </c>
      <c r="B24" s="1">
        <v>3.6228571428571401</v>
      </c>
      <c r="C24" s="1">
        <v>4.6951871657754003</v>
      </c>
      <c r="D24" s="1">
        <v>4.6895640686922002</v>
      </c>
    </row>
    <row r="25" spans="1:4" ht="15" thickBot="1" x14ac:dyDescent="0.35">
      <c r="A25" s="1">
        <v>27</v>
      </c>
      <c r="B25" s="1">
        <v>5.8602409638554196</v>
      </c>
      <c r="C25" s="1">
        <v>5.8485856905158</v>
      </c>
      <c r="D25" s="1">
        <v>3.8762626262626201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2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7</v>
      </c>
      <c r="B2" s="1">
        <v>4.2566294999999998</v>
      </c>
      <c r="C2" s="1">
        <v>3.1533832999999998</v>
      </c>
      <c r="D2" s="1">
        <v>5.4787144999999997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</v>
      </c>
      <c r="B3" s="1">
        <v>5.0488442999999998</v>
      </c>
      <c r="C3" s="1">
        <v>5.0557169999999996</v>
      </c>
      <c r="D3" s="1">
        <v>4.3023762999999997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22</v>
      </c>
      <c r="B4" s="1">
        <v>4.0381403000000002</v>
      </c>
      <c r="C4" s="1">
        <v>4.1311964999999997</v>
      </c>
      <c r="D4" s="1">
        <v>5.5034846999999996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12</v>
      </c>
      <c r="B5" s="1">
        <v>3.2414694000000002</v>
      </c>
      <c r="C5" s="1">
        <v>3.0584897999999998</v>
      </c>
      <c r="D5" s="1">
        <v>4.2285979999999999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16</v>
      </c>
      <c r="B6" s="1">
        <v>3.2080147000000001</v>
      </c>
      <c r="C6" s="1">
        <v>3.0221200000000001</v>
      </c>
      <c r="D6" s="1">
        <v>4.5231966999999997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24</v>
      </c>
      <c r="B7" s="1">
        <v>4.182315</v>
      </c>
      <c r="C7" s="1">
        <v>4.1861677000000004</v>
      </c>
      <c r="D7" s="1">
        <v>4.7737064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23</v>
      </c>
      <c r="B8" s="1">
        <v>3.0874931999999999</v>
      </c>
      <c r="C8" s="1">
        <v>4.1698537</v>
      </c>
      <c r="D8" s="1">
        <v>4.2923799999999996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6</v>
      </c>
      <c r="B9" s="1">
        <v>2.0749884000000001</v>
      </c>
      <c r="C9" s="1">
        <v>3.8263102</v>
      </c>
      <c r="D9" s="1">
        <v>6.1365122999999997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8</v>
      </c>
      <c r="B10" s="1">
        <v>2.9794771999999998</v>
      </c>
      <c r="C10" s="1">
        <v>4.0931420000000003</v>
      </c>
      <c r="D10" s="1">
        <v>3.6996557999999999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5</v>
      </c>
      <c r="B11" s="1">
        <v>5.0522466000000001</v>
      </c>
      <c r="C11" s="1">
        <v>3.073836</v>
      </c>
      <c r="D11" s="1">
        <v>5.2840147000000002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17</v>
      </c>
      <c r="B12" s="1">
        <v>4.2328257999999996</v>
      </c>
      <c r="C12" s="1">
        <v>2.5108812</v>
      </c>
      <c r="D12" s="1">
        <v>5.8008647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28</v>
      </c>
      <c r="B13" s="1">
        <v>4.2548985000000004</v>
      </c>
      <c r="C13" s="1">
        <v>4.1376432999999997</v>
      </c>
      <c r="D13" s="1">
        <v>3.5036027000000001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30</v>
      </c>
      <c r="B14" s="1">
        <v>5.0756040000000002</v>
      </c>
      <c r="C14" s="1">
        <v>4.0653933999999996</v>
      </c>
      <c r="D14" s="1">
        <v>3.5984623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11</v>
      </c>
      <c r="B15" s="1">
        <v>3.0179448</v>
      </c>
      <c r="C15" s="1">
        <v>4.3456419999999998</v>
      </c>
      <c r="D15" s="1">
        <v>4.8448609999999999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</v>
      </c>
      <c r="B16" s="1">
        <v>2.9940889999999998</v>
      </c>
      <c r="C16" s="1">
        <v>4.1926129999999997</v>
      </c>
      <c r="D16" s="1">
        <v>3.6394552999999998</v>
      </c>
    </row>
    <row r="17" spans="1:4" ht="15" thickBot="1" x14ac:dyDescent="0.35">
      <c r="A17" s="1">
        <v>1</v>
      </c>
      <c r="B17" s="1">
        <v>2.1218032999999998</v>
      </c>
      <c r="C17" s="1">
        <v>4.1084475999999999</v>
      </c>
      <c r="D17" s="1">
        <v>4.1749314999999996</v>
      </c>
    </row>
    <row r="18" spans="1:4" ht="15" thickBot="1" x14ac:dyDescent="0.35">
      <c r="A18" s="1">
        <v>2</v>
      </c>
      <c r="B18" s="1">
        <v>3.1162572000000002</v>
      </c>
      <c r="C18" s="1">
        <v>4.0660189999999998</v>
      </c>
      <c r="D18" s="1">
        <v>5.7756239999999996</v>
      </c>
    </row>
    <row r="19" spans="1:4" ht="15" thickBot="1" x14ac:dyDescent="0.35">
      <c r="A19" s="1">
        <v>25</v>
      </c>
      <c r="B19" s="1">
        <v>4.1917415</v>
      </c>
      <c r="C19" s="1">
        <v>4.1489419999999999</v>
      </c>
      <c r="D19" s="1">
        <v>4.3438043999999998</v>
      </c>
    </row>
    <row r="20" spans="1:4" ht="15" thickBot="1" x14ac:dyDescent="0.35">
      <c r="A20" s="1">
        <v>20</v>
      </c>
      <c r="B20" s="1">
        <v>3.0262272000000001</v>
      </c>
      <c r="C20" s="1">
        <v>5.0088850000000003</v>
      </c>
      <c r="D20" s="1">
        <v>3.1448049999999999</v>
      </c>
    </row>
    <row r="21" spans="1:4" ht="15" thickBot="1" x14ac:dyDescent="0.35">
      <c r="A21" s="1">
        <v>29</v>
      </c>
      <c r="B21" s="1">
        <v>3.1529994000000001</v>
      </c>
      <c r="C21" s="1">
        <v>5.3895809999999997</v>
      </c>
      <c r="D21" s="1">
        <v>4.0713124000000001</v>
      </c>
    </row>
    <row r="22" spans="1:4" ht="15" thickBot="1" x14ac:dyDescent="0.35">
      <c r="A22" s="1">
        <v>10</v>
      </c>
      <c r="B22" s="1">
        <v>4.1242976000000002</v>
      </c>
      <c r="C22" s="1">
        <v>3.1459321999999998</v>
      </c>
      <c r="D22" s="1">
        <v>6.9447229999999998</v>
      </c>
    </row>
    <row r="23" spans="1:4" ht="15" thickBot="1" x14ac:dyDescent="0.35">
      <c r="A23" s="1">
        <v>26</v>
      </c>
      <c r="B23" s="1">
        <v>4.2295299999999996</v>
      </c>
      <c r="C23" s="1">
        <v>5.0055065000000001</v>
      </c>
      <c r="D23" s="1">
        <v>5.4433803999999997</v>
      </c>
    </row>
    <row r="24" spans="1:4" ht="15" thickBot="1" x14ac:dyDescent="0.35">
      <c r="A24" s="1">
        <v>3</v>
      </c>
      <c r="B24" s="1">
        <v>3.0825076</v>
      </c>
      <c r="C24" s="1">
        <v>4.2742576999999997</v>
      </c>
      <c r="D24" s="1">
        <v>5.4429499999999997</v>
      </c>
    </row>
    <row r="25" spans="1:4" ht="15" thickBot="1" x14ac:dyDescent="0.35">
      <c r="A25" s="1">
        <v>27</v>
      </c>
      <c r="B25" s="1">
        <v>5.1522154999999996</v>
      </c>
      <c r="C25" s="1">
        <v>5.0304985000000002</v>
      </c>
      <c r="D25" s="1">
        <v>1.7253267000000001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2024-06-25T17:58:59Z</dcterms:modified>
</cp:coreProperties>
</file>