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55CACF6B-391A-408E-8640-AB7FCFD6E47E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Opponent Averages" sheetId="21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Sheet1!$L$77:$AN$93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A93" i="1"/>
  <c r="AK93" i="1"/>
  <c r="M93" i="1"/>
  <c r="N93" i="1"/>
  <c r="Y93" i="1" s="1"/>
  <c r="Q93" i="1"/>
  <c r="R9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N85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Z35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AK83" i="1" l="1"/>
  <c r="AI93" i="1"/>
  <c r="AA87" i="1"/>
  <c r="AA85" i="1"/>
  <c r="AK84" i="1"/>
  <c r="AA83" i="1"/>
  <c r="AA82" i="1"/>
  <c r="AK81" i="1"/>
  <c r="AK86" i="1"/>
  <c r="AA88" i="1"/>
  <c r="AA89" i="1"/>
  <c r="AA90" i="1"/>
  <c r="AA91" i="1"/>
  <c r="AA80" i="1"/>
  <c r="AK92" i="1"/>
  <c r="AK87" i="1"/>
  <c r="AA84" i="1"/>
  <c r="AA81" i="1"/>
  <c r="AK80" i="1"/>
  <c r="AK89" i="1"/>
  <c r="AA92" i="1"/>
  <c r="AK82" i="1"/>
  <c r="AA86" i="1"/>
  <c r="AK91" i="1"/>
  <c r="AK90" i="1"/>
  <c r="AK88" i="1"/>
  <c r="AK85" i="1"/>
  <c r="AA79" i="1"/>
  <c r="AK79" i="1"/>
  <c r="AK78" i="1"/>
  <c r="AA78" i="1"/>
  <c r="AI89" i="1"/>
  <c r="AI82" i="1"/>
  <c r="AI83" i="1"/>
  <c r="AI87" i="1"/>
  <c r="AI88" i="1"/>
  <c r="AI86" i="1"/>
  <c r="AI91" i="1"/>
  <c r="AI92" i="1"/>
  <c r="AI90" i="1"/>
  <c r="AI80" i="1"/>
  <c r="AI81" i="1"/>
  <c r="AI84" i="1"/>
  <c r="AI85" i="1"/>
  <c r="AI78" i="1"/>
  <c r="Y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Y79" i="1" s="1"/>
  <c r="R21" i="17"/>
  <c r="R22" i="17"/>
  <c r="R23" i="17"/>
  <c r="R24" i="17"/>
  <c r="R25" i="17"/>
  <c r="R26" i="17"/>
  <c r="R27" i="17"/>
  <c r="R28" i="17"/>
  <c r="R29" i="17"/>
  <c r="R30" i="17"/>
  <c r="AI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P93" i="1" s="1"/>
  <c r="D53" i="1"/>
  <c r="D73" i="1" s="1"/>
  <c r="D93" i="1" s="1"/>
  <c r="L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AF93" i="1" l="1"/>
  <c r="AG93" i="1" s="1"/>
  <c r="AH93" i="1" s="1"/>
  <c r="V93" i="1"/>
  <c r="AB93" i="1" s="1"/>
  <c r="V91" i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AL93" i="1" l="1"/>
  <c r="W93" i="1"/>
  <c r="X93" i="1" s="1"/>
  <c r="Z93" i="1"/>
  <c r="AJ93" i="1"/>
  <c r="AL92" i="1"/>
  <c r="AJ92" i="1"/>
  <c r="Z90" i="1"/>
  <c r="AB90" i="1"/>
  <c r="Z92" i="1"/>
  <c r="AB92" i="1"/>
  <c r="Z91" i="1"/>
  <c r="AB91" i="1"/>
  <c r="AJ90" i="1"/>
  <c r="AL90" i="1"/>
  <c r="AL91" i="1"/>
  <c r="AJ91" i="1"/>
  <c r="AL89" i="1"/>
  <c r="AJ89" i="1"/>
  <c r="AL85" i="1"/>
  <c r="AJ85" i="1"/>
  <c r="AL88" i="1"/>
  <c r="AJ88" i="1"/>
  <c r="AL86" i="1"/>
  <c r="AJ86" i="1"/>
  <c r="AB86" i="1"/>
  <c r="Z86" i="1"/>
  <c r="AB84" i="1"/>
  <c r="Z84" i="1"/>
  <c r="AJ84" i="1"/>
  <c r="AL84" i="1"/>
  <c r="AB85" i="1"/>
  <c r="Z85" i="1"/>
  <c r="AL87" i="1"/>
  <c r="AJ87" i="1"/>
  <c r="Z89" i="1"/>
  <c r="AB89" i="1"/>
  <c r="AB87" i="1"/>
  <c r="Z87" i="1"/>
  <c r="AB88" i="1"/>
  <c r="Z88" i="1"/>
  <c r="W91" i="1"/>
  <c r="X91" i="1" s="1"/>
  <c r="W88" i="1"/>
  <c r="X88" i="1" s="1"/>
  <c r="V83" i="1"/>
  <c r="V80" i="1"/>
  <c r="W85" i="1"/>
  <c r="X85" i="1" s="1"/>
  <c r="W92" i="1"/>
  <c r="X92" i="1" s="1"/>
  <c r="W84" i="1"/>
  <c r="X84" i="1" s="1"/>
  <c r="W86" i="1"/>
  <c r="X86" i="1" s="1"/>
  <c r="V79" i="1"/>
  <c r="V81" i="1"/>
  <c r="V78" i="1"/>
  <c r="V82" i="1"/>
  <c r="W87" i="1"/>
  <c r="X87" i="1" s="1"/>
  <c r="AG90" i="1"/>
  <c r="AH90" i="1" s="1"/>
  <c r="AG92" i="1"/>
  <c r="AH92" i="1" s="1"/>
  <c r="AG88" i="1"/>
  <c r="AH88" i="1" s="1"/>
  <c r="AG89" i="1"/>
  <c r="AH89" i="1" s="1"/>
  <c r="AG91" i="1"/>
  <c r="AH91" i="1" s="1"/>
  <c r="AF82" i="1"/>
  <c r="AG86" i="1"/>
  <c r="AH86" i="1" s="1"/>
  <c r="AG85" i="1"/>
  <c r="AH85" i="1" s="1"/>
  <c r="AG87" i="1"/>
  <c r="AH87" i="1" s="1"/>
  <c r="AF79" i="1"/>
  <c r="AF81" i="1"/>
  <c r="AF78" i="1"/>
  <c r="AG84" i="1"/>
  <c r="AH84" i="1" s="1"/>
  <c r="AF80" i="1"/>
  <c r="AF83" i="1"/>
  <c r="W90" i="1"/>
  <c r="X90" i="1" s="1"/>
  <c r="W89" i="1"/>
  <c r="X89" i="1" s="1"/>
  <c r="AC93" i="1" l="1"/>
  <c r="AM93" i="1"/>
  <c r="AC90" i="1"/>
  <c r="AM92" i="1"/>
  <c r="AC92" i="1"/>
  <c r="AC89" i="1"/>
  <c r="AM91" i="1"/>
  <c r="AC91" i="1"/>
  <c r="AM90" i="1"/>
  <c r="AM88" i="1"/>
  <c r="AM86" i="1"/>
  <c r="AM87" i="1"/>
  <c r="AM89" i="1"/>
  <c r="AM84" i="1"/>
  <c r="AC86" i="1"/>
  <c r="AL80" i="1"/>
  <c r="AJ80" i="1"/>
  <c r="AL79" i="1"/>
  <c r="AJ79" i="1"/>
  <c r="AB82" i="1"/>
  <c r="Z82" i="1"/>
  <c r="AB81" i="1"/>
  <c r="Z81" i="1"/>
  <c r="Z79" i="1"/>
  <c r="AB79" i="1"/>
  <c r="AL82" i="1"/>
  <c r="AJ82" i="1"/>
  <c r="AC84" i="1"/>
  <c r="AM85" i="1"/>
  <c r="AB78" i="1"/>
  <c r="Z78" i="1"/>
  <c r="AC85" i="1"/>
  <c r="AJ83" i="1"/>
  <c r="AL83" i="1"/>
  <c r="AB80" i="1"/>
  <c r="Z80" i="1"/>
  <c r="AB83" i="1"/>
  <c r="Z83" i="1"/>
  <c r="AC88" i="1"/>
  <c r="AL78" i="1"/>
  <c r="AJ78" i="1"/>
  <c r="AC87" i="1"/>
  <c r="AL81" i="1"/>
  <c r="AJ81" i="1"/>
  <c r="W83" i="1"/>
  <c r="X83" i="1" s="1"/>
  <c r="W82" i="1"/>
  <c r="X82" i="1" s="1"/>
  <c r="W81" i="1"/>
  <c r="X81" i="1" s="1"/>
  <c r="W78" i="1"/>
  <c r="X78" i="1" s="1"/>
  <c r="AG82" i="1"/>
  <c r="AH82" i="1" s="1"/>
  <c r="W79" i="1"/>
  <c r="X79" i="1" s="1"/>
  <c r="AG81" i="1"/>
  <c r="AH81" i="1" s="1"/>
  <c r="AG79" i="1"/>
  <c r="AH79" i="1" s="1"/>
  <c r="AG78" i="1"/>
  <c r="AH78" i="1" s="1"/>
  <c r="AG80" i="1"/>
  <c r="AH80" i="1" s="1"/>
  <c r="AG83" i="1"/>
  <c r="AH83" i="1" s="1"/>
  <c r="W80" i="1"/>
  <c r="X80" i="1" s="1"/>
  <c r="AC82" i="1" l="1"/>
  <c r="AC81" i="1"/>
  <c r="AM79" i="1"/>
  <c r="AM81" i="1"/>
  <c r="AC79" i="1"/>
  <c r="AC78" i="1"/>
  <c r="AM82" i="1"/>
  <c r="AC83" i="1"/>
  <c r="AC80" i="1"/>
  <c r="AM83" i="1"/>
  <c r="AM80" i="1"/>
  <c r="AM78" i="1"/>
</calcChain>
</file>

<file path=xl/sharedStrings.xml><?xml version="1.0" encoding="utf-8"?>
<sst xmlns="http://schemas.openxmlformats.org/spreadsheetml/2006/main" count="567" uniqueCount="184">
  <si>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</si>
  <si>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</si>
  <si>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</si>
  <si>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</si>
  <si>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</si>
  <si>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</si>
  <si>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</si>
  <si>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</si>
  <si>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</si>
  <si>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</si>
  <si>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</si>
  <si>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</si>
  <si>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</si>
  <si>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</si>
  <si>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</si>
  <si>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</si>
  <si>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</si>
  <si>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</si>
  <si>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</si>
  <si>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</si>
  <si>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</si>
  <si>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</si>
  <si>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</si>
  <si>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</si>
  <si>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</si>
  <si>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</si>
  <si>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</si>
  <si>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</si>
  <si>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</si>
  <si>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</si>
  <si>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</si>
  <si>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</si>
  <si>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</si>
  <si>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</si>
  <si>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</si>
  <si>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</si>
  <si>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</si>
  <si>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</si>
  <si>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</si>
  <si>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</si>
  <si>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</si>
  <si>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</si>
  <si>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</si>
  <si>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</si>
  <si>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</si>
  <si>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</si>
  <si>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</si>
  <si>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</si>
  <si>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</si>
  <si>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</si>
  <si>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</si>
  <si>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</si>
  <si>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</si>
  <si>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</si>
  <si>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</si>
  <si>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</si>
  <si>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</si>
  <si>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</si>
  <si>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</si>
  <si>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</si>
  <si>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</si>
  <si>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</si>
  <si>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</si>
  <si>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</si>
  <si>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</si>
  <si>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</si>
  <si>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</si>
  <si>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</si>
  <si>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</si>
  <si>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</si>
  <si>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</si>
  <si>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</si>
  <si>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</si>
  <si>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</si>
  <si>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</si>
  <si>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</si>
  <si>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</si>
  <si>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</si>
  <si>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</si>
  <si>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</si>
  <si>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</si>
  <si>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</si>
  <si>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</si>
  <si>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</si>
  <si>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</si>
  <si>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</si>
  <si>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</si>
  <si>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</si>
  <si>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</si>
  <si>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</si>
  <si>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</si>
  <si>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</si>
  <si>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</si>
  <si>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</si>
  <si>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</si>
  <si>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</si>
  <si>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</si>
  <si>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</si>
  <si>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</si>
  <si>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</si>
  <si>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</si>
  <si>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</si>
  <si>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</si>
  <si>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</si>
  <si>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</si>
  <si>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</si>
  <si>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</si>
  <si>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</si>
  <si>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</si>
  <si>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</si>
  <si>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</si>
  <si>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</si>
  <si>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</si>
  <si>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</si>
  <si>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</si>
  <si>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</si>
  <si>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</si>
  <si>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</si>
  <si>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</si>
  <si>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</si>
  <si>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</si>
  <si>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</si>
  <si>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</si>
  <si>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STL</t>
  </si>
  <si>
    <t>SFG</t>
  </si>
  <si>
    <t>BAL</t>
  </si>
  <si>
    <t>CHW</t>
  </si>
  <si>
    <t>CLE</t>
  </si>
  <si>
    <t>KC</t>
  </si>
  <si>
    <t>KCR</t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</si>
  <si>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</si>
  <si>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</si>
  <si>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</si>
  <si>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</si>
  <si>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</si>
  <si>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</si>
  <si>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</si>
  <si>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</si>
  <si>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</si>
  <si>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ATL</t>
  </si>
  <si>
    <t>CHC</t>
  </si>
  <si>
    <t>CIN</t>
  </si>
  <si>
    <t>DET</t>
  </si>
  <si>
    <t>LAA</t>
  </si>
  <si>
    <t>MIA</t>
  </si>
  <si>
    <t>PHI</t>
  </si>
  <si>
    <t>TEX</t>
  </si>
  <si>
    <t>TOR</t>
  </si>
  <si>
    <t>+170</t>
  </si>
  <si>
    <t>-120</t>
  </si>
  <si>
    <t>Even</t>
  </si>
  <si>
    <t>ARI</t>
  </si>
  <si>
    <t>NYY</t>
  </si>
  <si>
    <t>Home/Away_y</t>
  </si>
  <si>
    <t>-115</t>
  </si>
  <si>
    <t>-140</t>
  </si>
  <si>
    <t>-210</t>
  </si>
  <si>
    <t>David Festa</t>
  </si>
  <si>
    <t>Jordan Montgomery</t>
  </si>
  <si>
    <t>Shota Imanaga</t>
  </si>
  <si>
    <t>Jordan Hicks</t>
  </si>
  <si>
    <t>Chris Sale</t>
  </si>
  <si>
    <t>Chad Kuhl</t>
  </si>
  <si>
    <t>Trevor Rogers</t>
  </si>
  <si>
    <t>Zack Wheeler</t>
  </si>
  <si>
    <t>Jon Gray</t>
  </si>
  <si>
    <t>Corbin Burnes</t>
  </si>
  <si>
    <t>Carlos Rodon</t>
  </si>
  <si>
    <t>Jose Berrios</t>
  </si>
  <si>
    <t>Andrew Abbott</t>
  </si>
  <si>
    <t>Miles Mikolas</t>
  </si>
  <si>
    <t>Ben Lively</t>
  </si>
  <si>
    <t>Michael Wacha</t>
  </si>
  <si>
    <t>Jack Flaherty</t>
  </si>
  <si>
    <t>Davis Daniel</t>
  </si>
  <si>
    <t>1st Game</t>
  </si>
  <si>
    <t>-350</t>
  </si>
  <si>
    <t>+265</t>
  </si>
  <si>
    <t>-105</t>
  </si>
  <si>
    <t>+250</t>
  </si>
  <si>
    <t>-315</t>
  </si>
  <si>
    <t>-145</t>
  </si>
  <si>
    <t>+120</t>
  </si>
  <si>
    <t>+125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</si>
</sst>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49" fontId="0" fillId="4" borderId="2" xfId="0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Q128"/>
  <sheetViews>
    <sheetView tabSelected="1" topLeftCell="O61" zoomScale="80" zoomScaleNormal="80" workbookViewId="0">
      <selection activeCell="U64" sqref="U64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7.44140625" style="6" bestFit="1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117</v>
      </c>
      <c r="AA1" s="4" t="s">
        <v>42</v>
      </c>
      <c r="AB1" s="4" t="s">
        <v>43</v>
      </c>
      <c r="AE1" s="17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36</v>
      </c>
      <c r="B2" t="s">
        <v>151</v>
      </c>
      <c r="C2" s="5">
        <f>RF!B2</f>
        <v>6.01</v>
      </c>
      <c r="D2" s="5">
        <f>LR!B2</f>
        <v>5.8852010694002299</v>
      </c>
      <c r="E2" s="5">
        <f>Adaboost!B2</f>
        <v>6.4794952681388001</v>
      </c>
      <c r="F2" s="5">
        <f>XGBR!B2</f>
        <v>5.3090070000000003</v>
      </c>
      <c r="G2" s="5">
        <f>Huber!B2</f>
        <v>5.8001869834962099</v>
      </c>
      <c r="H2" s="5">
        <f>BayesRidge!B2</f>
        <v>5.8489739373105598</v>
      </c>
      <c r="I2" s="5">
        <f>Elastic!B2</f>
        <v>5.8661631402529197</v>
      </c>
      <c r="J2" s="5">
        <f>GBR!B2</f>
        <v>6.1931420511590698</v>
      </c>
      <c r="K2" s="6">
        <f t="shared" ref="K2:K24" si="0">AVERAGE(C2:J2,B39)</f>
        <v>5.9010218069565772</v>
      </c>
      <c r="L2">
        <f>MAX(C2:J2)</f>
        <v>6.4794952681388001</v>
      </c>
      <c r="M2">
        <f>MIN(C2:J2)</f>
        <v>5.3090070000000003</v>
      </c>
      <c r="N2">
        <v>5.9</v>
      </c>
      <c r="O2" s="5">
        <f>RF!C2</f>
        <v>4.0599999999999996</v>
      </c>
      <c r="P2" s="5">
        <f>LR!C2</f>
        <v>4.0564892089755</v>
      </c>
      <c r="Q2" s="5">
        <f>Adaboost!C2</f>
        <v>4.5122699386502996</v>
      </c>
      <c r="R2" s="5">
        <f>XGBR!C2</f>
        <v>3.2846221999999998</v>
      </c>
      <c r="S2" s="5">
        <f>Huber!C2</f>
        <v>3.8002725634801902</v>
      </c>
      <c r="T2" s="5">
        <f>BayesRidge!C2</f>
        <v>4.0117372282606203</v>
      </c>
      <c r="U2" s="5">
        <f>Elastic!C2</f>
        <v>4.0880800205199304</v>
      </c>
      <c r="V2" s="5">
        <f>GBR!C2</f>
        <v>4.0541258066744996</v>
      </c>
      <c r="W2" s="6">
        <f t="shared" ref="W2:W35" si="1">AVERAGE(O2:V2,C39)</f>
        <v>3.9875073252916042</v>
      </c>
      <c r="X2" s="6">
        <f>MAX(O2:V2)</f>
        <v>4.5122699386502996</v>
      </c>
      <c r="Y2" s="6">
        <f>MIN(O2:V2)</f>
        <v>3.2846221999999998</v>
      </c>
      <c r="Z2">
        <v>4.0999999999999996</v>
      </c>
      <c r="AA2" s="6">
        <f>MAX(L2,M2,X3,Y3)-MIN(L3,M3,X2,Y2)</f>
        <v>3.3976726681387999</v>
      </c>
      <c r="AB2" s="6">
        <f>MIN(L2,M2,X3,Y3)-MAX(L3,M3,X2,Y2)</f>
        <v>0.46114370292879059</v>
      </c>
      <c r="AC2" s="6"/>
      <c r="AE2" t="s">
        <v>157</v>
      </c>
      <c r="AF2" s="6">
        <f>RF!D2</f>
        <v>5.19</v>
      </c>
      <c r="AG2" s="6">
        <f>LR!D2</f>
        <v>4.1871713685479</v>
      </c>
      <c r="AH2" s="6">
        <f>Adaboost!D2</f>
        <v>4.7251475261007698</v>
      </c>
      <c r="AI2" s="6">
        <f>XGBR!D2</f>
        <v>5.5001309999999997</v>
      </c>
      <c r="AJ2" s="6">
        <f>Huber!D2</f>
        <v>3.6022506634601301</v>
      </c>
      <c r="AK2" s="6">
        <f>BayesRidge!D2</f>
        <v>4.2731831209021598</v>
      </c>
      <c r="AL2" s="6">
        <f>Elastic!D2</f>
        <v>5.32774410762761</v>
      </c>
      <c r="AM2" s="6">
        <f>GBR!D2</f>
        <v>5.2653486126158997</v>
      </c>
      <c r="AN2" s="6">
        <f>AVERAGE(AF2:AM2,Neural!D2)</f>
        <v>4.727129420898339</v>
      </c>
      <c r="AO2" s="6">
        <f>MAX(AF2:AM2,Neural!D2)</f>
        <v>5.5001309999999997</v>
      </c>
      <c r="AP2" s="6">
        <f>MIN(AF2:AM2,Neural!D2)</f>
        <v>3.6022506634601301</v>
      </c>
    </row>
    <row r="3" spans="1:42" ht="15" thickBot="1" x14ac:dyDescent="0.35">
      <c r="A3" t="s">
        <v>151</v>
      </c>
      <c r="B3" t="s">
        <v>36</v>
      </c>
      <c r="C3" s="5">
        <f>RF!B3</f>
        <v>4.1500000000000004</v>
      </c>
      <c r="D3" s="5">
        <f>LR!B3</f>
        <v>3.72745145641571</v>
      </c>
      <c r="E3" s="5">
        <f>Adaboost!B3</f>
        <v>4.4358407079645996</v>
      </c>
      <c r="F3" s="5">
        <f>XGBR!B3</f>
        <v>3.0818226000000002</v>
      </c>
      <c r="G3" s="5">
        <f>Huber!B3</f>
        <v>3.7001923214277199</v>
      </c>
      <c r="H3" s="5">
        <f>BayesRidge!B3</f>
        <v>3.6789782855704298</v>
      </c>
      <c r="I3" s="5">
        <f>Elastic!B3</f>
        <v>3.83621719556939</v>
      </c>
      <c r="J3" s="5">
        <f>GBR!B3</f>
        <v>4.0437735622258897</v>
      </c>
      <c r="K3" s="6">
        <f t="shared" si="0"/>
        <v>3.8013487837104893</v>
      </c>
      <c r="L3">
        <f t="shared" ref="L3:L35" si="2">MAX(C3:J3)</f>
        <v>4.4358407079645996</v>
      </c>
      <c r="M3">
        <f t="shared" ref="M3:M35" si="3">MIN(C3:J3)</f>
        <v>3.0818226000000002</v>
      </c>
      <c r="N3">
        <v>4</v>
      </c>
      <c r="O3" s="5">
        <f>RF!C3</f>
        <v>5.0199999999999996</v>
      </c>
      <c r="P3" s="5">
        <f>LR!C3</f>
        <v>5.2787340804484701</v>
      </c>
      <c r="Q3" s="5">
        <f>Adaboost!C3</f>
        <v>5.8688293370944997</v>
      </c>
      <c r="R3" s="5">
        <f>XGBR!C3</f>
        <v>4.9971360000000002</v>
      </c>
      <c r="S3" s="5">
        <f>Huber!C3</f>
        <v>5.3996655270415799</v>
      </c>
      <c r="T3" s="5">
        <f>BayesRidge!C3</f>
        <v>5.3030852854778203</v>
      </c>
      <c r="U3" s="5">
        <f>Elastic!C3</f>
        <v>4.9734136415790902</v>
      </c>
      <c r="V3" s="5">
        <f>GBR!C3</f>
        <v>5.0722645422911397</v>
      </c>
      <c r="W3" s="6">
        <f t="shared" si="1"/>
        <v>5.2429100200239258</v>
      </c>
      <c r="X3" s="6">
        <f t="shared" ref="X3:X35" si="4">MAX(O3:V3)</f>
        <v>5.8688293370944997</v>
      </c>
      <c r="Y3" s="6">
        <f t="shared" ref="Y3:Y35" si="5">MIN(O3:V3)</f>
        <v>4.9734136415790902</v>
      </c>
      <c r="Z3">
        <v>5.0999999999999996</v>
      </c>
      <c r="AC3" s="6"/>
      <c r="AE3" t="s">
        <v>158</v>
      </c>
      <c r="AF3" s="6">
        <f>RF!D3</f>
        <v>3.46</v>
      </c>
      <c r="AG3" s="6">
        <f>LR!D3</f>
        <v>4.0724720645237902</v>
      </c>
      <c r="AH3" s="6">
        <f>Adaboost!D3</f>
        <v>4.30191166776532</v>
      </c>
      <c r="AI3" s="6">
        <f>XGBR!D3</f>
        <v>3.6898550000000001</v>
      </c>
      <c r="AJ3" s="6">
        <f>Huber!D3</f>
        <v>3.69976640319712</v>
      </c>
      <c r="AK3" s="6">
        <f>BayesRidge!D3</f>
        <v>3.931819227449</v>
      </c>
      <c r="AL3" s="6">
        <f>Elastic!D3</f>
        <v>4.6696628953165096</v>
      </c>
      <c r="AM3" s="6">
        <f>GBR!D3</f>
        <v>3.7207145488231501</v>
      </c>
      <c r="AN3" s="6">
        <f>AVERAGE(AF3:AM3,Neural!D3)</f>
        <v>3.9495369493002448</v>
      </c>
      <c r="AO3" s="6">
        <f>MAX(AF3:AM3,Neural!D3)</f>
        <v>4.6696628953165096</v>
      </c>
      <c r="AP3" s="6">
        <f>MIN(AF3:AM3,Neural!D3)</f>
        <v>3.46</v>
      </c>
    </row>
    <row r="4" spans="1:42" ht="15" thickBot="1" x14ac:dyDescent="0.35">
      <c r="A4" t="s">
        <v>140</v>
      </c>
      <c r="B4" t="s">
        <v>124</v>
      </c>
      <c r="C4" s="5">
        <f>RF!B4</f>
        <v>3.04</v>
      </c>
      <c r="D4" s="5">
        <f>LR!B4</f>
        <v>3.7237163174011401</v>
      </c>
      <c r="E4" s="5">
        <f>Adaboost!B4</f>
        <v>3.5948616600790499</v>
      </c>
      <c r="F4" s="5">
        <f>XGBR!B4</f>
        <v>3.0646403000000002</v>
      </c>
      <c r="G4" s="5">
        <f>Huber!B4</f>
        <v>3.8997623425405399</v>
      </c>
      <c r="H4" s="5">
        <f>BayesRidge!B4</f>
        <v>3.74747378561693</v>
      </c>
      <c r="I4" s="5">
        <f>Elastic!B4</f>
        <v>3.8264716673644501</v>
      </c>
      <c r="J4" s="5">
        <f>GBR!B4</f>
        <v>3.0538411490093398</v>
      </c>
      <c r="K4" s="6">
        <f t="shared" si="0"/>
        <v>3.5180152781213625</v>
      </c>
      <c r="L4">
        <f t="shared" si="2"/>
        <v>3.8997623425405399</v>
      </c>
      <c r="M4">
        <f t="shared" si="3"/>
        <v>3.04</v>
      </c>
      <c r="N4">
        <v>3.7</v>
      </c>
      <c r="O4" s="5">
        <f>RF!C4</f>
        <v>5.01</v>
      </c>
      <c r="P4" s="5">
        <f>LR!C4</f>
        <v>4.8723635861546404</v>
      </c>
      <c r="Q4" s="5">
        <f>Adaboost!C4</f>
        <v>5.8688293370944997</v>
      </c>
      <c r="R4" s="5">
        <f>XGBR!C4</f>
        <v>4.12744</v>
      </c>
      <c r="S4" s="5">
        <f>Huber!C4</f>
        <v>4.7000329817843696</v>
      </c>
      <c r="T4" s="5">
        <f>BayesRidge!C4</f>
        <v>4.8490266249656004</v>
      </c>
      <c r="U4" s="5">
        <f>Elastic!C4</f>
        <v>4.75226389990436</v>
      </c>
      <c r="V4" s="5">
        <f>GBR!C4</f>
        <v>5.2220328493334502</v>
      </c>
      <c r="W4" s="6">
        <f t="shared" si="1"/>
        <v>4.9169306917105748</v>
      </c>
      <c r="X4" s="6">
        <f t="shared" si="4"/>
        <v>5.8688293370944997</v>
      </c>
      <c r="Y4" s="6">
        <f t="shared" si="5"/>
        <v>4.12744</v>
      </c>
      <c r="Z4">
        <v>4.7</v>
      </c>
      <c r="AA4" s="6">
        <f>MAX(L4,M4,X5,Y5)-MIN(L5,M5,X4,Y4)</f>
        <v>1.7413893370944997</v>
      </c>
      <c r="AB4" s="6">
        <f>MIN(L4,M4,X5,Y5)-MAX(L5,M5,X4,Y4)</f>
        <v>-2.9722116689280798</v>
      </c>
      <c r="AC4" s="6"/>
      <c r="AE4" t="s">
        <v>159</v>
      </c>
      <c r="AF4" s="6">
        <f>RF!D4</f>
        <v>6.04</v>
      </c>
      <c r="AG4" s="6">
        <f>LR!D4</f>
        <v>5.8615530212216598</v>
      </c>
      <c r="AH4" s="6">
        <f>Adaboost!D4</f>
        <v>6.5558252427184396</v>
      </c>
      <c r="AI4" s="6">
        <f>XGBR!D4</f>
        <v>5.6132707999999996</v>
      </c>
      <c r="AJ4" s="6">
        <f>Huber!D4</f>
        <v>5.9154314358539999</v>
      </c>
      <c r="AK4" s="6">
        <f>BayesRidge!D4</f>
        <v>6.0513413127549303</v>
      </c>
      <c r="AL4" s="6">
        <f>Elastic!D4</f>
        <v>5.6371259336446498</v>
      </c>
      <c r="AM4" s="6">
        <f>GBR!D4</f>
        <v>5.6963737581706599</v>
      </c>
      <c r="AN4" s="6">
        <f>AVERAGE(AF4:AM4,Neural!D4)</f>
        <v>5.925009561994063</v>
      </c>
      <c r="AO4" s="6">
        <f>MAX(AF4:AM4,Neural!D4)</f>
        <v>6.5558252427184396</v>
      </c>
      <c r="AP4" s="6">
        <f>MIN(AF4:AM4,Neural!D4)</f>
        <v>5.6132707999999996</v>
      </c>
    </row>
    <row r="5" spans="1:42" ht="15" thickBot="1" x14ac:dyDescent="0.35">
      <c r="A5" t="s">
        <v>124</v>
      </c>
      <c r="B5" t="s">
        <v>140</v>
      </c>
      <c r="C5" s="5">
        <f>RF!B5</f>
        <v>5.05</v>
      </c>
      <c r="D5" s="5">
        <f>LR!B5</f>
        <v>5.3329640579889999</v>
      </c>
      <c r="E5" s="5">
        <f>Adaboost!B5</f>
        <v>6.0122116689280798</v>
      </c>
      <c r="F5" s="5">
        <f>XGBR!B5</f>
        <v>5.0203280000000001</v>
      </c>
      <c r="G5" s="5">
        <f>Huber!B5</f>
        <v>5.2999009797906096</v>
      </c>
      <c r="H5" s="5">
        <f>BayesRidge!B5</f>
        <v>5.29443022556777</v>
      </c>
      <c r="I5" s="5">
        <f>Elastic!B5</f>
        <v>4.7556350966733101</v>
      </c>
      <c r="J5" s="5">
        <f>GBR!B5</f>
        <v>5.0256178797809303</v>
      </c>
      <c r="K5" s="6">
        <f t="shared" si="0"/>
        <v>5.2091103958508134</v>
      </c>
      <c r="L5">
        <f t="shared" si="2"/>
        <v>6.0122116689280798</v>
      </c>
      <c r="M5">
        <f t="shared" si="3"/>
        <v>4.7556350966733101</v>
      </c>
      <c r="N5">
        <v>5.3</v>
      </c>
      <c r="O5" s="5">
        <f>RF!C5</f>
        <v>5.03</v>
      </c>
      <c r="P5" s="5">
        <f>LR!C5</f>
        <v>5.1553717822121898</v>
      </c>
      <c r="Q5" s="5">
        <f>Adaboost!C5</f>
        <v>5.8688293370944997</v>
      </c>
      <c r="R5" s="5">
        <f>XGBR!C5</f>
        <v>4.0802845999999997</v>
      </c>
      <c r="S5" s="5">
        <f>Huber!C5</f>
        <v>5.1002405051649404</v>
      </c>
      <c r="T5" s="5">
        <f>BayesRidge!C5</f>
        <v>5.16336984852762</v>
      </c>
      <c r="U5" s="5">
        <f>Elastic!C5</f>
        <v>4.8814304216692497</v>
      </c>
      <c r="V5" s="5">
        <f>GBR!C5</f>
        <v>5.10938425402151</v>
      </c>
      <c r="W5" s="6">
        <f t="shared" si="1"/>
        <v>5.0535890518428213</v>
      </c>
      <c r="X5" s="6">
        <f t="shared" si="4"/>
        <v>5.8688293370944997</v>
      </c>
      <c r="Y5" s="6">
        <f t="shared" si="5"/>
        <v>4.0802845999999997</v>
      </c>
      <c r="Z5">
        <v>5.0999999999999996</v>
      </c>
      <c r="AC5" s="6"/>
      <c r="AE5" t="s">
        <v>160</v>
      </c>
      <c r="AF5" s="6">
        <f>RF!D5</f>
        <v>5.3</v>
      </c>
      <c r="AG5" s="6">
        <f>LR!D5</f>
        <v>6.1953002587669896</v>
      </c>
      <c r="AH5" s="6">
        <f>Adaboost!D5</f>
        <v>4.5389114954221697</v>
      </c>
      <c r="AI5" s="6">
        <f>XGBR!D5</f>
        <v>4.0356170000000002</v>
      </c>
      <c r="AJ5" s="6">
        <f>Huber!D5</f>
        <v>5.8760619528973397</v>
      </c>
      <c r="AK5" s="6">
        <f>BayesRidge!D5</f>
        <v>6.1262153996852096</v>
      </c>
      <c r="AL5" s="6">
        <f>Elastic!D5</f>
        <v>5.1016041685037301</v>
      </c>
      <c r="AM5" s="6">
        <f>GBR!D5</f>
        <v>4.8340432519237799</v>
      </c>
      <c r="AN5" s="6">
        <f>AVERAGE(AF5:AM5,Neural!D5)</f>
        <v>5.377849020001487</v>
      </c>
      <c r="AO5" s="6">
        <f>MAX(AF5:AM5,Neural!D5)</f>
        <v>6.39288765281416</v>
      </c>
      <c r="AP5" s="6">
        <f>MIN(AF5:AM5,Neural!D5)</f>
        <v>4.0356170000000002</v>
      </c>
    </row>
    <row r="6" spans="1:42" ht="15" thickBot="1" x14ac:dyDescent="0.35">
      <c r="A6" t="s">
        <v>139</v>
      </c>
      <c r="B6" t="s">
        <v>126</v>
      </c>
      <c r="C6" s="5">
        <f>RF!B6</f>
        <v>4.21</v>
      </c>
      <c r="D6" s="5">
        <f>LR!B6</f>
        <v>3.98752400523307</v>
      </c>
      <c r="E6" s="5">
        <f>Adaboost!B6</f>
        <v>4.4358407079645996</v>
      </c>
      <c r="F6" s="5">
        <f>XGBR!B6</f>
        <v>3.0302060000000002</v>
      </c>
      <c r="G6" s="5">
        <f>Huber!B6</f>
        <v>3.8003105466249498</v>
      </c>
      <c r="H6" s="5">
        <f>BayesRidge!B6</f>
        <v>4.02489186232678</v>
      </c>
      <c r="I6" s="5">
        <f>Elastic!B6</f>
        <v>4.0753506708917202</v>
      </c>
      <c r="J6" s="5">
        <f>GBR!B6</f>
        <v>4.03629466050009</v>
      </c>
      <c r="K6" s="6">
        <f t="shared" si="0"/>
        <v>3.9550144333616948</v>
      </c>
      <c r="L6">
        <f t="shared" si="2"/>
        <v>4.4358407079645996</v>
      </c>
      <c r="M6">
        <f t="shared" si="3"/>
        <v>3.0302060000000002</v>
      </c>
      <c r="N6">
        <v>4.0999999999999996</v>
      </c>
      <c r="O6" s="5">
        <f>RF!C6</f>
        <v>3.04</v>
      </c>
      <c r="P6" s="5">
        <f>LR!C6</f>
        <v>2.7784628489731</v>
      </c>
      <c r="Q6" s="5">
        <f>Adaboost!C6</f>
        <v>3.2794959908361898</v>
      </c>
      <c r="R6" s="5">
        <f>XGBR!C6</f>
        <v>2.101448</v>
      </c>
      <c r="S6" s="5">
        <f>Huber!C6</f>
        <v>2.7994671091061898</v>
      </c>
      <c r="T6" s="5">
        <f>BayesRidge!C6</f>
        <v>2.7837938515935301</v>
      </c>
      <c r="U6" s="5">
        <f>Elastic!C6</f>
        <v>3.2312448423501099</v>
      </c>
      <c r="V6" s="5">
        <f>GBR!C6</f>
        <v>3.0001763076971302</v>
      </c>
      <c r="W6" s="6">
        <f t="shared" si="1"/>
        <v>2.8533414586550889</v>
      </c>
      <c r="X6" s="6">
        <f t="shared" si="4"/>
        <v>3.2794959908361898</v>
      </c>
      <c r="Y6" s="6">
        <f t="shared" si="5"/>
        <v>2.101448</v>
      </c>
      <c r="Z6">
        <v>3</v>
      </c>
      <c r="AA6" s="6">
        <f>MAX(L6,M6,X7,Y7)-MIN(L7,M7,X6,Y6)</f>
        <v>2.5036882694571001</v>
      </c>
      <c r="AB6" s="6">
        <f>MIN(L6,M6,X7,Y7)-MAX(L7,M7,X6,Y6)</f>
        <v>-0.24928999083618963</v>
      </c>
      <c r="AC6" s="6"/>
      <c r="AE6" t="s">
        <v>161</v>
      </c>
      <c r="AF6" s="6">
        <f>RF!D6</f>
        <v>6.18</v>
      </c>
      <c r="AG6" s="6">
        <f>LR!D6</f>
        <v>6.1092262461355098</v>
      </c>
      <c r="AH6" s="6">
        <f>Adaboost!D6</f>
        <v>5.0760769935838601</v>
      </c>
      <c r="AI6" s="6">
        <f>XGBR!D6</f>
        <v>5.935524</v>
      </c>
      <c r="AJ6" s="6">
        <f>Huber!D6</f>
        <v>5.9332148986689104</v>
      </c>
      <c r="AK6" s="6">
        <f>BayesRidge!D6</f>
        <v>6.02252208886408</v>
      </c>
      <c r="AL6" s="6">
        <f>Elastic!D6</f>
        <v>5.6532583450867602</v>
      </c>
      <c r="AM6" s="6">
        <f>GBR!D6</f>
        <v>6.0512898428769599</v>
      </c>
      <c r="AN6" s="6">
        <f>AVERAGE(AF6:AM6,Neural!D6)</f>
        <v>5.8730579265399783</v>
      </c>
      <c r="AO6" s="6">
        <f>MAX(AF6:AM6,Neural!D6)</f>
        <v>6.18</v>
      </c>
      <c r="AP6" s="6">
        <f>MIN(AF6:AM6,Neural!D6)</f>
        <v>5.0760769935838601</v>
      </c>
    </row>
    <row r="7" spans="1:42" ht="15" thickBot="1" x14ac:dyDescent="0.35">
      <c r="A7" t="s">
        <v>126</v>
      </c>
      <c r="B7" t="s">
        <v>139</v>
      </c>
      <c r="C7" s="5">
        <f>RF!B7</f>
        <v>2.31</v>
      </c>
      <c r="D7" s="5">
        <f>LR!B7</f>
        <v>2.1377902293169102</v>
      </c>
      <c r="E7" s="5">
        <f>Adaboost!B7</f>
        <v>3.1764705882352899</v>
      </c>
      <c r="F7" s="5">
        <f>XGBR!B7</f>
        <v>2.1913022999999998</v>
      </c>
      <c r="G7" s="5">
        <f>Huber!B7</f>
        <v>2.4995889498370101</v>
      </c>
      <c r="H7" s="5">
        <f>BayesRidge!B7</f>
        <v>2.1150806244299001</v>
      </c>
      <c r="I7" s="5">
        <f>Elastic!B7</f>
        <v>2.80975583484692</v>
      </c>
      <c r="J7" s="5">
        <f>GBR!B7</f>
        <v>2.2337251085280201</v>
      </c>
      <c r="K7" s="6">
        <f t="shared" si="0"/>
        <v>2.5382516803891124</v>
      </c>
      <c r="L7">
        <f t="shared" si="2"/>
        <v>3.1764705882352899</v>
      </c>
      <c r="M7">
        <f t="shared" si="3"/>
        <v>2.1150806244299001</v>
      </c>
      <c r="N7">
        <v>2.2000000000000002</v>
      </c>
      <c r="O7" s="5">
        <f>RF!C7</f>
        <v>4.22</v>
      </c>
      <c r="P7" s="5">
        <f>LR!C7</f>
        <v>4.6051362694571001</v>
      </c>
      <c r="Q7" s="5">
        <f>Adaboost!C7</f>
        <v>4.5122699386502996</v>
      </c>
      <c r="R7" s="5">
        <f>XGBR!C7</f>
        <v>4.1316860000000002</v>
      </c>
      <c r="S7" s="5">
        <f>Huber!C7</f>
        <v>4.2008735562054298</v>
      </c>
      <c r="T7" s="5">
        <f>BayesRidge!C7</f>
        <v>4.58374903839987</v>
      </c>
      <c r="U7" s="5">
        <f>Elastic!C7</f>
        <v>4.4950516341253701</v>
      </c>
      <c r="V7" s="5">
        <f>GBR!C7</f>
        <v>4.0926478747489998</v>
      </c>
      <c r="W7" s="6">
        <f t="shared" si="1"/>
        <v>4.3786295689660513</v>
      </c>
      <c r="X7" s="6">
        <f t="shared" si="4"/>
        <v>4.6051362694571001</v>
      </c>
      <c r="Y7" s="6">
        <f t="shared" si="5"/>
        <v>4.0926478747489998</v>
      </c>
      <c r="Z7">
        <v>4.5999999999999996</v>
      </c>
      <c r="AC7" s="6"/>
      <c r="AE7" t="s">
        <v>162</v>
      </c>
      <c r="AF7" s="6">
        <f>RF!D7</f>
        <v>4.38</v>
      </c>
      <c r="AG7" s="6">
        <f>LR!D7</f>
        <v>2.7687074881015699</v>
      </c>
      <c r="AH7" s="6">
        <f>Adaboost!D7</f>
        <v>4.1866323907455003</v>
      </c>
      <c r="AI7" s="6">
        <f>XGBR!D7</f>
        <v>4.4396719999999998</v>
      </c>
      <c r="AJ7" s="6">
        <f>Huber!D7</f>
        <v>2.1436403628867202</v>
      </c>
      <c r="AK7" s="6">
        <f>BayesRidge!D7</f>
        <v>2.9287462954120902</v>
      </c>
      <c r="AL7" s="6">
        <f>Elastic!D7</f>
        <v>4.7069892317213</v>
      </c>
      <c r="AM7" s="6">
        <f>GBR!D7</f>
        <v>3.6995888577530902</v>
      </c>
      <c r="AN7" s="6">
        <f>AVERAGE(AF7:AM7,Neural!D7)</f>
        <v>3.6128483279515868</v>
      </c>
      <c r="AO7" s="6">
        <f>MAX(AF7:AM7,Neural!D7)</f>
        <v>4.7069892317213</v>
      </c>
      <c r="AP7" s="6">
        <f>MIN(AF7:AM7,Neural!D7)</f>
        <v>2.1436403628867202</v>
      </c>
    </row>
    <row r="8" spans="1:42" ht="15" thickBot="1" x14ac:dyDescent="0.35">
      <c r="A8" t="s">
        <v>144</v>
      </c>
      <c r="B8" t="s">
        <v>145</v>
      </c>
      <c r="C8" s="5">
        <f>RF!B8</f>
        <v>3.01</v>
      </c>
      <c r="D8" s="5">
        <f>LR!B8</f>
        <v>3.4207976212604301</v>
      </c>
      <c r="E8" s="5">
        <f>Adaboost!B8</f>
        <v>3.5746527777777701</v>
      </c>
      <c r="F8" s="5">
        <f>XGBR!B8</f>
        <v>3.0006430000000002</v>
      </c>
      <c r="G8" s="5">
        <f>Huber!B8</f>
        <v>3.2010434669527901</v>
      </c>
      <c r="H8" s="5">
        <f>BayesRidge!B8</f>
        <v>3.3906968760491498</v>
      </c>
      <c r="I8" s="5">
        <f>Elastic!B8</f>
        <v>3.5695327072083902</v>
      </c>
      <c r="J8" s="5">
        <f>GBR!B8</f>
        <v>3.0319181927212102</v>
      </c>
      <c r="K8" s="6">
        <f t="shared" si="0"/>
        <v>3.1053288790039084</v>
      </c>
      <c r="L8">
        <f t="shared" si="2"/>
        <v>3.5746527777777701</v>
      </c>
      <c r="M8">
        <f t="shared" si="3"/>
        <v>3.0006430000000002</v>
      </c>
      <c r="N8">
        <v>3.3</v>
      </c>
      <c r="O8" s="5">
        <f>RF!C8</f>
        <v>4.04</v>
      </c>
      <c r="P8" s="5">
        <f>LR!C8</f>
        <v>4.4875790651859102</v>
      </c>
      <c r="Q8" s="5">
        <f>Adaboost!C8</f>
        <v>4.5122699386502996</v>
      </c>
      <c r="R8" s="5">
        <f>XGBR!C8</f>
        <v>4.1980351999999996</v>
      </c>
      <c r="S8" s="5">
        <f>Huber!C8</f>
        <v>4.30008101510305</v>
      </c>
      <c r="T8" s="5">
        <f>BayesRidge!C8</f>
        <v>4.5097368807864999</v>
      </c>
      <c r="U8" s="5">
        <f>Elastic!C8</f>
        <v>4.6122005317921904</v>
      </c>
      <c r="V8" s="5">
        <f>GBR!C8</f>
        <v>4.1127018223262901</v>
      </c>
      <c r="W8" s="6">
        <f t="shared" si="1"/>
        <v>4.3739751513079463</v>
      </c>
      <c r="X8" s="6">
        <f t="shared" si="4"/>
        <v>4.6122005317921904</v>
      </c>
      <c r="Y8" s="6">
        <f t="shared" si="5"/>
        <v>4.04</v>
      </c>
      <c r="Z8">
        <v>4.5999999999999996</v>
      </c>
      <c r="AA8" s="6">
        <f>MAX(L8,M8,X9,Y9)-MIN(L9,M9,X8,Y8)</f>
        <v>-0.46534722222222991</v>
      </c>
      <c r="AB8" s="6">
        <f>MIN(L8,M8,X9,Y9)-MAX(L9,M9,X8,Y8)</f>
        <v>-2.9119672806026298</v>
      </c>
      <c r="AC8" s="6"/>
      <c r="AE8" t="s">
        <v>163</v>
      </c>
      <c r="AF8" s="6">
        <f>RF!D8</f>
        <v>4.84</v>
      </c>
      <c r="AG8" s="6">
        <f>LR!D8</f>
        <v>3.2127936383599498</v>
      </c>
      <c r="AH8" s="6">
        <f>Adaboost!D8</f>
        <v>4.36825227151256</v>
      </c>
      <c r="AI8" s="6">
        <f>XGBR!D8</f>
        <v>4.4166283999999996</v>
      </c>
      <c r="AJ8" s="6">
        <f>Huber!D8</f>
        <v>3.2775748453312001</v>
      </c>
      <c r="AK8" s="6">
        <f>BayesRidge!D8</f>
        <v>3.3499313793157599</v>
      </c>
      <c r="AL8" s="6">
        <f>Elastic!D8</f>
        <v>4.97815249499806</v>
      </c>
      <c r="AM8" s="6">
        <f>GBR!D8</f>
        <v>4.99718796457912</v>
      </c>
      <c r="AN8" s="6">
        <f>AVERAGE(AF8:AM8,Neural!D8)</f>
        <v>4.0874499484984899</v>
      </c>
      <c r="AO8" s="6">
        <f>MAX(AF8:AM8,Neural!D8)</f>
        <v>4.99718796457912</v>
      </c>
      <c r="AP8" s="6">
        <f>MIN(AF8:AM8,Neural!D8)</f>
        <v>3.2127936383599498</v>
      </c>
    </row>
    <row r="9" spans="1:42" ht="15" thickBot="1" x14ac:dyDescent="0.35">
      <c r="A9" t="s">
        <v>145</v>
      </c>
      <c r="B9" t="s">
        <v>144</v>
      </c>
      <c r="C9" s="5">
        <f>RF!B9</f>
        <v>5.01</v>
      </c>
      <c r="D9" s="5">
        <f>LR!B9</f>
        <v>5.25328205554991</v>
      </c>
      <c r="E9" s="5">
        <f>Adaboost!B9</f>
        <v>5.9077212806026296</v>
      </c>
      <c r="F9" s="5">
        <f>XGBR!B9</f>
        <v>4.9850880000000002</v>
      </c>
      <c r="G9" s="5">
        <f>Huber!B9</f>
        <v>5.2991479855839003</v>
      </c>
      <c r="H9" s="5">
        <f>BayesRidge!B9</f>
        <v>5.2280059137954398</v>
      </c>
      <c r="I9" s="5">
        <f>Elastic!B9</f>
        <v>5.4817281842301204</v>
      </c>
      <c r="J9" s="5">
        <f>GBR!B9</f>
        <v>5.2654243698818899</v>
      </c>
      <c r="K9" s="6">
        <f t="shared" si="0"/>
        <v>5.2867017778025751</v>
      </c>
      <c r="L9">
        <f t="shared" si="2"/>
        <v>5.9077212806026296</v>
      </c>
      <c r="M9">
        <f t="shared" si="3"/>
        <v>4.9850880000000002</v>
      </c>
      <c r="N9">
        <v>5.3</v>
      </c>
      <c r="O9" s="5">
        <f>RF!C9</f>
        <v>3.01</v>
      </c>
      <c r="P9" s="5">
        <f>LR!C9</f>
        <v>3.39319734340895</v>
      </c>
      <c r="Q9" s="5">
        <f>Adaboost!C9</f>
        <v>3.2794959908361898</v>
      </c>
      <c r="R9" s="5">
        <f>XGBR!C9</f>
        <v>2.9957539999999998</v>
      </c>
      <c r="S9" s="5">
        <f>Huber!C9</f>
        <v>3.20060191181603</v>
      </c>
      <c r="T9" s="5">
        <f>BayesRidge!C9</f>
        <v>3.3500283855683199</v>
      </c>
      <c r="U9" s="5">
        <f>Elastic!C9</f>
        <v>3.46558821730935</v>
      </c>
      <c r="V9" s="5">
        <f>GBR!C9</f>
        <v>2.9975599198517</v>
      </c>
      <c r="W9" s="6">
        <f t="shared" si="1"/>
        <v>3.2171941464356508</v>
      </c>
      <c r="X9" s="6">
        <f t="shared" si="4"/>
        <v>3.46558821730935</v>
      </c>
      <c r="Y9" s="6">
        <f t="shared" si="5"/>
        <v>2.9957539999999998</v>
      </c>
      <c r="Z9">
        <v>3.2</v>
      </c>
      <c r="AC9" s="6"/>
      <c r="AE9" t="s">
        <v>164</v>
      </c>
      <c r="AF9" s="6">
        <f>RF!D9</f>
        <v>4.76</v>
      </c>
      <c r="AG9" s="6">
        <f>LR!D9</f>
        <v>6.3832040781925903</v>
      </c>
      <c r="AH9" s="6">
        <f>Adaboost!D9</f>
        <v>4.5529486366518697</v>
      </c>
      <c r="AI9" s="6">
        <f>XGBR!D9</f>
        <v>4.5557046000000003</v>
      </c>
      <c r="AJ9" s="6">
        <f>Huber!D9</f>
        <v>6.0375618693247599</v>
      </c>
      <c r="AK9" s="6">
        <f>BayesRidge!D9</f>
        <v>6.2940160597755099</v>
      </c>
      <c r="AL9" s="6">
        <f>Elastic!D9</f>
        <v>5.3192265326862298</v>
      </c>
      <c r="AM9" s="6">
        <f>GBR!D9</f>
        <v>4.3692458231669997</v>
      </c>
      <c r="AN9" s="6">
        <f>AVERAGE(AF9:AM9,Neural!D9)</f>
        <v>5.4239419473024322</v>
      </c>
      <c r="AO9" s="6">
        <f>MAX(AF9:AM9,Neural!D9)</f>
        <v>6.5435699259239302</v>
      </c>
      <c r="AP9" s="6">
        <f>MIN(AF9:AM9,Neural!D9)</f>
        <v>4.3692458231669997</v>
      </c>
    </row>
    <row r="10" spans="1:42" ht="15" thickBot="1" x14ac:dyDescent="0.35">
      <c r="A10" t="s">
        <v>146</v>
      </c>
      <c r="B10" t="s">
        <v>125</v>
      </c>
      <c r="C10" s="5">
        <f>RF!B10</f>
        <v>4.01</v>
      </c>
      <c r="D10" s="5">
        <f>LR!B10</f>
        <v>4.0650898494763599</v>
      </c>
      <c r="E10" s="5">
        <f>Adaboost!B10</f>
        <v>4.4358407079645996</v>
      </c>
      <c r="F10" s="5">
        <f>XGBR!B10</f>
        <v>3.0264715999999998</v>
      </c>
      <c r="G10" s="5">
        <f>Huber!B10</f>
        <v>4.1000898634791998</v>
      </c>
      <c r="H10" s="5">
        <f>BayesRidge!B10</f>
        <v>4.0510301444231303</v>
      </c>
      <c r="I10" s="5">
        <f>Elastic!B10</f>
        <v>3.7449774526146302</v>
      </c>
      <c r="J10" s="5">
        <f>GBR!B10</f>
        <v>4.0309803367423598</v>
      </c>
      <c r="K10" s="6">
        <f t="shared" si="0"/>
        <v>3.9427784716063274</v>
      </c>
      <c r="L10">
        <f t="shared" si="2"/>
        <v>4.4358407079645996</v>
      </c>
      <c r="M10">
        <f t="shared" si="3"/>
        <v>3.0264715999999998</v>
      </c>
      <c r="N10">
        <v>3.8</v>
      </c>
      <c r="O10" s="5">
        <f>RF!C10</f>
        <v>4.09</v>
      </c>
      <c r="P10" s="5">
        <f>LR!C10</f>
        <v>4.1983069542287801</v>
      </c>
      <c r="Q10" s="5">
        <f>Adaboost!C10</f>
        <v>4.5122699386502996</v>
      </c>
      <c r="R10" s="5">
        <f>XGBR!C10</f>
        <v>4.1964207</v>
      </c>
      <c r="S10" s="5">
        <f>Huber!C10</f>
        <v>4.2991364995818202</v>
      </c>
      <c r="T10" s="5">
        <f>BayesRidge!C10</f>
        <v>4.2246421231567099</v>
      </c>
      <c r="U10" s="5">
        <f>Elastic!C10</f>
        <v>4.2962090840528298</v>
      </c>
      <c r="V10" s="5">
        <f>GBR!C10</f>
        <v>4.0678230443058903</v>
      </c>
      <c r="W10" s="6">
        <f t="shared" si="1"/>
        <v>4.2259638710797454</v>
      </c>
      <c r="X10" s="6">
        <f t="shared" si="4"/>
        <v>4.5122699386502996</v>
      </c>
      <c r="Y10" s="6">
        <f t="shared" si="5"/>
        <v>4.0678230443058903</v>
      </c>
      <c r="Z10">
        <v>4.5999999999999996</v>
      </c>
      <c r="AA10" s="6">
        <f>MAX(L10,M10,X11,Y11)-MIN(L11,M11,X10,Y10)</f>
        <v>2.6141046665374796</v>
      </c>
      <c r="AB10" s="6">
        <f>MIN(L10,M10,X11,Y11)-MAX(L11,M11,X10,Y10)</f>
        <v>-3.4702725860465105</v>
      </c>
      <c r="AC10" s="6"/>
      <c r="AE10" t="s">
        <v>165</v>
      </c>
      <c r="AF10" s="6">
        <f>RF!D10</f>
        <v>4.88</v>
      </c>
      <c r="AG10" s="6">
        <f>LR!D10</f>
        <v>4.7959073422544503</v>
      </c>
      <c r="AH10" s="6">
        <f>Adaboost!D10</f>
        <v>4.5389114954221697</v>
      </c>
      <c r="AI10" s="6">
        <f>XGBR!D10</f>
        <v>4.523237</v>
      </c>
      <c r="AJ10" s="6">
        <f>Huber!D10</f>
        <v>4.8741484230132199</v>
      </c>
      <c r="AK10" s="6">
        <f>BayesRidge!D10</f>
        <v>4.8253265096600204</v>
      </c>
      <c r="AL10" s="6">
        <f>Elastic!D10</f>
        <v>5.0550952155748696</v>
      </c>
      <c r="AM10" s="6">
        <f>GBR!D10</f>
        <v>4.8710343860315302</v>
      </c>
      <c r="AN10" s="6">
        <f>AVERAGE(AF10:AM10,Neural!D10)</f>
        <v>4.7933260109826499</v>
      </c>
      <c r="AO10" s="6">
        <f>MAX(AF10:AM10,Neural!D10)</f>
        <v>5.0550952155748696</v>
      </c>
      <c r="AP10" s="6">
        <f>MIN(AF10:AM10,Neural!D10)</f>
        <v>4.523237</v>
      </c>
    </row>
    <row r="11" spans="1:42" ht="15" thickBot="1" x14ac:dyDescent="0.35">
      <c r="A11" t="s">
        <v>125</v>
      </c>
      <c r="B11" t="s">
        <v>146</v>
      </c>
      <c r="C11" s="5">
        <f>RF!B11</f>
        <v>6</v>
      </c>
      <c r="D11" s="5">
        <f>LR!B11</f>
        <v>6.0946021405982904</v>
      </c>
      <c r="E11" s="5">
        <f>Adaboost!B11</f>
        <v>6.4967441860465103</v>
      </c>
      <c r="F11" s="5">
        <f>XGBR!B11</f>
        <v>6.0074573000000004</v>
      </c>
      <c r="G11" s="5">
        <f>Huber!B11</f>
        <v>5.9994634409497296</v>
      </c>
      <c r="H11" s="5">
        <f>BayesRidge!B11</f>
        <v>6.1126274401072704</v>
      </c>
      <c r="I11" s="5">
        <f>Elastic!B11</f>
        <v>5.90475208222046</v>
      </c>
      <c r="J11" s="5">
        <f>GBR!B11</f>
        <v>6.0607200385208797</v>
      </c>
      <c r="K11" s="6">
        <f t="shared" si="0"/>
        <v>6.0766263501126048</v>
      </c>
      <c r="L11">
        <f t="shared" si="2"/>
        <v>6.4967441860465103</v>
      </c>
      <c r="M11">
        <f t="shared" si="3"/>
        <v>5.90475208222046</v>
      </c>
      <c r="N11">
        <v>6.1</v>
      </c>
      <c r="O11" s="5">
        <f>RF!C11</f>
        <v>6.04</v>
      </c>
      <c r="P11" s="5">
        <f>LR!C11</f>
        <v>5.9355554286897103</v>
      </c>
      <c r="Q11" s="5">
        <f>Adaboost!C11</f>
        <v>6.6819277108433699</v>
      </c>
      <c r="R11" s="5">
        <f>XGBR!C11</f>
        <v>5.2315154000000001</v>
      </c>
      <c r="S11" s="5">
        <f>Huber!C11</f>
        <v>5.8002987772727597</v>
      </c>
      <c r="T11" s="5">
        <f>BayesRidge!C11</f>
        <v>5.9366741611385603</v>
      </c>
      <c r="U11" s="5">
        <f>Elastic!C11</f>
        <v>5.3806609145613198</v>
      </c>
      <c r="V11" s="5">
        <f>GBR!C11</f>
        <v>6.0363363109789496</v>
      </c>
      <c r="W11" s="6">
        <f t="shared" si="1"/>
        <v>5.8816517563070319</v>
      </c>
      <c r="X11" s="6">
        <f t="shared" si="4"/>
        <v>6.6819277108433699</v>
      </c>
      <c r="Y11" s="6">
        <f t="shared" si="5"/>
        <v>5.2315154000000001</v>
      </c>
      <c r="Z11">
        <v>6</v>
      </c>
      <c r="AC11" s="6"/>
      <c r="AE11" t="s">
        <v>166</v>
      </c>
      <c r="AF11" s="6">
        <f>RF!D11</f>
        <v>4.3600000000000003</v>
      </c>
      <c r="AG11" s="6">
        <f>LR!D11</f>
        <v>5.9962900745039596</v>
      </c>
      <c r="AH11" s="6">
        <f>Adaboost!D11</f>
        <v>4.7251475261007698</v>
      </c>
      <c r="AI11" s="6">
        <f>XGBR!D11</f>
        <v>4.1568639999999997</v>
      </c>
      <c r="AJ11" s="6">
        <f>Huber!D11</f>
        <v>5.72262017430395</v>
      </c>
      <c r="AK11" s="6">
        <f>BayesRidge!D11</f>
        <v>6.0908972600544597</v>
      </c>
      <c r="AL11" s="6">
        <f>Elastic!D11</f>
        <v>5.2178788401832996</v>
      </c>
      <c r="AM11" s="6">
        <f>GBR!D11</f>
        <v>4.3370414672431599</v>
      </c>
      <c r="AN11" s="6">
        <f>AVERAGE(AF11:AM11,Neural!D11)</f>
        <v>5.1869900536866531</v>
      </c>
      <c r="AO11" s="6">
        <f>MAX(AF11:AM11,Neural!D11)</f>
        <v>6.0908972600544597</v>
      </c>
      <c r="AP11" s="6">
        <f>MIN(AF11:AM11,Neural!D11)</f>
        <v>4.1568639999999997</v>
      </c>
    </row>
    <row r="12" spans="1:42" ht="15" thickBot="1" x14ac:dyDescent="0.35">
      <c r="A12" t="s">
        <v>152</v>
      </c>
      <c r="B12" t="s">
        <v>147</v>
      </c>
      <c r="C12" s="5">
        <f>RF!B12</f>
        <v>4.09</v>
      </c>
      <c r="D12" s="5">
        <f>LR!B12</f>
        <v>3.9763849618520699</v>
      </c>
      <c r="E12" s="5">
        <f>Adaboost!B12</f>
        <v>4.4358407079645996</v>
      </c>
      <c r="F12" s="5">
        <f>XGBR!B12</f>
        <v>2.9620218</v>
      </c>
      <c r="G12" s="5">
        <f>Huber!B12</f>
        <v>3.90033457159157</v>
      </c>
      <c r="H12" s="5">
        <f>BayesRidge!B12</f>
        <v>4.0668827303517903</v>
      </c>
      <c r="I12" s="5">
        <f>Elastic!B12</f>
        <v>3.8351980232480298</v>
      </c>
      <c r="J12" s="5">
        <f>GBR!B12</f>
        <v>4.0909868188011798</v>
      </c>
      <c r="K12" s="6">
        <f t="shared" si="0"/>
        <v>3.9223438150005348</v>
      </c>
      <c r="L12">
        <f t="shared" si="2"/>
        <v>4.4358407079645996</v>
      </c>
      <c r="M12">
        <f t="shared" si="3"/>
        <v>2.9620218</v>
      </c>
      <c r="N12">
        <v>4.0999999999999996</v>
      </c>
      <c r="O12" s="5">
        <f>RF!C12</f>
        <v>7.03</v>
      </c>
      <c r="P12" s="5">
        <f>LR!C12</f>
        <v>7.66196404056637</v>
      </c>
      <c r="Q12" s="5">
        <f>Adaboost!C12</f>
        <v>7.9493392070484497</v>
      </c>
      <c r="R12" s="5">
        <f>XGBR!C12</f>
        <v>7.0807770000000003</v>
      </c>
      <c r="S12" s="5">
        <f>Huber!C12</f>
        <v>7.4001614014409904</v>
      </c>
      <c r="T12" s="5">
        <f>BayesRidge!C12</f>
        <v>7.71901997494078</v>
      </c>
      <c r="U12" s="5">
        <f>Elastic!C12</f>
        <v>6.6663145119369904</v>
      </c>
      <c r="V12" s="5">
        <f>GBR!C12</f>
        <v>7.0168098961413703</v>
      </c>
      <c r="W12" s="6">
        <f t="shared" si="1"/>
        <v>7.3667281052958282</v>
      </c>
      <c r="X12" s="6">
        <f t="shared" si="4"/>
        <v>7.9493392070484497</v>
      </c>
      <c r="Y12" s="6">
        <f t="shared" si="5"/>
        <v>6.6663145119369904</v>
      </c>
      <c r="Z12">
        <v>7.8</v>
      </c>
      <c r="AA12" s="6">
        <f>MAX(L12,M12,X13,Y13)-MIN(L13,M13,X12,Y12)</f>
        <v>1.9675958853996294</v>
      </c>
      <c r="AB12" s="6">
        <f>MIN(L12,M12,X13,Y13)-MAX(L13,M13,X12,Y12)</f>
        <v>-4.9873174070484492</v>
      </c>
      <c r="AC12" s="6"/>
      <c r="AE12" t="s">
        <v>167</v>
      </c>
      <c r="AF12" s="6">
        <f>RF!D12</f>
        <v>5.0599999999999996</v>
      </c>
      <c r="AG12" s="6">
        <f>LR!D12</f>
        <v>4.1081329658951997</v>
      </c>
      <c r="AH12" s="6">
        <f>Adaboost!D12</f>
        <v>4.5341476957245899</v>
      </c>
      <c r="AI12" s="6">
        <f>XGBR!D12</f>
        <v>4.9779470000000003</v>
      </c>
      <c r="AJ12" s="6">
        <f>Huber!D12</f>
        <v>4.0221922369238596</v>
      </c>
      <c r="AK12" s="6">
        <f>BayesRidge!D12</f>
        <v>4.0466564138216601</v>
      </c>
      <c r="AL12" s="6">
        <f>Elastic!D12</f>
        <v>5.0801787161350598</v>
      </c>
      <c r="AM12" s="6">
        <f>GBR!D12</f>
        <v>5.3076845568601199</v>
      </c>
      <c r="AN12" s="6">
        <f>AVERAGE(AF12:AM12,Neural!D12)</f>
        <v>4.5963589959513689</v>
      </c>
      <c r="AO12" s="6">
        <f>MAX(AF12:AM12,Neural!D12)</f>
        <v>5.3076845568601199</v>
      </c>
      <c r="AP12" s="6">
        <f>MIN(AF12:AM12,Neural!D12)</f>
        <v>4.0221922369238596</v>
      </c>
    </row>
    <row r="13" spans="1:42" ht="15" thickBot="1" x14ac:dyDescent="0.35">
      <c r="A13" t="s">
        <v>147</v>
      </c>
      <c r="B13" t="s">
        <v>152</v>
      </c>
      <c r="C13" s="5">
        <f>RF!B13</f>
        <v>4.3099999999999996</v>
      </c>
      <c r="D13" s="5">
        <f>LR!B13</f>
        <v>4.1195784034304799</v>
      </c>
      <c r="E13" s="5">
        <f>Adaboost!B13</f>
        <v>4.4358407079645996</v>
      </c>
      <c r="F13" s="5">
        <f>XGBR!B13</f>
        <v>4.3268566000000002</v>
      </c>
      <c r="G13" s="5">
        <f>Huber!B13</f>
        <v>4.09983666764614</v>
      </c>
      <c r="H13" s="5">
        <f>BayesRidge!B13</f>
        <v>4.0662519553998298</v>
      </c>
      <c r="I13" s="5">
        <f>Elastic!B13</f>
        <v>4.2923583969257697</v>
      </c>
      <c r="J13" s="5">
        <f>GBR!B13</f>
        <v>4.0578862082642804</v>
      </c>
      <c r="K13" s="6">
        <f t="shared" si="0"/>
        <v>4.1882708195703167</v>
      </c>
      <c r="L13">
        <f t="shared" si="2"/>
        <v>4.4358407079645996</v>
      </c>
      <c r="M13">
        <f t="shared" si="3"/>
        <v>4.0578862082642804</v>
      </c>
      <c r="N13">
        <v>4.5</v>
      </c>
      <c r="O13" s="5">
        <f>RF!C13</f>
        <v>5.05</v>
      </c>
      <c r="P13" s="5">
        <f>LR!C13</f>
        <v>5.4156665512166802</v>
      </c>
      <c r="Q13" s="5">
        <f>Adaboost!C13</f>
        <v>6.0254820936639097</v>
      </c>
      <c r="R13" s="5">
        <f>XGBR!C13</f>
        <v>4.9098670000000002</v>
      </c>
      <c r="S13" s="5">
        <f>Huber!C13</f>
        <v>5.4003932709702802</v>
      </c>
      <c r="T13" s="5">
        <f>BayesRidge!C13</f>
        <v>5.4219435983660897</v>
      </c>
      <c r="U13" s="5">
        <f>Elastic!C13</f>
        <v>5.1637282105665703</v>
      </c>
      <c r="V13" s="5">
        <f>GBR!C13</f>
        <v>5.1086907182260104</v>
      </c>
      <c r="W13" s="6">
        <f t="shared" si="1"/>
        <v>5.3182494109739187</v>
      </c>
      <c r="X13" s="6">
        <f t="shared" si="4"/>
        <v>6.0254820936639097</v>
      </c>
      <c r="Y13" s="6">
        <f t="shared" si="5"/>
        <v>4.9098670000000002</v>
      </c>
      <c r="Z13">
        <v>5.4</v>
      </c>
      <c r="AC13" s="6"/>
      <c r="AE13" t="s">
        <v>168</v>
      </c>
      <c r="AF13" s="6">
        <f>RF!D13</f>
        <v>3.78</v>
      </c>
      <c r="AG13" s="6">
        <f>LR!D13</f>
        <v>4.8065463162551003</v>
      </c>
      <c r="AH13" s="6">
        <f>Adaboost!D13</f>
        <v>4.5529486366518697</v>
      </c>
      <c r="AI13" s="6">
        <f>XGBR!D13</f>
        <v>3.4290910000000001</v>
      </c>
      <c r="AJ13" s="6">
        <f>Huber!D13</f>
        <v>5.0628138743939797</v>
      </c>
      <c r="AK13" s="6">
        <f>BayesRidge!D13</f>
        <v>4.8149672959094199</v>
      </c>
      <c r="AL13" s="6">
        <f>Elastic!D13</f>
        <v>5.04319510231148</v>
      </c>
      <c r="AM13" s="6">
        <f>GBR!D13</f>
        <v>3.7764635169981902</v>
      </c>
      <c r="AN13" s="6">
        <f>AVERAGE(AF13:AM13,Neural!D13)</f>
        <v>4.4746764912134989</v>
      </c>
      <c r="AO13" s="6">
        <f>MAX(AF13:AM13,Neural!D13)</f>
        <v>5.0628138743939797</v>
      </c>
      <c r="AP13" s="6">
        <f>MIN(AF13:AM13,Neural!D13)</f>
        <v>3.4290910000000001</v>
      </c>
    </row>
    <row r="14" spans="1:42" ht="15" thickBot="1" x14ac:dyDescent="0.35">
      <c r="A14" t="s">
        <v>141</v>
      </c>
      <c r="B14" t="s">
        <v>123</v>
      </c>
      <c r="C14" s="5">
        <f>RF!B14</f>
        <v>3.01</v>
      </c>
      <c r="D14" s="5">
        <f>LR!B14</f>
        <v>3.3966557220964702</v>
      </c>
      <c r="E14" s="5">
        <f>Adaboost!B14</f>
        <v>3.5746527777777701</v>
      </c>
      <c r="F14" s="5">
        <f>XGBR!B14</f>
        <v>3.1850366999999999</v>
      </c>
      <c r="G14" s="5">
        <f>Huber!B14</f>
        <v>3.2005647358462599</v>
      </c>
      <c r="H14" s="5">
        <f>BayesRidge!B14</f>
        <v>3.3826519930147998</v>
      </c>
      <c r="I14" s="5">
        <f>Elastic!B14</f>
        <v>3.7184459916158099</v>
      </c>
      <c r="J14" s="5">
        <f>GBR!B14</f>
        <v>3.0486250549156302</v>
      </c>
      <c r="K14" s="6">
        <f t="shared" si="0"/>
        <v>3.3266461022669609</v>
      </c>
      <c r="L14">
        <f t="shared" si="2"/>
        <v>3.7184459916158099</v>
      </c>
      <c r="M14">
        <f t="shared" si="3"/>
        <v>3.01</v>
      </c>
      <c r="N14">
        <v>3.6</v>
      </c>
      <c r="O14" s="5">
        <f>RF!C14</f>
        <v>4.16</v>
      </c>
      <c r="P14" s="5">
        <f>LR!C14</f>
        <v>4.3718921444933301</v>
      </c>
      <c r="Q14" s="5">
        <f>Adaboost!C14</f>
        <v>4.5122699386502996</v>
      </c>
      <c r="R14" s="5">
        <f>XGBR!C14</f>
        <v>4.0945099999999996</v>
      </c>
      <c r="S14" s="5">
        <f>Huber!C14</f>
        <v>4.2998532073189999</v>
      </c>
      <c r="T14" s="5">
        <f>BayesRidge!C14</f>
        <v>4.3757514869312804</v>
      </c>
      <c r="U14" s="5">
        <f>Elastic!C14</f>
        <v>4.3140572921642102</v>
      </c>
      <c r="V14" s="5">
        <f>GBR!C14</f>
        <v>4.0678230443058903</v>
      </c>
      <c r="W14" s="6">
        <f t="shared" si="1"/>
        <v>4.2881052445314047</v>
      </c>
      <c r="X14" s="6">
        <f t="shared" si="4"/>
        <v>4.5122699386502996</v>
      </c>
      <c r="Y14" s="6">
        <f t="shared" si="5"/>
        <v>4.0678230443058903</v>
      </c>
      <c r="Z14">
        <v>4.4000000000000004</v>
      </c>
      <c r="AA14" s="6">
        <f>MAX(L14,M14,X15,Y15)-MIN(L15,M15,X14,Y14)</f>
        <v>0.91217695569411017</v>
      </c>
      <c r="AB14" s="6">
        <f>MIN(L14,M14,X15,Y15)-MAX(L15,M15,X14,Y14)</f>
        <v>-2.9370000000000003</v>
      </c>
      <c r="AC14" s="6"/>
      <c r="AE14" t="s">
        <v>169</v>
      </c>
      <c r="AF14" s="6">
        <f>RF!D14</f>
        <v>5.5</v>
      </c>
      <c r="AG14" s="6">
        <f>LR!D14</f>
        <v>5.49163933545411</v>
      </c>
      <c r="AH14" s="6">
        <f>Adaboost!D14</f>
        <v>4.7251475261007698</v>
      </c>
      <c r="AI14" s="6">
        <f>XGBR!D14</f>
        <v>5.4517699999999998</v>
      </c>
      <c r="AJ14" s="6">
        <f>Huber!D14</f>
        <v>5.57161863141609</v>
      </c>
      <c r="AK14" s="6">
        <f>BayesRidge!D14</f>
        <v>5.6657788413113499</v>
      </c>
      <c r="AL14" s="6">
        <f>Elastic!D14</f>
        <v>5.4472047851729002</v>
      </c>
      <c r="AM14" s="6">
        <f>GBR!D14</f>
        <v>5.1427436743874697</v>
      </c>
      <c r="AN14" s="6">
        <f>AVERAGE(AF14:AM14,Neural!D14)</f>
        <v>5.3951195932344609</v>
      </c>
      <c r="AO14" s="6">
        <f>MAX(AF14:AM14,Neural!D14)</f>
        <v>5.6657788413113499</v>
      </c>
      <c r="AP14" s="6">
        <f>MIN(AF14:AM14,Neural!D14)</f>
        <v>4.7251475261007698</v>
      </c>
    </row>
    <row r="15" spans="1:42" ht="15" thickBot="1" x14ac:dyDescent="0.35">
      <c r="A15" t="s">
        <v>123</v>
      </c>
      <c r="B15" t="s">
        <v>141</v>
      </c>
      <c r="C15" s="5">
        <f>RF!B15</f>
        <v>5.04</v>
      </c>
      <c r="D15" s="5">
        <f>LR!B15</f>
        <v>4.9331399374097398</v>
      </c>
      <c r="E15" s="5">
        <f>Adaboost!B15</f>
        <v>5.9470000000000001</v>
      </c>
      <c r="F15" s="5">
        <f>XGBR!B15</f>
        <v>4.2447179999999998</v>
      </c>
      <c r="G15" s="5">
        <f>Huber!B15</f>
        <v>4.6999307257521901</v>
      </c>
      <c r="H15" s="5">
        <f>BayesRidge!B15</f>
        <v>4.8760658287516296</v>
      </c>
      <c r="I15" s="5">
        <f>Elastic!B15</f>
        <v>4.6832211206126004</v>
      </c>
      <c r="J15" s="5">
        <f>GBR!B15</f>
        <v>5.2047551782575701</v>
      </c>
      <c r="K15" s="6">
        <f t="shared" si="0"/>
        <v>4.9380041580791341</v>
      </c>
      <c r="L15">
        <f t="shared" si="2"/>
        <v>5.9470000000000001</v>
      </c>
      <c r="M15">
        <f t="shared" si="3"/>
        <v>4.2447179999999998</v>
      </c>
      <c r="N15">
        <v>5</v>
      </c>
      <c r="O15" s="5">
        <f>RF!C15</f>
        <v>4.9800000000000004</v>
      </c>
      <c r="P15" s="5">
        <f>LR!C15</f>
        <v>4.3722174301752403</v>
      </c>
      <c r="Q15" s="5">
        <f>Adaboost!C15</f>
        <v>4.5122699386502996</v>
      </c>
      <c r="R15" s="5">
        <f>XGBR!C15</f>
        <v>4.0842853000000003</v>
      </c>
      <c r="S15" s="5">
        <f>Huber!C15</f>
        <v>4.2007613102869996</v>
      </c>
      <c r="T15" s="5">
        <f>BayesRidge!C15</f>
        <v>4.3453001496309698</v>
      </c>
      <c r="U15" s="5">
        <f>Elastic!C15</f>
        <v>4.2214674899879601</v>
      </c>
      <c r="V15" s="5">
        <f>GBR!C15</f>
        <v>4.0508876891022698</v>
      </c>
      <c r="W15" s="6">
        <f t="shared" si="1"/>
        <v>4.3487816375618067</v>
      </c>
      <c r="X15" s="6">
        <f t="shared" si="4"/>
        <v>4.9800000000000004</v>
      </c>
      <c r="Y15" s="6">
        <f t="shared" si="5"/>
        <v>4.0508876891022698</v>
      </c>
      <c r="Z15">
        <v>4.2</v>
      </c>
      <c r="AC15" s="6"/>
      <c r="AE15" t="s">
        <v>170</v>
      </c>
      <c r="AF15" s="6">
        <f>RF!D15</f>
        <v>4.16</v>
      </c>
      <c r="AG15" s="6">
        <f>LR!D15</f>
        <v>3.53098731251555</v>
      </c>
      <c r="AH15" s="6">
        <f>Adaboost!D15</f>
        <v>4.1615853658536501</v>
      </c>
      <c r="AI15" s="6">
        <f>XGBR!D15</f>
        <v>3.4760081999999999</v>
      </c>
      <c r="AJ15" s="6">
        <f>Huber!D15</f>
        <v>3.73818103602125</v>
      </c>
      <c r="AK15" s="6">
        <f>BayesRidge!D15</f>
        <v>3.5412822536505399</v>
      </c>
      <c r="AL15" s="6">
        <f>Elastic!D15</f>
        <v>4.6370537743867999</v>
      </c>
      <c r="AM15" s="6">
        <f>GBR!D15</f>
        <v>3.6006702317733401</v>
      </c>
      <c r="AN15" s="6">
        <f>AVERAGE(AF15:AM15,Neural!D15)</f>
        <v>3.8335681767130865</v>
      </c>
      <c r="AO15" s="6">
        <f>MAX(AF15:AM15,Neural!D15)</f>
        <v>4.6370537743867999</v>
      </c>
      <c r="AP15" s="6">
        <f>MIN(AF15:AM15,Neural!D15)</f>
        <v>3.4760081999999999</v>
      </c>
    </row>
    <row r="16" spans="1:42" ht="15" thickBot="1" x14ac:dyDescent="0.35">
      <c r="A16" t="s">
        <v>127</v>
      </c>
      <c r="B16" t="s">
        <v>129</v>
      </c>
      <c r="C16" s="5">
        <f>RF!B16</f>
        <v>5.07</v>
      </c>
      <c r="D16" s="5">
        <f>LR!B16</f>
        <v>5.8030024761859602</v>
      </c>
      <c r="E16" s="5">
        <f>Adaboost!B16</f>
        <v>6.0122116689280798</v>
      </c>
      <c r="F16" s="5">
        <f>XGBR!B16</f>
        <v>5.2675457000000003</v>
      </c>
      <c r="G16" s="5">
        <f>Huber!B16</f>
        <v>5.5006523897111697</v>
      </c>
      <c r="H16" s="5">
        <f>BayesRidge!B16</f>
        <v>5.8016458924237</v>
      </c>
      <c r="I16" s="5">
        <f>Elastic!B16</f>
        <v>5.2074679182033803</v>
      </c>
      <c r="J16" s="5">
        <f>GBR!B16</f>
        <v>5.2654243698818899</v>
      </c>
      <c r="K16" s="6">
        <f t="shared" si="0"/>
        <v>5.535289287302799</v>
      </c>
      <c r="L16">
        <f t="shared" si="2"/>
        <v>6.0122116689280798</v>
      </c>
      <c r="M16">
        <f t="shared" si="3"/>
        <v>5.07</v>
      </c>
      <c r="N16">
        <v>5.9</v>
      </c>
      <c r="O16" s="5">
        <f>RF!C16</f>
        <v>4.0199999999999996</v>
      </c>
      <c r="P16" s="5">
        <f>LR!C16</f>
        <v>4.0752466437608303</v>
      </c>
      <c r="Q16" s="5">
        <f>Adaboost!C16</f>
        <v>4.5122699386502996</v>
      </c>
      <c r="R16" s="5">
        <f>XGBR!C16</f>
        <v>4.0812854999999999</v>
      </c>
      <c r="S16" s="5">
        <f>Huber!C16</f>
        <v>4.0997994780577098</v>
      </c>
      <c r="T16" s="5">
        <f>BayesRidge!C16</f>
        <v>4.0534752854511202</v>
      </c>
      <c r="U16" s="5">
        <f>Elastic!C16</f>
        <v>4.57549509160871</v>
      </c>
      <c r="V16" s="5">
        <f>GBR!C16</f>
        <v>4.1384566087561296</v>
      </c>
      <c r="W16" s="6">
        <f t="shared" si="1"/>
        <v>4.1820910204722175</v>
      </c>
      <c r="X16" s="6">
        <f t="shared" si="4"/>
        <v>4.57549509160871</v>
      </c>
      <c r="Y16" s="6">
        <f t="shared" si="5"/>
        <v>4.0199999999999996</v>
      </c>
      <c r="Z16">
        <v>4.0999999999999996</v>
      </c>
      <c r="AA16" s="6">
        <f>MAX(L16,M16,X17,Y17)-MIN(L17,M17,X16,Y16)</f>
        <v>4.0122116689280798</v>
      </c>
      <c r="AB16" s="6">
        <f>MIN(L16,M16,X17,Y17)-MAX(L17,M17,X16,Y16)</f>
        <v>-1.5203460916087099</v>
      </c>
      <c r="AC16" s="6"/>
      <c r="AE16" t="s">
        <v>171</v>
      </c>
      <c r="AF16" s="6">
        <f>RF!D16</f>
        <v>5.2</v>
      </c>
      <c r="AG16" s="6">
        <f>LR!D16</f>
        <v>5.1232096864742296</v>
      </c>
      <c r="AH16" s="6">
        <f>Adaboost!D16</f>
        <v>4.55099449851883</v>
      </c>
      <c r="AI16" s="6">
        <f>XGBR!D16</f>
        <v>4.8288330000000004</v>
      </c>
      <c r="AJ16" s="6">
        <f>Huber!D16</f>
        <v>5.0090373183350803</v>
      </c>
      <c r="AK16" s="6">
        <f>BayesRidge!D16</f>
        <v>5.1713616446640103</v>
      </c>
      <c r="AL16" s="6">
        <f>Elastic!D16</f>
        <v>5.2580141727712801</v>
      </c>
      <c r="AM16" s="6">
        <f>GBR!D16</f>
        <v>5.0672319292986696</v>
      </c>
      <c r="AN16" s="6">
        <f>AVERAGE(AF16:AM16,Neural!D16)</f>
        <v>5.0295866901862389</v>
      </c>
      <c r="AO16" s="6">
        <f>MAX(AF16:AM16,Neural!D16)</f>
        <v>5.2580141727712801</v>
      </c>
      <c r="AP16" s="6">
        <f>MIN(AF16:AM16,Neural!D16)</f>
        <v>4.55099449851883</v>
      </c>
    </row>
    <row r="17" spans="1:42" ht="15" thickBot="1" x14ac:dyDescent="0.35">
      <c r="A17" t="s">
        <v>129</v>
      </c>
      <c r="B17" t="s">
        <v>127</v>
      </c>
      <c r="C17" s="5">
        <f>RF!B17</f>
        <v>2</v>
      </c>
      <c r="D17" s="5">
        <f>LR!B17</f>
        <v>2.1710398140802099</v>
      </c>
      <c r="E17" s="5">
        <f>Adaboost!B17</f>
        <v>3.1764705882352899</v>
      </c>
      <c r="F17" s="5">
        <f>XGBR!B17</f>
        <v>2.0315576000000002</v>
      </c>
      <c r="G17" s="5">
        <f>Huber!B17</f>
        <v>2.3995271435220702</v>
      </c>
      <c r="H17" s="5">
        <f>BayesRidge!B17</f>
        <v>2.1491971883305698</v>
      </c>
      <c r="I17" s="5">
        <f>Elastic!B17</f>
        <v>2.7136336806847199</v>
      </c>
      <c r="J17" s="5">
        <f>GBR!B17</f>
        <v>2.02589809505651</v>
      </c>
      <c r="K17" s="6">
        <f t="shared" si="0"/>
        <v>2.2918723579707483</v>
      </c>
      <c r="L17">
        <f t="shared" si="2"/>
        <v>3.1764705882352899</v>
      </c>
      <c r="M17">
        <f t="shared" si="3"/>
        <v>2</v>
      </c>
      <c r="N17">
        <v>2.1</v>
      </c>
      <c r="O17" s="5">
        <f>RF!C17</f>
        <v>4.03</v>
      </c>
      <c r="P17" s="5">
        <f>LR!C17</f>
        <v>3.8094481221579799</v>
      </c>
      <c r="Q17" s="5">
        <f>Adaboost!C17</f>
        <v>4.5122699386502996</v>
      </c>
      <c r="R17" s="5">
        <f>XGBR!C17</f>
        <v>3.0551490000000001</v>
      </c>
      <c r="S17" s="5">
        <f>Huber!C17</f>
        <v>3.6004966362067701</v>
      </c>
      <c r="T17" s="5">
        <f>BayesRidge!C17</f>
        <v>3.7724893763343301</v>
      </c>
      <c r="U17" s="5">
        <f>Elastic!C17</f>
        <v>3.9072457181848099</v>
      </c>
      <c r="V17" s="5">
        <f>GBR!C17</f>
        <v>4.0862869697885502</v>
      </c>
      <c r="W17" s="6">
        <f t="shared" si="1"/>
        <v>3.8383057899967934</v>
      </c>
      <c r="X17" s="6">
        <f t="shared" si="4"/>
        <v>4.5122699386502996</v>
      </c>
      <c r="Y17" s="6">
        <f t="shared" si="5"/>
        <v>3.0551490000000001</v>
      </c>
      <c r="Z17">
        <v>3.7</v>
      </c>
      <c r="AC17" s="6"/>
      <c r="AE17" t="s">
        <v>172</v>
      </c>
      <c r="AF17" s="6">
        <f>RF!D17</f>
        <v>5.48</v>
      </c>
      <c r="AG17" s="6">
        <f>LR!D17</f>
        <v>6.0259619145433003</v>
      </c>
      <c r="AH17" s="6">
        <f>Adaboost!D17</f>
        <v>4.79213483146067</v>
      </c>
      <c r="AI17" s="6">
        <f>XGBR!D17</f>
        <v>4.2496939999999999</v>
      </c>
      <c r="AJ17" s="6">
        <f>Huber!D17</f>
        <v>5.9465879357386697</v>
      </c>
      <c r="AK17" s="6">
        <f>BayesRidge!D17</f>
        <v>6.10170566082527</v>
      </c>
      <c r="AL17" s="6">
        <f>Elastic!D17</f>
        <v>5.3202680237671203</v>
      </c>
      <c r="AM17" s="6">
        <f>GBR!D17</f>
        <v>5.1196308182127996</v>
      </c>
      <c r="AN17" s="6">
        <f>AVERAGE(AF17:AM17,Neural!D17)</f>
        <v>5.4742087021022616</v>
      </c>
      <c r="AO17" s="6">
        <f>MAX(AF17:AM17,Neural!D17)</f>
        <v>6.2318951343725297</v>
      </c>
      <c r="AP17" s="6">
        <f>MIN(AF17:AM17,Neural!D17)</f>
        <v>4.2496939999999999</v>
      </c>
    </row>
    <row r="18" spans="1:42" ht="15" thickBot="1" x14ac:dyDescent="0.35">
      <c r="A18" t="s">
        <v>142</v>
      </c>
      <c r="B18" t="s">
        <v>143</v>
      </c>
      <c r="C18" s="5">
        <f>RF!B18</f>
        <v>2.06</v>
      </c>
      <c r="D18" s="5">
        <f>LR!B18</f>
        <v>2.5601734793340598</v>
      </c>
      <c r="E18" s="5">
        <f>Adaboost!B18</f>
        <v>3.1764705882352899</v>
      </c>
      <c r="F18" s="5">
        <f>XGBR!B18</f>
        <v>2.0002694000000001</v>
      </c>
      <c r="G18" s="5">
        <f>Huber!B18</f>
        <v>2.4004218199062199</v>
      </c>
      <c r="H18" s="5">
        <f>BayesRidge!B18</f>
        <v>2.50921191384024</v>
      </c>
      <c r="I18" s="5">
        <f>Elastic!B18</f>
        <v>3.0136364291086002</v>
      </c>
      <c r="J18" s="5">
        <f>GBR!B18</f>
        <v>2.0691993703195002</v>
      </c>
      <c r="K18" s="6">
        <f t="shared" si="0"/>
        <v>2.4799123136822212</v>
      </c>
      <c r="L18">
        <f t="shared" si="2"/>
        <v>3.1764705882352899</v>
      </c>
      <c r="M18">
        <f t="shared" si="3"/>
        <v>2.0002694000000001</v>
      </c>
      <c r="N18">
        <v>2.4</v>
      </c>
      <c r="O18" s="5">
        <f>RF!C18</f>
        <v>4.1399999999999997</v>
      </c>
      <c r="P18" s="5">
        <f>LR!C18</f>
        <v>3.7631376011559401</v>
      </c>
      <c r="Q18" s="5">
        <f>Adaboost!C18</f>
        <v>4.5122699386502996</v>
      </c>
      <c r="R18" s="5">
        <f>XGBR!C18</f>
        <v>2.9810336</v>
      </c>
      <c r="S18" s="5">
        <f>Huber!C18</f>
        <v>3.6995748200086598</v>
      </c>
      <c r="T18" s="5">
        <f>BayesRidge!C18</f>
        <v>3.7397331594424901</v>
      </c>
      <c r="U18" s="5">
        <f>Elastic!C18</f>
        <v>4.0237734564760004</v>
      </c>
      <c r="V18" s="5">
        <f>GBR!C18</f>
        <v>4.0623179774585401</v>
      </c>
      <c r="W18" s="6">
        <f t="shared" si="1"/>
        <v>3.838473078971997</v>
      </c>
      <c r="X18" s="6">
        <f t="shared" si="4"/>
        <v>4.5122699386502996</v>
      </c>
      <c r="Y18" s="6">
        <f t="shared" si="5"/>
        <v>2.9810336</v>
      </c>
      <c r="Z18">
        <v>3.8</v>
      </c>
      <c r="AA18" s="6">
        <f>MAX(L18,M18,X19,Y19)-MIN(L19,M19,X18,Y18)</f>
        <v>1.70378347287813</v>
      </c>
      <c r="AB18" s="6">
        <f>MIN(L18,M18,X19,Y19)-MAX(L19,M19,X18,Y18)</f>
        <v>-2.5120005386502995</v>
      </c>
      <c r="AC18" s="6"/>
      <c r="AE18" t="s">
        <v>173</v>
      </c>
      <c r="AF18" s="6">
        <f>RF!D18</f>
        <v>6.1</v>
      </c>
      <c r="AG18" s="6">
        <f>LR!D18</f>
        <v>6.0139579249117796</v>
      </c>
      <c r="AH18" s="6">
        <f>Adaboost!D18</f>
        <v>4.8553597650513902</v>
      </c>
      <c r="AI18" s="6">
        <f>XGBR!D18</f>
        <v>6.0674989999999998</v>
      </c>
      <c r="AJ18" s="6">
        <f>Huber!D18</f>
        <v>5.5885444854473496</v>
      </c>
      <c r="AK18" s="6">
        <f>BayesRidge!D18</f>
        <v>6.19589105632304</v>
      </c>
      <c r="AL18" s="6">
        <f>Elastic!D18</f>
        <v>5.6536022173316001</v>
      </c>
      <c r="AM18" s="6">
        <f>GBR!D18</f>
        <v>5.3750928365361199</v>
      </c>
      <c r="AN18" s="6">
        <f>AVERAGE(AF18:AM18,Neural!D18)</f>
        <v>5.7736522376504551</v>
      </c>
      <c r="AO18" s="6">
        <f>MAX(AF18:AM18,Neural!D18)</f>
        <v>6.19589105632304</v>
      </c>
      <c r="AP18" s="6">
        <f>MIN(AF18:AM18,Neural!D18)</f>
        <v>4.8553597650513902</v>
      </c>
    </row>
    <row r="19" spans="1:42" ht="15" thickBot="1" x14ac:dyDescent="0.35">
      <c r="A19" t="s">
        <v>143</v>
      </c>
      <c r="B19" t="s">
        <v>142</v>
      </c>
      <c r="C19" s="5">
        <f>RF!B19</f>
        <v>4.05</v>
      </c>
      <c r="D19" s="5">
        <f>LR!B19</f>
        <v>3.7242760199782099</v>
      </c>
      <c r="E19" s="5">
        <f>Adaboost!B19</f>
        <v>4.4358407079645996</v>
      </c>
      <c r="F19" s="5">
        <f>XGBR!B19</f>
        <v>3.2583508000000001</v>
      </c>
      <c r="G19" s="5">
        <f>Huber!B19</f>
        <v>3.7997447726193698</v>
      </c>
      <c r="H19" s="5">
        <f>BayesRidge!B19</f>
        <v>3.70484873647808</v>
      </c>
      <c r="I19" s="5">
        <f>Elastic!B19</f>
        <v>3.7011884809359099</v>
      </c>
      <c r="J19" s="5">
        <f>GBR!B19</f>
        <v>4.2591127229409302</v>
      </c>
      <c r="K19" s="6">
        <f t="shared" si="0"/>
        <v>3.8238527302389511</v>
      </c>
      <c r="L19">
        <f t="shared" si="2"/>
        <v>4.4358407079645996</v>
      </c>
      <c r="M19">
        <f t="shared" si="3"/>
        <v>3.2583508000000001</v>
      </c>
      <c r="N19">
        <v>4</v>
      </c>
      <c r="O19" s="5">
        <f>RF!C19</f>
        <v>4.0999999999999996</v>
      </c>
      <c r="P19" s="5">
        <f>LR!C19</f>
        <v>4.68481707287813</v>
      </c>
      <c r="Q19" s="5">
        <f>Adaboost!C19</f>
        <v>4.5122699386502996</v>
      </c>
      <c r="R19" s="5">
        <f>XGBR!C19</f>
        <v>4.0880239999999999</v>
      </c>
      <c r="S19" s="5">
        <f>Huber!C19</f>
        <v>4.5009124517924102</v>
      </c>
      <c r="T19" s="5">
        <f>BayesRidge!C19</f>
        <v>4.6452623537893398</v>
      </c>
      <c r="U19" s="5">
        <f>Elastic!C19</f>
        <v>4.4047847009225398</v>
      </c>
      <c r="V19" s="5">
        <f>GBR!C19</f>
        <v>4.0743886178445701</v>
      </c>
      <c r="W19" s="6">
        <f t="shared" si="1"/>
        <v>4.4013289457520726</v>
      </c>
      <c r="X19" s="6">
        <f t="shared" si="4"/>
        <v>4.68481707287813</v>
      </c>
      <c r="Y19" s="6">
        <f t="shared" si="5"/>
        <v>4.0743886178445701</v>
      </c>
      <c r="Z19">
        <v>4.4000000000000004</v>
      </c>
      <c r="AC19" s="6"/>
      <c r="AE19" t="s">
        <v>174</v>
      </c>
      <c r="AF19" s="6">
        <f>RF!D19</f>
        <v>2.94</v>
      </c>
      <c r="AG19" s="6">
        <f>LR!D19</f>
        <v>1.95681734522432</v>
      </c>
      <c r="AH19" s="6">
        <f>Adaboost!D19</f>
        <v>3.9950669485553201</v>
      </c>
      <c r="AI19" s="6">
        <f>XGBR!D19</f>
        <v>2.7892622999999999</v>
      </c>
      <c r="AJ19" s="6">
        <f>Huber!D19</f>
        <v>1.3405864292141201</v>
      </c>
      <c r="AK19" s="6">
        <f>BayesRidge!D19</f>
        <v>1.92097570503944</v>
      </c>
      <c r="AL19" s="6">
        <f>Elastic!D19</f>
        <v>4.46443824792666</v>
      </c>
      <c r="AM19" s="6">
        <f>GBR!D19</f>
        <v>2.4921311023344801</v>
      </c>
      <c r="AN19" s="6">
        <f>AVERAGE(AF19:AM19,Neural!D19)</f>
        <v>2.6762582505215224</v>
      </c>
      <c r="AO19" s="6">
        <f>MAX(AF19:AM19,Neural!D19)</f>
        <v>4.46443824792666</v>
      </c>
      <c r="AP19" s="6">
        <f>MIN(AF19:AM19,Neural!D19)</f>
        <v>1.3405864292141201</v>
      </c>
    </row>
    <row r="20" spans="1:42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2"/>
        <v>0</v>
      </c>
      <c r="M20">
        <f t="shared" si="3"/>
        <v>0</v>
      </c>
      <c r="N20"/>
      <c r="O20" s="5">
        <f>RF!C20</f>
        <v>0</v>
      </c>
      <c r="P20" s="5">
        <f>LR!C20</f>
        <v>0</v>
      </c>
      <c r="Q20" s="5">
        <f>Adaboost!C20</f>
        <v>0</v>
      </c>
      <c r="R20" s="5">
        <f>XGBR!C20</f>
        <v>0</v>
      </c>
      <c r="S20" s="5">
        <f>Huber!C20</f>
        <v>0</v>
      </c>
      <c r="T20" s="5">
        <f>BayesRidge!C20</f>
        <v>0</v>
      </c>
      <c r="U20" s="5">
        <f>Elastic!C20</f>
        <v>0</v>
      </c>
      <c r="V20" s="5">
        <f>GBR!C20</f>
        <v>0</v>
      </c>
      <c r="W20" s="6">
        <f t="shared" si="1"/>
        <v>0</v>
      </c>
      <c r="X20" s="6">
        <f t="shared" si="4"/>
        <v>0</v>
      </c>
      <c r="Y20" s="6">
        <f t="shared" si="5"/>
        <v>0</v>
      </c>
      <c r="Z20"/>
      <c r="AA20" s="6">
        <f>MAX(L20,M20,X21,Y21)-MIN(L21,M21,X20,Y20)</f>
        <v>0</v>
      </c>
      <c r="AB20" s="6">
        <f>MIN(L20,M20,X21,Y21)-MAX(L21,M21,X20,Y20)</f>
        <v>0</v>
      </c>
      <c r="AC20" s="6"/>
      <c r="AE20"/>
      <c r="AF20" s="6">
        <f>RF!D20</f>
        <v>0</v>
      </c>
      <c r="AG20" s="6">
        <f>LR!D20</f>
        <v>0</v>
      </c>
      <c r="AH20" s="6">
        <f>Adaboost!D20</f>
        <v>0</v>
      </c>
      <c r="AI20" s="6">
        <f>XGBR!D20</f>
        <v>0</v>
      </c>
      <c r="AJ20" s="6">
        <f>Huber!D20</f>
        <v>0</v>
      </c>
      <c r="AK20" s="6">
        <f>BayesRidge!D20</f>
        <v>0</v>
      </c>
      <c r="AL20" s="6">
        <f>Elastic!D20</f>
        <v>0</v>
      </c>
      <c r="AM20" s="6">
        <f>GBR!D20</f>
        <v>0</v>
      </c>
      <c r="AN20" s="6">
        <f>AVERAGE(AF20:AM20,Neural!D20)</f>
        <v>0</v>
      </c>
      <c r="AO20" s="6">
        <f>MAX(AF20:AM20,Neural!D20)</f>
        <v>0</v>
      </c>
      <c r="AP20" s="6">
        <f>MIN(AF20:AM20,Neural!D20)</f>
        <v>0</v>
      </c>
    </row>
    <row r="21" spans="1:42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2"/>
        <v>0</v>
      </c>
      <c r="M21">
        <f t="shared" si="3"/>
        <v>0</v>
      </c>
      <c r="N21"/>
      <c r="O21" s="5">
        <f>RF!C21</f>
        <v>0</v>
      </c>
      <c r="P21" s="5">
        <f>LR!C21</f>
        <v>0</v>
      </c>
      <c r="Q21" s="5">
        <f>Adaboost!C21</f>
        <v>0</v>
      </c>
      <c r="R21" s="5">
        <f>XGBR!C21</f>
        <v>0</v>
      </c>
      <c r="S21" s="5">
        <f>Huber!C21</f>
        <v>0</v>
      </c>
      <c r="T21" s="5">
        <f>BayesRidge!C21</f>
        <v>0</v>
      </c>
      <c r="U21" s="5">
        <f>Elastic!C21</f>
        <v>0</v>
      </c>
      <c r="V21" s="5">
        <f>GBR!C21</f>
        <v>0</v>
      </c>
      <c r="W21" s="6">
        <f t="shared" si="1"/>
        <v>0</v>
      </c>
      <c r="X21" s="6">
        <f t="shared" si="4"/>
        <v>0</v>
      </c>
      <c r="Y21" s="6">
        <f t="shared" si="5"/>
        <v>0</v>
      </c>
      <c r="Z21"/>
      <c r="AC21" s="6"/>
      <c r="AE21"/>
      <c r="AF21" s="6">
        <f>RF!D21</f>
        <v>0</v>
      </c>
      <c r="AG21" s="6">
        <f>LR!D21</f>
        <v>0</v>
      </c>
      <c r="AH21" s="6">
        <f>Adaboost!D21</f>
        <v>0</v>
      </c>
      <c r="AI21" s="6">
        <f>XGBR!D21</f>
        <v>0</v>
      </c>
      <c r="AJ21" s="6">
        <f>Huber!D21</f>
        <v>0</v>
      </c>
      <c r="AK21" s="6">
        <f>BayesRidge!D21</f>
        <v>0</v>
      </c>
      <c r="AL21" s="6">
        <f>Elastic!D21</f>
        <v>0</v>
      </c>
      <c r="AM21" s="6">
        <f>GBR!D21</f>
        <v>0</v>
      </c>
      <c r="AN21" s="6">
        <f>AVERAGE(AF21:AM21,Neural!D21)</f>
        <v>0</v>
      </c>
      <c r="AO21" s="6">
        <f>MAX(AF21:AM21,Neural!D21)</f>
        <v>0</v>
      </c>
      <c r="AP21" s="6">
        <f>MIN(AF21:AM21,Neural!D21)</f>
        <v>0</v>
      </c>
    </row>
    <row r="22" spans="1:42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2"/>
        <v>0</v>
      </c>
      <c r="M22">
        <f t="shared" si="3"/>
        <v>0</v>
      </c>
      <c r="N22"/>
      <c r="O22" s="5">
        <f>RF!C22</f>
        <v>0</v>
      </c>
      <c r="P22" s="5">
        <f>LR!C22</f>
        <v>0</v>
      </c>
      <c r="Q22" s="5">
        <f>Adaboost!C22</f>
        <v>0</v>
      </c>
      <c r="R22" s="5">
        <f>XGBR!C22</f>
        <v>0</v>
      </c>
      <c r="S22" s="5">
        <f>Huber!C22</f>
        <v>0</v>
      </c>
      <c r="T22" s="5">
        <f>BayesRidge!C22</f>
        <v>0</v>
      </c>
      <c r="U22" s="5">
        <f>Elastic!C22</f>
        <v>0</v>
      </c>
      <c r="V22" s="5">
        <f>GBR!C22</f>
        <v>0</v>
      </c>
      <c r="W22" s="6">
        <f t="shared" si="1"/>
        <v>0</v>
      </c>
      <c r="X22" s="6">
        <f t="shared" si="4"/>
        <v>0</v>
      </c>
      <c r="Y22" s="6">
        <f t="shared" si="5"/>
        <v>0</v>
      </c>
      <c r="Z22"/>
      <c r="AA22" s="6">
        <f>MAX(L22,M22,X23,Y23)-MIN(L23,M23,X22,Y22)</f>
        <v>0</v>
      </c>
      <c r="AB22" s="6">
        <f>MIN(L22,M22,X23,Y23)-MAX(L23,M23,X22,Y22)</f>
        <v>0</v>
      </c>
      <c r="AC22" s="6"/>
      <c r="AE22"/>
      <c r="AF22" s="6">
        <f>RF!D22</f>
        <v>0</v>
      </c>
      <c r="AG22" s="6">
        <f>LR!D22</f>
        <v>0</v>
      </c>
      <c r="AH22" s="6">
        <f>Adaboost!D22</f>
        <v>0</v>
      </c>
      <c r="AI22" s="6">
        <f>XGBR!D22</f>
        <v>0</v>
      </c>
      <c r="AJ22" s="6">
        <f>Huber!D22</f>
        <v>0</v>
      </c>
      <c r="AK22" s="6">
        <f>BayesRidge!D22</f>
        <v>0</v>
      </c>
      <c r="AL22" s="6">
        <f>Elastic!D22</f>
        <v>0</v>
      </c>
      <c r="AM22" s="6">
        <f>GBR!D22</f>
        <v>0</v>
      </c>
      <c r="AN22" s="6">
        <f>AVERAGE(AF22:AM22,Neural!D22)</f>
        <v>0</v>
      </c>
      <c r="AO22" s="6">
        <f>MAX(AF22:AM22,Neural!D22)</f>
        <v>0</v>
      </c>
      <c r="AP22" s="6">
        <f>MIN(AF22:AM22,Neural!D22)</f>
        <v>0</v>
      </c>
    </row>
    <row r="23" spans="1:42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2"/>
        <v>0</v>
      </c>
      <c r="M23">
        <f t="shared" si="3"/>
        <v>0</v>
      </c>
      <c r="N23"/>
      <c r="O23" s="5">
        <f>RF!C23</f>
        <v>0</v>
      </c>
      <c r="P23" s="5">
        <f>LR!C23</f>
        <v>0</v>
      </c>
      <c r="Q23" s="5">
        <f>Adaboost!C23</f>
        <v>0</v>
      </c>
      <c r="R23" s="5">
        <f>XGBR!C23</f>
        <v>0</v>
      </c>
      <c r="S23" s="5">
        <f>Huber!C23</f>
        <v>0</v>
      </c>
      <c r="T23" s="5">
        <f>BayesRidge!C23</f>
        <v>0</v>
      </c>
      <c r="U23" s="5">
        <f>Elastic!C23</f>
        <v>0</v>
      </c>
      <c r="V23" s="5">
        <f>GBR!C23</f>
        <v>0</v>
      </c>
      <c r="W23" s="6">
        <f t="shared" si="1"/>
        <v>0</v>
      </c>
      <c r="X23" s="6">
        <f t="shared" si="4"/>
        <v>0</v>
      </c>
      <c r="Y23" s="6">
        <f t="shared" si="5"/>
        <v>0</v>
      </c>
      <c r="Z23"/>
      <c r="AC23" s="6"/>
      <c r="AE23"/>
      <c r="AF23" s="6">
        <f>RF!D23</f>
        <v>0</v>
      </c>
      <c r="AG23" s="6">
        <f>LR!D23</f>
        <v>0</v>
      </c>
      <c r="AH23" s="6">
        <f>Adaboost!D23</f>
        <v>0</v>
      </c>
      <c r="AI23" s="6">
        <f>XGBR!D23</f>
        <v>0</v>
      </c>
      <c r="AJ23" s="6">
        <f>Huber!D23</f>
        <v>0</v>
      </c>
      <c r="AK23" s="6">
        <f>BayesRidge!D23</f>
        <v>0</v>
      </c>
      <c r="AL23" s="6">
        <f>Elastic!D23</f>
        <v>0</v>
      </c>
      <c r="AM23" s="6">
        <f>GBR!D23</f>
        <v>0</v>
      </c>
      <c r="AN23" s="6">
        <f>AVERAGE(AF23:AM23,Neural!D23)</f>
        <v>0</v>
      </c>
      <c r="AO23" s="6">
        <f>MAX(AF23:AM23,Neural!D23)</f>
        <v>0</v>
      </c>
      <c r="AP23" s="6">
        <f>MIN(AF23:AM23,Neural!D23)</f>
        <v>0</v>
      </c>
    </row>
    <row r="24" spans="1:42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>MAX(C24:J24)</f>
        <v>0</v>
      </c>
      <c r="M24">
        <f>MIN(C24:J24)</f>
        <v>0</v>
      </c>
      <c r="N24"/>
      <c r="O24" s="5">
        <f>RF!C24</f>
        <v>0</v>
      </c>
      <c r="P24" s="5">
        <f>LR!C24</f>
        <v>0</v>
      </c>
      <c r="Q24" s="5">
        <f>Adaboost!C24</f>
        <v>0</v>
      </c>
      <c r="R24" s="5">
        <f>XGBR!C24</f>
        <v>0</v>
      </c>
      <c r="S24" s="5">
        <f>Huber!C24</f>
        <v>0</v>
      </c>
      <c r="T24" s="5">
        <f>BayesRidge!C24</f>
        <v>0</v>
      </c>
      <c r="U24" s="5">
        <f>Elastic!C24</f>
        <v>0</v>
      </c>
      <c r="V24" s="5">
        <f>GBR!C24</f>
        <v>0</v>
      </c>
      <c r="W24" s="6">
        <f t="shared" si="1"/>
        <v>0</v>
      </c>
      <c r="X24" s="6">
        <f>MAX(O24:V24)</f>
        <v>0</v>
      </c>
      <c r="Y24" s="6">
        <f>MIN(O24:V24)</f>
        <v>0</v>
      </c>
      <c r="Z24"/>
      <c r="AA24" s="6">
        <f>MAX(L24,M24,X25,Y25)-MIN(L25,M25,X24,Y24)</f>
        <v>0</v>
      </c>
      <c r="AB24" s="6">
        <f>MIN(L24,M24,X25,Y25)-MAX(L25,M25,X24,Y24)</f>
        <v>0</v>
      </c>
      <c r="AC24" s="6"/>
      <c r="AE24"/>
      <c r="AF24" s="6">
        <f>RF!D24</f>
        <v>0</v>
      </c>
      <c r="AG24" s="6">
        <f>LR!D24</f>
        <v>0</v>
      </c>
      <c r="AH24" s="6">
        <f>Adaboost!D24</f>
        <v>0</v>
      </c>
      <c r="AI24" s="6">
        <f>XGBR!D24</f>
        <v>0</v>
      </c>
      <c r="AJ24" s="6">
        <f>Huber!D24</f>
        <v>0</v>
      </c>
      <c r="AK24" s="6">
        <f>BayesRidge!D24</f>
        <v>0</v>
      </c>
      <c r="AL24" s="6">
        <f>Elastic!D24</f>
        <v>0</v>
      </c>
      <c r="AM24" s="6">
        <f>GBR!D24</f>
        <v>0</v>
      </c>
      <c r="AN24" s="6">
        <f>AVERAGE(AF24:AM24,Neural!D24)</f>
        <v>0</v>
      </c>
      <c r="AO24" s="6">
        <f>MAX(AF24:AM24,Neural!D24)</f>
        <v>0</v>
      </c>
      <c r="AP24" s="6">
        <f>MIN(AF24:AM24,Neural!D24)</f>
        <v>0</v>
      </c>
    </row>
    <row r="25" spans="1:42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ref="K25:K35" si="6">AVERAGE(C25:J25,B62)</f>
        <v>0</v>
      </c>
      <c r="L25">
        <f t="shared" si="2"/>
        <v>0</v>
      </c>
      <c r="M25">
        <f t="shared" si="3"/>
        <v>0</v>
      </c>
      <c r="N25"/>
      <c r="O25" s="5">
        <f>RF!C25</f>
        <v>0</v>
      </c>
      <c r="P25" s="5">
        <f>LR!C25</f>
        <v>0</v>
      </c>
      <c r="Q25" s="5">
        <f>Adaboost!C25</f>
        <v>0</v>
      </c>
      <c r="R25" s="5">
        <f>XGBR!C25</f>
        <v>0</v>
      </c>
      <c r="S25" s="5">
        <f>Huber!C25</f>
        <v>0</v>
      </c>
      <c r="T25" s="5">
        <f>BayesRidge!C25</f>
        <v>0</v>
      </c>
      <c r="U25" s="5">
        <f>Elastic!C25</f>
        <v>0</v>
      </c>
      <c r="V25" s="5">
        <f>GBR!C25</f>
        <v>0</v>
      </c>
      <c r="W25" s="6">
        <f t="shared" si="1"/>
        <v>0</v>
      </c>
      <c r="X25" s="6">
        <f t="shared" si="4"/>
        <v>0</v>
      </c>
      <c r="Y25" s="6">
        <f t="shared" si="5"/>
        <v>0</v>
      </c>
      <c r="Z25"/>
      <c r="AC25" s="6"/>
      <c r="AE25"/>
      <c r="AF25" s="6">
        <f>RF!D25</f>
        <v>0</v>
      </c>
      <c r="AG25" s="6">
        <f>LR!D25</f>
        <v>0</v>
      </c>
      <c r="AH25" s="6">
        <f>Adaboost!D25</f>
        <v>0</v>
      </c>
      <c r="AI25" s="6">
        <f>XGBR!D25</f>
        <v>0</v>
      </c>
      <c r="AJ25" s="6">
        <f>Huber!D25</f>
        <v>0</v>
      </c>
      <c r="AK25" s="6">
        <f>BayesRidge!D25</f>
        <v>0</v>
      </c>
      <c r="AL25" s="6">
        <f>Elastic!D25</f>
        <v>0</v>
      </c>
      <c r="AM25" s="6">
        <f>GBR!D25</f>
        <v>0</v>
      </c>
      <c r="AN25" s="6">
        <f>AVERAGE(AF25:AM25,Neural!D25)</f>
        <v>0</v>
      </c>
      <c r="AO25" s="6">
        <f>MAX(AF25:AM25,Neural!D25)</f>
        <v>0</v>
      </c>
      <c r="AP25" s="6">
        <f>MIN(AF25:AM25,Neural!D25)</f>
        <v>0</v>
      </c>
    </row>
    <row r="26" spans="1:42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6"/>
        <v>0</v>
      </c>
      <c r="L26">
        <f t="shared" si="2"/>
        <v>0</v>
      </c>
      <c r="M26">
        <f t="shared" si="3"/>
        <v>0</v>
      </c>
      <c r="N26"/>
      <c r="O26" s="5">
        <f>RF!C26</f>
        <v>0</v>
      </c>
      <c r="P26" s="5">
        <f>LR!C26</f>
        <v>0</v>
      </c>
      <c r="Q26" s="5">
        <f>Adaboost!C26</f>
        <v>0</v>
      </c>
      <c r="R26" s="5">
        <f>XGBR!C26</f>
        <v>0</v>
      </c>
      <c r="S26" s="5">
        <f>Huber!C26</f>
        <v>0</v>
      </c>
      <c r="T26" s="5">
        <f>BayesRidge!C26</f>
        <v>0</v>
      </c>
      <c r="U26" s="5">
        <f>Elastic!C26</f>
        <v>0</v>
      </c>
      <c r="V26" s="5">
        <f>GBR!C26</f>
        <v>0</v>
      </c>
      <c r="W26" s="6">
        <f t="shared" si="1"/>
        <v>0</v>
      </c>
      <c r="X26" s="6">
        <f t="shared" si="4"/>
        <v>0</v>
      </c>
      <c r="Y26" s="6">
        <f t="shared" si="5"/>
        <v>0</v>
      </c>
      <c r="Z26"/>
      <c r="AA26" s="6">
        <f>MAX(L26,M26,X27,Y27)-MIN(L27,M27,X26,Y26)</f>
        <v>0</v>
      </c>
      <c r="AB26" s="6">
        <f>MIN(L26,M26,X27,Y27)-MAX(L27,M27,X26,Y26)</f>
        <v>0</v>
      </c>
      <c r="AC26" s="6"/>
      <c r="AE26"/>
      <c r="AF26" s="6">
        <f>RF!D26</f>
        <v>0</v>
      </c>
      <c r="AG26" s="6">
        <f>LR!D26</f>
        <v>0</v>
      </c>
      <c r="AH26" s="6">
        <f>Adaboost!D26</f>
        <v>0</v>
      </c>
      <c r="AI26" s="6">
        <f>XGBR!D26</f>
        <v>0</v>
      </c>
      <c r="AJ26" s="6">
        <f>Huber!D26</f>
        <v>0</v>
      </c>
      <c r="AK26" s="6">
        <f>BayesRidge!D26</f>
        <v>0</v>
      </c>
      <c r="AL26" s="6">
        <f>Elastic!D26</f>
        <v>0</v>
      </c>
      <c r="AM26" s="6">
        <f>GBR!D26</f>
        <v>0</v>
      </c>
      <c r="AN26" s="6">
        <f>AVERAGE(AF26:AM26,Neural!D26)</f>
        <v>0</v>
      </c>
      <c r="AO26" s="6">
        <f>MAX(AF26:AM26,Neural!D26)</f>
        <v>0</v>
      </c>
      <c r="AP26" s="6">
        <f>MIN(AF26:AM26,Neural!D26)</f>
        <v>0</v>
      </c>
    </row>
    <row r="27" spans="1:42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6"/>
        <v>0</v>
      </c>
      <c r="L27">
        <f t="shared" si="2"/>
        <v>0</v>
      </c>
      <c r="M27">
        <f t="shared" si="3"/>
        <v>0</v>
      </c>
      <c r="N27"/>
      <c r="O27" s="5">
        <f>RF!C27</f>
        <v>0</v>
      </c>
      <c r="P27" s="5">
        <f>LR!C27</f>
        <v>0</v>
      </c>
      <c r="Q27" s="5">
        <f>Adaboost!C27</f>
        <v>0</v>
      </c>
      <c r="R27" s="5">
        <f>XGBR!C27</f>
        <v>0</v>
      </c>
      <c r="S27" s="5">
        <f>Huber!C27</f>
        <v>0</v>
      </c>
      <c r="T27" s="5">
        <f>BayesRidge!C27</f>
        <v>0</v>
      </c>
      <c r="U27" s="5">
        <f>Elastic!C27</f>
        <v>0</v>
      </c>
      <c r="V27" s="5">
        <f>GBR!C27</f>
        <v>0</v>
      </c>
      <c r="W27" s="6">
        <f t="shared" si="1"/>
        <v>0</v>
      </c>
      <c r="X27" s="6">
        <f t="shared" si="4"/>
        <v>0</v>
      </c>
      <c r="Y27" s="6">
        <f t="shared" si="5"/>
        <v>0</v>
      </c>
      <c r="Z27"/>
      <c r="AC27" s="6"/>
      <c r="AE27"/>
      <c r="AF27" s="6">
        <f>RF!D27</f>
        <v>0</v>
      </c>
      <c r="AG27" s="6">
        <f>LR!D27</f>
        <v>0</v>
      </c>
      <c r="AH27" s="6">
        <f>Adaboost!D27</f>
        <v>0</v>
      </c>
      <c r="AI27" s="6">
        <f>XGBR!D27</f>
        <v>0</v>
      </c>
      <c r="AJ27" s="6">
        <f>Huber!D27</f>
        <v>0</v>
      </c>
      <c r="AK27" s="6">
        <f>BayesRidge!D27</f>
        <v>0</v>
      </c>
      <c r="AL27" s="6">
        <f>Elastic!D27</f>
        <v>0</v>
      </c>
      <c r="AM27" s="6">
        <f>GBR!D27</f>
        <v>0</v>
      </c>
      <c r="AN27" s="6">
        <f>AVERAGE(AF27:AM27,Neural!D27)</f>
        <v>0</v>
      </c>
      <c r="AO27" s="6">
        <f>MAX(AF27:AM27,Neural!D27)</f>
        <v>0</v>
      </c>
      <c r="AP27" s="6">
        <f>MIN(AF27:AM27,Neural!D27)</f>
        <v>0</v>
      </c>
    </row>
    <row r="28" spans="1:42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si="6"/>
        <v>0</v>
      </c>
      <c r="L28">
        <f t="shared" si="2"/>
        <v>0</v>
      </c>
      <c r="M28">
        <f t="shared" si="3"/>
        <v>0</v>
      </c>
      <c r="N28"/>
      <c r="O28" s="5">
        <f>RF!C28</f>
        <v>0</v>
      </c>
      <c r="P28" s="5">
        <f>LR!C28</f>
        <v>0</v>
      </c>
      <c r="Q28" s="5">
        <f>Adaboost!C28</f>
        <v>0</v>
      </c>
      <c r="R28" s="5">
        <f>XGBR!C28</f>
        <v>0</v>
      </c>
      <c r="S28" s="5">
        <f>Huber!C28</f>
        <v>0</v>
      </c>
      <c r="T28" s="5">
        <f>BayesRidge!C28</f>
        <v>0</v>
      </c>
      <c r="U28" s="5">
        <f>Elastic!C28</f>
        <v>0</v>
      </c>
      <c r="V28" s="5">
        <f>GBR!C28</f>
        <v>0</v>
      </c>
      <c r="W28" s="6">
        <f t="shared" si="1"/>
        <v>0</v>
      </c>
      <c r="X28" s="6">
        <f t="shared" si="4"/>
        <v>0</v>
      </c>
      <c r="Y28" s="6">
        <f t="shared" si="5"/>
        <v>0</v>
      </c>
      <c r="Z28"/>
      <c r="AA28" s="6">
        <f>MAX(L28,M28,X29,Y29)-MIN(L29,M29,X28,Y28)</f>
        <v>0</v>
      </c>
      <c r="AB28" s="6">
        <f>MIN(L28,M28,X29,Y29)-MAX(L29,M29,X28,Y28)</f>
        <v>0</v>
      </c>
      <c r="AC28" s="6"/>
      <c r="AE28"/>
      <c r="AF28" s="6">
        <f>RF!D28</f>
        <v>0</v>
      </c>
      <c r="AG28" s="6">
        <f>LR!D28</f>
        <v>0</v>
      </c>
      <c r="AH28" s="6">
        <f>Adaboost!D28</f>
        <v>0</v>
      </c>
      <c r="AI28" s="6">
        <f>XGBR!D28</f>
        <v>0</v>
      </c>
      <c r="AJ28" s="6">
        <f>Huber!D28</f>
        <v>0</v>
      </c>
      <c r="AK28" s="6">
        <f>BayesRidge!D28</f>
        <v>0</v>
      </c>
      <c r="AL28" s="6">
        <f>Elastic!D28</f>
        <v>0</v>
      </c>
      <c r="AM28" s="6">
        <f>GBR!D28</f>
        <v>0</v>
      </c>
      <c r="AN28" s="6">
        <f>AVERAGE(AF28:AM28,Neural!D28)</f>
        <v>0</v>
      </c>
      <c r="AO28" s="6">
        <f>MAX(AF28:AM28,Neural!D28)</f>
        <v>0</v>
      </c>
      <c r="AP28" s="6">
        <f>MIN(AF28:AM28,Neural!D28)</f>
        <v>0</v>
      </c>
    </row>
    <row r="29" spans="1:42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6"/>
        <v>0</v>
      </c>
      <c r="L29">
        <f t="shared" si="2"/>
        <v>0</v>
      </c>
      <c r="M29">
        <f t="shared" si="3"/>
        <v>0</v>
      </c>
      <c r="N29"/>
      <c r="O29" s="5">
        <f>RF!C29</f>
        <v>0</v>
      </c>
      <c r="P29" s="5">
        <f>LR!C29</f>
        <v>0</v>
      </c>
      <c r="Q29" s="5">
        <f>Adaboost!C29</f>
        <v>0</v>
      </c>
      <c r="R29" s="5">
        <f>XGBR!C29</f>
        <v>0</v>
      </c>
      <c r="S29" s="5">
        <f>Huber!C29</f>
        <v>0</v>
      </c>
      <c r="T29" s="5">
        <f>BayesRidge!C29</f>
        <v>0</v>
      </c>
      <c r="U29" s="5">
        <f>Elastic!C29</f>
        <v>0</v>
      </c>
      <c r="V29" s="5">
        <f>GBR!C29</f>
        <v>0</v>
      </c>
      <c r="W29" s="6">
        <f t="shared" si="1"/>
        <v>0</v>
      </c>
      <c r="X29" s="6">
        <f t="shared" si="4"/>
        <v>0</v>
      </c>
      <c r="Y29" s="6">
        <f t="shared" si="5"/>
        <v>0</v>
      </c>
      <c r="Z29"/>
      <c r="AC29" s="6"/>
      <c r="AE29"/>
      <c r="AF29" s="6">
        <f>RF!D29</f>
        <v>0</v>
      </c>
      <c r="AG29" s="6">
        <f>LR!D29</f>
        <v>0</v>
      </c>
      <c r="AH29" s="6">
        <f>Adaboost!D29</f>
        <v>0</v>
      </c>
      <c r="AI29" s="6">
        <f>XGBR!D29</f>
        <v>0</v>
      </c>
      <c r="AJ29" s="6">
        <f>Huber!D29</f>
        <v>0</v>
      </c>
      <c r="AK29" s="6">
        <f>BayesRidge!D29</f>
        <v>0</v>
      </c>
      <c r="AL29" s="6">
        <f>Elastic!D29</f>
        <v>0</v>
      </c>
      <c r="AM29" s="6">
        <f>GBR!D29</f>
        <v>0</v>
      </c>
      <c r="AN29" s="6">
        <f>AVERAGE(AF29:AM29,Neural!D29)</f>
        <v>0</v>
      </c>
      <c r="AO29" s="6">
        <f>MAX(AF29:AM29,Neural!D29)</f>
        <v>0</v>
      </c>
      <c r="AP29" s="6">
        <f>MIN(AF29:AM29,Neural!D29)</f>
        <v>0</v>
      </c>
    </row>
    <row r="30" spans="1:42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6"/>
        <v>0</v>
      </c>
      <c r="L30">
        <f t="shared" si="2"/>
        <v>0</v>
      </c>
      <c r="M30">
        <f t="shared" si="3"/>
        <v>0</v>
      </c>
      <c r="N30"/>
      <c r="O30" s="5">
        <f>RF!C30</f>
        <v>0</v>
      </c>
      <c r="P30" s="5">
        <f>LR!C30</f>
        <v>0</v>
      </c>
      <c r="Q30" s="5">
        <f>Adaboost!C30</f>
        <v>0</v>
      </c>
      <c r="R30" s="5">
        <f>XGBR!C30</f>
        <v>0</v>
      </c>
      <c r="S30" s="5">
        <f>Huber!C30</f>
        <v>0</v>
      </c>
      <c r="T30" s="5">
        <f>BayesRidge!C30</f>
        <v>0</v>
      </c>
      <c r="U30" s="5">
        <f>Elastic!C30</f>
        <v>0</v>
      </c>
      <c r="V30" s="5">
        <f>GBR!C30</f>
        <v>0</v>
      </c>
      <c r="W30" s="6">
        <f t="shared" si="1"/>
        <v>0</v>
      </c>
      <c r="X30" s="6">
        <f t="shared" si="4"/>
        <v>0</v>
      </c>
      <c r="Y30" s="6">
        <f t="shared" si="5"/>
        <v>0</v>
      </c>
      <c r="Z30"/>
      <c r="AC30" s="6"/>
      <c r="AE30"/>
      <c r="AF30" s="6">
        <f>RF!D30</f>
        <v>0</v>
      </c>
      <c r="AG30" s="6">
        <f>LR!D30</f>
        <v>0</v>
      </c>
      <c r="AH30" s="6">
        <f>Adaboost!D30</f>
        <v>0</v>
      </c>
      <c r="AI30" s="6">
        <f>XGBR!D30</f>
        <v>0</v>
      </c>
      <c r="AJ30" s="6">
        <f>Huber!D30</f>
        <v>0</v>
      </c>
      <c r="AK30" s="6">
        <f>BayesRidge!D30</f>
        <v>0</v>
      </c>
      <c r="AL30" s="6">
        <f>Elastic!D30</f>
        <v>0</v>
      </c>
      <c r="AM30" s="6">
        <f>GBR!D30</f>
        <v>0</v>
      </c>
      <c r="AN30" s="6">
        <f>AVERAGE(AF30:AM30,Neural!D30)</f>
        <v>0</v>
      </c>
      <c r="AO30" s="6">
        <f>MAX(AF30:AM30,Neural!D30)</f>
        <v>0</v>
      </c>
      <c r="AP30" s="6">
        <f>MIN(AF30:AM30,Neural!D30)</f>
        <v>0</v>
      </c>
    </row>
    <row r="31" spans="1:42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6"/>
        <v>0</v>
      </c>
      <c r="L31">
        <f t="shared" si="2"/>
        <v>0</v>
      </c>
      <c r="M31">
        <f t="shared" si="3"/>
        <v>0</v>
      </c>
      <c r="N31"/>
      <c r="O31" s="5">
        <f>RF!C31</f>
        <v>0</v>
      </c>
      <c r="P31" s="5">
        <f>LR!C31</f>
        <v>0</v>
      </c>
      <c r="Q31" s="5">
        <f>Adaboost!C31</f>
        <v>0</v>
      </c>
      <c r="R31" s="5">
        <f>XGBR!C31</f>
        <v>0</v>
      </c>
      <c r="S31" s="5">
        <f>Huber!C31</f>
        <v>0</v>
      </c>
      <c r="T31" s="5">
        <f>BayesRidge!C31</f>
        <v>0</v>
      </c>
      <c r="U31" s="5">
        <f>Elastic!C31</f>
        <v>0</v>
      </c>
      <c r="V31" s="5">
        <f>GBR!C31</f>
        <v>0</v>
      </c>
      <c r="W31" s="6">
        <f t="shared" si="1"/>
        <v>0</v>
      </c>
      <c r="X31" s="6">
        <f t="shared" si="4"/>
        <v>0</v>
      </c>
      <c r="Y31" s="6">
        <f t="shared" si="5"/>
        <v>0</v>
      </c>
      <c r="Z31"/>
      <c r="AC31" s="6"/>
      <c r="AE31"/>
      <c r="AF31" s="6">
        <f>RF!D31</f>
        <v>0</v>
      </c>
      <c r="AG31" s="6">
        <f>LR!D31</f>
        <v>0</v>
      </c>
      <c r="AH31" s="6">
        <f>Adaboost!D31</f>
        <v>0</v>
      </c>
      <c r="AI31" s="6">
        <f>XGBR!D31</f>
        <v>0</v>
      </c>
      <c r="AJ31" s="6">
        <f>Huber!D31</f>
        <v>0</v>
      </c>
      <c r="AK31" s="6">
        <f>BayesRidge!D31</f>
        <v>0</v>
      </c>
      <c r="AL31" s="6">
        <f>Elastic!D31</f>
        <v>0</v>
      </c>
      <c r="AM31" s="6">
        <f>GBR!D31</f>
        <v>0</v>
      </c>
      <c r="AN31" s="6">
        <f>AVERAGE(AF31:AM31,Neural!D31)</f>
        <v>0</v>
      </c>
      <c r="AO31" s="6">
        <f>MAX(AF31:AM31,Neural!D31)</f>
        <v>0</v>
      </c>
      <c r="AP31" s="6">
        <f>MIN(AF31:AM31,Neural!D31)</f>
        <v>0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MIN</v>
      </c>
      <c r="E38" s="6" t="str">
        <f>B2</f>
        <v>ARI</v>
      </c>
      <c r="F38" s="6">
        <f>(K2+W3)/2</f>
        <v>5.5719659134902511</v>
      </c>
      <c r="G38" s="6">
        <f>(K3+W2)/2</f>
        <v>3.8944280545010468</v>
      </c>
      <c r="H38" s="6">
        <f>F38-G38</f>
        <v>1.6775378589892043</v>
      </c>
      <c r="I38" s="6" t="str">
        <f>IF(G38&gt;F38,E38,D38)</f>
        <v>MIN</v>
      </c>
      <c r="J38" s="6">
        <f t="shared" ref="J38:J51" si="7">F38+G38</f>
        <v>9.4663939679912978</v>
      </c>
      <c r="L38" s="10">
        <f>MAX(K2,W3)</f>
        <v>5.9010218069565772</v>
      </c>
      <c r="M38" s="6">
        <f>MAX(K3,W2)</f>
        <v>3.9875073252916042</v>
      </c>
      <c r="N38" s="6">
        <f t="shared" ref="N38:N54" si="8">L38-M38</f>
        <v>1.913514481664973</v>
      </c>
      <c r="O38" s="6" t="str">
        <f t="shared" ref="O38:O54" si="9">IF(M38&gt;L38,E38,D38)</f>
        <v>MIN</v>
      </c>
      <c r="P38" s="6">
        <f t="shared" ref="P38:P54" si="10">L38+M38</f>
        <v>9.8885291322481805</v>
      </c>
      <c r="AA38"/>
      <c r="AC38" s="6"/>
    </row>
    <row r="39" spans="1:42" ht="15" thickBot="1" x14ac:dyDescent="0.35">
      <c r="A39" t="str">
        <f>A2</f>
        <v>MIN</v>
      </c>
      <c r="B39" s="5">
        <f>Neural!B2</f>
        <v>5.7170268128514001</v>
      </c>
      <c r="C39" s="5">
        <f>Neural!C2</f>
        <v>4.0199689610634</v>
      </c>
      <c r="D39" s="6" t="str">
        <f>A4</f>
        <v>CHC</v>
      </c>
      <c r="E39" s="6" t="str">
        <f>B4</f>
        <v>SFG</v>
      </c>
      <c r="F39" s="6">
        <f>(K4+W5)/2</f>
        <v>4.2858021649820923</v>
      </c>
      <c r="G39" s="6">
        <f>(K5+W4)/2</f>
        <v>5.0630205437806941</v>
      </c>
      <c r="H39" s="6">
        <f t="shared" ref="H39:H46" si="11">F39-G39</f>
        <v>-0.77721837879860178</v>
      </c>
      <c r="I39" s="6" t="str">
        <f t="shared" ref="I39:I51" si="12">IF(G39&gt;F39,E39,D39)</f>
        <v>SFG</v>
      </c>
      <c r="J39" s="6">
        <f t="shared" si="7"/>
        <v>9.3488227087627855</v>
      </c>
      <c r="L39" s="10">
        <f>MAX(K4,W5)</f>
        <v>5.0535890518428213</v>
      </c>
      <c r="M39" s="11">
        <f>MAX(K5,W4)</f>
        <v>5.2091103958508134</v>
      </c>
      <c r="N39" s="6">
        <f t="shared" si="8"/>
        <v>-0.15552134400799211</v>
      </c>
      <c r="O39" s="6" t="str">
        <f t="shared" si="9"/>
        <v>SFG</v>
      </c>
      <c r="P39" s="6">
        <f t="shared" si="10"/>
        <v>10.262699447693635</v>
      </c>
      <c r="AA39"/>
      <c r="AC39" s="6"/>
    </row>
    <row r="40" spans="1:42" ht="15" thickBot="1" x14ac:dyDescent="0.35">
      <c r="A40" t="str">
        <f>A3</f>
        <v>ARI</v>
      </c>
      <c r="B40" s="5">
        <f>Neural!B3</f>
        <v>3.5578629242206601</v>
      </c>
      <c r="C40" s="5">
        <f>Neural!C3</f>
        <v>5.2730617662827397</v>
      </c>
      <c r="D40" s="6" t="str">
        <f>A6</f>
        <v>ATL</v>
      </c>
      <c r="E40" s="6" t="str">
        <f>B6</f>
        <v>CHW</v>
      </c>
      <c r="F40" s="6">
        <f>(K6+W7)/2</f>
        <v>4.1668220011638732</v>
      </c>
      <c r="G40" s="6">
        <f>(K7+W6)/2</f>
        <v>2.6957965695221007</v>
      </c>
      <c r="H40" s="6">
        <f t="shared" si="11"/>
        <v>1.4710254316417726</v>
      </c>
      <c r="I40" s="6" t="str">
        <f t="shared" si="12"/>
        <v>ATL</v>
      </c>
      <c r="J40" s="6">
        <f t="shared" si="7"/>
        <v>6.8626185706859744</v>
      </c>
      <c r="L40" s="10">
        <f>MAX(K6,W7)</f>
        <v>4.3786295689660513</v>
      </c>
      <c r="M40" s="10">
        <f>MAX(K7,W6)</f>
        <v>2.8533414586550889</v>
      </c>
      <c r="N40" s="6">
        <f t="shared" si="8"/>
        <v>1.5252881103109623</v>
      </c>
      <c r="O40" s="6" t="str">
        <f t="shared" si="9"/>
        <v>ATL</v>
      </c>
      <c r="P40" s="6">
        <f t="shared" si="10"/>
        <v>7.2319710276211406</v>
      </c>
      <c r="AA40"/>
      <c r="AC40" s="6"/>
    </row>
    <row r="41" spans="1:42" ht="15" thickBot="1" x14ac:dyDescent="0.35">
      <c r="A41" t="str">
        <f>A4</f>
        <v>CHC</v>
      </c>
      <c r="B41" s="5">
        <f>Neural!B4</f>
        <v>3.7113702810808098</v>
      </c>
      <c r="C41" s="5">
        <f>Neural!C4</f>
        <v>4.8503869461582498</v>
      </c>
      <c r="D41" s="6" t="str">
        <f>A8</f>
        <v>MIA</v>
      </c>
      <c r="E41" s="6" t="str">
        <f>B8</f>
        <v>PHI</v>
      </c>
      <c r="F41" s="6">
        <f>(K8+W9)/2</f>
        <v>3.1612615127197796</v>
      </c>
      <c r="G41" s="6">
        <f>(K9+W8)/2</f>
        <v>4.8303384645552612</v>
      </c>
      <c r="H41" s="6">
        <f t="shared" si="11"/>
        <v>-1.6690769518354815</v>
      </c>
      <c r="I41" s="6" t="str">
        <f t="shared" si="12"/>
        <v>PHI</v>
      </c>
      <c r="J41" s="6">
        <f t="shared" si="7"/>
        <v>7.9915999772750403</v>
      </c>
      <c r="L41" s="10">
        <f>MAX(K8,W9)</f>
        <v>3.2171941464356508</v>
      </c>
      <c r="M41" s="10">
        <f>MAX(K9,W8)</f>
        <v>5.2867017778025751</v>
      </c>
      <c r="N41" s="6">
        <f t="shared" si="8"/>
        <v>-2.0695076313669243</v>
      </c>
      <c r="O41" s="6" t="str">
        <f t="shared" si="9"/>
        <v>PHI</v>
      </c>
      <c r="P41" s="6">
        <f t="shared" si="10"/>
        <v>8.5038959242382255</v>
      </c>
      <c r="AA41"/>
      <c r="AC41" s="6"/>
    </row>
    <row r="42" spans="1:42" ht="15" thickBot="1" x14ac:dyDescent="0.35">
      <c r="A42" t="str">
        <f>A5</f>
        <v>SFG</v>
      </c>
      <c r="B42" s="5">
        <f>Neural!B5</f>
        <v>5.0909056539276198</v>
      </c>
      <c r="C42" s="5">
        <f>Neural!C5</f>
        <v>5.0933907178953799</v>
      </c>
      <c r="D42" s="6" t="str">
        <f>A10</f>
        <v>TEX</v>
      </c>
      <c r="E42" s="6" t="str">
        <f>B10</f>
        <v>BAL</v>
      </c>
      <c r="F42" s="6">
        <f>(K10+W11)/2</f>
        <v>4.9122151139566794</v>
      </c>
      <c r="G42" s="6">
        <f>(K11+W10)/2</f>
        <v>5.1512951105961751</v>
      </c>
      <c r="H42" s="6">
        <f t="shared" si="11"/>
        <v>-0.23907999663949564</v>
      </c>
      <c r="I42" s="6" t="str">
        <f t="shared" si="12"/>
        <v>BAL</v>
      </c>
      <c r="J42" s="6">
        <f t="shared" si="7"/>
        <v>10.063510224552854</v>
      </c>
      <c r="L42" s="10">
        <f>MAX(K10,W11)</f>
        <v>5.8816517563070319</v>
      </c>
      <c r="M42" s="6">
        <f>MAX(K11,W10)</f>
        <v>6.0766263501126048</v>
      </c>
      <c r="N42" s="6">
        <f t="shared" si="8"/>
        <v>-0.19497459380557292</v>
      </c>
      <c r="O42" s="6" t="str">
        <f t="shared" si="9"/>
        <v>BAL</v>
      </c>
      <c r="P42" s="6">
        <f t="shared" si="10"/>
        <v>11.958278106419638</v>
      </c>
      <c r="R42" s="3" t="s">
        <v>49</v>
      </c>
      <c r="S42" s="3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ATL</v>
      </c>
      <c r="B43" s="5">
        <f>Neural!B6</f>
        <v>3.9947114467140401</v>
      </c>
      <c r="C43" s="5">
        <f>Neural!C6</f>
        <v>2.6659841773395501</v>
      </c>
      <c r="D43" s="6" t="str">
        <f>A12</f>
        <v>NYY</v>
      </c>
      <c r="E43" s="6" t="str">
        <f>B12</f>
        <v>TOR</v>
      </c>
      <c r="F43" s="6">
        <f>(K12+W13)/2</f>
        <v>4.6202966129872269</v>
      </c>
      <c r="G43" s="6">
        <f>(K13+W12)/2</f>
        <v>5.777499462433072</v>
      </c>
      <c r="H43" s="6">
        <f t="shared" si="11"/>
        <v>-1.1572028494458451</v>
      </c>
      <c r="I43" s="6" t="str">
        <f t="shared" si="12"/>
        <v>TOR</v>
      </c>
      <c r="J43" s="6">
        <f t="shared" si="7"/>
        <v>10.397796075420299</v>
      </c>
      <c r="L43" s="10">
        <f>MAX(K12,W13)</f>
        <v>5.3182494109739187</v>
      </c>
      <c r="M43" s="6">
        <f>MAX(K13,W12)</f>
        <v>7.3667281052958282</v>
      </c>
      <c r="N43" s="6">
        <f t="shared" si="8"/>
        <v>-2.0484786943219095</v>
      </c>
      <c r="O43" s="6" t="str">
        <f t="shared" si="9"/>
        <v>TOR</v>
      </c>
      <c r="P43" s="6">
        <f t="shared" si="10"/>
        <v>12.684977516269747</v>
      </c>
      <c r="R43" t="s">
        <v>36</v>
      </c>
      <c r="S43" t="s">
        <v>151</v>
      </c>
      <c r="T43">
        <v>6</v>
      </c>
      <c r="AA43"/>
      <c r="AC43" s="6"/>
    </row>
    <row r="44" spans="1:42" ht="15" thickBot="1" x14ac:dyDescent="0.35">
      <c r="A44" t="str">
        <f>A8</f>
        <v>MIA</v>
      </c>
      <c r="B44" s="5">
        <f>Neural!B8</f>
        <v>3.3705514883079601</v>
      </c>
      <c r="C44" s="5">
        <f>Neural!C8</f>
        <v>4.5662518091074</v>
      </c>
      <c r="D44" s="6" t="str">
        <f>A14</f>
        <v>CIN</v>
      </c>
      <c r="E44" s="6" t="str">
        <f>B14</f>
        <v>STL</v>
      </c>
      <c r="F44" s="6">
        <f>(K14+W15)/2</f>
        <v>3.837713869914384</v>
      </c>
      <c r="G44" s="6">
        <f>(K15+W14)/2</f>
        <v>4.6130547013052698</v>
      </c>
      <c r="H44" s="6">
        <f t="shared" si="11"/>
        <v>-0.77534083139088583</v>
      </c>
      <c r="I44" s="6" t="str">
        <f t="shared" si="12"/>
        <v>STL</v>
      </c>
      <c r="J44" s="6">
        <f t="shared" si="7"/>
        <v>8.4507685712196547</v>
      </c>
      <c r="L44" s="10">
        <f>MAX(K14,W15)</f>
        <v>4.3487816375618067</v>
      </c>
      <c r="M44" s="6">
        <f>MAX(K15,W14)</f>
        <v>4.9380041580791341</v>
      </c>
      <c r="N44" s="6">
        <f t="shared" si="8"/>
        <v>-0.58922252051732737</v>
      </c>
      <c r="O44" s="6" t="str">
        <f t="shared" si="9"/>
        <v>STL</v>
      </c>
      <c r="P44" s="6">
        <f t="shared" si="10"/>
        <v>9.2867857956409416</v>
      </c>
      <c r="R44" t="s">
        <v>151</v>
      </c>
      <c r="S44" t="s">
        <v>36</v>
      </c>
      <c r="T44">
        <v>4</v>
      </c>
      <c r="AA44"/>
      <c r="AC44" s="6"/>
    </row>
    <row r="45" spans="1:42" ht="15" thickBot="1" x14ac:dyDescent="0.35">
      <c r="A45" t="str">
        <f>A7</f>
        <v>CHW</v>
      </c>
      <c r="B45" s="5">
        <f>Neural!B7</f>
        <v>1.7486752690654399</v>
      </c>
      <c r="C45" s="5">
        <f>Neural!C7</f>
        <v>4.5931719079272799</v>
      </c>
      <c r="D45" s="6" t="str">
        <f>A16</f>
        <v>CLE</v>
      </c>
      <c r="E45" s="6" t="str">
        <f>B16</f>
        <v>KCR</v>
      </c>
      <c r="F45" s="6">
        <f>(K16+W17)/2</f>
        <v>4.6867975386497962</v>
      </c>
      <c r="G45" s="6">
        <f>(K17+W16)/2</f>
        <v>3.2369816892214827</v>
      </c>
      <c r="H45" s="6">
        <f t="shared" si="11"/>
        <v>1.4498158494283135</v>
      </c>
      <c r="I45" s="6" t="str">
        <f t="shared" si="12"/>
        <v>CLE</v>
      </c>
      <c r="J45" s="6">
        <f t="shared" si="7"/>
        <v>7.9237792278712789</v>
      </c>
      <c r="L45" s="10">
        <f>MAX(K16,W17)</f>
        <v>5.535289287302799</v>
      </c>
      <c r="M45" s="6">
        <f>MAX(K17,W16)</f>
        <v>4.1820910204722175</v>
      </c>
      <c r="N45" s="6">
        <f t="shared" si="8"/>
        <v>1.3531982668305815</v>
      </c>
      <c r="O45" s="6" t="str">
        <f t="shared" si="9"/>
        <v>CLE</v>
      </c>
      <c r="P45" s="6">
        <f t="shared" si="10"/>
        <v>9.7173803077750165</v>
      </c>
      <c r="R45" t="s">
        <v>140</v>
      </c>
      <c r="S45" t="s">
        <v>124</v>
      </c>
      <c r="T45">
        <v>4.166666666666667</v>
      </c>
      <c r="AA45"/>
      <c r="AC45" s="6"/>
    </row>
    <row r="46" spans="1:42" ht="15" thickBot="1" x14ac:dyDescent="0.35">
      <c r="A46" t="str">
        <f t="shared" ref="A46:A61" si="13">A9</f>
        <v>PHI</v>
      </c>
      <c r="B46" s="5">
        <f>Neural!B9</f>
        <v>5.1499182105792896</v>
      </c>
      <c r="C46" s="5">
        <f>Neural!C9</f>
        <v>3.2625215491303199</v>
      </c>
      <c r="D46" s="6" t="str">
        <f>A18</f>
        <v>DET</v>
      </c>
      <c r="E46" s="6" t="str">
        <f>B18</f>
        <v>LAA</v>
      </c>
      <c r="F46" s="6">
        <f>(K18+W19)/2</f>
        <v>3.4406206297171469</v>
      </c>
      <c r="G46" s="6">
        <f>(K19+W18)/2</f>
        <v>3.831162904605474</v>
      </c>
      <c r="H46" s="6">
        <f t="shared" si="11"/>
        <v>-0.39054227488832716</v>
      </c>
      <c r="I46" s="6" t="str">
        <f t="shared" si="12"/>
        <v>LAA</v>
      </c>
      <c r="J46" s="6">
        <f t="shared" si="7"/>
        <v>7.2717835343226209</v>
      </c>
      <c r="L46" s="10">
        <f>MAX(K18,W19)</f>
        <v>4.4013289457520726</v>
      </c>
      <c r="M46" s="6">
        <f>MAX(K19,W18)</f>
        <v>3.838473078971997</v>
      </c>
      <c r="N46" s="6">
        <f t="shared" si="8"/>
        <v>0.5628558667800756</v>
      </c>
      <c r="O46" s="6" t="str">
        <f t="shared" si="9"/>
        <v>DET</v>
      </c>
      <c r="P46" s="6">
        <f t="shared" si="10"/>
        <v>8.2398020247240691</v>
      </c>
      <c r="R46" t="s">
        <v>124</v>
      </c>
      <c r="S46" t="s">
        <v>140</v>
      </c>
      <c r="T46">
        <v>4.666666666666667</v>
      </c>
      <c r="AA46"/>
      <c r="AC46" s="6"/>
    </row>
    <row r="47" spans="1:42" ht="15" thickBot="1" x14ac:dyDescent="0.35">
      <c r="A47" t="str">
        <f t="shared" si="13"/>
        <v>TEX</v>
      </c>
      <c r="B47" s="5">
        <f>Neural!B10</f>
        <v>4.0205262897566696</v>
      </c>
      <c r="C47" s="5">
        <f>Neural!C10</f>
        <v>4.1488664957413697</v>
      </c>
      <c r="D47" s="6">
        <f>A20</f>
        <v>0</v>
      </c>
      <c r="E47" s="6">
        <f>B20</f>
        <v>0</v>
      </c>
      <c r="F47" s="6">
        <f>(K20+W21)/2</f>
        <v>0</v>
      </c>
      <c r="G47" s="6">
        <f>(K21+W20)/2</f>
        <v>0</v>
      </c>
      <c r="H47" s="6">
        <f t="shared" ref="H47:H48" si="14">F47-G47</f>
        <v>0</v>
      </c>
      <c r="I47" s="6">
        <f t="shared" si="12"/>
        <v>0</v>
      </c>
      <c r="J47" s="6">
        <f t="shared" si="7"/>
        <v>0</v>
      </c>
      <c r="L47" s="10">
        <f>MAX(K20,W21)</f>
        <v>0</v>
      </c>
      <c r="M47" s="6">
        <f>MAX(K21,W20)</f>
        <v>0</v>
      </c>
      <c r="N47" s="6">
        <f t="shared" si="8"/>
        <v>0</v>
      </c>
      <c r="O47" s="6">
        <f t="shared" si="9"/>
        <v>0</v>
      </c>
      <c r="P47" s="6">
        <f t="shared" si="10"/>
        <v>0</v>
      </c>
      <c r="R47" t="s">
        <v>139</v>
      </c>
      <c r="S47" t="s">
        <v>126</v>
      </c>
      <c r="T47">
        <v>5.5</v>
      </c>
      <c r="AA47"/>
      <c r="AC47" s="6"/>
    </row>
    <row r="48" spans="1:42" ht="15" thickBot="1" x14ac:dyDescent="0.35">
      <c r="A48" t="str">
        <f t="shared" si="13"/>
        <v>BAL</v>
      </c>
      <c r="B48" s="5">
        <f>Neural!B11</f>
        <v>6.0132705225703003</v>
      </c>
      <c r="C48" s="5">
        <f>Neural!C11</f>
        <v>5.8918971032786196</v>
      </c>
      <c r="D48" s="6">
        <f>A22</f>
        <v>0</v>
      </c>
      <c r="E48" s="6">
        <f>B22</f>
        <v>0</v>
      </c>
      <c r="F48" s="6">
        <f>(K22+W23)/2</f>
        <v>0</v>
      </c>
      <c r="G48" s="6">
        <f>(K23+W22)/2</f>
        <v>0</v>
      </c>
      <c r="H48" s="6">
        <f t="shared" si="14"/>
        <v>0</v>
      </c>
      <c r="I48" s="6">
        <f t="shared" si="12"/>
        <v>0</v>
      </c>
      <c r="J48" s="6">
        <f t="shared" si="7"/>
        <v>0</v>
      </c>
      <c r="L48" s="10">
        <f>MAX(K22,W23)</f>
        <v>0</v>
      </c>
      <c r="M48" s="6">
        <f>MAX(K23,W22)</f>
        <v>0</v>
      </c>
      <c r="N48" s="6">
        <f t="shared" si="8"/>
        <v>0</v>
      </c>
      <c r="O48" s="6">
        <f t="shared" si="9"/>
        <v>0</v>
      </c>
      <c r="P48" s="6">
        <f t="shared" si="10"/>
        <v>0</v>
      </c>
      <c r="R48" t="s">
        <v>126</v>
      </c>
      <c r="S48" t="s">
        <v>139</v>
      </c>
      <c r="T48">
        <v>1.5</v>
      </c>
      <c r="AA48"/>
      <c r="AC48" s="6"/>
    </row>
    <row r="49" spans="1:29" ht="15" thickBot="1" x14ac:dyDescent="0.35">
      <c r="A49" t="str">
        <f t="shared" si="13"/>
        <v>NYY</v>
      </c>
      <c r="B49" s="5">
        <f>Neural!B12</f>
        <v>3.9434447211955699</v>
      </c>
      <c r="C49" s="5">
        <f>Neural!C12</f>
        <v>7.7761669155875097</v>
      </c>
      <c r="D49" s="6">
        <f>A24</f>
        <v>0</v>
      </c>
      <c r="E49" s="6">
        <f>B24</f>
        <v>0</v>
      </c>
      <c r="F49" s="6">
        <f>(K24+W25)/2</f>
        <v>0</v>
      </c>
      <c r="G49" s="6">
        <f>(K25+W24)/2</f>
        <v>0</v>
      </c>
      <c r="H49" s="6">
        <f t="shared" ref="H49" si="15">F49-G49</f>
        <v>0</v>
      </c>
      <c r="I49" s="6">
        <f t="shared" si="12"/>
        <v>0</v>
      </c>
      <c r="J49" s="6">
        <f t="shared" si="7"/>
        <v>0</v>
      </c>
      <c r="L49" s="10">
        <f>MAX(K24,W25)</f>
        <v>0</v>
      </c>
      <c r="M49" s="6">
        <f>MAX(K25,W24)</f>
        <v>0</v>
      </c>
      <c r="N49" s="6">
        <f t="shared" si="8"/>
        <v>0</v>
      </c>
      <c r="O49" s="6">
        <f t="shared" si="9"/>
        <v>0</v>
      </c>
      <c r="P49" s="6">
        <f t="shared" si="10"/>
        <v>0</v>
      </c>
      <c r="R49" t="s">
        <v>144</v>
      </c>
      <c r="S49" t="s">
        <v>145</v>
      </c>
      <c r="T49">
        <v>4</v>
      </c>
      <c r="AA49"/>
      <c r="AC49" s="6"/>
    </row>
    <row r="50" spans="1:29" ht="15" thickBot="1" x14ac:dyDescent="0.35">
      <c r="A50" t="str">
        <f t="shared" si="13"/>
        <v>TOR</v>
      </c>
      <c r="B50" s="5">
        <f>Neural!B13</f>
        <v>3.98582843650175</v>
      </c>
      <c r="C50" s="5">
        <f>Neural!C13</f>
        <v>5.36847325575574</v>
      </c>
      <c r="D50" s="6">
        <f>A26</f>
        <v>0</v>
      </c>
      <c r="E50" s="6">
        <f>B26</f>
        <v>0</v>
      </c>
      <c r="F50" s="6">
        <f>(K26+W27)/2</f>
        <v>0</v>
      </c>
      <c r="G50" s="6">
        <f>(K27+W26)/2</f>
        <v>0</v>
      </c>
      <c r="H50" s="6">
        <f t="shared" ref="H50:H51" si="16">F50-G50</f>
        <v>0</v>
      </c>
      <c r="I50" s="6">
        <f t="shared" si="12"/>
        <v>0</v>
      </c>
      <c r="J50" s="6">
        <f t="shared" si="7"/>
        <v>0</v>
      </c>
      <c r="L50" s="10">
        <f>MAX(K26,W27)</f>
        <v>0</v>
      </c>
      <c r="M50" s="6">
        <f>MAX(K27,W26)</f>
        <v>0</v>
      </c>
      <c r="N50" s="6">
        <f t="shared" si="8"/>
        <v>0</v>
      </c>
      <c r="O50" s="6">
        <f t="shared" si="9"/>
        <v>0</v>
      </c>
      <c r="P50" s="6">
        <f t="shared" si="10"/>
        <v>0</v>
      </c>
      <c r="R50" t="s">
        <v>145</v>
      </c>
      <c r="S50" t="s">
        <v>144</v>
      </c>
      <c r="T50">
        <v>7.333333333333333</v>
      </c>
      <c r="AA50"/>
      <c r="AC50" s="6"/>
    </row>
    <row r="51" spans="1:29" ht="15" thickBot="1" x14ac:dyDescent="0.35">
      <c r="A51" t="str">
        <f t="shared" si="13"/>
        <v>CIN</v>
      </c>
      <c r="B51" s="5">
        <f>Neural!B14</f>
        <v>3.42318194513591</v>
      </c>
      <c r="C51" s="5">
        <f>Neural!C14</f>
        <v>4.3967900869186298</v>
      </c>
      <c r="D51" s="6">
        <f>A28</f>
        <v>0</v>
      </c>
      <c r="E51" s="6">
        <f>B28</f>
        <v>0</v>
      </c>
      <c r="F51" s="6">
        <f>(K28+W29)/2</f>
        <v>0</v>
      </c>
      <c r="G51" s="6">
        <f>(K29+W28)/2</f>
        <v>0</v>
      </c>
      <c r="H51" s="6">
        <f t="shared" si="16"/>
        <v>0</v>
      </c>
      <c r="I51" s="6">
        <f t="shared" si="12"/>
        <v>0</v>
      </c>
      <c r="J51" s="6">
        <f t="shared" si="7"/>
        <v>0</v>
      </c>
      <c r="L51" s="10">
        <f>MAX(K28,W29)</f>
        <v>0</v>
      </c>
      <c r="M51" s="6">
        <f>MAX(K29,W28)</f>
        <v>0</v>
      </c>
      <c r="N51" s="6">
        <f t="shared" si="8"/>
        <v>0</v>
      </c>
      <c r="O51" s="6">
        <f t="shared" si="9"/>
        <v>0</v>
      </c>
      <c r="P51" s="6">
        <f t="shared" si="10"/>
        <v>0</v>
      </c>
      <c r="R51" t="s">
        <v>152</v>
      </c>
      <c r="S51" t="s">
        <v>147</v>
      </c>
      <c r="T51">
        <v>4.666666666666667</v>
      </c>
      <c r="AA51"/>
      <c r="AC51" s="6"/>
    </row>
    <row r="52" spans="1:29" ht="15" thickBot="1" x14ac:dyDescent="0.35">
      <c r="A52" t="str">
        <f t="shared" si="13"/>
        <v>STL</v>
      </c>
      <c r="B52" s="5">
        <f>Neural!B15</f>
        <v>4.8132066319284696</v>
      </c>
      <c r="C52" s="14">
        <f>Neural!C15</f>
        <v>4.3718454302225203</v>
      </c>
      <c r="D52" s="6">
        <f>A30</f>
        <v>0</v>
      </c>
      <c r="E52" s="6">
        <f>B30</f>
        <v>0</v>
      </c>
      <c r="F52" s="6">
        <f>(K30+W31)/2</f>
        <v>0</v>
      </c>
      <c r="G52" s="6">
        <f>(K31+W30)/2</f>
        <v>0</v>
      </c>
      <c r="H52" s="6">
        <f t="shared" ref="H52" si="17">F52-G52</f>
        <v>0</v>
      </c>
      <c r="I52" s="6">
        <f t="shared" ref="I52" si="18">IF(G52&gt;F52,E52,D52)</f>
        <v>0</v>
      </c>
      <c r="J52" s="6">
        <f t="shared" ref="J52" si="19">F52+G52</f>
        <v>0</v>
      </c>
      <c r="L52" s="10">
        <f>MAX(K30,W31)</f>
        <v>0</v>
      </c>
      <c r="M52" s="6">
        <f>MAX(K31,W30)</f>
        <v>0</v>
      </c>
      <c r="N52" s="6">
        <f t="shared" si="8"/>
        <v>0</v>
      </c>
      <c r="O52" s="6">
        <f t="shared" si="9"/>
        <v>0</v>
      </c>
      <c r="P52" s="6">
        <f t="shared" si="10"/>
        <v>0</v>
      </c>
      <c r="R52" t="s">
        <v>147</v>
      </c>
      <c r="S52" t="s">
        <v>152</v>
      </c>
      <c r="T52">
        <v>4.5999999999999996</v>
      </c>
      <c r="AA52"/>
      <c r="AC52" s="6"/>
    </row>
    <row r="53" spans="1:29" ht="15" thickBot="1" x14ac:dyDescent="0.35">
      <c r="A53" t="str">
        <f t="shared" si="13"/>
        <v>CLE</v>
      </c>
      <c r="B53" s="5">
        <f>Neural!B16</f>
        <v>5.8896531703910098</v>
      </c>
      <c r="C53" s="14">
        <f>Neural!C16</f>
        <v>4.08279063796516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R53" t="s">
        <v>141</v>
      </c>
      <c r="S53" t="s">
        <v>123</v>
      </c>
      <c r="T53">
        <v>2.333333333333333</v>
      </c>
      <c r="AA53"/>
      <c r="AC53" s="6"/>
    </row>
    <row r="54" spans="1:29" ht="15" thickBot="1" x14ac:dyDescent="0.35">
      <c r="A54" t="str">
        <f t="shared" si="13"/>
        <v>KCR</v>
      </c>
      <c r="B54" s="5">
        <f>Neural!B17</f>
        <v>1.95952711182737</v>
      </c>
      <c r="C54" s="14">
        <f>Neural!C17</f>
        <v>3.7713663486483999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 t="s">
        <v>123</v>
      </c>
      <c r="S54" t="s">
        <v>141</v>
      </c>
      <c r="T54">
        <v>4.333333333333333</v>
      </c>
      <c r="AA54"/>
      <c r="AC54" s="6"/>
    </row>
    <row r="55" spans="1:29" ht="15" thickBot="1" x14ac:dyDescent="0.35">
      <c r="A55" t="str">
        <f t="shared" si="13"/>
        <v>DET</v>
      </c>
      <c r="B55" s="5">
        <f>Neural!B18</f>
        <v>2.5298278223960802</v>
      </c>
      <c r="C55" s="14">
        <f>Neural!C18</f>
        <v>3.62441715755604</v>
      </c>
      <c r="N55" s="10"/>
      <c r="R55" t="s">
        <v>127</v>
      </c>
      <c r="S55" t="s">
        <v>129</v>
      </c>
      <c r="T55">
        <v>5.5</v>
      </c>
    </row>
    <row r="56" spans="1:29" ht="15" thickBot="1" x14ac:dyDescent="0.35">
      <c r="A56" t="str">
        <f t="shared" si="13"/>
        <v>LAA</v>
      </c>
      <c r="B56" s="5">
        <f>Neural!B19</f>
        <v>3.4813123312334602</v>
      </c>
      <c r="C56" s="14">
        <f>Neural!C19</f>
        <v>4.6015013758913597</v>
      </c>
      <c r="D56" s="6" t="s">
        <v>39</v>
      </c>
      <c r="L56" s="6" t="s">
        <v>36</v>
      </c>
      <c r="R56" t="s">
        <v>129</v>
      </c>
      <c r="S56" t="s">
        <v>127</v>
      </c>
      <c r="T56">
        <v>4.5</v>
      </c>
      <c r="AA56"/>
      <c r="AC56" s="6"/>
    </row>
    <row r="57" spans="1:29" ht="15" thickBot="1" x14ac:dyDescent="0.35">
      <c r="A57">
        <f t="shared" si="13"/>
        <v>0</v>
      </c>
      <c r="B57" s="5">
        <f>Neural!B20</f>
        <v>0</v>
      </c>
      <c r="C57" s="14">
        <f>Neural!C20</f>
        <v>0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/>
      <c r="S57"/>
      <c r="T57"/>
      <c r="AA57"/>
      <c r="AC57" s="6"/>
    </row>
    <row r="58" spans="1:29" ht="15" thickBot="1" x14ac:dyDescent="0.35">
      <c r="A58">
        <f t="shared" si="13"/>
        <v>0</v>
      </c>
      <c r="B58" s="5">
        <f>Neural!B21</f>
        <v>0</v>
      </c>
      <c r="C58" s="14">
        <f>Neural!C21</f>
        <v>0</v>
      </c>
      <c r="D58" s="8" t="str">
        <f t="shared" ref="D58:E74" si="23">D38</f>
        <v>MIN</v>
      </c>
      <c r="E58" s="8" t="str">
        <f t="shared" si="23"/>
        <v>ARI</v>
      </c>
      <c r="F58" s="6">
        <f t="shared" ref="F58:F74" si="24">MIN(L38,L58)</f>
        <v>5.2429100200239258</v>
      </c>
      <c r="G58" s="6">
        <f t="shared" ref="G58:G74" si="25">MAX(M38,M58)</f>
        <v>3.9875073252916042</v>
      </c>
      <c r="H58" s="6">
        <f t="shared" ref="H58:H69" si="26">F58-G58</f>
        <v>1.2554026947323216</v>
      </c>
      <c r="I58" s="6" t="str">
        <f>IF(G58&gt;F58,E58,D58)</f>
        <v>MIN</v>
      </c>
      <c r="J58" s="6">
        <f t="shared" ref="J58:J71" si="27">F58+G58</f>
        <v>9.23041734531553</v>
      </c>
      <c r="L58" s="6">
        <f>MIN(K2,W3)</f>
        <v>5.2429100200239258</v>
      </c>
      <c r="M58" s="6">
        <f>MIN(K3,W2)</f>
        <v>3.8013487837104893</v>
      </c>
      <c r="N58" s="6">
        <f t="shared" ref="N58:N74" si="28">L58-M58</f>
        <v>1.4415612363134365</v>
      </c>
      <c r="O58" s="6" t="str">
        <f t="shared" ref="O58:O74" si="29">IF(M58&gt;L58,E58,D58)</f>
        <v>MIN</v>
      </c>
      <c r="P58" s="6">
        <f t="shared" ref="P58:P74" si="30">L58+M58</f>
        <v>9.0442588037344152</v>
      </c>
      <c r="R58"/>
      <c r="S58"/>
      <c r="T58"/>
      <c r="AA58"/>
      <c r="AC58" s="6"/>
    </row>
    <row r="59" spans="1:29" ht="15" thickBot="1" x14ac:dyDescent="0.35">
      <c r="A59">
        <f t="shared" si="13"/>
        <v>0</v>
      </c>
      <c r="B59" s="5">
        <f>Neural!B22</f>
        <v>0</v>
      </c>
      <c r="C59" s="14">
        <f>Neural!C22</f>
        <v>0</v>
      </c>
      <c r="D59" s="8" t="str">
        <f t="shared" si="23"/>
        <v>CHC</v>
      </c>
      <c r="E59" s="8" t="str">
        <f t="shared" si="23"/>
        <v>SFG</v>
      </c>
      <c r="F59" s="6">
        <f t="shared" si="24"/>
        <v>3.5180152781213625</v>
      </c>
      <c r="G59" s="6">
        <f t="shared" si="25"/>
        <v>5.2091103958508134</v>
      </c>
      <c r="H59" s="6">
        <f t="shared" si="26"/>
        <v>-1.6910951177294509</v>
      </c>
      <c r="I59" s="6" t="str">
        <f t="shared" ref="I59:I71" si="31">IF(G59&gt;F59,E59,D59)</f>
        <v>SFG</v>
      </c>
      <c r="J59" s="6">
        <f t="shared" si="27"/>
        <v>8.727125673972175</v>
      </c>
      <c r="L59" s="6">
        <f>MIN(K4,W5)</f>
        <v>3.5180152781213625</v>
      </c>
      <c r="M59" s="6">
        <f>MIN(K5,W4)</f>
        <v>4.9169306917105748</v>
      </c>
      <c r="N59" s="6">
        <f t="shared" si="28"/>
        <v>-1.3989154135892123</v>
      </c>
      <c r="O59" s="6" t="str">
        <f t="shared" si="29"/>
        <v>SFG</v>
      </c>
      <c r="P59" s="6">
        <f t="shared" si="30"/>
        <v>8.4349459698319365</v>
      </c>
      <c r="R59"/>
      <c r="S59"/>
      <c r="T59"/>
      <c r="AA59"/>
      <c r="AC59" s="6"/>
    </row>
    <row r="60" spans="1:29" ht="15" thickBot="1" x14ac:dyDescent="0.35">
      <c r="A60">
        <f t="shared" si="13"/>
        <v>0</v>
      </c>
      <c r="B60" s="5">
        <f>Neural!B23</f>
        <v>0</v>
      </c>
      <c r="C60" s="14">
        <f>Neural!C23</f>
        <v>0</v>
      </c>
      <c r="D60" s="8" t="str">
        <f t="shared" si="23"/>
        <v>ATL</v>
      </c>
      <c r="E60" s="8" t="str">
        <f t="shared" si="23"/>
        <v>CHW</v>
      </c>
      <c r="F60" s="6">
        <f t="shared" si="24"/>
        <v>3.9550144333616948</v>
      </c>
      <c r="G60" s="6">
        <f t="shared" si="25"/>
        <v>2.8533414586550889</v>
      </c>
      <c r="H60" s="6">
        <f t="shared" si="26"/>
        <v>1.1016729747066059</v>
      </c>
      <c r="I60" s="6" t="str">
        <f t="shared" si="31"/>
        <v>ATL</v>
      </c>
      <c r="J60" s="6">
        <f t="shared" si="27"/>
        <v>6.8083558920167837</v>
      </c>
      <c r="L60" s="6">
        <f>MIN(K6,W7)</f>
        <v>3.9550144333616948</v>
      </c>
      <c r="M60" s="6">
        <f>MIN(K7,W6)</f>
        <v>2.5382516803891124</v>
      </c>
      <c r="N60" s="6">
        <f t="shared" si="28"/>
        <v>1.4167627529725824</v>
      </c>
      <c r="O60" s="6" t="str">
        <f t="shared" si="29"/>
        <v>ATL</v>
      </c>
      <c r="P60" s="6">
        <f t="shared" si="30"/>
        <v>6.4932661137508072</v>
      </c>
      <c r="R60"/>
      <c r="S60"/>
      <c r="T60"/>
      <c r="AA60"/>
      <c r="AC60" s="6"/>
    </row>
    <row r="61" spans="1:29" ht="15" thickBot="1" x14ac:dyDescent="0.35">
      <c r="A61">
        <f t="shared" si="13"/>
        <v>0</v>
      </c>
      <c r="B61" s="5">
        <f>Neural!B24</f>
        <v>0</v>
      </c>
      <c r="C61" s="14">
        <f>Neural!C24</f>
        <v>0</v>
      </c>
      <c r="D61" s="8" t="str">
        <f t="shared" si="23"/>
        <v>MIA</v>
      </c>
      <c r="E61" s="8" t="str">
        <f t="shared" si="23"/>
        <v>PHI</v>
      </c>
      <c r="F61" s="6">
        <f t="shared" si="24"/>
        <v>3.1053288790039084</v>
      </c>
      <c r="G61" s="6">
        <f t="shared" si="25"/>
        <v>5.2867017778025751</v>
      </c>
      <c r="H61" s="6">
        <f t="shared" si="26"/>
        <v>-2.1813728987986667</v>
      </c>
      <c r="I61" s="6" t="str">
        <f t="shared" si="31"/>
        <v>PHI</v>
      </c>
      <c r="J61" s="6">
        <f t="shared" si="27"/>
        <v>8.3920306568064831</v>
      </c>
      <c r="L61" s="6">
        <f>MIN(K8,W9)</f>
        <v>3.1053288790039084</v>
      </c>
      <c r="M61" s="6">
        <f>MIN(K9,W8)</f>
        <v>4.3739751513079463</v>
      </c>
      <c r="N61" s="6">
        <f t="shared" si="28"/>
        <v>-1.2686462723040379</v>
      </c>
      <c r="O61" s="6" t="str">
        <f t="shared" si="29"/>
        <v>PHI</v>
      </c>
      <c r="P61" s="6">
        <f t="shared" si="30"/>
        <v>7.4793040303118552</v>
      </c>
      <c r="R61"/>
      <c r="S61"/>
      <c r="T61"/>
      <c r="AA61"/>
      <c r="AC61" s="6"/>
    </row>
    <row r="62" spans="1:29" ht="15" thickBot="1" x14ac:dyDescent="0.35">
      <c r="A62">
        <f t="shared" ref="A62:A66" si="32">A25</f>
        <v>0</v>
      </c>
      <c r="B62" s="5">
        <f>Neural!B25</f>
        <v>0</v>
      </c>
      <c r="C62" s="14">
        <f>Neural!C25</f>
        <v>0</v>
      </c>
      <c r="D62" s="8" t="str">
        <f t="shared" si="23"/>
        <v>TEX</v>
      </c>
      <c r="E62" s="8" t="str">
        <f t="shared" si="23"/>
        <v>BAL</v>
      </c>
      <c r="F62" s="6">
        <f t="shared" si="24"/>
        <v>3.9427784716063274</v>
      </c>
      <c r="G62" s="6">
        <f t="shared" si="25"/>
        <v>6.0766263501126048</v>
      </c>
      <c r="H62" s="6">
        <f t="shared" si="26"/>
        <v>-2.1338478785062773</v>
      </c>
      <c r="I62" s="6" t="str">
        <f t="shared" si="31"/>
        <v>BAL</v>
      </c>
      <c r="J62" s="6">
        <f t="shared" si="27"/>
        <v>10.019404821718933</v>
      </c>
      <c r="L62" s="6">
        <f>MIN(K10,W11)</f>
        <v>3.9427784716063274</v>
      </c>
      <c r="M62" s="6">
        <f>MIN(K11,W9)</f>
        <v>3.2171941464356508</v>
      </c>
      <c r="N62" s="6">
        <f t="shared" si="28"/>
        <v>0.72558432517067661</v>
      </c>
      <c r="O62" s="6" t="str">
        <f t="shared" si="29"/>
        <v>TEX</v>
      </c>
      <c r="P62" s="6">
        <f t="shared" si="30"/>
        <v>7.1599726180419783</v>
      </c>
      <c r="R62"/>
      <c r="S62"/>
      <c r="T62"/>
      <c r="AA62"/>
      <c r="AC62" s="6"/>
    </row>
    <row r="63" spans="1:29" ht="15" thickBot="1" x14ac:dyDescent="0.35">
      <c r="A63">
        <f t="shared" si="32"/>
        <v>0</v>
      </c>
      <c r="B63" s="5">
        <f>Neural!B26</f>
        <v>0</v>
      </c>
      <c r="C63" s="14">
        <f>Neural!C26</f>
        <v>0</v>
      </c>
      <c r="D63" s="8" t="str">
        <f t="shared" si="23"/>
        <v>NYY</v>
      </c>
      <c r="E63" s="8" t="str">
        <f t="shared" si="23"/>
        <v>TOR</v>
      </c>
      <c r="F63" s="6">
        <f t="shared" si="24"/>
        <v>3.9223438150005348</v>
      </c>
      <c r="G63" s="6">
        <f t="shared" si="25"/>
        <v>7.3667281052958282</v>
      </c>
      <c r="H63" s="6">
        <f t="shared" si="26"/>
        <v>-3.4443842902952935</v>
      </c>
      <c r="I63" s="6" t="str">
        <f t="shared" si="31"/>
        <v>TOR</v>
      </c>
      <c r="J63" s="6">
        <f t="shared" si="27"/>
        <v>11.289071920296363</v>
      </c>
      <c r="L63" s="6">
        <f>MIN(K12,W13)</f>
        <v>3.9223438150005348</v>
      </c>
      <c r="M63" s="6">
        <f>MIN(K13,W12)</f>
        <v>4.1882708195703167</v>
      </c>
      <c r="N63" s="6">
        <f t="shared" si="28"/>
        <v>-0.26592700456978191</v>
      </c>
      <c r="O63" s="6" t="str">
        <f t="shared" si="29"/>
        <v>TOR</v>
      </c>
      <c r="P63" s="6">
        <f t="shared" si="30"/>
        <v>8.110614634570851</v>
      </c>
      <c r="R63"/>
      <c r="S63"/>
      <c r="T63"/>
      <c r="AA63"/>
      <c r="AC63" s="6"/>
    </row>
    <row r="64" spans="1:29" ht="15" thickBot="1" x14ac:dyDescent="0.35">
      <c r="A64">
        <f t="shared" si="32"/>
        <v>0</v>
      </c>
      <c r="B64" s="5">
        <f>Neural!B27</f>
        <v>0</v>
      </c>
      <c r="C64" s="14">
        <f>Neural!C27</f>
        <v>0</v>
      </c>
      <c r="D64" s="8" t="str">
        <f t="shared" si="23"/>
        <v>CIN</v>
      </c>
      <c r="E64" s="8" t="str">
        <f t="shared" si="23"/>
        <v>STL</v>
      </c>
      <c r="F64" s="6">
        <f t="shared" si="24"/>
        <v>3.3266461022669609</v>
      </c>
      <c r="G64" s="6">
        <f t="shared" si="25"/>
        <v>4.9380041580791341</v>
      </c>
      <c r="H64" s="6">
        <f t="shared" si="26"/>
        <v>-1.6113580558121732</v>
      </c>
      <c r="I64" s="6" t="str">
        <f t="shared" si="31"/>
        <v>STL</v>
      </c>
      <c r="J64" s="6">
        <f t="shared" si="27"/>
        <v>8.2646502603460945</v>
      </c>
      <c r="L64" s="6">
        <f>MIN(K14,W15)</f>
        <v>3.3266461022669609</v>
      </c>
      <c r="M64" s="6">
        <f>MIN(K15,W14)</f>
        <v>4.2881052445314047</v>
      </c>
      <c r="N64" s="6">
        <f t="shared" si="28"/>
        <v>-0.96145914226444384</v>
      </c>
      <c r="O64" s="6" t="str">
        <f t="shared" si="29"/>
        <v>STL</v>
      </c>
      <c r="P64" s="6">
        <f t="shared" si="30"/>
        <v>7.6147513467983661</v>
      </c>
      <c r="R64"/>
      <c r="S64"/>
      <c r="T64"/>
      <c r="U64"/>
      <c r="AA64"/>
      <c r="AC64" s="6"/>
    </row>
    <row r="65" spans="1:43" ht="15" thickBot="1" x14ac:dyDescent="0.35">
      <c r="A65">
        <f t="shared" si="32"/>
        <v>0</v>
      </c>
      <c r="B65" s="5">
        <f>Neural!B28</f>
        <v>0</v>
      </c>
      <c r="C65" s="14">
        <f>Neural!C28</f>
        <v>0</v>
      </c>
      <c r="D65" s="8" t="str">
        <f t="shared" si="23"/>
        <v>CLE</v>
      </c>
      <c r="E65" s="8" t="str">
        <f t="shared" si="23"/>
        <v>KCR</v>
      </c>
      <c r="F65" s="6">
        <f t="shared" si="24"/>
        <v>3.8383057899967934</v>
      </c>
      <c r="G65" s="6">
        <f t="shared" si="25"/>
        <v>4.1820910204722175</v>
      </c>
      <c r="H65" s="6">
        <f t="shared" si="26"/>
        <v>-0.34378523047542409</v>
      </c>
      <c r="I65" s="6" t="str">
        <f t="shared" si="31"/>
        <v>KCR</v>
      </c>
      <c r="J65" s="6">
        <f t="shared" si="27"/>
        <v>8.0203968104690109</v>
      </c>
      <c r="L65" s="6">
        <f>MIN(K16,W17)</f>
        <v>3.8383057899967934</v>
      </c>
      <c r="M65" s="6">
        <f>MIN(K17,W16)</f>
        <v>2.2918723579707483</v>
      </c>
      <c r="N65" s="6">
        <f t="shared" si="28"/>
        <v>1.5464334320260451</v>
      </c>
      <c r="O65" s="6" t="str">
        <f t="shared" si="29"/>
        <v>CLE</v>
      </c>
      <c r="P65" s="6">
        <f t="shared" si="30"/>
        <v>6.1301781479675412</v>
      </c>
      <c r="R65"/>
      <c r="S65"/>
      <c r="T65"/>
      <c r="U65"/>
      <c r="AA65"/>
      <c r="AC65" s="6"/>
    </row>
    <row r="66" spans="1:43" ht="15" thickBot="1" x14ac:dyDescent="0.35">
      <c r="A66">
        <f t="shared" si="32"/>
        <v>0</v>
      </c>
      <c r="B66" s="5">
        <f>Neural!B29</f>
        <v>0</v>
      </c>
      <c r="C66" s="14">
        <f>Neural!C29</f>
        <v>0</v>
      </c>
      <c r="D66" s="8" t="str">
        <f t="shared" si="23"/>
        <v>DET</v>
      </c>
      <c r="E66" s="8" t="str">
        <f t="shared" si="23"/>
        <v>LAA</v>
      </c>
      <c r="F66" s="6">
        <f t="shared" si="24"/>
        <v>2.4799123136822212</v>
      </c>
      <c r="G66" s="6">
        <f t="shared" si="25"/>
        <v>3.838473078971997</v>
      </c>
      <c r="H66" s="6">
        <f t="shared" si="26"/>
        <v>-1.3585607652897758</v>
      </c>
      <c r="I66" s="6" t="str">
        <f t="shared" si="31"/>
        <v>LAA</v>
      </c>
      <c r="J66" s="6">
        <f t="shared" si="27"/>
        <v>6.3183853926542177</v>
      </c>
      <c r="L66" s="10">
        <f>MIN(K18,W19)</f>
        <v>2.4799123136822212</v>
      </c>
      <c r="M66" s="6">
        <f>MIN(K19,W18)</f>
        <v>3.8238527302389511</v>
      </c>
      <c r="N66" s="6">
        <f t="shared" si="28"/>
        <v>-1.3439404165567299</v>
      </c>
      <c r="O66" s="6" t="str">
        <f t="shared" si="29"/>
        <v>LAA</v>
      </c>
      <c r="P66" s="6">
        <f t="shared" si="30"/>
        <v>6.3037650439211728</v>
      </c>
      <c r="R66"/>
      <c r="S66"/>
      <c r="T66"/>
      <c r="U66"/>
      <c r="AA66"/>
      <c r="AC66" s="6"/>
    </row>
    <row r="67" spans="1:43" ht="15" thickBot="1" x14ac:dyDescent="0.35">
      <c r="A67">
        <f t="shared" ref="A67:A70" si="33">A30</f>
        <v>0</v>
      </c>
      <c r="B67" s="5">
        <f>Neural!B30</f>
        <v>0</v>
      </c>
      <c r="C67" s="14">
        <f>Neural!C30</f>
        <v>0</v>
      </c>
      <c r="D67" s="8">
        <f t="shared" si="23"/>
        <v>0</v>
      </c>
      <c r="E67" s="8">
        <f t="shared" si="23"/>
        <v>0</v>
      </c>
      <c r="F67" s="6">
        <f t="shared" si="24"/>
        <v>0</v>
      </c>
      <c r="G67" s="6">
        <f t="shared" si="25"/>
        <v>0</v>
      </c>
      <c r="H67" s="6">
        <f t="shared" si="26"/>
        <v>0</v>
      </c>
      <c r="I67" s="6">
        <f t="shared" si="31"/>
        <v>0</v>
      </c>
      <c r="J67" s="6">
        <f t="shared" si="27"/>
        <v>0</v>
      </c>
      <c r="L67" s="10">
        <f>MIN(K20,W21)</f>
        <v>0</v>
      </c>
      <c r="M67" s="6">
        <f>MIN(K21,W20)</f>
        <v>0</v>
      </c>
      <c r="N67" s="6">
        <f t="shared" si="28"/>
        <v>0</v>
      </c>
      <c r="O67" s="6">
        <f t="shared" si="29"/>
        <v>0</v>
      </c>
      <c r="P67" s="6">
        <f t="shared" si="30"/>
        <v>0</v>
      </c>
      <c r="R67"/>
      <c r="S67"/>
      <c r="T67"/>
      <c r="U67"/>
      <c r="AA67"/>
      <c r="AC67" s="6"/>
    </row>
    <row r="68" spans="1:43" ht="15" thickBot="1" x14ac:dyDescent="0.35">
      <c r="A68">
        <f t="shared" si="33"/>
        <v>0</v>
      </c>
      <c r="B68" s="5">
        <f>Neural!B31</f>
        <v>0</v>
      </c>
      <c r="C68" s="14">
        <f>Neural!C31</f>
        <v>0</v>
      </c>
      <c r="D68" s="8">
        <f t="shared" si="23"/>
        <v>0</v>
      </c>
      <c r="E68" s="8">
        <f t="shared" si="23"/>
        <v>0</v>
      </c>
      <c r="F68" s="6">
        <f t="shared" si="24"/>
        <v>0</v>
      </c>
      <c r="G68" s="6">
        <f t="shared" si="25"/>
        <v>0</v>
      </c>
      <c r="H68" s="6">
        <f t="shared" si="26"/>
        <v>0</v>
      </c>
      <c r="I68" s="6">
        <f t="shared" si="31"/>
        <v>0</v>
      </c>
      <c r="J68" s="6">
        <f t="shared" si="27"/>
        <v>0</v>
      </c>
      <c r="L68" s="10">
        <f>MIN(K22,W23)</f>
        <v>0</v>
      </c>
      <c r="M68" s="6">
        <f>MIN(K23,W22)</f>
        <v>0</v>
      </c>
      <c r="N68" s="6">
        <f t="shared" si="28"/>
        <v>0</v>
      </c>
      <c r="O68" s="6">
        <f t="shared" si="29"/>
        <v>0</v>
      </c>
      <c r="P68" s="6">
        <f t="shared" si="30"/>
        <v>0</v>
      </c>
      <c r="R68"/>
      <c r="S68"/>
      <c r="T68"/>
      <c r="AA68"/>
      <c r="AC68" s="6"/>
    </row>
    <row r="69" spans="1:43" ht="15" thickBot="1" x14ac:dyDescent="0.35">
      <c r="A69">
        <f t="shared" si="33"/>
        <v>0</v>
      </c>
      <c r="B69" s="5">
        <f>Neural!B32</f>
        <v>0</v>
      </c>
      <c r="C69" s="14">
        <f>Neural!C32</f>
        <v>0</v>
      </c>
      <c r="D69" s="8">
        <f t="shared" si="23"/>
        <v>0</v>
      </c>
      <c r="E69" s="8">
        <f t="shared" si="23"/>
        <v>0</v>
      </c>
      <c r="F69" s="6">
        <f t="shared" si="24"/>
        <v>0</v>
      </c>
      <c r="G69" s="6">
        <f t="shared" si="25"/>
        <v>0</v>
      </c>
      <c r="H69" s="6">
        <f t="shared" si="26"/>
        <v>0</v>
      </c>
      <c r="I69" s="6">
        <f t="shared" si="31"/>
        <v>0</v>
      </c>
      <c r="J69" s="6">
        <f t="shared" si="27"/>
        <v>0</v>
      </c>
      <c r="L69" s="10">
        <f>MIN(K24,W25)</f>
        <v>0</v>
      </c>
      <c r="M69" s="6">
        <f>MIN(K25,W24)</f>
        <v>0</v>
      </c>
      <c r="N69" s="6">
        <f t="shared" si="28"/>
        <v>0</v>
      </c>
      <c r="O69" s="6">
        <f t="shared" si="29"/>
        <v>0</v>
      </c>
      <c r="P69" s="6">
        <f t="shared" si="30"/>
        <v>0</v>
      </c>
      <c r="R69"/>
      <c r="S69"/>
      <c r="T69"/>
      <c r="AA69"/>
      <c r="AC69" s="6"/>
    </row>
    <row r="70" spans="1:43" ht="15" thickBot="1" x14ac:dyDescent="0.35">
      <c r="A70">
        <f t="shared" si="33"/>
        <v>0</v>
      </c>
      <c r="B70" s="5">
        <f>Neural!B33</f>
        <v>0</v>
      </c>
      <c r="C70" s="14">
        <f>Neural!C33</f>
        <v>0</v>
      </c>
      <c r="D70" s="8">
        <f t="shared" si="23"/>
        <v>0</v>
      </c>
      <c r="E70" s="8">
        <f t="shared" si="23"/>
        <v>0</v>
      </c>
      <c r="F70" s="6">
        <f t="shared" si="24"/>
        <v>0</v>
      </c>
      <c r="G70" s="6">
        <f t="shared" si="25"/>
        <v>0</v>
      </c>
      <c r="H70" s="6">
        <f t="shared" ref="H70:H71" si="34">F70-G70</f>
        <v>0</v>
      </c>
      <c r="I70" s="6">
        <f t="shared" si="31"/>
        <v>0</v>
      </c>
      <c r="J70" s="6">
        <f t="shared" si="27"/>
        <v>0</v>
      </c>
      <c r="L70" s="10">
        <f>MIN(K26,W27)</f>
        <v>0</v>
      </c>
      <c r="M70" s="6">
        <f>MIN(K27,W26)</f>
        <v>0</v>
      </c>
      <c r="N70" s="6">
        <f t="shared" si="28"/>
        <v>0</v>
      </c>
      <c r="O70" s="6">
        <f t="shared" si="29"/>
        <v>0</v>
      </c>
      <c r="P70" s="6">
        <f t="shared" si="30"/>
        <v>0</v>
      </c>
      <c r="R70"/>
      <c r="S70"/>
      <c r="T70"/>
      <c r="AA70"/>
      <c r="AC70" s="6"/>
    </row>
    <row r="71" spans="1:43" ht="15" thickBot="1" x14ac:dyDescent="0.35">
      <c r="A71">
        <f>A34</f>
        <v>0</v>
      </c>
      <c r="B71" s="5">
        <f>Neural!B34</f>
        <v>0</v>
      </c>
      <c r="C71" s="14">
        <f>Neural!C34</f>
        <v>0</v>
      </c>
      <c r="D71" s="8">
        <f t="shared" si="23"/>
        <v>0</v>
      </c>
      <c r="E71" s="8">
        <f t="shared" si="23"/>
        <v>0</v>
      </c>
      <c r="F71" s="6">
        <f t="shared" si="24"/>
        <v>0</v>
      </c>
      <c r="G71" s="6">
        <f t="shared" si="25"/>
        <v>0</v>
      </c>
      <c r="H71" s="6">
        <f t="shared" si="34"/>
        <v>0</v>
      </c>
      <c r="I71" s="6">
        <f t="shared" si="31"/>
        <v>0</v>
      </c>
      <c r="J71" s="6">
        <f t="shared" si="27"/>
        <v>0</v>
      </c>
      <c r="L71" s="10">
        <f>MIN(K28,W29)</f>
        <v>0</v>
      </c>
      <c r="M71" s="6">
        <f>MIN(K29,W28)</f>
        <v>0</v>
      </c>
      <c r="N71" s="6">
        <f t="shared" si="28"/>
        <v>0</v>
      </c>
      <c r="O71" s="6">
        <f t="shared" si="29"/>
        <v>0</v>
      </c>
      <c r="P71" s="6">
        <f t="shared" si="30"/>
        <v>0</v>
      </c>
      <c r="R71"/>
      <c r="S71"/>
      <c r="T71"/>
      <c r="AA71"/>
      <c r="AC71" s="6"/>
    </row>
    <row r="72" spans="1:43" ht="15" thickBot="1" x14ac:dyDescent="0.35">
      <c r="A72">
        <f>A35</f>
        <v>0</v>
      </c>
      <c r="B72" s="5">
        <f>Neural!B35</f>
        <v>0</v>
      </c>
      <c r="C72" s="14">
        <f>Neural!C35</f>
        <v>0</v>
      </c>
      <c r="D72" s="6">
        <f t="shared" si="23"/>
        <v>0</v>
      </c>
      <c r="E72" s="6">
        <f t="shared" si="23"/>
        <v>0</v>
      </c>
      <c r="F72" s="6">
        <f t="shared" si="24"/>
        <v>0</v>
      </c>
      <c r="G72" s="6">
        <f t="shared" si="25"/>
        <v>0</v>
      </c>
      <c r="H72" s="6">
        <f t="shared" ref="H72" si="35">F72-G72</f>
        <v>0</v>
      </c>
      <c r="I72" s="6">
        <f t="shared" ref="I72" si="36">IF(G72&gt;F72,E72,D72)</f>
        <v>0</v>
      </c>
      <c r="J72" s="6">
        <f t="shared" ref="J72" si="37">F72+G72</f>
        <v>0</v>
      </c>
      <c r="L72" s="10">
        <f>MIN(K30,W31)</f>
        <v>0</v>
      </c>
      <c r="M72" s="6">
        <f>MIN(K31,W30)</f>
        <v>0</v>
      </c>
      <c r="N72" s="6">
        <f t="shared" si="28"/>
        <v>0</v>
      </c>
      <c r="O72" s="6">
        <f t="shared" si="29"/>
        <v>0</v>
      </c>
      <c r="P72" s="6">
        <f t="shared" si="30"/>
        <v>0</v>
      </c>
      <c r="R72"/>
      <c r="S72"/>
      <c r="T72"/>
      <c r="AA72"/>
      <c r="AC72" s="6"/>
    </row>
    <row r="73" spans="1:43" ht="15" thickBot="1" x14ac:dyDescent="0.35">
      <c r="B73" s="5">
        <f>Neural!B36</f>
        <v>0</v>
      </c>
      <c r="C73" s="14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R73"/>
      <c r="S73"/>
      <c r="T73"/>
      <c r="AA73"/>
      <c r="AC73" s="6"/>
    </row>
    <row r="74" spans="1:43" ht="15" thickBot="1" x14ac:dyDescent="0.35">
      <c r="B74" s="5">
        <f>Neural!B37</f>
        <v>0</v>
      </c>
      <c r="C74" s="14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/>
      <c r="S74"/>
      <c r="T74"/>
      <c r="AA74"/>
      <c r="AC74" s="6"/>
    </row>
    <row r="75" spans="1:43" ht="15" thickBot="1" x14ac:dyDescent="0.35">
      <c r="B75" s="5">
        <f>Neural!B38</f>
        <v>0</v>
      </c>
      <c r="C75" s="14">
        <f>Neural!C38</f>
        <v>0</v>
      </c>
      <c r="N75" s="10"/>
      <c r="R75"/>
      <c r="S75"/>
      <c r="T75"/>
    </row>
    <row r="76" spans="1:43" ht="15" thickBot="1" x14ac:dyDescent="0.35">
      <c r="B76" s="5">
        <f>Neural!B42</f>
        <v>0</v>
      </c>
      <c r="C76" s="14">
        <f>Neural!C42</f>
        <v>0</v>
      </c>
      <c r="D76" s="6" t="s">
        <v>40</v>
      </c>
      <c r="G76" s="6">
        <f>E76-F76</f>
        <v>0</v>
      </c>
    </row>
    <row r="77" spans="1:43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5" t="s">
        <v>47</v>
      </c>
      <c r="M77" s="15" t="s">
        <v>118</v>
      </c>
      <c r="N77" s="15" t="s">
        <v>130</v>
      </c>
      <c r="O77" s="15" t="s">
        <v>131</v>
      </c>
      <c r="P77" s="23" t="s">
        <v>48</v>
      </c>
      <c r="Q77" s="15" t="s">
        <v>118</v>
      </c>
      <c r="R77" s="15" t="s">
        <v>130</v>
      </c>
      <c r="S77" s="15" t="s">
        <v>131</v>
      </c>
      <c r="T77" s="23" t="s">
        <v>52</v>
      </c>
      <c r="U77" s="23" t="s">
        <v>53</v>
      </c>
      <c r="V77" s="24" t="s">
        <v>54</v>
      </c>
      <c r="W77" s="24" t="s">
        <v>55</v>
      </c>
      <c r="X77" s="25" t="s">
        <v>116</v>
      </c>
      <c r="Y77" s="25" t="s">
        <v>119</v>
      </c>
      <c r="Z77" s="25" t="s">
        <v>138</v>
      </c>
      <c r="AA77" s="25" t="s">
        <v>137</v>
      </c>
      <c r="AB77" s="25" t="s">
        <v>134</v>
      </c>
      <c r="AC77" s="25" t="s">
        <v>60</v>
      </c>
      <c r="AD77" s="25" t="s">
        <v>14</v>
      </c>
      <c r="AE77" s="24" t="s">
        <v>17</v>
      </c>
      <c r="AF77" s="24" t="s">
        <v>45</v>
      </c>
      <c r="AG77" s="24" t="s">
        <v>46</v>
      </c>
      <c r="AH77" s="25" t="s">
        <v>116</v>
      </c>
      <c r="AI77" s="25" t="s">
        <v>121</v>
      </c>
      <c r="AJ77" s="25" t="s">
        <v>120</v>
      </c>
      <c r="AK77" s="25" t="s">
        <v>135</v>
      </c>
      <c r="AL77" s="25" t="s">
        <v>136</v>
      </c>
      <c r="AM77" s="25" t="s">
        <v>60</v>
      </c>
      <c r="AN77" s="23" t="s">
        <v>14</v>
      </c>
      <c r="AQ77"/>
    </row>
    <row r="78" spans="1:43" x14ac:dyDescent="0.3">
      <c r="D78" s="8" t="str">
        <f t="shared" ref="D78:E91" si="41">D38</f>
        <v>MIN</v>
      </c>
      <c r="E78" s="8" t="str">
        <f t="shared" si="41"/>
        <v>ARI</v>
      </c>
      <c r="F78" s="6">
        <f t="shared" ref="F78:F94" si="42">MAX(L38,L58)</f>
        <v>5.9010218069565772</v>
      </c>
      <c r="G78" s="6">
        <f t="shared" ref="G78:G94" si="43">MIN(M38,M58)</f>
        <v>3.8013487837104893</v>
      </c>
      <c r="H78" s="6">
        <f t="shared" ref="H78:H89" si="44">F78-G78</f>
        <v>2.0996730232460878</v>
      </c>
      <c r="I78" s="6" t="str">
        <f>IF(G78&gt;F78,E78,D78)</f>
        <v>MIN</v>
      </c>
      <c r="J78" s="6">
        <f t="shared" ref="J78:J91" si="45">F78+G78</f>
        <v>9.7023705906670656</v>
      </c>
      <c r="L78" s="15" t="str">
        <f t="shared" ref="L78:L92" si="46">D78</f>
        <v>MIN</v>
      </c>
      <c r="M78" s="15">
        <f>N2</f>
        <v>5.9</v>
      </c>
      <c r="N78" s="15">
        <f>Z2</f>
        <v>4.0999999999999996</v>
      </c>
      <c r="O78" s="15">
        <v>6</v>
      </c>
      <c r="P78" s="15" t="str">
        <f t="shared" ref="P78:P92" si="47">E78</f>
        <v>ARI</v>
      </c>
      <c r="Q78" s="15">
        <f>N3</f>
        <v>4</v>
      </c>
      <c r="R78" s="15">
        <f>Z3</f>
        <v>5.0999999999999996</v>
      </c>
      <c r="S78" s="15">
        <v>4</v>
      </c>
      <c r="T78" s="20" t="s">
        <v>149</v>
      </c>
      <c r="U78" s="20" t="s">
        <v>150</v>
      </c>
      <c r="V78" s="27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MIN</v>
      </c>
      <c r="W78" s="28">
        <f t="shared" ref="W78:W92" si="49">(COUNTIF(I38, V78) + COUNTIF(O38, V78) + COUNTIF(I58, V78) + COUNTIF(O58, V78) + COUNTIF(I78, V78))/5</f>
        <v>1</v>
      </c>
      <c r="X78" s="28">
        <f>IF(W78=1, 5, IF(W78=0.8, 4, IF(W78=0.6, 3, IF(W78=0.4, 2, IF(W78=0.2, 1, 0)))))</f>
        <v>5</v>
      </c>
      <c r="Y78" s="28">
        <f t="shared" ref="Y78:Y92" si="50">((Q78+N78)/2)-((M78+R78)/2)</f>
        <v>-1.4500000000000002</v>
      </c>
      <c r="Z78" s="28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2</v>
      </c>
      <c r="AA78" s="28">
        <f>S78-O78</f>
        <v>-2</v>
      </c>
      <c r="AB78" s="28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2.5</v>
      </c>
      <c r="AC78" s="28">
        <f>SUM(IF(ISNUMBER(X78), X78, 0), IF(ISNUMBER(Z78), Z78, 0), IF(ISNUMBER(AB78), AB78, 0))</f>
        <v>9.5</v>
      </c>
      <c r="AD78" s="28" t="s">
        <v>36</v>
      </c>
      <c r="AE78" s="12">
        <v>8.5</v>
      </c>
      <c r="AF78" s="27" t="str">
        <f t="shared" ref="AF78:AF93" si="51">IF(COUNTIF(J38, "&gt;" &amp; AE78) + COUNTIF(P38, "&gt;" &amp; AE78) + COUNTIF(J58, "&gt;" &amp; AE78) + COUNTIF(J78, "&gt;" &amp; AE78) + COUNTIF(P58, "&gt;" &amp; AE78) &gt;= 3, "Over", "Under")</f>
        <v>Over</v>
      </c>
      <c r="AG78" s="28">
        <f t="shared" ref="AG78:AG92" si="52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1</v>
      </c>
      <c r="AH78" s="28">
        <f>IF(AG78=1, 5, IF(AG78=0.8, 4, IF(AG78=0.6, 3, IF(AG78=0.4, 2, IF(AG78=0.2, 1, 0)))))</f>
        <v>5</v>
      </c>
      <c r="AI78" s="28">
        <f t="shared" ref="AI78:AI92" si="53">(((N78+Q78)/2)+((M78+R78)/2))-AE78</f>
        <v>1.0500000000000007</v>
      </c>
      <c r="AJ78" s="28">
        <f>IF(OR(AND(AF78="Over",(((N78+Q78)/2)+((M78+R78)/2))&gt;AE78),AND(AF78="Under",(((N78+Q78)/2)+((M78+R78)/2))&lt;AE78)),IF(OR(AI78&gt;2,AI78&lt;-2),2.5,IF(OR(AND(AI78&lt;2,AI78&gt;1),AND(AI78&gt;-2,AI78&lt;-1)),1.25,IF(OR(AND(AI78&lt;1,AI78&gt;0),AND(AI78&gt;-1,AI78&lt;0)),0,0))),0)</f>
        <v>1.25</v>
      </c>
      <c r="AK78" s="28">
        <f>O78+S78</f>
        <v>10</v>
      </c>
      <c r="AL78" s="28">
        <f>IF(OR(AND(AF78="Over",AK78&gt;AE78),AND(AF78="Under",AK78&lt;AE78)),IF(OR(AE78-AK78&gt;2,AE78-AK78&lt;-2),2.5,IF(OR(AND(AE78-AK78&lt;2,AE78-AK78&gt;1),AND(AE78-AK78&gt;-2,AE78-AK78&lt;-1)),1.25,IF(OR(AND(AE78-AK78&lt;1,AE78-AK78&gt;0),AND(AE78-AK78&gt;-1,AE78-AK78&lt;0)),0,0))),0)</f>
        <v>1.25</v>
      </c>
      <c r="AM78" s="28">
        <f>SUM(IF(ISNUMBER(AH78), AH78, 0), IF(ISNUMBER(AJ78), AJ78, 0), IF(ISNUMBER(AL78), AL78, 0))</f>
        <v>7.5</v>
      </c>
      <c r="AN78" s="28">
        <v>19</v>
      </c>
      <c r="AQ78"/>
    </row>
    <row r="79" spans="1:43" x14ac:dyDescent="0.3">
      <c r="D79" s="8" t="str">
        <f t="shared" si="41"/>
        <v>CHC</v>
      </c>
      <c r="E79" s="8" t="str">
        <f t="shared" si="41"/>
        <v>SFG</v>
      </c>
      <c r="F79" s="6">
        <f t="shared" si="42"/>
        <v>5.0535890518428213</v>
      </c>
      <c r="G79" s="6">
        <f t="shared" si="43"/>
        <v>4.9169306917105748</v>
      </c>
      <c r="H79" s="6">
        <f t="shared" si="44"/>
        <v>0.13665836013224641</v>
      </c>
      <c r="I79" s="6" t="str">
        <f t="shared" ref="I79:I91" si="54">IF(G79&gt;F79,E79,D79)</f>
        <v>CHC</v>
      </c>
      <c r="J79" s="6">
        <f t="shared" si="45"/>
        <v>9.9705197435533961</v>
      </c>
      <c r="L79" s="15" t="str">
        <f t="shared" si="46"/>
        <v>CHC</v>
      </c>
      <c r="M79" s="15">
        <f>N4</f>
        <v>3.7</v>
      </c>
      <c r="N79" s="15">
        <f>Z4</f>
        <v>4.7</v>
      </c>
      <c r="O79" s="15">
        <v>4.1666670000000003</v>
      </c>
      <c r="P79" s="15" t="str">
        <f t="shared" si="47"/>
        <v>SFG</v>
      </c>
      <c r="Q79" s="15">
        <f>N5</f>
        <v>5.3</v>
      </c>
      <c r="R79" s="15">
        <f>Z5</f>
        <v>5.0999999999999996</v>
      </c>
      <c r="S79" s="15">
        <v>4.6666699999999999</v>
      </c>
      <c r="T79" s="16" t="s">
        <v>154</v>
      </c>
      <c r="U79" s="16" t="s">
        <v>178</v>
      </c>
      <c r="V79" s="29" t="str">
        <f t="shared" si="48"/>
        <v>SFG</v>
      </c>
      <c r="W79" s="30">
        <f t="shared" si="49"/>
        <v>0.8</v>
      </c>
      <c r="X79" s="30">
        <f t="shared" ref="X79:X92" si="55">IF(W79=1, 5, IF(W79=0.8, 4, IF(W79=0.6, 3, IF(W79=0.4, 2, IF(W79=0.2, 1, 0)))))</f>
        <v>4</v>
      </c>
      <c r="Y79" s="30">
        <f t="shared" si="50"/>
        <v>0.59999999999999964</v>
      </c>
      <c r="Z79" s="30">
        <f t="shared" ref="Z79:Z92" si="56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1</v>
      </c>
      <c r="AA79" s="30">
        <f t="shared" ref="AA79" si="57">S79-O79</f>
        <v>0.50000299999999953</v>
      </c>
      <c r="AB79" s="30">
        <f t="shared" ref="AB79:AB92" si="58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1</v>
      </c>
      <c r="AC79" s="30">
        <f t="shared" ref="AC79:AC92" si="59">SUM(IF(ISNUMBER(X79), X79, 0), IF(ISNUMBER(Z79), Z79, 0), IF(ISNUMBER(AB79), AB79, 0))</f>
        <v>6</v>
      </c>
      <c r="AD79" s="30" t="s">
        <v>140</v>
      </c>
      <c r="AE79" s="12">
        <v>7.5</v>
      </c>
      <c r="AF79" s="27" t="str">
        <f t="shared" si="51"/>
        <v>Over</v>
      </c>
      <c r="AG79" s="28">
        <f t="shared" si="52"/>
        <v>1</v>
      </c>
      <c r="AH79" s="28">
        <f t="shared" ref="AH79:AH92" si="60">IF(AG79=1, 5, IF(AG79=0.8, 4, IF(AG79=0.6, 3, IF(AG79=0.4, 2, IF(AG79=0.2, 1, 0)))))</f>
        <v>5</v>
      </c>
      <c r="AI79" s="28">
        <f t="shared" si="53"/>
        <v>1.9000000000000004</v>
      </c>
      <c r="AJ79" s="28">
        <f t="shared" ref="AJ79:AJ92" si="61">IF(OR(AND(AF79="Over",(((N79+Q79)/2)+((M79+R79)/2))&gt;AE79),AND(AF79="Under",(((N79+Q79)/2)+((M79+R79)/2))&lt;AE79)),IF(OR(AI79&gt;2,AI79&lt;-2),2.5,IF(OR(AND(AI79&lt;2,AI79&gt;1),AND(AI79&gt;-2,AI79&lt;-1)),1.25,IF(OR(AND(AI79&lt;1,AI79&gt;0),AND(AI79&gt;-1,AI79&lt;0)),0,0))),0)</f>
        <v>1.25</v>
      </c>
      <c r="AK79" s="28">
        <f t="shared" ref="AK79" si="62">O79+S79</f>
        <v>8.8333370000000002</v>
      </c>
      <c r="AL79" s="28">
        <f t="shared" ref="AL79:AL92" si="63">IF(OR(AND(AF79="Over",AK79&gt;AE79),AND(AF79="Under",AK79&lt;AE79)),IF(OR(AE79-AK79&gt;2,AE79-AK79&lt;-2),2.5,IF(OR(AND(AE79-AK79&lt;2,AE79-AK79&gt;1),AND(AE79-AK79&gt;-2,AE79-AK79&lt;-1)),1.25,IF(OR(AND(AE79-AK79&lt;1,AE79-AK79&gt;0),AND(AE79-AK79&gt;-1,AE79-AK79&lt;0)),0,0))),0)</f>
        <v>1.25</v>
      </c>
      <c r="AM79" s="28">
        <f t="shared" ref="AM79:AM92" si="64">SUM(IF(ISNUMBER(AH79), AH79, 0), IF(ISNUMBER(AJ79), AJ79, 0), IF(ISNUMBER(AL79), AL79, 0))</f>
        <v>7.5</v>
      </c>
      <c r="AN79" s="28">
        <v>8</v>
      </c>
      <c r="AQ79"/>
    </row>
    <row r="80" spans="1:43" x14ac:dyDescent="0.3">
      <c r="D80" s="8" t="str">
        <f t="shared" si="41"/>
        <v>ATL</v>
      </c>
      <c r="E80" s="8" t="str">
        <f t="shared" si="41"/>
        <v>CHW</v>
      </c>
      <c r="F80" s="6">
        <f t="shared" si="42"/>
        <v>4.3786295689660513</v>
      </c>
      <c r="G80" s="6">
        <f t="shared" si="43"/>
        <v>2.5382516803891124</v>
      </c>
      <c r="H80" s="6">
        <f t="shared" si="44"/>
        <v>1.8403778885769388</v>
      </c>
      <c r="I80" s="6" t="str">
        <f t="shared" si="54"/>
        <v>ATL</v>
      </c>
      <c r="J80" s="6">
        <f t="shared" si="45"/>
        <v>6.9168812493551641</v>
      </c>
      <c r="L80" s="15" t="str">
        <f t="shared" si="46"/>
        <v>ATL</v>
      </c>
      <c r="M80" s="15">
        <f>N6</f>
        <v>4.0999999999999996</v>
      </c>
      <c r="N80" s="15">
        <f>Z6</f>
        <v>3</v>
      </c>
      <c r="O80" s="15">
        <v>5.5</v>
      </c>
      <c r="P80" s="15" t="str">
        <f t="shared" si="47"/>
        <v>CHW</v>
      </c>
      <c r="Q80" s="15">
        <f>N7</f>
        <v>2.2000000000000002</v>
      </c>
      <c r="R80" s="15">
        <f>Z7</f>
        <v>4.5999999999999996</v>
      </c>
      <c r="S80" s="15">
        <v>1.5</v>
      </c>
      <c r="T80" s="20" t="s">
        <v>176</v>
      </c>
      <c r="U80" s="20" t="s">
        <v>177</v>
      </c>
      <c r="V80" s="29" t="str">
        <f t="shared" si="48"/>
        <v>ATL</v>
      </c>
      <c r="W80" s="30">
        <f t="shared" si="49"/>
        <v>1</v>
      </c>
      <c r="X80" s="30">
        <f t="shared" si="55"/>
        <v>5</v>
      </c>
      <c r="Y80" s="30">
        <f t="shared" si="50"/>
        <v>-1.7499999999999996</v>
      </c>
      <c r="Z80" s="30">
        <f t="shared" si="56"/>
        <v>2.5</v>
      </c>
      <c r="AA80" s="30">
        <f t="shared" ref="AA80:AA93" si="65">S80-O80</f>
        <v>-4</v>
      </c>
      <c r="AB80" s="30">
        <f t="shared" si="58"/>
        <v>2.5</v>
      </c>
      <c r="AC80" s="30">
        <f t="shared" si="59"/>
        <v>10</v>
      </c>
      <c r="AD80" s="30" t="s">
        <v>126</v>
      </c>
      <c r="AE80" s="13">
        <v>7.5</v>
      </c>
      <c r="AF80" s="27" t="str">
        <f t="shared" si="51"/>
        <v>Under</v>
      </c>
      <c r="AG80" s="28">
        <f t="shared" si="52"/>
        <v>1</v>
      </c>
      <c r="AH80" s="28">
        <f t="shared" si="60"/>
        <v>5</v>
      </c>
      <c r="AI80" s="28">
        <f t="shared" si="53"/>
        <v>-0.55000000000000071</v>
      </c>
      <c r="AJ80" s="28">
        <f t="shared" si="61"/>
        <v>0</v>
      </c>
      <c r="AK80" s="28">
        <f t="shared" ref="AK80:AK93" si="66">O80+S80</f>
        <v>7</v>
      </c>
      <c r="AL80" s="28">
        <f t="shared" si="63"/>
        <v>0</v>
      </c>
      <c r="AM80" s="28">
        <f t="shared" si="64"/>
        <v>5</v>
      </c>
      <c r="AN80" s="28">
        <v>1</v>
      </c>
      <c r="AO80" s="21"/>
      <c r="AQ80"/>
    </row>
    <row r="81" spans="4:43" x14ac:dyDescent="0.3">
      <c r="D81" s="8" t="str">
        <f t="shared" si="41"/>
        <v>MIA</v>
      </c>
      <c r="E81" s="8" t="str">
        <f t="shared" si="41"/>
        <v>PHI</v>
      </c>
      <c r="F81" s="6">
        <f t="shared" si="42"/>
        <v>3.2171941464356508</v>
      </c>
      <c r="G81" s="6">
        <f t="shared" si="43"/>
        <v>4.3739751513079463</v>
      </c>
      <c r="H81" s="6">
        <f t="shared" si="44"/>
        <v>-1.1567810048722955</v>
      </c>
      <c r="I81" s="6" t="str">
        <f t="shared" si="54"/>
        <v>PHI</v>
      </c>
      <c r="J81" s="6">
        <f t="shared" si="45"/>
        <v>7.5911692977435976</v>
      </c>
      <c r="L81" s="15" t="str">
        <f t="shared" si="46"/>
        <v>MIA</v>
      </c>
      <c r="M81" s="15">
        <f>N8</f>
        <v>3.3</v>
      </c>
      <c r="N81" s="15">
        <f>Z8</f>
        <v>4.5999999999999996</v>
      </c>
      <c r="O81" s="15">
        <v>4</v>
      </c>
      <c r="P81" s="15" t="str">
        <f t="shared" si="47"/>
        <v>PHI</v>
      </c>
      <c r="Q81" s="15">
        <f>N9</f>
        <v>5.3</v>
      </c>
      <c r="R81" s="15">
        <f>Z9</f>
        <v>3.2</v>
      </c>
      <c r="S81" s="15">
        <v>7.3333332999999996</v>
      </c>
      <c r="T81" s="20" t="s">
        <v>179</v>
      </c>
      <c r="U81" s="20" t="s">
        <v>180</v>
      </c>
      <c r="V81" s="29" t="str">
        <f t="shared" si="48"/>
        <v>PHI</v>
      </c>
      <c r="W81" s="30">
        <f t="shared" si="49"/>
        <v>1</v>
      </c>
      <c r="X81" s="30">
        <f t="shared" si="55"/>
        <v>5</v>
      </c>
      <c r="Y81" s="30">
        <f t="shared" si="50"/>
        <v>1.6999999999999993</v>
      </c>
      <c r="Z81" s="30">
        <f t="shared" si="56"/>
        <v>2.5</v>
      </c>
      <c r="AA81" s="30">
        <f t="shared" si="65"/>
        <v>3.3333332999999996</v>
      </c>
      <c r="AB81" s="30">
        <f t="shared" si="58"/>
        <v>2.5</v>
      </c>
      <c r="AC81" s="30">
        <f t="shared" si="59"/>
        <v>10</v>
      </c>
      <c r="AD81" s="30" t="s">
        <v>144</v>
      </c>
      <c r="AE81" s="12">
        <v>8.5</v>
      </c>
      <c r="AF81" s="29" t="str">
        <f t="shared" si="51"/>
        <v>Under</v>
      </c>
      <c r="AG81" s="30">
        <f t="shared" si="52"/>
        <v>0.8</v>
      </c>
      <c r="AH81" s="30">
        <f t="shared" si="60"/>
        <v>4</v>
      </c>
      <c r="AI81" s="30">
        <f t="shared" si="53"/>
        <v>-0.30000000000000071</v>
      </c>
      <c r="AJ81" s="30">
        <f t="shared" si="61"/>
        <v>0</v>
      </c>
      <c r="AK81" s="30">
        <f t="shared" si="66"/>
        <v>11.3333333</v>
      </c>
      <c r="AL81" s="30">
        <f t="shared" si="63"/>
        <v>0</v>
      </c>
      <c r="AM81" s="30">
        <f t="shared" si="64"/>
        <v>4</v>
      </c>
      <c r="AN81" s="30">
        <v>11</v>
      </c>
      <c r="AQ81"/>
    </row>
    <row r="82" spans="4:43" x14ac:dyDescent="0.3">
      <c r="D82" s="8" t="str">
        <f t="shared" si="41"/>
        <v>TEX</v>
      </c>
      <c r="E82" s="8" t="str">
        <f t="shared" si="41"/>
        <v>BAL</v>
      </c>
      <c r="F82" s="6">
        <f t="shared" si="42"/>
        <v>5.8816517563070319</v>
      </c>
      <c r="G82" s="6">
        <f t="shared" si="43"/>
        <v>3.2171941464356508</v>
      </c>
      <c r="H82" s="6">
        <f t="shared" si="44"/>
        <v>2.664457609871381</v>
      </c>
      <c r="I82" s="6" t="str">
        <f t="shared" si="54"/>
        <v>TEX</v>
      </c>
      <c r="J82" s="6">
        <f t="shared" si="45"/>
        <v>9.0988459027426831</v>
      </c>
      <c r="L82" s="15" t="str">
        <f t="shared" si="46"/>
        <v>TEX</v>
      </c>
      <c r="M82" s="15">
        <f>N10</f>
        <v>3.8</v>
      </c>
      <c r="N82" s="15">
        <f>Z10</f>
        <v>4.5999999999999996</v>
      </c>
      <c r="O82" s="15" t="s">
        <v>175</v>
      </c>
      <c r="P82" s="15" t="str">
        <f t="shared" si="47"/>
        <v>BAL</v>
      </c>
      <c r="Q82" s="15">
        <f>N11</f>
        <v>6.1</v>
      </c>
      <c r="R82" s="15">
        <f>Z11</f>
        <v>6</v>
      </c>
      <c r="S82" s="15" t="s">
        <v>175</v>
      </c>
      <c r="T82" s="16" t="s">
        <v>148</v>
      </c>
      <c r="U82" s="16" t="s">
        <v>156</v>
      </c>
      <c r="V82" s="27" t="str">
        <f t="shared" si="48"/>
        <v>BAL</v>
      </c>
      <c r="W82" s="28">
        <f t="shared" si="49"/>
        <v>0.6</v>
      </c>
      <c r="X82" s="28">
        <f t="shared" si="55"/>
        <v>3</v>
      </c>
      <c r="Y82" s="28">
        <f t="shared" si="50"/>
        <v>0.44999999999999929</v>
      </c>
      <c r="Z82" s="28">
        <f t="shared" si="56"/>
        <v>1</v>
      </c>
      <c r="AA82" s="28" t="e">
        <f t="shared" si="65"/>
        <v>#VALUE!</v>
      </c>
      <c r="AB82" s="28" t="e">
        <f t="shared" si="58"/>
        <v>#VALUE!</v>
      </c>
      <c r="AC82" s="28">
        <f t="shared" si="59"/>
        <v>4</v>
      </c>
      <c r="AD82" s="28" t="s">
        <v>125</v>
      </c>
      <c r="AE82" s="13">
        <v>7.5</v>
      </c>
      <c r="AF82" s="27" t="str">
        <f t="shared" si="51"/>
        <v>Over</v>
      </c>
      <c r="AG82" s="28">
        <f t="shared" si="52"/>
        <v>0.8</v>
      </c>
      <c r="AH82" s="28">
        <f t="shared" si="60"/>
        <v>4</v>
      </c>
      <c r="AI82" s="28">
        <f t="shared" si="53"/>
        <v>2.75</v>
      </c>
      <c r="AJ82" s="28">
        <f t="shared" si="61"/>
        <v>2.5</v>
      </c>
      <c r="AK82" s="28" t="e">
        <f t="shared" si="66"/>
        <v>#VALUE!</v>
      </c>
      <c r="AL82" s="28" t="e">
        <f t="shared" si="63"/>
        <v>#VALUE!</v>
      </c>
      <c r="AM82" s="28">
        <f t="shared" si="64"/>
        <v>6.5</v>
      </c>
      <c r="AN82" s="28">
        <v>13</v>
      </c>
      <c r="AQ82"/>
    </row>
    <row r="83" spans="4:43" x14ac:dyDescent="0.3">
      <c r="D83" s="8" t="str">
        <f t="shared" si="41"/>
        <v>NYY</v>
      </c>
      <c r="E83" s="8" t="str">
        <f t="shared" si="41"/>
        <v>TOR</v>
      </c>
      <c r="F83" s="6">
        <f t="shared" si="42"/>
        <v>5.3182494109739187</v>
      </c>
      <c r="G83" s="6">
        <f t="shared" si="43"/>
        <v>4.1882708195703167</v>
      </c>
      <c r="H83" s="6">
        <f t="shared" si="44"/>
        <v>1.129978591403602</v>
      </c>
      <c r="I83" s="6" t="str">
        <f t="shared" si="54"/>
        <v>NYY</v>
      </c>
      <c r="J83" s="6">
        <f t="shared" si="45"/>
        <v>9.5065202305442362</v>
      </c>
      <c r="L83" s="15" t="str">
        <f t="shared" si="46"/>
        <v>NYY</v>
      </c>
      <c r="M83" s="15">
        <f>N12</f>
        <v>4.0999999999999996</v>
      </c>
      <c r="N83" s="15">
        <f>Z12</f>
        <v>7.8</v>
      </c>
      <c r="O83" s="15">
        <v>4.6666670000000003</v>
      </c>
      <c r="P83" s="15" t="str">
        <f t="shared" si="47"/>
        <v>TOR</v>
      </c>
      <c r="Q83" s="15">
        <f>N13</f>
        <v>4.5</v>
      </c>
      <c r="R83" s="15">
        <f>Z13</f>
        <v>5.4</v>
      </c>
      <c r="S83" s="15">
        <v>4.5999999999999996</v>
      </c>
      <c r="T83" s="16" t="s">
        <v>181</v>
      </c>
      <c r="U83" s="16" t="s">
        <v>182</v>
      </c>
      <c r="V83" s="27" t="str">
        <f t="shared" si="48"/>
        <v>TOR</v>
      </c>
      <c r="W83" s="28">
        <f t="shared" si="49"/>
        <v>0.8</v>
      </c>
      <c r="X83" s="28">
        <f t="shared" si="55"/>
        <v>4</v>
      </c>
      <c r="Y83" s="28">
        <f t="shared" si="50"/>
        <v>1.4000000000000004</v>
      </c>
      <c r="Z83" s="28">
        <f t="shared" si="56"/>
        <v>2</v>
      </c>
      <c r="AA83" s="28">
        <f t="shared" si="65"/>
        <v>-6.6667000000000698E-2</v>
      </c>
      <c r="AB83" s="28">
        <f t="shared" si="58"/>
        <v>2</v>
      </c>
      <c r="AC83" s="28">
        <f t="shared" si="59"/>
        <v>8</v>
      </c>
      <c r="AD83" s="28" t="s">
        <v>147</v>
      </c>
      <c r="AE83" s="13">
        <v>8.5</v>
      </c>
      <c r="AF83" s="27" t="str">
        <f t="shared" si="51"/>
        <v>Over</v>
      </c>
      <c r="AG83" s="28">
        <f t="shared" si="52"/>
        <v>0.8</v>
      </c>
      <c r="AH83" s="28">
        <f t="shared" si="60"/>
        <v>4</v>
      </c>
      <c r="AI83" s="28">
        <f t="shared" si="53"/>
        <v>2.4000000000000004</v>
      </c>
      <c r="AJ83" s="28">
        <f t="shared" si="61"/>
        <v>2.5</v>
      </c>
      <c r="AK83" s="28">
        <f t="shared" si="66"/>
        <v>9.266667</v>
      </c>
      <c r="AL83" s="28">
        <f t="shared" si="63"/>
        <v>0</v>
      </c>
      <c r="AM83" s="28">
        <f t="shared" si="64"/>
        <v>6.5</v>
      </c>
      <c r="AN83" s="28">
        <v>11</v>
      </c>
      <c r="AQ83"/>
    </row>
    <row r="84" spans="4:43" x14ac:dyDescent="0.3">
      <c r="D84" s="8" t="str">
        <f t="shared" si="41"/>
        <v>CIN</v>
      </c>
      <c r="E84" s="8" t="str">
        <f t="shared" si="41"/>
        <v>STL</v>
      </c>
      <c r="F84" s="6">
        <f t="shared" si="42"/>
        <v>4.3487816375618067</v>
      </c>
      <c r="G84" s="6">
        <f t="shared" si="43"/>
        <v>4.2881052445314047</v>
      </c>
      <c r="H84" s="6">
        <f t="shared" si="44"/>
        <v>6.0676393030401954E-2</v>
      </c>
      <c r="I84" s="6" t="str">
        <f t="shared" si="54"/>
        <v>CIN</v>
      </c>
      <c r="J84" s="6">
        <f t="shared" si="45"/>
        <v>8.6368868820932114</v>
      </c>
      <c r="L84" s="15" t="str">
        <f t="shared" si="46"/>
        <v>CIN</v>
      </c>
      <c r="M84" s="15">
        <f>N14</f>
        <v>3.6</v>
      </c>
      <c r="N84" s="15">
        <f>Z14</f>
        <v>4.4000000000000004</v>
      </c>
      <c r="O84" s="15">
        <v>2.3333300000000001</v>
      </c>
      <c r="P84" s="15" t="str">
        <f t="shared" si="47"/>
        <v>STL</v>
      </c>
      <c r="Q84" s="15">
        <f>N15</f>
        <v>5</v>
      </c>
      <c r="R84" s="15">
        <f>Z15</f>
        <v>4.2</v>
      </c>
      <c r="S84" s="15">
        <v>4.3333300000000001</v>
      </c>
      <c r="T84" s="16" t="s">
        <v>182</v>
      </c>
      <c r="U84" s="16" t="s">
        <v>155</v>
      </c>
      <c r="V84" s="29" t="str">
        <f t="shared" si="48"/>
        <v>STL</v>
      </c>
      <c r="W84" s="30">
        <f t="shared" si="49"/>
        <v>0.8</v>
      </c>
      <c r="X84" s="30">
        <f t="shared" si="55"/>
        <v>4</v>
      </c>
      <c r="Y84" s="30">
        <f t="shared" si="50"/>
        <v>0.79999999999999982</v>
      </c>
      <c r="Z84" s="30">
        <f t="shared" si="56"/>
        <v>1.5</v>
      </c>
      <c r="AA84" s="30">
        <f t="shared" si="65"/>
        <v>2</v>
      </c>
      <c r="AB84" s="30">
        <f t="shared" si="58"/>
        <v>1.5</v>
      </c>
      <c r="AC84" s="30">
        <f t="shared" si="59"/>
        <v>7</v>
      </c>
      <c r="AD84" s="30" t="s">
        <v>141</v>
      </c>
      <c r="AE84" s="13">
        <v>7.5</v>
      </c>
      <c r="AF84" s="27" t="str">
        <f t="shared" si="51"/>
        <v>Over</v>
      </c>
      <c r="AG84" s="28">
        <f t="shared" si="52"/>
        <v>1</v>
      </c>
      <c r="AH84" s="28">
        <f t="shared" si="60"/>
        <v>5</v>
      </c>
      <c r="AI84" s="28">
        <f t="shared" si="53"/>
        <v>1.1000000000000014</v>
      </c>
      <c r="AJ84" s="28">
        <f t="shared" si="61"/>
        <v>1.25</v>
      </c>
      <c r="AK84" s="28">
        <f t="shared" si="66"/>
        <v>6.6666600000000003</v>
      </c>
      <c r="AL84" s="28">
        <f t="shared" si="63"/>
        <v>0</v>
      </c>
      <c r="AM84" s="28">
        <f t="shared" si="64"/>
        <v>6.25</v>
      </c>
      <c r="AN84" s="28">
        <v>15</v>
      </c>
      <c r="AQ84"/>
    </row>
    <row r="85" spans="4:43" x14ac:dyDescent="0.3">
      <c r="D85" s="8" t="str">
        <f t="shared" si="41"/>
        <v>CLE</v>
      </c>
      <c r="E85" s="8" t="str">
        <f t="shared" si="41"/>
        <v>KCR</v>
      </c>
      <c r="F85" s="6">
        <f t="shared" si="42"/>
        <v>5.535289287302799</v>
      </c>
      <c r="G85" s="6">
        <f t="shared" si="43"/>
        <v>2.2918723579707483</v>
      </c>
      <c r="H85" s="6">
        <f t="shared" si="44"/>
        <v>3.2434169293320507</v>
      </c>
      <c r="I85" s="6" t="str">
        <f t="shared" si="54"/>
        <v>CLE</v>
      </c>
      <c r="J85" s="6">
        <f t="shared" si="45"/>
        <v>7.8271616452735469</v>
      </c>
      <c r="L85" s="15" t="str">
        <f t="shared" si="46"/>
        <v>CLE</v>
      </c>
      <c r="M85" s="15">
        <f>N16</f>
        <v>5.9</v>
      </c>
      <c r="N85" s="15">
        <f>Z16</f>
        <v>4.0999999999999996</v>
      </c>
      <c r="O85" s="15">
        <v>5.5</v>
      </c>
      <c r="P85" s="15" t="str">
        <f t="shared" si="47"/>
        <v>KCR</v>
      </c>
      <c r="Q85" s="15">
        <f>N17</f>
        <v>2.1</v>
      </c>
      <c r="R85" s="15">
        <f>Z17</f>
        <v>3.7</v>
      </c>
      <c r="S85" s="15">
        <v>4.5</v>
      </c>
      <c r="T85" s="16" t="s">
        <v>149</v>
      </c>
      <c r="U85" s="16" t="s">
        <v>150</v>
      </c>
      <c r="V85" s="29" t="str">
        <f t="shared" si="48"/>
        <v>CLE</v>
      </c>
      <c r="W85" s="30">
        <f t="shared" si="49"/>
        <v>0.8</v>
      </c>
      <c r="X85" s="30">
        <f t="shared" si="55"/>
        <v>4</v>
      </c>
      <c r="Y85" s="30">
        <f t="shared" si="50"/>
        <v>-1.7000000000000011</v>
      </c>
      <c r="Z85" s="30">
        <f t="shared" si="56"/>
        <v>2.5</v>
      </c>
      <c r="AA85" s="30">
        <f t="shared" si="65"/>
        <v>-1</v>
      </c>
      <c r="AB85" s="30">
        <f t="shared" si="58"/>
        <v>1.5</v>
      </c>
      <c r="AC85" s="30">
        <f t="shared" si="59"/>
        <v>8</v>
      </c>
      <c r="AD85" s="30" t="s">
        <v>129</v>
      </c>
      <c r="AE85" s="13">
        <v>8.5</v>
      </c>
      <c r="AF85" s="27" t="str">
        <f t="shared" si="51"/>
        <v>Under</v>
      </c>
      <c r="AG85" s="28">
        <f t="shared" si="52"/>
        <v>0.8</v>
      </c>
      <c r="AH85" s="28">
        <f t="shared" si="60"/>
        <v>4</v>
      </c>
      <c r="AI85" s="28">
        <f t="shared" si="53"/>
        <v>-0.59999999999999964</v>
      </c>
      <c r="AJ85" s="28">
        <f t="shared" si="61"/>
        <v>0</v>
      </c>
      <c r="AK85" s="28">
        <f t="shared" si="66"/>
        <v>10</v>
      </c>
      <c r="AL85" s="28">
        <f t="shared" si="63"/>
        <v>0</v>
      </c>
      <c r="AM85" s="28">
        <f t="shared" si="64"/>
        <v>4</v>
      </c>
      <c r="AN85" s="28">
        <v>3</v>
      </c>
      <c r="AQ85"/>
    </row>
    <row r="86" spans="4:43" x14ac:dyDescent="0.3">
      <c r="D86" s="8" t="str">
        <f t="shared" si="41"/>
        <v>DET</v>
      </c>
      <c r="E86" s="8" t="str">
        <f t="shared" si="41"/>
        <v>LAA</v>
      </c>
      <c r="F86" s="6">
        <f t="shared" si="42"/>
        <v>4.4013289457520726</v>
      </c>
      <c r="G86" s="6">
        <f t="shared" si="43"/>
        <v>3.8238527302389511</v>
      </c>
      <c r="H86" s="6">
        <f t="shared" si="44"/>
        <v>0.57747621551312145</v>
      </c>
      <c r="I86" s="6" t="str">
        <f t="shared" si="54"/>
        <v>DET</v>
      </c>
      <c r="J86" s="6">
        <f t="shared" si="45"/>
        <v>8.2251816759910241</v>
      </c>
      <c r="L86" s="12" t="str">
        <f t="shared" si="46"/>
        <v>DET</v>
      </c>
      <c r="M86" s="15">
        <f>N18</f>
        <v>2.4</v>
      </c>
      <c r="N86" s="15">
        <f>Z18</f>
        <v>3.8</v>
      </c>
      <c r="O86" s="15" t="s">
        <v>175</v>
      </c>
      <c r="P86" s="12" t="str">
        <f t="shared" si="47"/>
        <v>LAA</v>
      </c>
      <c r="Q86" s="15">
        <f>N19</f>
        <v>4</v>
      </c>
      <c r="R86" s="15">
        <f>Z19</f>
        <v>4.4000000000000004</v>
      </c>
      <c r="S86" s="15" t="s">
        <v>175</v>
      </c>
      <c r="T86" s="16" t="s">
        <v>181</v>
      </c>
      <c r="U86" s="16" t="s">
        <v>183</v>
      </c>
      <c r="V86" s="27" t="str">
        <f t="shared" si="48"/>
        <v>LAA</v>
      </c>
      <c r="W86" s="28">
        <f t="shared" si="49"/>
        <v>0.6</v>
      </c>
      <c r="X86" s="28">
        <f t="shared" si="55"/>
        <v>3</v>
      </c>
      <c r="Y86" s="28">
        <f t="shared" si="50"/>
        <v>0.49999999999999956</v>
      </c>
      <c r="Z86" s="28">
        <f t="shared" si="56"/>
        <v>1</v>
      </c>
      <c r="AA86" s="28" t="e">
        <f t="shared" si="65"/>
        <v>#VALUE!</v>
      </c>
      <c r="AB86" s="28" t="e">
        <f t="shared" si="58"/>
        <v>#VALUE!</v>
      </c>
      <c r="AC86" s="28">
        <f t="shared" si="59"/>
        <v>4</v>
      </c>
      <c r="AD86" s="28" t="s">
        <v>143</v>
      </c>
      <c r="AE86" s="13">
        <v>8.5</v>
      </c>
      <c r="AF86" s="27" t="str">
        <f t="shared" si="51"/>
        <v>Under</v>
      </c>
      <c r="AG86" s="28">
        <f t="shared" si="52"/>
        <v>1</v>
      </c>
      <c r="AH86" s="28">
        <f t="shared" si="60"/>
        <v>5</v>
      </c>
      <c r="AI86" s="28">
        <f t="shared" si="53"/>
        <v>-1.1999999999999993</v>
      </c>
      <c r="AJ86" s="28">
        <f t="shared" si="61"/>
        <v>1.25</v>
      </c>
      <c r="AK86" s="28" t="e">
        <f t="shared" si="66"/>
        <v>#VALUE!</v>
      </c>
      <c r="AL86" s="28" t="e">
        <f t="shared" si="63"/>
        <v>#VALUE!</v>
      </c>
      <c r="AM86" s="28">
        <f t="shared" si="64"/>
        <v>6.25</v>
      </c>
      <c r="AN86" s="28">
        <v>5</v>
      </c>
      <c r="AQ86"/>
    </row>
    <row r="87" spans="4:43" x14ac:dyDescent="0.3">
      <c r="D87" s="8">
        <f t="shared" si="41"/>
        <v>0</v>
      </c>
      <c r="E87" s="8">
        <f t="shared" si="41"/>
        <v>0</v>
      </c>
      <c r="F87" s="6">
        <f t="shared" si="42"/>
        <v>0</v>
      </c>
      <c r="G87" s="6">
        <f t="shared" si="43"/>
        <v>0</v>
      </c>
      <c r="H87" s="6">
        <f t="shared" si="44"/>
        <v>0</v>
      </c>
      <c r="I87" s="6">
        <f t="shared" si="54"/>
        <v>0</v>
      </c>
      <c r="J87" s="6">
        <f t="shared" si="45"/>
        <v>0</v>
      </c>
      <c r="L87" s="12">
        <f>D87</f>
        <v>0</v>
      </c>
      <c r="M87" s="15">
        <f>N20</f>
        <v>0</v>
      </c>
      <c r="N87" s="15">
        <f>Z20</f>
        <v>0</v>
      </c>
      <c r="O87" s="15"/>
      <c r="P87" s="12">
        <f t="shared" si="47"/>
        <v>0</v>
      </c>
      <c r="Q87" s="15">
        <f>N21</f>
        <v>0</v>
      </c>
      <c r="R87" s="15">
        <f>Z21</f>
        <v>0</v>
      </c>
      <c r="S87" s="15"/>
      <c r="T87" s="16"/>
      <c r="U87" s="16"/>
      <c r="V87" s="19" t="str">
        <f t="shared" si="48"/>
        <v>Tie</v>
      </c>
      <c r="W87" s="13">
        <f t="shared" si="49"/>
        <v>0</v>
      </c>
      <c r="X87" s="13">
        <f t="shared" si="55"/>
        <v>0</v>
      </c>
      <c r="Y87" s="13">
        <f t="shared" si="50"/>
        <v>0</v>
      </c>
      <c r="Z87" s="13">
        <f t="shared" si="56"/>
        <v>0</v>
      </c>
      <c r="AA87" s="13">
        <f t="shared" si="65"/>
        <v>0</v>
      </c>
      <c r="AB87" s="13">
        <f t="shared" si="58"/>
        <v>0</v>
      </c>
      <c r="AC87" s="13">
        <f t="shared" si="59"/>
        <v>0</v>
      </c>
      <c r="AD87" s="13"/>
      <c r="AE87" s="13"/>
      <c r="AF87" s="19" t="str">
        <f t="shared" si="51"/>
        <v>Under</v>
      </c>
      <c r="AG87" s="13">
        <f t="shared" si="52"/>
        <v>0</v>
      </c>
      <c r="AH87" s="13">
        <f t="shared" si="60"/>
        <v>0</v>
      </c>
      <c r="AI87" s="13">
        <f t="shared" si="53"/>
        <v>0</v>
      </c>
      <c r="AJ87" s="13">
        <f t="shared" si="61"/>
        <v>0</v>
      </c>
      <c r="AK87" s="13">
        <f t="shared" si="66"/>
        <v>0</v>
      </c>
      <c r="AL87" s="13">
        <f t="shared" si="63"/>
        <v>0</v>
      </c>
      <c r="AM87" s="13">
        <f t="shared" si="64"/>
        <v>0</v>
      </c>
      <c r="AN87" s="13"/>
      <c r="AQ87"/>
    </row>
    <row r="88" spans="4:43" x14ac:dyDescent="0.3">
      <c r="D88" s="8">
        <f t="shared" si="41"/>
        <v>0</v>
      </c>
      <c r="E88" s="8">
        <f t="shared" si="41"/>
        <v>0</v>
      </c>
      <c r="F88" s="6">
        <f t="shared" si="42"/>
        <v>0</v>
      </c>
      <c r="G88" s="6">
        <f t="shared" si="43"/>
        <v>0</v>
      </c>
      <c r="H88" s="6">
        <f t="shared" si="44"/>
        <v>0</v>
      </c>
      <c r="I88" s="6">
        <f t="shared" si="54"/>
        <v>0</v>
      </c>
      <c r="J88" s="6">
        <f t="shared" si="45"/>
        <v>0</v>
      </c>
      <c r="L88" s="12">
        <f t="shared" si="46"/>
        <v>0</v>
      </c>
      <c r="M88" s="15">
        <f>N22</f>
        <v>0</v>
      </c>
      <c r="N88" s="15">
        <f>Z22</f>
        <v>0</v>
      </c>
      <c r="O88" s="15"/>
      <c r="P88" s="12">
        <f t="shared" si="47"/>
        <v>0</v>
      </c>
      <c r="Q88" s="15">
        <f>N23</f>
        <v>0</v>
      </c>
      <c r="R88" s="15">
        <f>Z23</f>
        <v>0</v>
      </c>
      <c r="S88" s="15"/>
      <c r="T88" s="16"/>
      <c r="U88" s="16"/>
      <c r="V88" s="19" t="str">
        <f t="shared" si="48"/>
        <v>Tie</v>
      </c>
      <c r="W88" s="13">
        <f t="shared" si="49"/>
        <v>0</v>
      </c>
      <c r="X88" s="13">
        <f t="shared" si="55"/>
        <v>0</v>
      </c>
      <c r="Y88" s="13">
        <f t="shared" si="50"/>
        <v>0</v>
      </c>
      <c r="Z88" s="13">
        <f t="shared" si="56"/>
        <v>0</v>
      </c>
      <c r="AA88" s="13">
        <f t="shared" si="65"/>
        <v>0</v>
      </c>
      <c r="AB88" s="13">
        <f t="shared" si="58"/>
        <v>0</v>
      </c>
      <c r="AC88" s="13">
        <f t="shared" si="59"/>
        <v>0</v>
      </c>
      <c r="AD88" s="13"/>
      <c r="AE88" s="13"/>
      <c r="AF88" s="19" t="str">
        <f t="shared" si="51"/>
        <v>Under</v>
      </c>
      <c r="AG88" s="13">
        <f t="shared" si="52"/>
        <v>0</v>
      </c>
      <c r="AH88" s="13">
        <f t="shared" si="60"/>
        <v>0</v>
      </c>
      <c r="AI88" s="13">
        <f t="shared" si="53"/>
        <v>0</v>
      </c>
      <c r="AJ88" s="13">
        <f t="shared" si="61"/>
        <v>0</v>
      </c>
      <c r="AK88" s="13">
        <f t="shared" si="66"/>
        <v>0</v>
      </c>
      <c r="AL88" s="13">
        <f t="shared" si="63"/>
        <v>0</v>
      </c>
      <c r="AM88" s="13">
        <f t="shared" si="64"/>
        <v>0</v>
      </c>
      <c r="AN88" s="13"/>
      <c r="AQ88"/>
    </row>
    <row r="89" spans="4:43" x14ac:dyDescent="0.3">
      <c r="D89" s="8">
        <f t="shared" si="41"/>
        <v>0</v>
      </c>
      <c r="E89" s="8">
        <f t="shared" si="41"/>
        <v>0</v>
      </c>
      <c r="F89" s="6">
        <f t="shared" si="42"/>
        <v>0</v>
      </c>
      <c r="G89" s="6">
        <f t="shared" si="43"/>
        <v>0</v>
      </c>
      <c r="H89" s="6">
        <f t="shared" si="44"/>
        <v>0</v>
      </c>
      <c r="I89" s="6">
        <f t="shared" si="54"/>
        <v>0</v>
      </c>
      <c r="J89" s="6">
        <f t="shared" si="45"/>
        <v>0</v>
      </c>
      <c r="L89" s="15">
        <f t="shared" si="46"/>
        <v>0</v>
      </c>
      <c r="M89" s="15">
        <f>N24</f>
        <v>0</v>
      </c>
      <c r="N89" s="15">
        <f>Z24</f>
        <v>0</v>
      </c>
      <c r="O89" s="15"/>
      <c r="P89" s="15">
        <f t="shared" si="47"/>
        <v>0</v>
      </c>
      <c r="Q89" s="15">
        <f>N25</f>
        <v>0</v>
      </c>
      <c r="R89" s="15">
        <f>Z25</f>
        <v>0</v>
      </c>
      <c r="S89" s="15"/>
      <c r="T89" s="16"/>
      <c r="U89" s="16"/>
      <c r="V89" s="19" t="str">
        <f t="shared" si="48"/>
        <v>Tie</v>
      </c>
      <c r="W89" s="13">
        <f t="shared" si="49"/>
        <v>0</v>
      </c>
      <c r="X89" s="13">
        <f t="shared" si="55"/>
        <v>0</v>
      </c>
      <c r="Y89" s="13">
        <f t="shared" si="50"/>
        <v>0</v>
      </c>
      <c r="Z89" s="13">
        <f t="shared" si="56"/>
        <v>0</v>
      </c>
      <c r="AA89" s="13">
        <f t="shared" si="65"/>
        <v>0</v>
      </c>
      <c r="AB89" s="13">
        <f t="shared" si="58"/>
        <v>0</v>
      </c>
      <c r="AC89" s="13">
        <f t="shared" si="59"/>
        <v>0</v>
      </c>
      <c r="AD89" s="13"/>
      <c r="AE89" s="13"/>
      <c r="AF89" s="19" t="str">
        <f t="shared" si="51"/>
        <v>Under</v>
      </c>
      <c r="AG89" s="13">
        <f t="shared" si="52"/>
        <v>0</v>
      </c>
      <c r="AH89" s="13">
        <f t="shared" si="60"/>
        <v>0</v>
      </c>
      <c r="AI89" s="13">
        <f t="shared" si="53"/>
        <v>0</v>
      </c>
      <c r="AJ89" s="13">
        <f t="shared" si="61"/>
        <v>0</v>
      </c>
      <c r="AK89" s="13">
        <f t="shared" si="66"/>
        <v>0</v>
      </c>
      <c r="AL89" s="13">
        <f t="shared" si="63"/>
        <v>0</v>
      </c>
      <c r="AM89" s="13">
        <f t="shared" si="64"/>
        <v>0</v>
      </c>
      <c r="AN89" s="13"/>
      <c r="AQ89"/>
    </row>
    <row r="90" spans="4:43" x14ac:dyDescent="0.3">
      <c r="D90" s="8">
        <f t="shared" si="41"/>
        <v>0</v>
      </c>
      <c r="E90" s="8">
        <f t="shared" si="41"/>
        <v>0</v>
      </c>
      <c r="F90" s="6">
        <f t="shared" si="42"/>
        <v>0</v>
      </c>
      <c r="G90" s="6">
        <f t="shared" si="43"/>
        <v>0</v>
      </c>
      <c r="H90" s="6">
        <f t="shared" ref="H90:H91" si="67">F90-G90</f>
        <v>0</v>
      </c>
      <c r="I90" s="6">
        <f t="shared" si="54"/>
        <v>0</v>
      </c>
      <c r="J90" s="6">
        <f t="shared" si="45"/>
        <v>0</v>
      </c>
      <c r="L90" s="12">
        <f t="shared" si="46"/>
        <v>0</v>
      </c>
      <c r="M90" s="15">
        <f>N26</f>
        <v>0</v>
      </c>
      <c r="N90" s="15">
        <f>Z26</f>
        <v>0</v>
      </c>
      <c r="O90" s="15"/>
      <c r="P90" s="12">
        <f t="shared" si="47"/>
        <v>0</v>
      </c>
      <c r="Q90" s="15">
        <f>N27</f>
        <v>0</v>
      </c>
      <c r="R90" s="15">
        <f>Z27</f>
        <v>0</v>
      </c>
      <c r="S90" s="15"/>
      <c r="T90" s="16"/>
      <c r="U90" s="16"/>
      <c r="V90" s="19" t="str">
        <f t="shared" si="48"/>
        <v>Tie</v>
      </c>
      <c r="W90" s="13">
        <f t="shared" si="49"/>
        <v>0</v>
      </c>
      <c r="X90" s="13">
        <f t="shared" si="55"/>
        <v>0</v>
      </c>
      <c r="Y90" s="13">
        <f t="shared" si="50"/>
        <v>0</v>
      </c>
      <c r="Z90" s="13">
        <f t="shared" si="56"/>
        <v>0</v>
      </c>
      <c r="AA90" s="13">
        <f t="shared" si="65"/>
        <v>0</v>
      </c>
      <c r="AB90" s="13">
        <f t="shared" si="58"/>
        <v>0</v>
      </c>
      <c r="AC90" s="13">
        <f t="shared" si="59"/>
        <v>0</v>
      </c>
      <c r="AD90" s="13"/>
      <c r="AE90" s="13"/>
      <c r="AF90" s="19" t="str">
        <f t="shared" si="51"/>
        <v>Under</v>
      </c>
      <c r="AG90" s="13">
        <f t="shared" si="52"/>
        <v>0</v>
      </c>
      <c r="AH90" s="13">
        <f t="shared" si="60"/>
        <v>0</v>
      </c>
      <c r="AI90" s="13">
        <f t="shared" si="53"/>
        <v>0</v>
      </c>
      <c r="AJ90" s="13">
        <f t="shared" si="61"/>
        <v>0</v>
      </c>
      <c r="AK90" s="13">
        <f t="shared" si="66"/>
        <v>0</v>
      </c>
      <c r="AL90" s="13">
        <f t="shared" si="63"/>
        <v>0</v>
      </c>
      <c r="AM90" s="13">
        <f t="shared" si="64"/>
        <v>0</v>
      </c>
      <c r="AN90" s="13"/>
      <c r="AQ90"/>
    </row>
    <row r="91" spans="4:43" x14ac:dyDescent="0.3">
      <c r="D91" s="8">
        <f t="shared" si="41"/>
        <v>0</v>
      </c>
      <c r="E91" s="8">
        <f t="shared" si="41"/>
        <v>0</v>
      </c>
      <c r="F91" s="6">
        <f t="shared" si="42"/>
        <v>0</v>
      </c>
      <c r="G91" s="6">
        <f t="shared" si="43"/>
        <v>0</v>
      </c>
      <c r="H91" s="6">
        <f t="shared" si="67"/>
        <v>0</v>
      </c>
      <c r="I91" s="6">
        <f t="shared" si="54"/>
        <v>0</v>
      </c>
      <c r="J91" s="6">
        <f t="shared" si="45"/>
        <v>0</v>
      </c>
      <c r="L91" s="12">
        <f t="shared" si="46"/>
        <v>0</v>
      </c>
      <c r="M91" s="15">
        <f>N28</f>
        <v>0</v>
      </c>
      <c r="N91" s="15">
        <f>Z28</f>
        <v>0</v>
      </c>
      <c r="O91" s="15"/>
      <c r="P91" s="12">
        <f t="shared" si="47"/>
        <v>0</v>
      </c>
      <c r="Q91" s="15">
        <f>N29</f>
        <v>0</v>
      </c>
      <c r="R91" s="15">
        <f>Z29</f>
        <v>0</v>
      </c>
      <c r="S91" s="15"/>
      <c r="T91" s="16"/>
      <c r="U91" s="16"/>
      <c r="V91" s="19" t="str">
        <f t="shared" si="48"/>
        <v>Tie</v>
      </c>
      <c r="W91" s="13">
        <f t="shared" si="49"/>
        <v>0</v>
      </c>
      <c r="X91" s="13">
        <f t="shared" si="55"/>
        <v>0</v>
      </c>
      <c r="Y91" s="13">
        <f t="shared" si="50"/>
        <v>0</v>
      </c>
      <c r="Z91" s="13">
        <f t="shared" si="56"/>
        <v>0</v>
      </c>
      <c r="AA91" s="13">
        <f t="shared" si="65"/>
        <v>0</v>
      </c>
      <c r="AB91" s="13">
        <f t="shared" si="58"/>
        <v>0</v>
      </c>
      <c r="AC91" s="13">
        <f t="shared" si="59"/>
        <v>0</v>
      </c>
      <c r="AD91" s="13"/>
      <c r="AE91" s="13"/>
      <c r="AF91" s="19" t="str">
        <f t="shared" si="51"/>
        <v>Under</v>
      </c>
      <c r="AG91" s="13">
        <f t="shared" si="52"/>
        <v>0</v>
      </c>
      <c r="AH91" s="13">
        <f t="shared" si="60"/>
        <v>0</v>
      </c>
      <c r="AI91" s="13">
        <f t="shared" si="53"/>
        <v>0</v>
      </c>
      <c r="AJ91" s="13">
        <f t="shared" si="61"/>
        <v>0</v>
      </c>
      <c r="AK91" s="13">
        <f t="shared" si="66"/>
        <v>0</v>
      </c>
      <c r="AL91" s="13">
        <f t="shared" si="63"/>
        <v>0</v>
      </c>
      <c r="AM91" s="13">
        <f t="shared" si="64"/>
        <v>0</v>
      </c>
      <c r="AN91" s="13"/>
      <c r="AQ91"/>
    </row>
    <row r="92" spans="4:43" x14ac:dyDescent="0.3">
      <c r="D92" s="6">
        <f>D72</f>
        <v>0</v>
      </c>
      <c r="E92" s="6">
        <f>E72</f>
        <v>0</v>
      </c>
      <c r="F92" s="6">
        <f t="shared" si="42"/>
        <v>0</v>
      </c>
      <c r="G92" s="6">
        <f t="shared" si="43"/>
        <v>0</v>
      </c>
      <c r="H92" s="6">
        <f t="shared" ref="H92" si="68">F92-G92</f>
        <v>0</v>
      </c>
      <c r="I92" s="6">
        <f t="shared" ref="I92" si="69">IF(G92&gt;F92,E92,D92)</f>
        <v>0</v>
      </c>
      <c r="J92" s="6">
        <f t="shared" ref="J92" si="70">F92+G92</f>
        <v>0</v>
      </c>
      <c r="L92" s="12">
        <f t="shared" si="46"/>
        <v>0</v>
      </c>
      <c r="M92" s="15">
        <f>N30</f>
        <v>0</v>
      </c>
      <c r="N92" s="15">
        <f>Z30</f>
        <v>0</v>
      </c>
      <c r="O92" s="15"/>
      <c r="P92" s="12">
        <f t="shared" si="47"/>
        <v>0</v>
      </c>
      <c r="Q92" s="15">
        <f>N31</f>
        <v>0</v>
      </c>
      <c r="R92" s="15">
        <f>Z31</f>
        <v>0</v>
      </c>
      <c r="S92" s="15"/>
      <c r="T92" s="16"/>
      <c r="U92" s="16"/>
      <c r="V92" s="19" t="str">
        <f t="shared" si="48"/>
        <v>Tie</v>
      </c>
      <c r="W92" s="13">
        <f t="shared" si="49"/>
        <v>0</v>
      </c>
      <c r="X92" s="13">
        <f t="shared" si="55"/>
        <v>0</v>
      </c>
      <c r="Y92" s="13">
        <f t="shared" si="50"/>
        <v>0</v>
      </c>
      <c r="Z92" s="13">
        <f t="shared" si="56"/>
        <v>0</v>
      </c>
      <c r="AA92" s="13">
        <f t="shared" si="65"/>
        <v>0</v>
      </c>
      <c r="AB92" s="13">
        <f t="shared" si="58"/>
        <v>0</v>
      </c>
      <c r="AC92" s="13">
        <f t="shared" si="59"/>
        <v>0</v>
      </c>
      <c r="AD92" s="13"/>
      <c r="AE92" s="13"/>
      <c r="AF92" s="19" t="str">
        <f t="shared" si="51"/>
        <v>Under</v>
      </c>
      <c r="AG92" s="13">
        <f t="shared" si="52"/>
        <v>0</v>
      </c>
      <c r="AH92" s="13">
        <f t="shared" si="60"/>
        <v>0</v>
      </c>
      <c r="AI92" s="13">
        <f t="shared" si="53"/>
        <v>0</v>
      </c>
      <c r="AJ92" s="13">
        <f t="shared" si="61"/>
        <v>0</v>
      </c>
      <c r="AK92" s="13">
        <f t="shared" si="66"/>
        <v>0</v>
      </c>
      <c r="AL92" s="13">
        <f t="shared" si="63"/>
        <v>0</v>
      </c>
      <c r="AM92" s="13">
        <f t="shared" si="64"/>
        <v>0</v>
      </c>
      <c r="AN92" s="13"/>
      <c r="AQ92"/>
    </row>
    <row r="93" spans="4:43" x14ac:dyDescent="0.3">
      <c r="D93" s="6">
        <f t="shared" ref="D93:E93" si="71">D73</f>
        <v>0</v>
      </c>
      <c r="E93" s="6">
        <f t="shared" si="71"/>
        <v>0</v>
      </c>
      <c r="F93" s="6">
        <f t="shared" si="42"/>
        <v>0</v>
      </c>
      <c r="G93" s="6">
        <f t="shared" si="43"/>
        <v>0</v>
      </c>
      <c r="H93" s="6">
        <f t="shared" ref="H93:H94" si="72">F93-G93</f>
        <v>0</v>
      </c>
      <c r="I93" s="6">
        <f t="shared" ref="I93:I94" si="73">IF(G93&gt;F93,E93,D93)</f>
        <v>0</v>
      </c>
      <c r="J93" s="6">
        <f t="shared" ref="J93:J94" si="74">F93+G93</f>
        <v>0</v>
      </c>
      <c r="L93" s="12">
        <f t="shared" ref="L93" si="75">D93</f>
        <v>0</v>
      </c>
      <c r="M93" s="15">
        <f>N31</f>
        <v>0</v>
      </c>
      <c r="N93" s="15">
        <f>Z31</f>
        <v>0</v>
      </c>
      <c r="O93" s="15"/>
      <c r="P93" s="12">
        <f t="shared" ref="P93" si="76">E93</f>
        <v>0</v>
      </c>
      <c r="Q93" s="15">
        <f>N32</f>
        <v>0</v>
      </c>
      <c r="R93" s="15">
        <f>Z32</f>
        <v>0</v>
      </c>
      <c r="S93" s="15"/>
      <c r="T93" s="16"/>
      <c r="U93" s="16"/>
      <c r="V93" s="19" t="str">
        <f t="shared" ref="V93" si="77">IF(SUM(COUNTIF(I53, L93), COUNTIF(O53, L93), COUNTIF(I73, L93), COUNTIF(O73, L93), COUNTIF(I93, L93)) &gt; SUM(COUNTIF(I53, P93), COUNTIF(O53, P93), COUNTIF(I73, P93), COUNTIF(O73, P93), COUNTIF(I93, P93)), L93, IF(SUM(COUNTIF(I53, L93), COUNTIF(O53, L93), COUNTIF(I73, L93), COUNTIF(O73, L93), COUNTIF(I93, L93)) &lt; SUM(COUNTIF(I53, P93), COUNTIF(O53, P93), COUNTIF(I73, P93), COUNTIF(O73, P93), COUNTIF(I93, P93)), P93, "Tie"))</f>
        <v>Tie</v>
      </c>
      <c r="W93" s="13">
        <f t="shared" ref="W93" si="78">(COUNTIF(I53, V93) + COUNTIF(O53, V93) + COUNTIF(I73, V93) + COUNTIF(O73, V93) + COUNTIF(I93, V93))/5</f>
        <v>0</v>
      </c>
      <c r="X93" s="13">
        <f t="shared" ref="X93" si="79">IF(W93=1, 5, IF(W93=0.8, 4, IF(W93=0.6, 3, IF(W93=0.4, 2, IF(W93=0.2, 1, 0)))))</f>
        <v>0</v>
      </c>
      <c r="Y93" s="13">
        <f t="shared" ref="Y93" si="80">((Q93+N93)/2)-((M93+R93)/2)</f>
        <v>0</v>
      </c>
      <c r="Z93" s="13">
        <f t="shared" ref="Z93" si="81">IF(OR(AND(P93=V93, Y93&gt;1.5), AND(P93&lt;&gt;V93, Y93&lt;-1.5)), 2.5,
   IF(OR(AND(P93=V93, Y93&gt;1), AND(P93&lt;&gt;V93, Y93&lt;-1)), 2,
   IF(OR(AND(P93=V93, Y93&gt;0.66), AND(P93&lt;&gt;V93, Y93&lt;-0.66)), 1.5,
   IF(OR(AND(P93=V93, Y93&gt;0.33), AND(P93&lt;&gt;V93, Y93&lt;-0.33)), 1,
   IF(OR(AND(P93=V93, Y93&gt;0), AND(P93&lt;&gt;V93, Y93&lt;0)), 0.5, 0)))))</f>
        <v>0</v>
      </c>
      <c r="AA93" s="13">
        <f t="shared" si="65"/>
        <v>0</v>
      </c>
      <c r="AB93" s="13">
        <f t="shared" ref="AB93" si="82">IF(OR(AND(P93=V93, Y93&gt;1.5), AND(P93&lt;&gt;V93, AA93&lt;-1.5)), 2.5,
   IF(OR(AND(P93=V93, Y93&gt;1), AND(P93&lt;&gt;V93, AA93&lt;-1)), 2,
   IF(OR(AND(P93=V93, Y93&gt;0.66), AND(P93&lt;&gt;V93, AA93&lt;-0.66)), 1.5,
   IF(OR(AND(P93=V93, Y93&gt;0.33), AND(P93&lt;&gt;V93, AA93&lt;-0.33)), 1,
   IF(OR(AND(P93=V93, Y93&gt;0), AND(P93&lt;&gt;V93, AA93&lt;0)), 0.5, 0)))))</f>
        <v>0</v>
      </c>
      <c r="AC93" s="13">
        <f t="shared" ref="AC93" si="83">SUM(IF(ISNUMBER(X93), X93, 0), IF(ISNUMBER(Z93), Z93, 0), IF(ISNUMBER(AB93), AB93, 0))</f>
        <v>0</v>
      </c>
      <c r="AD93" s="13"/>
      <c r="AE93" s="13"/>
      <c r="AF93" s="19" t="str">
        <f t="shared" si="51"/>
        <v>Under</v>
      </c>
      <c r="AG93" s="13">
        <f t="shared" ref="AG93" si="84">IF(AF93="Over",((COUNTIF(J53,"&gt;"&amp;AE93)+COUNTIF(P53,"&gt;"&amp;AE93)+COUNTIF(J73,"&gt;"&amp;AE93)+COUNTIF(J93,"&gt;"&amp;AE93)+COUNTIF(P73,"&gt;"&amp;AE93))/5),((COUNTIF(J53,"&lt;="&amp;AE93)+COUNTIF(P53,"&lt;="&amp;AE93)+COUNTIF(J73,"&lt;="&amp;AE93)+COUNTIF(J93,"&lt;="&amp;AE93)+COUNTIF(P73,"&lt;="&amp;AE93))/5))</f>
        <v>0</v>
      </c>
      <c r="AH93" s="13">
        <f t="shared" ref="AH93" si="85">IF(AG93=1, 5, IF(AG93=0.8, 4, IF(AG93=0.6, 3, IF(AG93=0.4, 2, IF(AG93=0.2, 1, 0)))))</f>
        <v>0</v>
      </c>
      <c r="AI93" s="13">
        <f t="shared" ref="AI93" si="86">(((N93+Q93)/2)+((M93+R93)/2))-AE93</f>
        <v>0</v>
      </c>
      <c r="AJ93" s="13">
        <f t="shared" ref="AJ93" si="87">IF(OR(AND(AF93="Over",(((N93+Q93)/2)+((M93+R93)/2))&gt;AE93),AND(AF93="Under",(((N93+Q93)/2)+((M93+R93)/2))&lt;AE93)),IF(OR(AI93&gt;2,AI93&lt;-2),2.5,IF(OR(AND(AI93&lt;2,AI93&gt;1),AND(AI93&gt;-2,AI93&lt;-1)),1.25,IF(OR(AND(AI93&lt;1,AI93&gt;0),AND(AI93&gt;-1,AI93&lt;0)),0,0))),0)</f>
        <v>0</v>
      </c>
      <c r="AK93" s="13">
        <f t="shared" si="66"/>
        <v>0</v>
      </c>
      <c r="AL93" s="13">
        <f t="shared" ref="AL93" si="88">IF(OR(AND(AF93="Over",AK93&gt;AE93),AND(AF93="Under",AK93&lt;AE93)),IF(OR(AE93-AK93&gt;2,AE93-AK93&lt;-2),2.5,IF(OR(AND(AE93-AK93&lt;2,AE93-AK93&gt;1),AND(AE93-AK93&gt;-2,AE93-AK93&lt;-1)),1.25,IF(OR(AND(AE93-AK93&lt;1,AE93-AK93&gt;0),AND(AE93-AK93&gt;-1,AE93-AK93&lt;0)),0,0))),0)</f>
        <v>0</v>
      </c>
      <c r="AM93" s="13">
        <f t="shared" ref="AM93" si="89">SUM(IF(ISNUMBER(AH93), AH93, 0), IF(ISNUMBER(AJ93), AJ93, 0), IF(ISNUMBER(AL93), AL93, 0))</f>
        <v>0</v>
      </c>
      <c r="AN93" s="13"/>
    </row>
    <row r="94" spans="4:43" x14ac:dyDescent="0.3">
      <c r="D94" s="6">
        <f t="shared" ref="D94:E94" si="90">D74</f>
        <v>0</v>
      </c>
      <c r="E94" s="6">
        <f t="shared" si="90"/>
        <v>0</v>
      </c>
      <c r="F94" s="6">
        <f t="shared" si="42"/>
        <v>0</v>
      </c>
      <c r="G94" s="6">
        <f t="shared" si="43"/>
        <v>0</v>
      </c>
      <c r="H94" s="6">
        <f t="shared" si="72"/>
        <v>0</v>
      </c>
      <c r="I94" s="6">
        <f t="shared" si="73"/>
        <v>0</v>
      </c>
      <c r="J94" s="6">
        <f t="shared" si="74"/>
        <v>0</v>
      </c>
      <c r="L94" s="12"/>
      <c r="M94" s="12"/>
      <c r="N94" s="12"/>
      <c r="O94" s="12"/>
      <c r="P94" s="12"/>
      <c r="Q94" s="12"/>
      <c r="R94" s="12"/>
      <c r="S94" s="12"/>
      <c r="T94" s="16"/>
      <c r="U94" s="16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2"/>
      <c r="AM94" s="12"/>
      <c r="AN94" s="12"/>
    </row>
    <row r="97" spans="22:26" x14ac:dyDescent="0.3">
      <c r="V97" s="21"/>
      <c r="Z97" s="22"/>
    </row>
    <row r="98" spans="22:26" x14ac:dyDescent="0.3">
      <c r="V98" s="21"/>
      <c r="Z98" s="22"/>
    </row>
    <row r="99" spans="22:26" x14ac:dyDescent="0.3">
      <c r="V99" s="21"/>
      <c r="Z99" s="22"/>
    </row>
    <row r="100" spans="22:26" x14ac:dyDescent="0.3">
      <c r="V100" s="21"/>
      <c r="Z100" s="22"/>
    </row>
    <row r="101" spans="22:26" x14ac:dyDescent="0.3">
      <c r="V101" s="21"/>
      <c r="Z101" s="22"/>
    </row>
    <row r="102" spans="22:26" x14ac:dyDescent="0.3">
      <c r="V102" s="21"/>
      <c r="Z102" s="22"/>
    </row>
    <row r="103" spans="22:26" x14ac:dyDescent="0.3">
      <c r="V103" s="21"/>
      <c r="Z103" s="22"/>
    </row>
    <row r="104" spans="22:26" x14ac:dyDescent="0.3">
      <c r="V104" s="21"/>
      <c r="Z104" s="22"/>
    </row>
    <row r="105" spans="22:26" x14ac:dyDescent="0.3">
      <c r="V105" s="21"/>
      <c r="Z105" s="22"/>
    </row>
    <row r="106" spans="22:26" x14ac:dyDescent="0.3">
      <c r="V106" s="21"/>
      <c r="Z106" s="22"/>
    </row>
    <row r="107" spans="22:26" x14ac:dyDescent="0.3">
      <c r="V107" s="21"/>
      <c r="Z107" s="22"/>
    </row>
    <row r="108" spans="22:26" x14ac:dyDescent="0.3">
      <c r="V108" s="21"/>
      <c r="Z108" s="22"/>
    </row>
    <row r="109" spans="22:26" x14ac:dyDescent="0.3">
      <c r="V109" s="21"/>
      <c r="Z109" s="22"/>
    </row>
    <row r="110" spans="22:26" x14ac:dyDescent="0.3">
      <c r="V110" s="21"/>
      <c r="Z110" s="22"/>
    </row>
    <row r="111" spans="22:26" x14ac:dyDescent="0.3">
      <c r="V111" s="21"/>
      <c r="Z111" s="22"/>
    </row>
    <row r="112" spans="22:26" x14ac:dyDescent="0.3">
      <c r="V112" s="21"/>
      <c r="Z112" s="22"/>
    </row>
    <row r="113" spans="22:26" x14ac:dyDescent="0.3">
      <c r="V113" s="21"/>
      <c r="Z113" s="22"/>
    </row>
    <row r="114" spans="22:26" x14ac:dyDescent="0.3">
      <c r="V114" s="21"/>
      <c r="Z114" s="22"/>
    </row>
    <row r="115" spans="22:26" x14ac:dyDescent="0.3">
      <c r="V115" s="21"/>
      <c r="Z115" s="22"/>
    </row>
    <row r="116" spans="22:26" x14ac:dyDescent="0.3">
      <c r="V116" s="21"/>
      <c r="Z116" s="22"/>
    </row>
    <row r="117" spans="22:26" x14ac:dyDescent="0.3">
      <c r="V117" s="21"/>
      <c r="Z117" s="22"/>
    </row>
    <row r="118" spans="22:26" x14ac:dyDescent="0.3">
      <c r="V118" s="21"/>
      <c r="Z118" s="22"/>
    </row>
    <row r="119" spans="22:26" x14ac:dyDescent="0.3">
      <c r="V119" s="21"/>
      <c r="Z119" s="22"/>
    </row>
    <row r="120" spans="22:26" x14ac:dyDescent="0.3">
      <c r="V120" s="21"/>
      <c r="Z120" s="22"/>
    </row>
    <row r="121" spans="22:26" x14ac:dyDescent="0.3">
      <c r="V121" s="21"/>
      <c r="Z121" s="22"/>
    </row>
    <row r="122" spans="22:26" x14ac:dyDescent="0.3">
      <c r="V122" s="21"/>
      <c r="Z122" s="22"/>
    </row>
    <row r="123" spans="22:26" x14ac:dyDescent="0.3">
      <c r="V123" s="21"/>
      <c r="Z123" s="22"/>
    </row>
    <row r="124" spans="22:26" x14ac:dyDescent="0.3">
      <c r="V124" s="21"/>
      <c r="Z124" s="22"/>
    </row>
    <row r="125" spans="22:26" x14ac:dyDescent="0.3">
      <c r="V125" s="21"/>
      <c r="Z125" s="22"/>
    </row>
    <row r="126" spans="22:26" x14ac:dyDescent="0.3">
      <c r="V126" s="21"/>
      <c r="Z126" s="22"/>
    </row>
    <row r="127" spans="22:26" x14ac:dyDescent="0.3">
      <c r="V127" s="21"/>
      <c r="Z127" s="22"/>
    </row>
    <row r="128" spans="22:26" x14ac:dyDescent="0.3">
      <c r="V128" s="21"/>
    </row>
  </sheetData>
  <autoFilter ref="L77:AN93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19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6</v>
      </c>
      <c r="B2" s="1">
        <v>5.8001869834962099</v>
      </c>
      <c r="C2" s="1">
        <v>3.8002725634801902</v>
      </c>
      <c r="D2" s="1">
        <v>3.6022506634601301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5</v>
      </c>
      <c r="B3" s="1">
        <v>3.7001923214277199</v>
      </c>
      <c r="C3" s="1">
        <v>5.3996655270415799</v>
      </c>
      <c r="D3" s="1">
        <v>3.69976640319712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25</v>
      </c>
      <c r="B4" s="1">
        <v>3.8997623425405399</v>
      </c>
      <c r="C4" s="1">
        <v>4.7000329817843696</v>
      </c>
      <c r="D4" s="1">
        <v>5.9154314358539999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26</v>
      </c>
      <c r="B5" s="1">
        <v>5.2999009797906096</v>
      </c>
      <c r="C5" s="1">
        <v>5.1002405051649404</v>
      </c>
      <c r="D5" s="1">
        <v>5.8760619528973397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</v>
      </c>
      <c r="B6" s="1">
        <v>3.8003105466249498</v>
      </c>
      <c r="C6" s="1">
        <v>2.7994671091061898</v>
      </c>
      <c r="D6" s="1">
        <v>5.9332148986689104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9</v>
      </c>
      <c r="B7" s="1">
        <v>2.4995889498370101</v>
      </c>
      <c r="C7" s="1">
        <v>4.2008735562054298</v>
      </c>
      <c r="D7" s="1">
        <v>2.1436403628867202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17</v>
      </c>
      <c r="B8" s="1">
        <v>3.2010434669527901</v>
      </c>
      <c r="C8" s="1">
        <v>4.30008101510305</v>
      </c>
      <c r="D8" s="1">
        <v>3.2775748453312001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14</v>
      </c>
      <c r="B9" s="1">
        <v>5.2991479855839003</v>
      </c>
      <c r="C9" s="1">
        <v>3.20060191181603</v>
      </c>
      <c r="D9" s="1">
        <v>6.0375618693247599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20</v>
      </c>
      <c r="B10" s="1">
        <v>4.1000898634791998</v>
      </c>
      <c r="C10" s="1">
        <v>4.2991364995818202</v>
      </c>
      <c r="D10" s="1">
        <v>4.8741484230132199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7</v>
      </c>
      <c r="B11" s="1">
        <v>5.9994634409497296</v>
      </c>
      <c r="C11" s="1">
        <v>5.8002987772727597</v>
      </c>
      <c r="D11" s="1">
        <v>5.72262017430395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22</v>
      </c>
      <c r="B12" s="1">
        <v>3.90033457159157</v>
      </c>
      <c r="C12" s="1">
        <v>7.4001614014409904</v>
      </c>
      <c r="D12" s="1">
        <v>4.0221922369238596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30</v>
      </c>
      <c r="B13" s="1">
        <v>4.09983666764614</v>
      </c>
      <c r="C13" s="1">
        <v>5.4003932709702802</v>
      </c>
      <c r="D13" s="1">
        <v>5.0628138743939797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11</v>
      </c>
      <c r="B14" s="1">
        <v>3.2005647358462599</v>
      </c>
      <c r="C14" s="1">
        <v>4.2998532073189999</v>
      </c>
      <c r="D14" s="1">
        <v>5.57161863141609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2</v>
      </c>
      <c r="B15" s="1">
        <v>4.6999307257521901</v>
      </c>
      <c r="C15" s="1">
        <v>4.2007613102869996</v>
      </c>
      <c r="D15" s="1">
        <v>3.73818103602125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8</v>
      </c>
      <c r="B16" s="1">
        <v>5.5006523897111697</v>
      </c>
      <c r="C16" s="1">
        <v>4.0997994780577098</v>
      </c>
      <c r="D16" s="1">
        <v>5.0090373183350803</v>
      </c>
    </row>
    <row r="17" spans="1:4" ht="15" thickBot="1" x14ac:dyDescent="0.35">
      <c r="A17" s="1">
        <v>18</v>
      </c>
      <c r="B17" s="1">
        <v>2.3995271435220702</v>
      </c>
      <c r="C17" s="1">
        <v>3.6004966362067701</v>
      </c>
      <c r="D17" s="1">
        <v>5.9465879357386697</v>
      </c>
    </row>
    <row r="18" spans="1:4" ht="15" thickBot="1" x14ac:dyDescent="0.35">
      <c r="A18" s="1">
        <v>13</v>
      </c>
      <c r="B18" s="1">
        <v>2.4004218199062199</v>
      </c>
      <c r="C18" s="1">
        <v>3.6995748200086598</v>
      </c>
      <c r="D18" s="1">
        <v>5.5885444854473496</v>
      </c>
    </row>
    <row r="19" spans="1:4" ht="15" thickBot="1" x14ac:dyDescent="0.35">
      <c r="A19" s="1">
        <v>3</v>
      </c>
      <c r="B19" s="1">
        <v>3.7997447726193698</v>
      </c>
      <c r="C19" s="1">
        <v>4.5009124517924102</v>
      </c>
      <c r="D19" s="1">
        <v>1.3405864292141201</v>
      </c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19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6</v>
      </c>
      <c r="B2" s="1">
        <v>5.8489739373105598</v>
      </c>
      <c r="C2" s="1">
        <v>4.0117372282606203</v>
      </c>
      <c r="D2" s="1">
        <v>4.2731831209021598</v>
      </c>
    </row>
    <row r="3" spans="1:5" ht="15" thickBot="1" x14ac:dyDescent="0.35">
      <c r="A3" s="1">
        <v>5</v>
      </c>
      <c r="B3" s="1">
        <v>3.6789782855704298</v>
      </c>
      <c r="C3" s="1">
        <v>5.3030852854778203</v>
      </c>
      <c r="D3" s="1">
        <v>3.931819227449</v>
      </c>
    </row>
    <row r="4" spans="1:5" ht="15" thickBot="1" x14ac:dyDescent="0.35">
      <c r="A4" s="1">
        <v>25</v>
      </c>
      <c r="B4" s="1">
        <v>3.74747378561693</v>
      </c>
      <c r="C4" s="1">
        <v>4.8490266249656004</v>
      </c>
      <c r="D4" s="1">
        <v>6.0513413127549303</v>
      </c>
    </row>
    <row r="5" spans="1:5" ht="15" thickBot="1" x14ac:dyDescent="0.35">
      <c r="A5" s="1">
        <v>26</v>
      </c>
      <c r="B5" s="1">
        <v>5.29443022556777</v>
      </c>
      <c r="C5" s="1">
        <v>5.16336984852762</v>
      </c>
      <c r="D5" s="1">
        <v>6.1262153996852096</v>
      </c>
    </row>
    <row r="6" spans="1:5" ht="15" thickBot="1" x14ac:dyDescent="0.35">
      <c r="A6" s="1">
        <v>1</v>
      </c>
      <c r="B6" s="1">
        <v>4.02489186232678</v>
      </c>
      <c r="C6" s="1">
        <v>2.7837938515935301</v>
      </c>
      <c r="D6" s="1">
        <v>6.02252208886408</v>
      </c>
    </row>
    <row r="7" spans="1:5" ht="15" thickBot="1" x14ac:dyDescent="0.35">
      <c r="A7" s="1">
        <v>9</v>
      </c>
      <c r="B7" s="1">
        <v>2.1150806244299001</v>
      </c>
      <c r="C7" s="1">
        <v>4.58374903839987</v>
      </c>
      <c r="D7" s="1">
        <v>2.9287462954120902</v>
      </c>
    </row>
    <row r="8" spans="1:5" ht="15" thickBot="1" x14ac:dyDescent="0.35">
      <c r="A8" s="1">
        <v>17</v>
      </c>
      <c r="B8" s="1">
        <v>3.3906968760491498</v>
      </c>
      <c r="C8" s="1">
        <v>4.5097368807864999</v>
      </c>
      <c r="D8" s="1">
        <v>3.3499313793157599</v>
      </c>
    </row>
    <row r="9" spans="1:5" ht="15" thickBot="1" x14ac:dyDescent="0.35">
      <c r="A9" s="1">
        <v>14</v>
      </c>
      <c r="B9" s="1">
        <v>5.2280059137954398</v>
      </c>
      <c r="C9" s="1">
        <v>3.3500283855683199</v>
      </c>
      <c r="D9" s="1">
        <v>6.2940160597755099</v>
      </c>
    </row>
    <row r="10" spans="1:5" ht="15" thickBot="1" x14ac:dyDescent="0.35">
      <c r="A10" s="1">
        <v>20</v>
      </c>
      <c r="B10" s="1">
        <v>4.0510301444231303</v>
      </c>
      <c r="C10" s="1">
        <v>4.2246421231567099</v>
      </c>
      <c r="D10" s="1">
        <v>4.8253265096600204</v>
      </c>
    </row>
    <row r="11" spans="1:5" ht="15" thickBot="1" x14ac:dyDescent="0.35">
      <c r="A11" s="1">
        <v>7</v>
      </c>
      <c r="B11" s="1">
        <v>6.1126274401072704</v>
      </c>
      <c r="C11" s="1">
        <v>5.9366741611385603</v>
      </c>
      <c r="D11" s="1">
        <v>6.0908972600544597</v>
      </c>
    </row>
    <row r="12" spans="1:5" ht="15" thickBot="1" x14ac:dyDescent="0.35">
      <c r="A12" s="1">
        <v>22</v>
      </c>
      <c r="B12" s="1">
        <v>4.0668827303517903</v>
      </c>
      <c r="C12" s="1">
        <v>7.71901997494078</v>
      </c>
      <c r="D12" s="1">
        <v>4.0466564138216601</v>
      </c>
    </row>
    <row r="13" spans="1:5" ht="15" thickBot="1" x14ac:dyDescent="0.35">
      <c r="A13" s="1">
        <v>30</v>
      </c>
      <c r="B13" s="1">
        <v>4.0662519553998298</v>
      </c>
      <c r="C13" s="1">
        <v>5.4219435983660897</v>
      </c>
      <c r="D13" s="1">
        <v>4.8149672959094199</v>
      </c>
    </row>
    <row r="14" spans="1:5" ht="15" thickBot="1" x14ac:dyDescent="0.35">
      <c r="A14" s="1">
        <v>11</v>
      </c>
      <c r="B14" s="1">
        <v>3.3826519930147998</v>
      </c>
      <c r="C14" s="1">
        <v>4.3757514869312804</v>
      </c>
      <c r="D14" s="1">
        <v>5.6657788413113499</v>
      </c>
    </row>
    <row r="15" spans="1:5" ht="15" thickBot="1" x14ac:dyDescent="0.35">
      <c r="A15" s="1">
        <v>2</v>
      </c>
      <c r="B15" s="1">
        <v>4.8760658287516296</v>
      </c>
      <c r="C15" s="1">
        <v>4.3453001496309698</v>
      </c>
      <c r="D15" s="1">
        <v>3.5412822536505399</v>
      </c>
    </row>
    <row r="16" spans="1:5" ht="15" thickBot="1" x14ac:dyDescent="0.35">
      <c r="A16" s="1">
        <v>8</v>
      </c>
      <c r="B16" s="1">
        <v>5.8016458924237</v>
      </c>
      <c r="C16" s="1">
        <v>4.0534752854511202</v>
      </c>
      <c r="D16" s="1">
        <v>5.1713616446640103</v>
      </c>
    </row>
    <row r="17" spans="1:4" ht="15" thickBot="1" x14ac:dyDescent="0.35">
      <c r="A17" s="1">
        <v>18</v>
      </c>
      <c r="B17" s="1">
        <v>2.1491971883305698</v>
      </c>
      <c r="C17" s="1">
        <v>3.7724893763343301</v>
      </c>
      <c r="D17" s="1">
        <v>6.10170566082527</v>
      </c>
    </row>
    <row r="18" spans="1:4" ht="15" thickBot="1" x14ac:dyDescent="0.35">
      <c r="A18" s="1">
        <v>13</v>
      </c>
      <c r="B18" s="1">
        <v>2.50921191384024</v>
      </c>
      <c r="C18" s="1">
        <v>3.7397331594424901</v>
      </c>
      <c r="D18" s="1">
        <v>6.19589105632304</v>
      </c>
    </row>
    <row r="19" spans="1:4" ht="15" thickBot="1" x14ac:dyDescent="0.35">
      <c r="A19" s="1">
        <v>3</v>
      </c>
      <c r="B19" s="1">
        <v>3.70484873647808</v>
      </c>
      <c r="C19" s="1">
        <v>4.6452623537893398</v>
      </c>
      <c r="D19" s="1">
        <v>1.92097570503944</v>
      </c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19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6</v>
      </c>
      <c r="B2" s="1">
        <v>5.8661631402529197</v>
      </c>
      <c r="C2" s="1">
        <v>4.0880800205199304</v>
      </c>
      <c r="D2" s="1">
        <v>5.32774410762761</v>
      </c>
    </row>
    <row r="3" spans="1:4" ht="15" thickBot="1" x14ac:dyDescent="0.35">
      <c r="A3" s="1">
        <v>5</v>
      </c>
      <c r="B3" s="1">
        <v>3.83621719556939</v>
      </c>
      <c r="C3" s="1">
        <v>4.9734136415790902</v>
      </c>
      <c r="D3" s="1">
        <v>4.6696628953165096</v>
      </c>
    </row>
    <row r="4" spans="1:4" ht="15" thickBot="1" x14ac:dyDescent="0.35">
      <c r="A4" s="1">
        <v>25</v>
      </c>
      <c r="B4" s="1">
        <v>3.8264716673644501</v>
      </c>
      <c r="C4" s="1">
        <v>4.75226389990436</v>
      </c>
      <c r="D4" s="1">
        <v>5.6371259336446498</v>
      </c>
    </row>
    <row r="5" spans="1:4" ht="15" thickBot="1" x14ac:dyDescent="0.35">
      <c r="A5" s="1">
        <v>26</v>
      </c>
      <c r="B5" s="1">
        <v>4.7556350966733101</v>
      </c>
      <c r="C5" s="1">
        <v>4.8814304216692497</v>
      </c>
      <c r="D5" s="1">
        <v>5.1016041685037301</v>
      </c>
    </row>
    <row r="6" spans="1:4" ht="15" thickBot="1" x14ac:dyDescent="0.35">
      <c r="A6" s="1">
        <v>1</v>
      </c>
      <c r="B6" s="1">
        <v>4.0753506708917202</v>
      </c>
      <c r="C6" s="1">
        <v>3.2312448423501099</v>
      </c>
      <c r="D6" s="1">
        <v>5.6532583450867602</v>
      </c>
    </row>
    <row r="7" spans="1:4" ht="15" thickBot="1" x14ac:dyDescent="0.35">
      <c r="A7" s="1">
        <v>9</v>
      </c>
      <c r="B7" s="1">
        <v>2.80975583484692</v>
      </c>
      <c r="C7" s="1">
        <v>4.4950516341253701</v>
      </c>
      <c r="D7" s="1">
        <v>4.7069892317213</v>
      </c>
    </row>
    <row r="8" spans="1:4" ht="15" thickBot="1" x14ac:dyDescent="0.35">
      <c r="A8" s="1">
        <v>17</v>
      </c>
      <c r="B8" s="1">
        <v>3.5695327072083902</v>
      </c>
      <c r="C8" s="1">
        <v>4.6122005317921904</v>
      </c>
      <c r="D8" s="1">
        <v>4.97815249499806</v>
      </c>
    </row>
    <row r="9" spans="1:4" ht="15" thickBot="1" x14ac:dyDescent="0.35">
      <c r="A9" s="1">
        <v>14</v>
      </c>
      <c r="B9" s="1">
        <v>5.4817281842301204</v>
      </c>
      <c r="C9" s="1">
        <v>3.46558821730935</v>
      </c>
      <c r="D9" s="1">
        <v>5.3192265326862298</v>
      </c>
    </row>
    <row r="10" spans="1:4" ht="15" thickBot="1" x14ac:dyDescent="0.35">
      <c r="A10" s="1">
        <v>20</v>
      </c>
      <c r="B10" s="1">
        <v>3.7449774526146302</v>
      </c>
      <c r="C10" s="1">
        <v>4.2962090840528298</v>
      </c>
      <c r="D10" s="1">
        <v>5.0550952155748696</v>
      </c>
    </row>
    <row r="11" spans="1:4" ht="15" thickBot="1" x14ac:dyDescent="0.35">
      <c r="A11" s="1">
        <v>7</v>
      </c>
      <c r="B11" s="1">
        <v>5.90475208222046</v>
      </c>
      <c r="C11" s="1">
        <v>5.3806609145613198</v>
      </c>
      <c r="D11" s="1">
        <v>5.2178788401832996</v>
      </c>
    </row>
    <row r="12" spans="1:4" ht="15" thickBot="1" x14ac:dyDescent="0.35">
      <c r="A12" s="1">
        <v>22</v>
      </c>
      <c r="B12" s="1">
        <v>3.8351980232480298</v>
      </c>
      <c r="C12" s="1">
        <v>6.6663145119369904</v>
      </c>
      <c r="D12" s="1">
        <v>5.0801787161350598</v>
      </c>
    </row>
    <row r="13" spans="1:4" ht="15" thickBot="1" x14ac:dyDescent="0.35">
      <c r="A13" s="1">
        <v>30</v>
      </c>
      <c r="B13" s="1">
        <v>4.2923583969257697</v>
      </c>
      <c r="C13" s="1">
        <v>5.1637282105665703</v>
      </c>
      <c r="D13" s="1">
        <v>5.04319510231148</v>
      </c>
    </row>
    <row r="14" spans="1:4" ht="15" thickBot="1" x14ac:dyDescent="0.35">
      <c r="A14" s="1">
        <v>11</v>
      </c>
      <c r="B14" s="1">
        <v>3.7184459916158099</v>
      </c>
      <c r="C14" s="1">
        <v>4.3140572921642102</v>
      </c>
      <c r="D14" s="1">
        <v>5.4472047851729002</v>
      </c>
    </row>
    <row r="15" spans="1:4" ht="15" thickBot="1" x14ac:dyDescent="0.35">
      <c r="A15" s="1">
        <v>2</v>
      </c>
      <c r="B15" s="1">
        <v>4.6832211206126004</v>
      </c>
      <c r="C15" s="1">
        <v>4.2214674899879601</v>
      </c>
      <c r="D15" s="1">
        <v>4.6370537743867999</v>
      </c>
    </row>
    <row r="16" spans="1:4" ht="15" thickBot="1" x14ac:dyDescent="0.35">
      <c r="A16" s="1">
        <v>8</v>
      </c>
      <c r="B16" s="1">
        <v>5.2074679182033803</v>
      </c>
      <c r="C16" s="1">
        <v>4.57549509160871</v>
      </c>
      <c r="D16" s="1">
        <v>5.2580141727712801</v>
      </c>
    </row>
    <row r="17" spans="1:4" ht="15" thickBot="1" x14ac:dyDescent="0.35">
      <c r="A17" s="1">
        <v>18</v>
      </c>
      <c r="B17" s="1">
        <v>2.7136336806847199</v>
      </c>
      <c r="C17" s="1">
        <v>3.9072457181848099</v>
      </c>
      <c r="D17" s="1">
        <v>5.3202680237671203</v>
      </c>
    </row>
    <row r="18" spans="1:4" ht="15" thickBot="1" x14ac:dyDescent="0.35">
      <c r="A18" s="1">
        <v>13</v>
      </c>
      <c r="B18" s="1">
        <v>3.0136364291086002</v>
      </c>
      <c r="C18" s="1">
        <v>4.0237734564760004</v>
      </c>
      <c r="D18" s="1">
        <v>5.6536022173316001</v>
      </c>
    </row>
    <row r="19" spans="1:4" ht="15" thickBot="1" x14ac:dyDescent="0.35">
      <c r="A19" s="1">
        <v>3</v>
      </c>
      <c r="B19" s="1">
        <v>3.7011884809359099</v>
      </c>
      <c r="C19" s="1">
        <v>4.4047847009225398</v>
      </c>
      <c r="D19" s="1">
        <v>4.46443824792666</v>
      </c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19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6</v>
      </c>
      <c r="B2" s="1">
        <v>6.1931420511590698</v>
      </c>
      <c r="C2" s="1">
        <v>4.0541258066744996</v>
      </c>
      <c r="D2" s="1">
        <v>5.2653486126158997</v>
      </c>
    </row>
    <row r="3" spans="1:4" ht="15" thickBot="1" x14ac:dyDescent="0.35">
      <c r="A3" s="1">
        <v>5</v>
      </c>
      <c r="B3" s="1">
        <v>4.0437735622258897</v>
      </c>
      <c r="C3" s="1">
        <v>5.0722645422911397</v>
      </c>
      <c r="D3" s="1">
        <v>3.7207145488231501</v>
      </c>
    </row>
    <row r="4" spans="1:4" ht="15" thickBot="1" x14ac:dyDescent="0.35">
      <c r="A4" s="1">
        <v>25</v>
      </c>
      <c r="B4" s="1">
        <v>3.0538411490093398</v>
      </c>
      <c r="C4" s="1">
        <v>5.2220328493334502</v>
      </c>
      <c r="D4" s="1">
        <v>5.6963737581706599</v>
      </c>
    </row>
    <row r="5" spans="1:4" ht="15" thickBot="1" x14ac:dyDescent="0.35">
      <c r="A5" s="1">
        <v>26</v>
      </c>
      <c r="B5" s="1">
        <v>5.0256178797809303</v>
      </c>
      <c r="C5" s="1">
        <v>5.10938425402151</v>
      </c>
      <c r="D5" s="1">
        <v>4.8340432519237799</v>
      </c>
    </row>
    <row r="6" spans="1:4" ht="15" thickBot="1" x14ac:dyDescent="0.35">
      <c r="A6" s="1">
        <v>1</v>
      </c>
      <c r="B6" s="1">
        <v>4.03629466050009</v>
      </c>
      <c r="C6" s="1">
        <v>3.0001763076971302</v>
      </c>
      <c r="D6" s="1">
        <v>6.0512898428769599</v>
      </c>
    </row>
    <row r="7" spans="1:4" ht="15" thickBot="1" x14ac:dyDescent="0.35">
      <c r="A7" s="1">
        <v>9</v>
      </c>
      <c r="B7" s="1">
        <v>2.2337251085280201</v>
      </c>
      <c r="C7" s="1">
        <v>4.0926478747489998</v>
      </c>
      <c r="D7" s="1">
        <v>3.6995888577530902</v>
      </c>
    </row>
    <row r="8" spans="1:4" ht="15" thickBot="1" x14ac:dyDescent="0.35">
      <c r="A8" s="1">
        <v>17</v>
      </c>
      <c r="B8" s="1">
        <v>3.0319181927212102</v>
      </c>
      <c r="C8" s="1">
        <v>4.1127018223262901</v>
      </c>
      <c r="D8" s="1">
        <v>4.99718796457912</v>
      </c>
    </row>
    <row r="9" spans="1:4" ht="15" thickBot="1" x14ac:dyDescent="0.35">
      <c r="A9" s="1">
        <v>14</v>
      </c>
      <c r="B9" s="1">
        <v>5.2654243698818899</v>
      </c>
      <c r="C9" s="1">
        <v>2.9975599198517</v>
      </c>
      <c r="D9" s="1">
        <v>4.3692458231669997</v>
      </c>
    </row>
    <row r="10" spans="1:4" ht="15" thickBot="1" x14ac:dyDescent="0.35">
      <c r="A10" s="1">
        <v>20</v>
      </c>
      <c r="B10" s="1">
        <v>4.0309803367423598</v>
      </c>
      <c r="C10" s="1">
        <v>4.0678230443058903</v>
      </c>
      <c r="D10" s="1">
        <v>4.8710343860315302</v>
      </c>
    </row>
    <row r="11" spans="1:4" ht="15" thickBot="1" x14ac:dyDescent="0.35">
      <c r="A11" s="1">
        <v>7</v>
      </c>
      <c r="B11" s="1">
        <v>6.0607200385208797</v>
      </c>
      <c r="C11" s="1">
        <v>6.0363363109789496</v>
      </c>
      <c r="D11" s="1">
        <v>4.3370414672431599</v>
      </c>
    </row>
    <row r="12" spans="1:4" ht="15" thickBot="1" x14ac:dyDescent="0.35">
      <c r="A12" s="1">
        <v>22</v>
      </c>
      <c r="B12" s="1">
        <v>4.0909868188011798</v>
      </c>
      <c r="C12" s="1">
        <v>7.0168098961413703</v>
      </c>
      <c r="D12" s="1">
        <v>5.3076845568601199</v>
      </c>
    </row>
    <row r="13" spans="1:4" ht="15" thickBot="1" x14ac:dyDescent="0.35">
      <c r="A13" s="1">
        <v>30</v>
      </c>
      <c r="B13" s="1">
        <v>4.0578862082642804</v>
      </c>
      <c r="C13" s="1">
        <v>5.1086907182260104</v>
      </c>
      <c r="D13" s="1">
        <v>3.7764635169981902</v>
      </c>
    </row>
    <row r="14" spans="1:4" ht="15" thickBot="1" x14ac:dyDescent="0.35">
      <c r="A14" s="1">
        <v>11</v>
      </c>
      <c r="B14" s="1">
        <v>3.0486250549156302</v>
      </c>
      <c r="C14" s="1">
        <v>4.0678230443058903</v>
      </c>
      <c r="D14" s="1">
        <v>5.1427436743874697</v>
      </c>
    </row>
    <row r="15" spans="1:4" ht="15" thickBot="1" x14ac:dyDescent="0.35">
      <c r="A15" s="1">
        <v>2</v>
      </c>
      <c r="B15" s="1">
        <v>5.2047551782575701</v>
      </c>
      <c r="C15" s="1">
        <v>4.0508876891022698</v>
      </c>
      <c r="D15" s="1">
        <v>3.6006702317733401</v>
      </c>
    </row>
    <row r="16" spans="1:4" ht="15" thickBot="1" x14ac:dyDescent="0.35">
      <c r="A16" s="1">
        <v>8</v>
      </c>
      <c r="B16" s="1">
        <v>5.2654243698818899</v>
      </c>
      <c r="C16" s="1">
        <v>4.1384566087561296</v>
      </c>
      <c r="D16" s="1">
        <v>5.0672319292986696</v>
      </c>
    </row>
    <row r="17" spans="1:4" ht="15" thickBot="1" x14ac:dyDescent="0.35">
      <c r="A17" s="1">
        <v>18</v>
      </c>
      <c r="B17" s="1">
        <v>2.02589809505651</v>
      </c>
      <c r="C17" s="1">
        <v>4.0862869697885502</v>
      </c>
      <c r="D17" s="1">
        <v>5.1196308182127996</v>
      </c>
    </row>
    <row r="18" spans="1:4" ht="15" thickBot="1" x14ac:dyDescent="0.35">
      <c r="A18" s="1">
        <v>13</v>
      </c>
      <c r="B18" s="1">
        <v>2.0691993703195002</v>
      </c>
      <c r="C18" s="1">
        <v>4.0623179774585401</v>
      </c>
      <c r="D18" s="1">
        <v>5.3750928365361199</v>
      </c>
    </row>
    <row r="19" spans="1:4" ht="15" thickBot="1" x14ac:dyDescent="0.35">
      <c r="A19" s="1">
        <v>3</v>
      </c>
      <c r="B19" s="1">
        <v>4.2591127229409302</v>
      </c>
      <c r="C19" s="1">
        <v>4.0743886178445701</v>
      </c>
      <c r="D19" s="1">
        <v>2.4921311023344801</v>
      </c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19"/>
  <sheetViews>
    <sheetView workbookViewId="0">
      <selection activeCell="G2" sqref="G2:G19"/>
    </sheetView>
  </sheetViews>
  <sheetFormatPr defaultRowHeight="14.4" x14ac:dyDescent="0.3"/>
  <sheetData>
    <row r="1" spans="1:58" x14ac:dyDescent="0.3">
      <c r="A1" s="26" t="s">
        <v>49</v>
      </c>
      <c r="B1" s="26" t="s">
        <v>107</v>
      </c>
      <c r="C1" s="26" t="s">
        <v>65</v>
      </c>
      <c r="D1" s="26" t="s">
        <v>56</v>
      </c>
      <c r="E1" s="26" t="s">
        <v>66</v>
      </c>
      <c r="F1" s="26" t="s">
        <v>67</v>
      </c>
      <c r="G1" s="26" t="s">
        <v>50</v>
      </c>
      <c r="H1" s="26" t="s">
        <v>68</v>
      </c>
      <c r="I1" s="26" t="s">
        <v>69</v>
      </c>
      <c r="J1" s="26" t="s">
        <v>70</v>
      </c>
      <c r="K1" s="26" t="s">
        <v>71</v>
      </c>
      <c r="L1" s="26" t="s">
        <v>72</v>
      </c>
      <c r="M1" s="26" t="s">
        <v>73</v>
      </c>
      <c r="N1" s="26" t="s">
        <v>74</v>
      </c>
      <c r="O1" s="26" t="s">
        <v>75</v>
      </c>
      <c r="P1" s="26" t="s">
        <v>108</v>
      </c>
      <c r="Q1" s="26" t="s">
        <v>76</v>
      </c>
      <c r="R1" s="26" t="s">
        <v>77</v>
      </c>
      <c r="S1" s="26" t="s">
        <v>78</v>
      </c>
      <c r="T1" s="26" t="s">
        <v>79</v>
      </c>
      <c r="U1" s="26" t="s">
        <v>80</v>
      </c>
      <c r="V1" s="26" t="s">
        <v>63</v>
      </c>
      <c r="W1" s="26" t="s">
        <v>81</v>
      </c>
      <c r="X1" s="26" t="s">
        <v>82</v>
      </c>
      <c r="Y1" s="26" t="s">
        <v>83</v>
      </c>
      <c r="Z1" s="26" t="s">
        <v>64</v>
      </c>
      <c r="AA1" s="26" t="s">
        <v>84</v>
      </c>
      <c r="AB1" s="26" t="s">
        <v>85</v>
      </c>
      <c r="AC1" s="26" t="s">
        <v>86</v>
      </c>
      <c r="AD1" s="26" t="s">
        <v>51</v>
      </c>
      <c r="AE1" s="26" t="s">
        <v>87</v>
      </c>
      <c r="AF1" s="26" t="s">
        <v>88</v>
      </c>
      <c r="AG1" s="26" t="s">
        <v>89</v>
      </c>
      <c r="AH1" s="26" t="s">
        <v>90</v>
      </c>
      <c r="AI1" s="26" t="s">
        <v>91</v>
      </c>
      <c r="AJ1" s="26" t="s">
        <v>92</v>
      </c>
      <c r="AK1" s="26" t="s">
        <v>93</v>
      </c>
      <c r="AL1" s="26" t="s">
        <v>94</v>
      </c>
      <c r="AM1" s="26" t="s">
        <v>95</v>
      </c>
      <c r="AN1" s="26" t="s">
        <v>96</v>
      </c>
      <c r="AO1" s="26" t="s">
        <v>97</v>
      </c>
      <c r="AP1" s="26" t="s">
        <v>98</v>
      </c>
      <c r="AQ1" s="26" t="s">
        <v>99</v>
      </c>
      <c r="AR1" s="26" t="s">
        <v>100</v>
      </c>
      <c r="AS1" s="26" t="s">
        <v>101</v>
      </c>
      <c r="AT1" s="26" t="s">
        <v>102</v>
      </c>
      <c r="AU1" s="26" t="s">
        <v>103</v>
      </c>
      <c r="AV1" s="26" t="s">
        <v>104</v>
      </c>
      <c r="AW1" s="26" t="s">
        <v>105</v>
      </c>
      <c r="AX1" s="26" t="s">
        <v>106</v>
      </c>
      <c r="AY1" s="26" t="s">
        <v>109</v>
      </c>
      <c r="AZ1" s="26" t="s">
        <v>110</v>
      </c>
      <c r="BA1" s="26" t="s">
        <v>111</v>
      </c>
      <c r="BB1" s="26" t="s">
        <v>112</v>
      </c>
      <c r="BC1" s="26" t="s">
        <v>113</v>
      </c>
      <c r="BD1" s="26" t="s">
        <v>57</v>
      </c>
      <c r="BE1" s="26" t="s">
        <v>114</v>
      </c>
      <c r="BF1" s="26" t="s">
        <v>115</v>
      </c>
    </row>
    <row r="2" spans="1:58" x14ac:dyDescent="0.3">
      <c r="A2" t="s">
        <v>36</v>
      </c>
      <c r="B2" t="s">
        <v>151</v>
      </c>
      <c r="C2" t="s">
        <v>10</v>
      </c>
      <c r="D2" t="s">
        <v>157</v>
      </c>
      <c r="E2">
        <v>40.700000000000003</v>
      </c>
      <c r="F2">
        <v>36.5</v>
      </c>
      <c r="G2">
        <v>5.9</v>
      </c>
      <c r="H2">
        <v>11</v>
      </c>
      <c r="I2">
        <v>6.1</v>
      </c>
      <c r="J2">
        <v>3</v>
      </c>
      <c r="K2">
        <v>0</v>
      </c>
      <c r="L2">
        <v>1.9</v>
      </c>
      <c r="M2">
        <v>5.8</v>
      </c>
      <c r="N2">
        <v>0.5</v>
      </c>
      <c r="O2">
        <v>0.3</v>
      </c>
      <c r="P2">
        <v>3.2</v>
      </c>
      <c r="Q2">
        <v>6.9</v>
      </c>
      <c r="R2">
        <v>0.29730000000000001</v>
      </c>
      <c r="S2">
        <v>0.3619</v>
      </c>
      <c r="T2">
        <v>0.53459999999999996</v>
      </c>
      <c r="U2">
        <v>0.89660000000000006</v>
      </c>
      <c r="V2">
        <v>19.7</v>
      </c>
      <c r="W2">
        <v>0.9</v>
      </c>
      <c r="X2">
        <v>0.8</v>
      </c>
      <c r="Y2">
        <v>0</v>
      </c>
      <c r="Z2">
        <v>0.2</v>
      </c>
      <c r="AA2">
        <v>0.2</v>
      </c>
      <c r="AB2">
        <v>36.5</v>
      </c>
      <c r="AC2">
        <v>33.700000000000003</v>
      </c>
      <c r="AD2">
        <v>4.0999999999999996</v>
      </c>
      <c r="AE2">
        <v>7.5</v>
      </c>
      <c r="AF2">
        <v>4.4000000000000004</v>
      </c>
      <c r="AG2">
        <v>1.6</v>
      </c>
      <c r="AH2">
        <v>0.2</v>
      </c>
      <c r="AI2">
        <v>1.3</v>
      </c>
      <c r="AJ2">
        <v>3.8</v>
      </c>
      <c r="AK2">
        <v>0.8</v>
      </c>
      <c r="AL2">
        <v>0.1</v>
      </c>
      <c r="AM2">
        <v>2.2000000000000002</v>
      </c>
      <c r="AN2">
        <v>9.3000000000000007</v>
      </c>
      <c r="AO2">
        <v>0.2175</v>
      </c>
      <c r="AP2">
        <v>0.26790000000000003</v>
      </c>
      <c r="AQ2">
        <v>0.38750000000000001</v>
      </c>
      <c r="AR2">
        <v>0.65570000000000006</v>
      </c>
      <c r="AS2">
        <v>13.4</v>
      </c>
      <c r="AT2">
        <v>0.4</v>
      </c>
      <c r="AU2">
        <v>0.4</v>
      </c>
      <c r="AV2">
        <v>0</v>
      </c>
      <c r="AW2">
        <v>0.2</v>
      </c>
      <c r="AX2">
        <v>0</v>
      </c>
      <c r="AY2">
        <v>5.3205715634021766</v>
      </c>
      <c r="AZ2">
        <v>2.456009882300688</v>
      </c>
      <c r="BA2">
        <v>0.35142821452365092</v>
      </c>
      <c r="BB2">
        <v>0.84438152342882511</v>
      </c>
      <c r="BC2">
        <v>1.2978537456510471</v>
      </c>
      <c r="BD2">
        <v>6.0715869975571826</v>
      </c>
      <c r="BE2">
        <v>22.575518635724329</v>
      </c>
      <c r="BF2">
        <v>6.6814295099563248</v>
      </c>
    </row>
    <row r="3" spans="1:58" x14ac:dyDescent="0.3">
      <c r="A3" t="s">
        <v>151</v>
      </c>
      <c r="B3" t="s">
        <v>36</v>
      </c>
      <c r="C3" t="s">
        <v>11</v>
      </c>
      <c r="D3" t="s">
        <v>158</v>
      </c>
      <c r="E3">
        <v>36</v>
      </c>
      <c r="F3">
        <v>32.1</v>
      </c>
      <c r="G3">
        <v>4</v>
      </c>
      <c r="H3">
        <v>7.9</v>
      </c>
      <c r="I3">
        <v>5.6</v>
      </c>
      <c r="J3">
        <v>1.2</v>
      </c>
      <c r="K3">
        <v>0.4</v>
      </c>
      <c r="L3">
        <v>0.7</v>
      </c>
      <c r="M3">
        <v>3.7</v>
      </c>
      <c r="N3">
        <v>0.6</v>
      </c>
      <c r="O3">
        <v>0.4</v>
      </c>
      <c r="P3">
        <v>2.4</v>
      </c>
      <c r="Q3">
        <v>7.7</v>
      </c>
      <c r="R3">
        <v>0.24129999999999999</v>
      </c>
      <c r="S3">
        <v>0.29430000000000001</v>
      </c>
      <c r="T3">
        <v>0.36740000000000012</v>
      </c>
      <c r="U3">
        <v>0.66169999999999995</v>
      </c>
      <c r="V3">
        <v>12</v>
      </c>
      <c r="W3">
        <v>0.6</v>
      </c>
      <c r="X3">
        <v>0.6</v>
      </c>
      <c r="Y3">
        <v>0.2</v>
      </c>
      <c r="Z3">
        <v>0.6</v>
      </c>
      <c r="AA3">
        <v>0</v>
      </c>
      <c r="AB3">
        <v>37.4</v>
      </c>
      <c r="AC3">
        <v>33.799999999999997</v>
      </c>
      <c r="AD3">
        <v>5.0999999999999996</v>
      </c>
      <c r="AE3">
        <v>8.9</v>
      </c>
      <c r="AF3">
        <v>5.4</v>
      </c>
      <c r="AG3">
        <v>1.9</v>
      </c>
      <c r="AH3">
        <v>0</v>
      </c>
      <c r="AI3">
        <v>1.6</v>
      </c>
      <c r="AJ3">
        <v>5.0999999999999996</v>
      </c>
      <c r="AK3">
        <v>0.1</v>
      </c>
      <c r="AL3">
        <v>0.2</v>
      </c>
      <c r="AM3">
        <v>2.8</v>
      </c>
      <c r="AN3">
        <v>6</v>
      </c>
      <c r="AO3">
        <v>0.25580000000000003</v>
      </c>
      <c r="AP3">
        <v>0.31280000000000002</v>
      </c>
      <c r="AQ3">
        <v>0.44769999999999999</v>
      </c>
      <c r="AR3">
        <v>0.76080000000000003</v>
      </c>
      <c r="AS3">
        <v>15.6</v>
      </c>
      <c r="AT3">
        <v>1</v>
      </c>
      <c r="AU3">
        <v>0.5</v>
      </c>
      <c r="AV3">
        <v>0.1</v>
      </c>
      <c r="AW3">
        <v>0.2</v>
      </c>
      <c r="AX3">
        <v>0.1</v>
      </c>
      <c r="AY3">
        <v>5.1916666666666664</v>
      </c>
      <c r="AZ3">
        <v>3.166666666666667</v>
      </c>
      <c r="BA3">
        <v>0.25</v>
      </c>
      <c r="BB3">
        <v>0.66666666666666663</v>
      </c>
      <c r="BC3">
        <v>1.833333333333333</v>
      </c>
      <c r="BD3">
        <v>3.666666666666667</v>
      </c>
      <c r="BE3">
        <v>23.166666666666671</v>
      </c>
      <c r="BF3">
        <v>8.25</v>
      </c>
    </row>
    <row r="4" spans="1:58" x14ac:dyDescent="0.3">
      <c r="A4" t="s">
        <v>140</v>
      </c>
      <c r="B4" t="s">
        <v>124</v>
      </c>
      <c r="C4" t="s">
        <v>10</v>
      </c>
      <c r="D4" t="s">
        <v>159</v>
      </c>
      <c r="E4">
        <v>37.200000000000003</v>
      </c>
      <c r="F4">
        <v>33.1</v>
      </c>
      <c r="G4">
        <v>3.7</v>
      </c>
      <c r="H4">
        <v>8.1999999999999993</v>
      </c>
      <c r="I4">
        <v>5.8</v>
      </c>
      <c r="J4">
        <v>1.4</v>
      </c>
      <c r="K4">
        <v>0.2</v>
      </c>
      <c r="L4">
        <v>0.8</v>
      </c>
      <c r="M4">
        <v>3.3</v>
      </c>
      <c r="N4">
        <v>1.2</v>
      </c>
      <c r="O4">
        <v>0.4</v>
      </c>
      <c r="P4">
        <v>3.8</v>
      </c>
      <c r="Q4">
        <v>9.4</v>
      </c>
      <c r="R4">
        <v>0.2455</v>
      </c>
      <c r="S4">
        <v>0.3256</v>
      </c>
      <c r="T4">
        <v>0.37090000000000001</v>
      </c>
      <c r="U4">
        <v>0.69669999999999999</v>
      </c>
      <c r="V4">
        <v>12.4</v>
      </c>
      <c r="W4">
        <v>0.5</v>
      </c>
      <c r="X4">
        <v>0.2</v>
      </c>
      <c r="Y4">
        <v>0.1</v>
      </c>
      <c r="Z4">
        <v>0</v>
      </c>
      <c r="AA4">
        <v>0</v>
      </c>
      <c r="AB4">
        <v>37.799999999999997</v>
      </c>
      <c r="AC4">
        <v>33.299999999999997</v>
      </c>
      <c r="AD4">
        <v>4.7</v>
      </c>
      <c r="AE4">
        <v>8.1</v>
      </c>
      <c r="AF4">
        <v>4.7</v>
      </c>
      <c r="AG4">
        <v>1.6</v>
      </c>
      <c r="AH4">
        <v>0.1</v>
      </c>
      <c r="AI4">
        <v>1.7</v>
      </c>
      <c r="AJ4">
        <v>4.7</v>
      </c>
      <c r="AK4">
        <v>0.4</v>
      </c>
      <c r="AL4">
        <v>0.1</v>
      </c>
      <c r="AM4">
        <v>3.7</v>
      </c>
      <c r="AN4">
        <v>9.6999999999999993</v>
      </c>
      <c r="AO4">
        <v>0.24049999999999999</v>
      </c>
      <c r="AP4">
        <v>0.31090000000000001</v>
      </c>
      <c r="AQ4">
        <v>0.44299999999999989</v>
      </c>
      <c r="AR4">
        <v>0.75390000000000001</v>
      </c>
      <c r="AS4">
        <v>15</v>
      </c>
      <c r="AT4">
        <v>0.4</v>
      </c>
      <c r="AU4">
        <v>0.2</v>
      </c>
      <c r="AV4">
        <v>0</v>
      </c>
      <c r="AW4">
        <v>0.4</v>
      </c>
      <c r="AX4">
        <v>0.1</v>
      </c>
      <c r="AY4">
        <v>5.9168831168831169</v>
      </c>
      <c r="AZ4">
        <v>1.974025974025974</v>
      </c>
      <c r="BA4">
        <v>0.89610389610389607</v>
      </c>
      <c r="BB4">
        <v>0.94805194805194803</v>
      </c>
      <c r="BC4">
        <v>0.15584415584415581</v>
      </c>
      <c r="BD4">
        <v>5.1428571428571432</v>
      </c>
      <c r="BE4">
        <v>23.012987012987011</v>
      </c>
      <c r="BF4">
        <v>6.1038961038961039</v>
      </c>
    </row>
    <row r="5" spans="1:58" x14ac:dyDescent="0.3">
      <c r="A5" t="s">
        <v>124</v>
      </c>
      <c r="B5" t="s">
        <v>140</v>
      </c>
      <c r="C5" t="s">
        <v>11</v>
      </c>
      <c r="D5" t="s">
        <v>160</v>
      </c>
      <c r="E5">
        <v>37.799999999999997</v>
      </c>
      <c r="F5">
        <v>33.200000000000003</v>
      </c>
      <c r="G5">
        <v>5.3</v>
      </c>
      <c r="H5">
        <v>8.1</v>
      </c>
      <c r="I5">
        <v>5</v>
      </c>
      <c r="J5">
        <v>1.7</v>
      </c>
      <c r="K5">
        <v>0.1</v>
      </c>
      <c r="L5">
        <v>1.3</v>
      </c>
      <c r="M5">
        <v>5.3</v>
      </c>
      <c r="N5">
        <v>0.2</v>
      </c>
      <c r="O5">
        <v>0.1</v>
      </c>
      <c r="P5">
        <v>3.6</v>
      </c>
      <c r="Q5">
        <v>8.9</v>
      </c>
      <c r="R5">
        <v>0.23630000000000001</v>
      </c>
      <c r="S5">
        <v>0.30669999999999997</v>
      </c>
      <c r="T5">
        <v>0.40589999999999998</v>
      </c>
      <c r="U5">
        <v>0.7127</v>
      </c>
      <c r="V5">
        <v>13.9</v>
      </c>
      <c r="W5">
        <v>0.4</v>
      </c>
      <c r="X5">
        <v>0.3</v>
      </c>
      <c r="Y5">
        <v>0</v>
      </c>
      <c r="Z5">
        <v>0.6</v>
      </c>
      <c r="AA5">
        <v>0.1</v>
      </c>
      <c r="AB5">
        <v>37.5</v>
      </c>
      <c r="AC5">
        <v>33.1</v>
      </c>
      <c r="AD5">
        <v>5.0999999999999996</v>
      </c>
      <c r="AE5">
        <v>9.5</v>
      </c>
      <c r="AF5">
        <v>6.5</v>
      </c>
      <c r="AG5">
        <v>1.7</v>
      </c>
      <c r="AH5">
        <v>0.1</v>
      </c>
      <c r="AI5">
        <v>1.2</v>
      </c>
      <c r="AJ5">
        <v>4.8</v>
      </c>
      <c r="AK5">
        <v>1.5</v>
      </c>
      <c r="AL5">
        <v>0.4</v>
      </c>
      <c r="AM5">
        <v>3.8</v>
      </c>
      <c r="AN5">
        <v>8.9</v>
      </c>
      <c r="AO5">
        <v>0.2838</v>
      </c>
      <c r="AP5">
        <v>0.35780000000000001</v>
      </c>
      <c r="AQ5">
        <v>0.44729999999999998</v>
      </c>
      <c r="AR5">
        <v>0.80530000000000013</v>
      </c>
      <c r="AS5">
        <v>15</v>
      </c>
      <c r="AT5">
        <v>0.7</v>
      </c>
      <c r="AU5">
        <v>0.2</v>
      </c>
      <c r="AV5">
        <v>0.1</v>
      </c>
      <c r="AW5">
        <v>0.3</v>
      </c>
      <c r="AX5">
        <v>0</v>
      </c>
      <c r="AY5">
        <v>4.96875</v>
      </c>
      <c r="AZ5">
        <v>1.8125</v>
      </c>
      <c r="BA5">
        <v>0.25</v>
      </c>
      <c r="BB5">
        <v>0.5</v>
      </c>
      <c r="BC5">
        <v>1.9375</v>
      </c>
      <c r="BD5">
        <v>4.3125</v>
      </c>
      <c r="BE5">
        <v>21.3125</v>
      </c>
      <c r="BF5">
        <v>7.0625</v>
      </c>
    </row>
    <row r="6" spans="1:58" x14ac:dyDescent="0.3">
      <c r="A6" t="s">
        <v>139</v>
      </c>
      <c r="B6" t="s">
        <v>126</v>
      </c>
      <c r="C6" t="s">
        <v>10</v>
      </c>
      <c r="D6" t="s">
        <v>161</v>
      </c>
      <c r="E6">
        <v>36.299999999999997</v>
      </c>
      <c r="F6">
        <v>33.299999999999997</v>
      </c>
      <c r="G6">
        <v>4.0999999999999996</v>
      </c>
      <c r="H6">
        <v>7.8</v>
      </c>
      <c r="I6">
        <v>4.8</v>
      </c>
      <c r="J6">
        <v>1.4</v>
      </c>
      <c r="K6">
        <v>0.1</v>
      </c>
      <c r="L6">
        <v>1.5</v>
      </c>
      <c r="M6">
        <v>3.8</v>
      </c>
      <c r="N6">
        <v>0.6</v>
      </c>
      <c r="O6">
        <v>0.2</v>
      </c>
      <c r="P6">
        <v>2.4</v>
      </c>
      <c r="Q6">
        <v>9.8000000000000007</v>
      </c>
      <c r="R6">
        <v>0.22869999999999999</v>
      </c>
      <c r="S6">
        <v>0.28039999999999998</v>
      </c>
      <c r="T6">
        <v>0.40560000000000002</v>
      </c>
      <c r="U6">
        <v>0.68579999999999997</v>
      </c>
      <c r="V6">
        <v>13.9</v>
      </c>
      <c r="W6">
        <v>0.5</v>
      </c>
      <c r="X6">
        <v>0.4</v>
      </c>
      <c r="Y6">
        <v>0</v>
      </c>
      <c r="Z6">
        <v>0.2</v>
      </c>
      <c r="AA6">
        <v>0</v>
      </c>
      <c r="AB6">
        <v>34.700000000000003</v>
      </c>
      <c r="AC6">
        <v>31</v>
      </c>
      <c r="AD6">
        <v>3</v>
      </c>
      <c r="AE6">
        <v>6.8</v>
      </c>
      <c r="AF6">
        <v>5</v>
      </c>
      <c r="AG6">
        <v>1.1000000000000001</v>
      </c>
      <c r="AH6">
        <v>0.2</v>
      </c>
      <c r="AI6">
        <v>0.5</v>
      </c>
      <c r="AJ6">
        <v>2.8</v>
      </c>
      <c r="AK6">
        <v>0.5</v>
      </c>
      <c r="AL6">
        <v>0.3</v>
      </c>
      <c r="AM6">
        <v>3</v>
      </c>
      <c r="AN6">
        <v>9.1999999999999993</v>
      </c>
      <c r="AO6">
        <v>0.21709999999999999</v>
      </c>
      <c r="AP6">
        <v>0.29149999999999998</v>
      </c>
      <c r="AQ6">
        <v>0.316</v>
      </c>
      <c r="AR6">
        <v>0.60749999999999993</v>
      </c>
      <c r="AS6">
        <v>9.8000000000000007</v>
      </c>
      <c r="AT6">
        <v>1.3</v>
      </c>
      <c r="AU6">
        <v>0.4</v>
      </c>
      <c r="AV6">
        <v>0.1</v>
      </c>
      <c r="AW6">
        <v>0.2</v>
      </c>
      <c r="AX6">
        <v>0.1</v>
      </c>
      <c r="AY6">
        <v>6.1571428571428566</v>
      </c>
      <c r="AZ6">
        <v>2</v>
      </c>
      <c r="BA6">
        <v>0</v>
      </c>
      <c r="BB6">
        <v>0.42857142857142849</v>
      </c>
      <c r="BC6">
        <v>1.142857142857143</v>
      </c>
      <c r="BD6">
        <v>7.6428571428571432</v>
      </c>
      <c r="BE6">
        <v>24.357142857142861</v>
      </c>
      <c r="BF6">
        <v>6.2142857142857144</v>
      </c>
    </row>
    <row r="7" spans="1:58" x14ac:dyDescent="0.3">
      <c r="A7" t="s">
        <v>126</v>
      </c>
      <c r="B7" t="s">
        <v>139</v>
      </c>
      <c r="C7" t="s">
        <v>11</v>
      </c>
      <c r="D7" t="s">
        <v>162</v>
      </c>
      <c r="E7">
        <v>35.299999999999997</v>
      </c>
      <c r="F7">
        <v>32.5</v>
      </c>
      <c r="G7">
        <v>2.2000000000000002</v>
      </c>
      <c r="H7">
        <v>6.7</v>
      </c>
      <c r="I7">
        <v>5.2</v>
      </c>
      <c r="J7">
        <v>1.1000000000000001</v>
      </c>
      <c r="K7">
        <v>0</v>
      </c>
      <c r="L7">
        <v>0.4</v>
      </c>
      <c r="M7">
        <v>2.2000000000000002</v>
      </c>
      <c r="N7">
        <v>0.6</v>
      </c>
      <c r="O7">
        <v>0</v>
      </c>
      <c r="P7">
        <v>2.5</v>
      </c>
      <c r="Q7">
        <v>8.1999999999999993</v>
      </c>
      <c r="R7">
        <v>0.1988</v>
      </c>
      <c r="S7">
        <v>0.25969999999999999</v>
      </c>
      <c r="T7">
        <v>0.26619999999999999</v>
      </c>
      <c r="U7">
        <v>0.52590000000000003</v>
      </c>
      <c r="V7">
        <v>9</v>
      </c>
      <c r="W7">
        <v>0.8</v>
      </c>
      <c r="X7">
        <v>0.2</v>
      </c>
      <c r="Y7">
        <v>0</v>
      </c>
      <c r="Z7">
        <v>0.1</v>
      </c>
      <c r="AA7">
        <v>0</v>
      </c>
      <c r="AB7">
        <v>37.799999999999997</v>
      </c>
      <c r="AC7">
        <v>33.5</v>
      </c>
      <c r="AD7">
        <v>4.5999999999999996</v>
      </c>
      <c r="AE7">
        <v>8.6999999999999993</v>
      </c>
      <c r="AF7">
        <v>5.4</v>
      </c>
      <c r="AG7">
        <v>2.1</v>
      </c>
      <c r="AH7">
        <v>0.2</v>
      </c>
      <c r="AI7">
        <v>1</v>
      </c>
      <c r="AJ7">
        <v>4.2</v>
      </c>
      <c r="AK7">
        <v>0.4</v>
      </c>
      <c r="AL7">
        <v>0.2</v>
      </c>
      <c r="AM7">
        <v>3.4</v>
      </c>
      <c r="AN7">
        <v>8.1</v>
      </c>
      <c r="AO7">
        <v>0.25430000000000003</v>
      </c>
      <c r="AP7">
        <v>0.32029999999999997</v>
      </c>
      <c r="AQ7">
        <v>0.41420000000000001</v>
      </c>
      <c r="AR7">
        <v>0.73449999999999993</v>
      </c>
      <c r="AS7">
        <v>14.2</v>
      </c>
      <c r="AT7">
        <v>0.8</v>
      </c>
      <c r="AU7">
        <v>0.2</v>
      </c>
      <c r="AV7">
        <v>0.1</v>
      </c>
      <c r="AW7">
        <v>0.5</v>
      </c>
      <c r="AX7">
        <v>0</v>
      </c>
      <c r="AY7">
        <v>4.3422984641814564</v>
      </c>
      <c r="AZ7">
        <v>2.6699591826190292</v>
      </c>
      <c r="BA7">
        <v>0.2018506678033532</v>
      </c>
      <c r="BB7">
        <v>0.73114940969800302</v>
      </c>
      <c r="BC7">
        <v>2.1516488413547239</v>
      </c>
      <c r="BD7">
        <v>4.1036522514143998</v>
      </c>
      <c r="BE7">
        <v>20.248544589113639</v>
      </c>
      <c r="BF7">
        <v>7.0161632307732047</v>
      </c>
    </row>
    <row r="8" spans="1:58" x14ac:dyDescent="0.3">
      <c r="A8" t="s">
        <v>144</v>
      </c>
      <c r="B8" t="s">
        <v>145</v>
      </c>
      <c r="C8" t="s">
        <v>10</v>
      </c>
      <c r="D8" t="s">
        <v>163</v>
      </c>
      <c r="E8">
        <v>36</v>
      </c>
      <c r="F8">
        <v>33.799999999999997</v>
      </c>
      <c r="G8">
        <v>3.3</v>
      </c>
      <c r="H8">
        <v>7.3</v>
      </c>
      <c r="I8">
        <v>4.7</v>
      </c>
      <c r="J8">
        <v>1.5</v>
      </c>
      <c r="K8">
        <v>0.2</v>
      </c>
      <c r="L8">
        <v>0.9</v>
      </c>
      <c r="M8">
        <v>3.2</v>
      </c>
      <c r="N8">
        <v>0.3</v>
      </c>
      <c r="O8">
        <v>0.5</v>
      </c>
      <c r="P8">
        <v>1.6</v>
      </c>
      <c r="Q8">
        <v>8.1999999999999993</v>
      </c>
      <c r="R8">
        <v>0.21099999999999999</v>
      </c>
      <c r="S8">
        <v>0.24510000000000001</v>
      </c>
      <c r="T8">
        <v>0.34660000000000002</v>
      </c>
      <c r="U8">
        <v>0.59139999999999993</v>
      </c>
      <c r="V8">
        <v>11.9</v>
      </c>
      <c r="W8">
        <v>0.6</v>
      </c>
      <c r="X8">
        <v>0</v>
      </c>
      <c r="Y8">
        <v>0.3</v>
      </c>
      <c r="Z8">
        <v>0.3</v>
      </c>
      <c r="AA8">
        <v>0.1</v>
      </c>
      <c r="AB8">
        <v>38.5</v>
      </c>
      <c r="AC8">
        <v>35.1</v>
      </c>
      <c r="AD8">
        <v>4.5999999999999996</v>
      </c>
      <c r="AE8">
        <v>8.6999999999999993</v>
      </c>
      <c r="AF8">
        <v>5.6</v>
      </c>
      <c r="AG8">
        <v>1.4</v>
      </c>
      <c r="AH8">
        <v>0.4</v>
      </c>
      <c r="AI8">
        <v>1.3</v>
      </c>
      <c r="AJ8">
        <v>4.3</v>
      </c>
      <c r="AK8">
        <v>0.9</v>
      </c>
      <c r="AL8">
        <v>0.6</v>
      </c>
      <c r="AM8">
        <v>2.4</v>
      </c>
      <c r="AN8">
        <v>8.4</v>
      </c>
      <c r="AO8">
        <v>0.2442</v>
      </c>
      <c r="AP8">
        <v>0.30130000000000001</v>
      </c>
      <c r="AQ8">
        <v>0.41820000000000002</v>
      </c>
      <c r="AR8">
        <v>0.7198</v>
      </c>
      <c r="AS8">
        <v>14.8</v>
      </c>
      <c r="AT8">
        <v>0.6</v>
      </c>
      <c r="AU8">
        <v>0.5</v>
      </c>
      <c r="AV8">
        <v>0.1</v>
      </c>
      <c r="AW8">
        <v>0.4</v>
      </c>
      <c r="AX8">
        <v>0</v>
      </c>
      <c r="AY8">
        <v>4.8666666666666663</v>
      </c>
      <c r="AZ8">
        <v>2.7333333333333329</v>
      </c>
      <c r="BA8">
        <v>0.26666666666666672</v>
      </c>
      <c r="BB8">
        <v>0.6</v>
      </c>
      <c r="BC8">
        <v>2.1333333333333329</v>
      </c>
      <c r="BD8">
        <v>4</v>
      </c>
      <c r="BE8">
        <v>22.666666666666671</v>
      </c>
      <c r="BF8">
        <v>8.1333333333333329</v>
      </c>
    </row>
    <row r="9" spans="1:58" x14ac:dyDescent="0.3">
      <c r="A9" t="s">
        <v>145</v>
      </c>
      <c r="B9" t="s">
        <v>144</v>
      </c>
      <c r="C9" t="s">
        <v>11</v>
      </c>
      <c r="D9" t="s">
        <v>164</v>
      </c>
      <c r="E9">
        <v>40</v>
      </c>
      <c r="F9">
        <v>36</v>
      </c>
      <c r="G9">
        <v>5.3</v>
      </c>
      <c r="H9">
        <v>11</v>
      </c>
      <c r="I9">
        <v>7</v>
      </c>
      <c r="J9">
        <v>2.4</v>
      </c>
      <c r="K9">
        <v>0</v>
      </c>
      <c r="L9">
        <v>1.6</v>
      </c>
      <c r="M9">
        <v>5.3</v>
      </c>
      <c r="N9">
        <v>0.7</v>
      </c>
      <c r="O9">
        <v>0.2</v>
      </c>
      <c r="P9">
        <v>3.1</v>
      </c>
      <c r="Q9">
        <v>8.5</v>
      </c>
      <c r="R9">
        <v>0.29949999999999999</v>
      </c>
      <c r="S9">
        <v>0.36259999999999998</v>
      </c>
      <c r="T9">
        <v>0.49819999999999998</v>
      </c>
      <c r="U9">
        <v>0.86099999999999999</v>
      </c>
      <c r="V9">
        <v>18.2</v>
      </c>
      <c r="W9">
        <v>0.7</v>
      </c>
      <c r="X9">
        <v>0.7</v>
      </c>
      <c r="Y9">
        <v>0</v>
      </c>
      <c r="Z9">
        <v>0.2</v>
      </c>
      <c r="AA9">
        <v>0</v>
      </c>
      <c r="AB9">
        <v>34.200000000000003</v>
      </c>
      <c r="AC9">
        <v>32.1</v>
      </c>
      <c r="AD9">
        <v>3.2</v>
      </c>
      <c r="AE9">
        <v>7</v>
      </c>
      <c r="AF9">
        <v>5.0999999999999996</v>
      </c>
      <c r="AG9">
        <v>0.7</v>
      </c>
      <c r="AH9">
        <v>0.2</v>
      </c>
      <c r="AI9">
        <v>1</v>
      </c>
      <c r="AJ9">
        <v>3.2</v>
      </c>
      <c r="AK9">
        <v>0.6</v>
      </c>
      <c r="AL9">
        <v>0.3</v>
      </c>
      <c r="AM9">
        <v>1.3</v>
      </c>
      <c r="AN9">
        <v>7.4</v>
      </c>
      <c r="AO9">
        <v>0.21260000000000001</v>
      </c>
      <c r="AP9">
        <v>0.25669999999999998</v>
      </c>
      <c r="AQ9">
        <v>0.33460000000000001</v>
      </c>
      <c r="AR9">
        <v>0.59139999999999993</v>
      </c>
      <c r="AS9">
        <v>11.1</v>
      </c>
      <c r="AT9">
        <v>0.7</v>
      </c>
      <c r="AU9">
        <v>0.8</v>
      </c>
      <c r="AV9">
        <v>0</v>
      </c>
      <c r="AW9">
        <v>0</v>
      </c>
      <c r="AX9">
        <v>0</v>
      </c>
      <c r="AY9">
        <v>6.1437499999999998</v>
      </c>
      <c r="AZ9">
        <v>1.875</v>
      </c>
      <c r="BA9">
        <v>0.25</v>
      </c>
      <c r="BB9">
        <v>0.625</v>
      </c>
      <c r="BC9">
        <v>1.8125</v>
      </c>
      <c r="BD9">
        <v>6.6875</v>
      </c>
      <c r="BE9">
        <v>24.5625</v>
      </c>
      <c r="BF9">
        <v>6.625</v>
      </c>
    </row>
    <row r="10" spans="1:58" x14ac:dyDescent="0.3">
      <c r="A10" t="s">
        <v>146</v>
      </c>
      <c r="B10" t="s">
        <v>125</v>
      </c>
      <c r="C10" t="s">
        <v>10</v>
      </c>
      <c r="D10" t="s">
        <v>165</v>
      </c>
      <c r="E10">
        <v>35.700000000000003</v>
      </c>
      <c r="F10">
        <v>32.5</v>
      </c>
      <c r="G10">
        <v>3.8</v>
      </c>
      <c r="H10">
        <v>7</v>
      </c>
      <c r="I10">
        <v>4.5999999999999996</v>
      </c>
      <c r="J10">
        <v>1.4</v>
      </c>
      <c r="K10">
        <v>0</v>
      </c>
      <c r="L10">
        <v>1</v>
      </c>
      <c r="M10">
        <v>3.8</v>
      </c>
      <c r="N10">
        <v>0.7</v>
      </c>
      <c r="O10">
        <v>0.1</v>
      </c>
      <c r="P10">
        <v>2.7</v>
      </c>
      <c r="Q10">
        <v>7.7</v>
      </c>
      <c r="R10">
        <v>0.21210000000000001</v>
      </c>
      <c r="S10">
        <v>0.27760000000000001</v>
      </c>
      <c r="T10">
        <v>0.34489999999999998</v>
      </c>
      <c r="U10">
        <v>0.62229999999999996</v>
      </c>
      <c r="V10">
        <v>11.4</v>
      </c>
      <c r="W10">
        <v>0.6</v>
      </c>
      <c r="X10">
        <v>0.4</v>
      </c>
      <c r="Y10">
        <v>0.1</v>
      </c>
      <c r="Z10">
        <v>0</v>
      </c>
      <c r="AA10">
        <v>0.1</v>
      </c>
      <c r="AB10">
        <v>37.200000000000003</v>
      </c>
      <c r="AC10">
        <v>33.700000000000003</v>
      </c>
      <c r="AD10">
        <v>4.5999999999999996</v>
      </c>
      <c r="AE10">
        <v>8.1</v>
      </c>
      <c r="AF10">
        <v>5.4</v>
      </c>
      <c r="AG10">
        <v>1.6</v>
      </c>
      <c r="AH10">
        <v>0</v>
      </c>
      <c r="AI10">
        <v>1.1000000000000001</v>
      </c>
      <c r="AJ10">
        <v>4.3</v>
      </c>
      <c r="AK10">
        <v>0.8</v>
      </c>
      <c r="AL10">
        <v>0.1</v>
      </c>
      <c r="AM10">
        <v>3.1</v>
      </c>
      <c r="AN10">
        <v>8.4</v>
      </c>
      <c r="AO10">
        <v>0.22489999999999999</v>
      </c>
      <c r="AP10">
        <v>0.29170000000000001</v>
      </c>
      <c r="AQ10">
        <v>0.36470000000000002</v>
      </c>
      <c r="AR10">
        <v>0.65649999999999997</v>
      </c>
      <c r="AS10">
        <v>13</v>
      </c>
      <c r="AT10">
        <v>0.6</v>
      </c>
      <c r="AU10">
        <v>0.3</v>
      </c>
      <c r="AV10">
        <v>0</v>
      </c>
      <c r="AW10">
        <v>0</v>
      </c>
      <c r="AX10">
        <v>0.3</v>
      </c>
      <c r="AY10">
        <v>5.0538461538461537</v>
      </c>
      <c r="AZ10">
        <v>1.846153846153846</v>
      </c>
      <c r="BA10">
        <v>0.23076923076923081</v>
      </c>
      <c r="BB10">
        <v>0.38461538461538458</v>
      </c>
      <c r="BC10">
        <v>1.384615384615385</v>
      </c>
      <c r="BD10">
        <v>4.615384615384615</v>
      </c>
      <c r="BE10">
        <v>21.92307692307692</v>
      </c>
      <c r="BF10">
        <v>6.6923076923076934</v>
      </c>
    </row>
    <row r="11" spans="1:58" x14ac:dyDescent="0.3">
      <c r="A11" t="s">
        <v>125</v>
      </c>
      <c r="B11" t="s">
        <v>146</v>
      </c>
      <c r="C11" t="s">
        <v>11</v>
      </c>
      <c r="D11" t="s">
        <v>166</v>
      </c>
      <c r="E11">
        <v>40.700000000000003</v>
      </c>
      <c r="F11">
        <v>36.799999999999997</v>
      </c>
      <c r="G11">
        <v>6.1</v>
      </c>
      <c r="H11">
        <v>10.7</v>
      </c>
      <c r="I11">
        <v>6.1</v>
      </c>
      <c r="J11">
        <v>2.2000000000000002</v>
      </c>
      <c r="K11">
        <v>0.2</v>
      </c>
      <c r="L11">
        <v>2.2000000000000002</v>
      </c>
      <c r="M11">
        <v>6</v>
      </c>
      <c r="N11">
        <v>1</v>
      </c>
      <c r="O11">
        <v>0.3</v>
      </c>
      <c r="P11">
        <v>3.1</v>
      </c>
      <c r="Q11">
        <v>8.1999999999999993</v>
      </c>
      <c r="R11">
        <v>0.27889999999999998</v>
      </c>
      <c r="S11">
        <v>0.33550000000000002</v>
      </c>
      <c r="T11">
        <v>0.52010000000000001</v>
      </c>
      <c r="U11">
        <v>0.85559999999999992</v>
      </c>
      <c r="V11">
        <v>19.899999999999999</v>
      </c>
      <c r="W11">
        <v>0.3</v>
      </c>
      <c r="X11">
        <v>0.5</v>
      </c>
      <c r="Y11">
        <v>0</v>
      </c>
      <c r="Z11">
        <v>0.3</v>
      </c>
      <c r="AA11">
        <v>0</v>
      </c>
      <c r="AB11">
        <v>38.200000000000003</v>
      </c>
      <c r="AC11">
        <v>33.9</v>
      </c>
      <c r="AD11">
        <v>6</v>
      </c>
      <c r="AE11">
        <v>9.3000000000000007</v>
      </c>
      <c r="AF11">
        <v>5.2</v>
      </c>
      <c r="AG11">
        <v>2.6</v>
      </c>
      <c r="AH11">
        <v>0.3</v>
      </c>
      <c r="AI11">
        <v>1.2</v>
      </c>
      <c r="AJ11">
        <v>5.8</v>
      </c>
      <c r="AK11">
        <v>0.9</v>
      </c>
      <c r="AL11">
        <v>0.3</v>
      </c>
      <c r="AM11">
        <v>3.1</v>
      </c>
      <c r="AN11">
        <v>6.8</v>
      </c>
      <c r="AO11">
        <v>0.26819999999999999</v>
      </c>
      <c r="AP11">
        <v>0.32619999999999999</v>
      </c>
      <c r="AQ11">
        <v>0.47</v>
      </c>
      <c r="AR11">
        <v>0.79600000000000004</v>
      </c>
      <c r="AS11">
        <v>16.100000000000001</v>
      </c>
      <c r="AT11">
        <v>0.6</v>
      </c>
      <c r="AU11">
        <v>0.3</v>
      </c>
      <c r="AV11">
        <v>0.2</v>
      </c>
      <c r="AW11">
        <v>0.7</v>
      </c>
      <c r="AX11">
        <v>0.1</v>
      </c>
      <c r="AY11">
        <v>6.15625</v>
      </c>
      <c r="AZ11">
        <v>1.6875</v>
      </c>
      <c r="BA11">
        <v>0.25</v>
      </c>
      <c r="BB11">
        <v>0.625</v>
      </c>
      <c r="BC11">
        <v>1.5</v>
      </c>
      <c r="BD11">
        <v>5.875</v>
      </c>
      <c r="BE11">
        <v>24.625</v>
      </c>
      <c r="BF11">
        <v>6.4375</v>
      </c>
    </row>
    <row r="12" spans="1:58" x14ac:dyDescent="0.3">
      <c r="A12" t="s">
        <v>152</v>
      </c>
      <c r="B12" t="s">
        <v>147</v>
      </c>
      <c r="C12" t="s">
        <v>10</v>
      </c>
      <c r="D12" t="s">
        <v>167</v>
      </c>
      <c r="E12">
        <v>37.5</v>
      </c>
      <c r="F12">
        <v>31.6</v>
      </c>
      <c r="G12">
        <v>4.0999999999999996</v>
      </c>
      <c r="H12">
        <v>6.5</v>
      </c>
      <c r="I12">
        <v>4.4000000000000004</v>
      </c>
      <c r="J12">
        <v>0.9</v>
      </c>
      <c r="K12">
        <v>0.1</v>
      </c>
      <c r="L12">
        <v>1.1000000000000001</v>
      </c>
      <c r="M12">
        <v>3.9</v>
      </c>
      <c r="N12">
        <v>0</v>
      </c>
      <c r="O12">
        <v>0.2</v>
      </c>
      <c r="P12">
        <v>5.0999999999999996</v>
      </c>
      <c r="Q12">
        <v>8.4</v>
      </c>
      <c r="R12">
        <v>0.20449999999999999</v>
      </c>
      <c r="S12">
        <v>0.31230000000000002</v>
      </c>
      <c r="T12">
        <v>0.34179999999999999</v>
      </c>
      <c r="U12">
        <v>0.65400000000000003</v>
      </c>
      <c r="V12">
        <v>10.9</v>
      </c>
      <c r="W12">
        <v>1.4</v>
      </c>
      <c r="X12">
        <v>0.4</v>
      </c>
      <c r="Y12">
        <v>0</v>
      </c>
      <c r="Z12">
        <v>0.4</v>
      </c>
      <c r="AA12">
        <v>0</v>
      </c>
      <c r="AB12">
        <v>41.8</v>
      </c>
      <c r="AC12">
        <v>36.299999999999997</v>
      </c>
      <c r="AD12">
        <v>7.8</v>
      </c>
      <c r="AE12">
        <v>11.2</v>
      </c>
      <c r="AF12">
        <v>6.2</v>
      </c>
      <c r="AG12">
        <v>3.1</v>
      </c>
      <c r="AH12">
        <v>0.1</v>
      </c>
      <c r="AI12">
        <v>1.8</v>
      </c>
      <c r="AJ12">
        <v>7.4</v>
      </c>
      <c r="AK12">
        <v>1.8</v>
      </c>
      <c r="AL12">
        <v>0.1</v>
      </c>
      <c r="AM12">
        <v>4</v>
      </c>
      <c r="AN12">
        <v>7.6</v>
      </c>
      <c r="AO12">
        <v>0.30220000000000002</v>
      </c>
      <c r="AP12">
        <v>0.37319999999999998</v>
      </c>
      <c r="AQ12">
        <v>0.53639999999999999</v>
      </c>
      <c r="AR12">
        <v>0.9093</v>
      </c>
      <c r="AS12">
        <v>19.899999999999999</v>
      </c>
      <c r="AT12">
        <v>0.5</v>
      </c>
      <c r="AU12">
        <v>1</v>
      </c>
      <c r="AV12">
        <v>0</v>
      </c>
      <c r="AW12">
        <v>0.5</v>
      </c>
      <c r="AX12">
        <v>0</v>
      </c>
      <c r="AY12">
        <v>5.46875</v>
      </c>
      <c r="AZ12">
        <v>2.375</v>
      </c>
      <c r="BA12">
        <v>0.125</v>
      </c>
      <c r="BB12">
        <v>0.875</v>
      </c>
      <c r="BC12">
        <v>1.5625</v>
      </c>
      <c r="BD12">
        <v>5.25</v>
      </c>
      <c r="BE12">
        <v>23.375</v>
      </c>
      <c r="BF12">
        <v>7.125</v>
      </c>
    </row>
    <row r="13" spans="1:58" x14ac:dyDescent="0.3">
      <c r="A13" t="s">
        <v>147</v>
      </c>
      <c r="B13" t="s">
        <v>152</v>
      </c>
      <c r="C13" t="s">
        <v>11</v>
      </c>
      <c r="D13" t="s">
        <v>168</v>
      </c>
      <c r="E13">
        <v>37.6</v>
      </c>
      <c r="F13">
        <v>33.200000000000003</v>
      </c>
      <c r="G13">
        <v>4.5</v>
      </c>
      <c r="H13">
        <v>8.4</v>
      </c>
      <c r="I13">
        <v>5.9</v>
      </c>
      <c r="J13">
        <v>1.2</v>
      </c>
      <c r="K13">
        <v>0</v>
      </c>
      <c r="L13">
        <v>1.3</v>
      </c>
      <c r="M13">
        <v>4.0999999999999996</v>
      </c>
      <c r="N13">
        <v>0.3</v>
      </c>
      <c r="O13">
        <v>0.2</v>
      </c>
      <c r="P13">
        <v>3.4</v>
      </c>
      <c r="Q13">
        <v>8.1</v>
      </c>
      <c r="R13">
        <v>0.2505</v>
      </c>
      <c r="S13">
        <v>0.33079999999999998</v>
      </c>
      <c r="T13">
        <v>0.40429999999999999</v>
      </c>
      <c r="U13">
        <v>0.73520000000000008</v>
      </c>
      <c r="V13">
        <v>13.5</v>
      </c>
      <c r="W13">
        <v>1.1000000000000001</v>
      </c>
      <c r="X13">
        <v>0.7</v>
      </c>
      <c r="Y13">
        <v>0.1</v>
      </c>
      <c r="Z13">
        <v>0.1</v>
      </c>
      <c r="AA13">
        <v>0</v>
      </c>
      <c r="AB13">
        <v>37.700000000000003</v>
      </c>
      <c r="AC13">
        <v>34.700000000000003</v>
      </c>
      <c r="AD13">
        <v>5.4</v>
      </c>
      <c r="AE13">
        <v>9.6</v>
      </c>
      <c r="AF13">
        <v>6.3</v>
      </c>
      <c r="AG13">
        <v>1.4</v>
      </c>
      <c r="AH13">
        <v>0</v>
      </c>
      <c r="AI13">
        <v>1.9</v>
      </c>
      <c r="AJ13">
        <v>5.0999999999999996</v>
      </c>
      <c r="AK13">
        <v>0.9</v>
      </c>
      <c r="AL13">
        <v>0.3</v>
      </c>
      <c r="AM13">
        <v>2.5</v>
      </c>
      <c r="AN13">
        <v>6.3</v>
      </c>
      <c r="AO13">
        <v>0.27339999999999998</v>
      </c>
      <c r="AP13">
        <v>0.32950000000000002</v>
      </c>
      <c r="AQ13">
        <v>0.4788</v>
      </c>
      <c r="AR13">
        <v>0.80830000000000002</v>
      </c>
      <c r="AS13">
        <v>16.7</v>
      </c>
      <c r="AT13">
        <v>0.9</v>
      </c>
      <c r="AU13">
        <v>0.4</v>
      </c>
      <c r="AV13">
        <v>0</v>
      </c>
      <c r="AW13">
        <v>0.1</v>
      </c>
      <c r="AX13">
        <v>0.2</v>
      </c>
      <c r="AY13">
        <v>5.9749999999999996</v>
      </c>
      <c r="AZ13">
        <v>2.3125</v>
      </c>
      <c r="BA13">
        <v>0</v>
      </c>
      <c r="BB13">
        <v>1.0625</v>
      </c>
      <c r="BC13">
        <v>1.4375</v>
      </c>
      <c r="BD13">
        <v>4.25</v>
      </c>
      <c r="BE13">
        <v>24.25</v>
      </c>
      <c r="BF13">
        <v>7.375</v>
      </c>
    </row>
    <row r="14" spans="1:58" x14ac:dyDescent="0.3">
      <c r="A14" t="s">
        <v>141</v>
      </c>
      <c r="B14" t="s">
        <v>123</v>
      </c>
      <c r="C14" t="s">
        <v>10</v>
      </c>
      <c r="D14" t="s">
        <v>169</v>
      </c>
      <c r="E14">
        <v>36.1</v>
      </c>
      <c r="F14">
        <v>33.299999999999997</v>
      </c>
      <c r="G14">
        <v>3.6</v>
      </c>
      <c r="H14">
        <v>7.8</v>
      </c>
      <c r="I14">
        <v>4.8</v>
      </c>
      <c r="J14">
        <v>1.9</v>
      </c>
      <c r="K14">
        <v>0.2</v>
      </c>
      <c r="L14">
        <v>0.9</v>
      </c>
      <c r="M14">
        <v>3.2</v>
      </c>
      <c r="N14">
        <v>0.9</v>
      </c>
      <c r="O14">
        <v>0.3</v>
      </c>
      <c r="P14">
        <v>1.9</v>
      </c>
      <c r="Q14">
        <v>7.9</v>
      </c>
      <c r="R14">
        <v>0.22900000000000001</v>
      </c>
      <c r="S14">
        <v>0.28100000000000003</v>
      </c>
      <c r="T14">
        <v>0.37740000000000001</v>
      </c>
      <c r="U14">
        <v>0.6583</v>
      </c>
      <c r="V14">
        <v>12.8</v>
      </c>
      <c r="W14">
        <v>0.6</v>
      </c>
      <c r="X14">
        <v>0.6</v>
      </c>
      <c r="Y14">
        <v>0.1</v>
      </c>
      <c r="Z14">
        <v>0.2</v>
      </c>
      <c r="AA14">
        <v>0.1</v>
      </c>
      <c r="AB14">
        <v>36.200000000000003</v>
      </c>
      <c r="AC14">
        <v>33.4</v>
      </c>
      <c r="AD14">
        <v>4.4000000000000004</v>
      </c>
      <c r="AE14">
        <v>7.8</v>
      </c>
      <c r="AF14">
        <v>4.7</v>
      </c>
      <c r="AG14">
        <v>1.8</v>
      </c>
      <c r="AH14">
        <v>0</v>
      </c>
      <c r="AI14">
        <v>1.3</v>
      </c>
      <c r="AJ14">
        <v>4.3</v>
      </c>
      <c r="AK14">
        <v>0.6</v>
      </c>
      <c r="AL14">
        <v>0.1</v>
      </c>
      <c r="AM14">
        <v>2.2999999999999998</v>
      </c>
      <c r="AN14">
        <v>9.4</v>
      </c>
      <c r="AO14">
        <v>0.22869999999999999</v>
      </c>
      <c r="AP14">
        <v>0.28189999999999998</v>
      </c>
      <c r="AQ14">
        <v>0.39860000000000001</v>
      </c>
      <c r="AR14">
        <v>0.68059999999999998</v>
      </c>
      <c r="AS14">
        <v>13.5</v>
      </c>
      <c r="AT14">
        <v>0.3</v>
      </c>
      <c r="AU14">
        <v>0.3</v>
      </c>
      <c r="AV14">
        <v>0</v>
      </c>
      <c r="AW14">
        <v>0.2</v>
      </c>
      <c r="AX14">
        <v>0</v>
      </c>
      <c r="AY14">
        <v>5.5666666666666664</v>
      </c>
      <c r="AZ14">
        <v>2.1333333333333329</v>
      </c>
      <c r="BA14">
        <v>6.6666666666666666E-2</v>
      </c>
      <c r="BB14">
        <v>1</v>
      </c>
      <c r="BC14">
        <v>1.7333333333333329</v>
      </c>
      <c r="BD14">
        <v>4.666666666666667</v>
      </c>
      <c r="BE14">
        <v>23.333333333333329</v>
      </c>
      <c r="BF14">
        <v>6.8</v>
      </c>
    </row>
    <row r="15" spans="1:58" x14ac:dyDescent="0.3">
      <c r="A15" t="s">
        <v>123</v>
      </c>
      <c r="B15" t="s">
        <v>141</v>
      </c>
      <c r="C15" t="s">
        <v>11</v>
      </c>
      <c r="D15" t="s">
        <v>170</v>
      </c>
      <c r="E15">
        <v>38.200000000000003</v>
      </c>
      <c r="F15">
        <v>34.6</v>
      </c>
      <c r="G15">
        <v>5</v>
      </c>
      <c r="H15">
        <v>9.3000000000000007</v>
      </c>
      <c r="I15">
        <v>6.5</v>
      </c>
      <c r="J15">
        <v>1.5</v>
      </c>
      <c r="K15">
        <v>0.1</v>
      </c>
      <c r="L15">
        <v>1.2</v>
      </c>
      <c r="M15">
        <v>4.7</v>
      </c>
      <c r="N15">
        <v>1.3</v>
      </c>
      <c r="O15">
        <v>0.3</v>
      </c>
      <c r="P15">
        <v>2.2999999999999998</v>
      </c>
      <c r="Q15">
        <v>8.9</v>
      </c>
      <c r="R15">
        <v>0.2676</v>
      </c>
      <c r="S15">
        <v>0.31900000000000001</v>
      </c>
      <c r="T15">
        <v>0.41520000000000001</v>
      </c>
      <c r="U15">
        <v>0.73429999999999995</v>
      </c>
      <c r="V15">
        <v>14.6</v>
      </c>
      <c r="W15">
        <v>0.5</v>
      </c>
      <c r="X15">
        <v>0.5</v>
      </c>
      <c r="Y15">
        <v>0.2</v>
      </c>
      <c r="Z15">
        <v>0.6</v>
      </c>
      <c r="AA15">
        <v>0</v>
      </c>
      <c r="AB15">
        <v>38.299999999999997</v>
      </c>
      <c r="AC15">
        <v>34.299999999999997</v>
      </c>
      <c r="AD15">
        <v>4.2</v>
      </c>
      <c r="AE15">
        <v>8</v>
      </c>
      <c r="AF15">
        <v>5.9</v>
      </c>
      <c r="AG15">
        <v>1</v>
      </c>
      <c r="AH15">
        <v>0.2</v>
      </c>
      <c r="AI15">
        <v>0.9</v>
      </c>
      <c r="AJ15">
        <v>4.2</v>
      </c>
      <c r="AK15">
        <v>0.8</v>
      </c>
      <c r="AL15">
        <v>0.2</v>
      </c>
      <c r="AM15">
        <v>3.2</v>
      </c>
      <c r="AN15">
        <v>7.7</v>
      </c>
      <c r="AO15">
        <v>0.2261</v>
      </c>
      <c r="AP15">
        <v>0.28870000000000001</v>
      </c>
      <c r="AQ15">
        <v>0.34360000000000002</v>
      </c>
      <c r="AR15">
        <v>0.63229999999999997</v>
      </c>
      <c r="AS15">
        <v>12.1</v>
      </c>
      <c r="AT15">
        <v>0.7</v>
      </c>
      <c r="AU15">
        <v>0</v>
      </c>
      <c r="AV15">
        <v>0.2</v>
      </c>
      <c r="AW15">
        <v>0.6</v>
      </c>
      <c r="AX15">
        <v>0.1</v>
      </c>
      <c r="AY15">
        <v>4.3835443037974677</v>
      </c>
      <c r="AZ15">
        <v>4.5822784810126587</v>
      </c>
      <c r="BA15">
        <v>0</v>
      </c>
      <c r="BB15">
        <v>1.7468354430379751</v>
      </c>
      <c r="BC15">
        <v>1.8101265822784809</v>
      </c>
      <c r="BD15">
        <v>4.8354430379746844</v>
      </c>
      <c r="BE15">
        <v>20.60759493670886</v>
      </c>
      <c r="BF15">
        <v>8.5569620253164551</v>
      </c>
    </row>
    <row r="16" spans="1:58" x14ac:dyDescent="0.3">
      <c r="A16" t="s">
        <v>127</v>
      </c>
      <c r="B16" t="s">
        <v>129</v>
      </c>
      <c r="C16" t="s">
        <v>10</v>
      </c>
      <c r="D16" t="s">
        <v>171</v>
      </c>
      <c r="E16">
        <v>36.799999999999997</v>
      </c>
      <c r="F16">
        <v>33.9</v>
      </c>
      <c r="G16">
        <v>5.9</v>
      </c>
      <c r="H16">
        <v>9.4</v>
      </c>
      <c r="I16">
        <v>5.6</v>
      </c>
      <c r="J16">
        <v>1.8</v>
      </c>
      <c r="K16">
        <v>0.2</v>
      </c>
      <c r="L16">
        <v>1.8</v>
      </c>
      <c r="M16">
        <v>5.5</v>
      </c>
      <c r="N16">
        <v>1</v>
      </c>
      <c r="O16">
        <v>0.3</v>
      </c>
      <c r="P16">
        <v>2.2000000000000002</v>
      </c>
      <c r="Q16">
        <v>6.5</v>
      </c>
      <c r="R16">
        <v>0.27250000000000002</v>
      </c>
      <c r="S16">
        <v>0.32990000000000003</v>
      </c>
      <c r="T16">
        <v>0.50139999999999996</v>
      </c>
      <c r="U16">
        <v>0.83119999999999994</v>
      </c>
      <c r="V16">
        <v>17</v>
      </c>
      <c r="W16">
        <v>0.7</v>
      </c>
      <c r="X16">
        <v>0.6</v>
      </c>
      <c r="Y16">
        <v>0.1</v>
      </c>
      <c r="Z16">
        <v>0</v>
      </c>
      <c r="AA16">
        <v>0</v>
      </c>
      <c r="AB16">
        <v>37.299999999999997</v>
      </c>
      <c r="AC16">
        <v>32.700000000000003</v>
      </c>
      <c r="AD16">
        <v>4.0999999999999996</v>
      </c>
      <c r="AE16">
        <v>7.9</v>
      </c>
      <c r="AF16">
        <v>4.0999999999999996</v>
      </c>
      <c r="AG16">
        <v>1.7</v>
      </c>
      <c r="AH16">
        <v>0.1</v>
      </c>
      <c r="AI16">
        <v>2</v>
      </c>
      <c r="AJ16">
        <v>4.0999999999999996</v>
      </c>
      <c r="AK16">
        <v>0.3</v>
      </c>
      <c r="AL16">
        <v>0.2</v>
      </c>
      <c r="AM16">
        <v>4.3</v>
      </c>
      <c r="AN16">
        <v>9.1</v>
      </c>
      <c r="AO16">
        <v>0.2331</v>
      </c>
      <c r="AP16">
        <v>0.32079999999999997</v>
      </c>
      <c r="AQ16">
        <v>0.46510000000000001</v>
      </c>
      <c r="AR16">
        <v>0.78620000000000001</v>
      </c>
      <c r="AS16">
        <v>15.8</v>
      </c>
      <c r="AT16">
        <v>1.1000000000000001</v>
      </c>
      <c r="AU16">
        <v>0.2</v>
      </c>
      <c r="AV16">
        <v>0</v>
      </c>
      <c r="AW16">
        <v>0.1</v>
      </c>
      <c r="AX16">
        <v>0</v>
      </c>
      <c r="AY16">
        <v>5.25</v>
      </c>
      <c r="AZ16">
        <v>1.833333333333333</v>
      </c>
      <c r="BA16">
        <v>0</v>
      </c>
      <c r="BB16">
        <v>0.83333333333333337</v>
      </c>
      <c r="BC16">
        <v>1.666666666666667</v>
      </c>
      <c r="BD16">
        <v>4.666666666666667</v>
      </c>
      <c r="BE16">
        <v>21.833333333333329</v>
      </c>
      <c r="BF16">
        <v>6.416666666666667</v>
      </c>
    </row>
    <row r="17" spans="1:58" x14ac:dyDescent="0.3">
      <c r="A17" t="s">
        <v>129</v>
      </c>
      <c r="B17" t="s">
        <v>127</v>
      </c>
      <c r="C17" t="s">
        <v>11</v>
      </c>
      <c r="D17" t="s">
        <v>172</v>
      </c>
      <c r="E17">
        <v>33.5</v>
      </c>
      <c r="F17">
        <v>31.4</v>
      </c>
      <c r="G17">
        <v>2.1</v>
      </c>
      <c r="H17">
        <v>5.6</v>
      </c>
      <c r="I17">
        <v>3.1</v>
      </c>
      <c r="J17">
        <v>1.5</v>
      </c>
      <c r="K17">
        <v>0.2</v>
      </c>
      <c r="L17">
        <v>0.8</v>
      </c>
      <c r="M17">
        <v>2.1</v>
      </c>
      <c r="N17">
        <v>0.5</v>
      </c>
      <c r="O17">
        <v>0.1</v>
      </c>
      <c r="P17">
        <v>2</v>
      </c>
      <c r="Q17">
        <v>8.1999999999999993</v>
      </c>
      <c r="R17">
        <v>0.1741</v>
      </c>
      <c r="S17">
        <v>0.2243</v>
      </c>
      <c r="T17">
        <v>0.30730000000000002</v>
      </c>
      <c r="U17">
        <v>0.53190000000000004</v>
      </c>
      <c r="V17">
        <v>9.9</v>
      </c>
      <c r="W17">
        <v>0.4</v>
      </c>
      <c r="X17">
        <v>0.1</v>
      </c>
      <c r="Y17">
        <v>0</v>
      </c>
      <c r="Z17">
        <v>0</v>
      </c>
      <c r="AA17">
        <v>0</v>
      </c>
      <c r="AB17">
        <v>35.6</v>
      </c>
      <c r="AC17">
        <v>31.9</v>
      </c>
      <c r="AD17">
        <v>3.7</v>
      </c>
      <c r="AE17">
        <v>7.5</v>
      </c>
      <c r="AF17">
        <v>4.5</v>
      </c>
      <c r="AG17">
        <v>2.1</v>
      </c>
      <c r="AH17">
        <v>0</v>
      </c>
      <c r="AI17">
        <v>0.9</v>
      </c>
      <c r="AJ17">
        <v>3.6</v>
      </c>
      <c r="AK17">
        <v>0.5</v>
      </c>
      <c r="AL17">
        <v>0.2</v>
      </c>
      <c r="AM17">
        <v>3.2</v>
      </c>
      <c r="AN17">
        <v>7.9</v>
      </c>
      <c r="AO17">
        <v>0.23380000000000001</v>
      </c>
      <c r="AP17">
        <v>0.30449999999999999</v>
      </c>
      <c r="AQ17">
        <v>0.3856</v>
      </c>
      <c r="AR17">
        <v>0.69009999999999994</v>
      </c>
      <c r="AS17">
        <v>12.3</v>
      </c>
      <c r="AT17">
        <v>0.7</v>
      </c>
      <c r="AU17">
        <v>0.2</v>
      </c>
      <c r="AV17">
        <v>0.1</v>
      </c>
      <c r="AW17">
        <v>0.1</v>
      </c>
      <c r="AX17">
        <v>0</v>
      </c>
      <c r="AY17">
        <v>5.9157894736842112</v>
      </c>
      <c r="AZ17">
        <v>2.0921052631578951</v>
      </c>
      <c r="BA17">
        <v>1.3157894736842099E-2</v>
      </c>
      <c r="BB17">
        <v>0.92105263157894735</v>
      </c>
      <c r="BC17">
        <v>1.9342105263157889</v>
      </c>
      <c r="BD17">
        <v>4.1184210526315788</v>
      </c>
      <c r="BE17">
        <v>23.868421052631579</v>
      </c>
      <c r="BF17">
        <v>6.1710526315789478</v>
      </c>
    </row>
    <row r="18" spans="1:58" x14ac:dyDescent="0.3">
      <c r="A18" t="s">
        <v>142</v>
      </c>
      <c r="B18" t="s">
        <v>143</v>
      </c>
      <c r="C18" t="s">
        <v>10</v>
      </c>
      <c r="D18" t="s">
        <v>173</v>
      </c>
      <c r="E18">
        <v>34.799999999999997</v>
      </c>
      <c r="F18">
        <v>32.1</v>
      </c>
      <c r="G18">
        <v>2.4</v>
      </c>
      <c r="H18">
        <v>6.7</v>
      </c>
      <c r="I18">
        <v>4.5</v>
      </c>
      <c r="J18">
        <v>1.3</v>
      </c>
      <c r="K18">
        <v>0.3</v>
      </c>
      <c r="L18">
        <v>0.6</v>
      </c>
      <c r="M18">
        <v>2.4</v>
      </c>
      <c r="N18">
        <v>0.5</v>
      </c>
      <c r="O18">
        <v>0.1</v>
      </c>
      <c r="P18">
        <v>2.2999999999999998</v>
      </c>
      <c r="Q18">
        <v>8.5</v>
      </c>
      <c r="R18">
        <v>0.20219999999999999</v>
      </c>
      <c r="S18">
        <v>0.26429999999999998</v>
      </c>
      <c r="T18">
        <v>0.31009999999999999</v>
      </c>
      <c r="U18">
        <v>0.5746</v>
      </c>
      <c r="V18">
        <v>10.4</v>
      </c>
      <c r="W18">
        <v>0.6</v>
      </c>
      <c r="X18">
        <v>0.4</v>
      </c>
      <c r="Y18">
        <v>0</v>
      </c>
      <c r="Z18">
        <v>0</v>
      </c>
      <c r="AA18">
        <v>0.1</v>
      </c>
      <c r="AB18">
        <v>35.6</v>
      </c>
      <c r="AC18">
        <v>33.5</v>
      </c>
      <c r="AD18">
        <v>3.8</v>
      </c>
      <c r="AE18">
        <v>8.3000000000000007</v>
      </c>
      <c r="AF18">
        <v>5.7</v>
      </c>
      <c r="AG18">
        <v>1.4</v>
      </c>
      <c r="AH18">
        <v>0.1</v>
      </c>
      <c r="AI18">
        <v>1.1000000000000001</v>
      </c>
      <c r="AJ18">
        <v>3.7</v>
      </c>
      <c r="AK18">
        <v>1</v>
      </c>
      <c r="AL18">
        <v>0.2</v>
      </c>
      <c r="AM18">
        <v>1.5</v>
      </c>
      <c r="AN18">
        <v>9.1999999999999993</v>
      </c>
      <c r="AO18">
        <v>0.23910000000000001</v>
      </c>
      <c r="AP18">
        <v>0.27739999999999998</v>
      </c>
      <c r="AQ18">
        <v>0.38069999999999998</v>
      </c>
      <c r="AR18">
        <v>0.65839999999999999</v>
      </c>
      <c r="AS18">
        <v>13.2</v>
      </c>
      <c r="AT18">
        <v>0.7</v>
      </c>
      <c r="AU18">
        <v>0.5</v>
      </c>
      <c r="AV18">
        <v>0</v>
      </c>
      <c r="AW18">
        <v>0.1</v>
      </c>
      <c r="AX18">
        <v>0</v>
      </c>
      <c r="AY18">
        <v>6.1246753246753247</v>
      </c>
      <c r="AZ18">
        <v>0.35064935064935071</v>
      </c>
      <c r="BA18">
        <v>2.5974025974025979E-2</v>
      </c>
      <c r="BB18">
        <v>0.12987012987012991</v>
      </c>
      <c r="BC18">
        <v>0.98701298701298701</v>
      </c>
      <c r="BD18">
        <v>12.857142857142859</v>
      </c>
      <c r="BE18">
        <v>23.02597402597403</v>
      </c>
      <c r="BF18">
        <v>3.558441558441559</v>
      </c>
    </row>
    <row r="19" spans="1:58" x14ac:dyDescent="0.3">
      <c r="A19" t="s">
        <v>143</v>
      </c>
      <c r="B19" t="s">
        <v>142</v>
      </c>
      <c r="C19" t="s">
        <v>11</v>
      </c>
      <c r="D19" t="s">
        <v>174</v>
      </c>
      <c r="E19">
        <v>36</v>
      </c>
      <c r="F19">
        <v>31.6</v>
      </c>
      <c r="G19">
        <v>4</v>
      </c>
      <c r="H19">
        <v>6.5</v>
      </c>
      <c r="I19">
        <v>3.8</v>
      </c>
      <c r="J19">
        <v>1.8</v>
      </c>
      <c r="K19">
        <v>0.1</v>
      </c>
      <c r="L19">
        <v>0.8</v>
      </c>
      <c r="M19">
        <v>3.8</v>
      </c>
      <c r="N19">
        <v>0.8</v>
      </c>
      <c r="O19">
        <v>0.3</v>
      </c>
      <c r="P19">
        <v>3</v>
      </c>
      <c r="Q19">
        <v>8.6999999999999993</v>
      </c>
      <c r="R19">
        <v>0.20480000000000001</v>
      </c>
      <c r="S19">
        <v>0.28539999999999999</v>
      </c>
      <c r="T19">
        <v>0.34510000000000002</v>
      </c>
      <c r="U19">
        <v>0.63080000000000003</v>
      </c>
      <c r="V19">
        <v>10.9</v>
      </c>
      <c r="W19">
        <v>0.4</v>
      </c>
      <c r="X19">
        <v>0.9</v>
      </c>
      <c r="Y19">
        <v>0.1</v>
      </c>
      <c r="Z19">
        <v>0.3</v>
      </c>
      <c r="AA19">
        <v>0.2</v>
      </c>
      <c r="AB19">
        <v>37.799999999999997</v>
      </c>
      <c r="AC19">
        <v>33.1</v>
      </c>
      <c r="AD19">
        <v>4.4000000000000004</v>
      </c>
      <c r="AE19">
        <v>8.1</v>
      </c>
      <c r="AF19">
        <v>4.8</v>
      </c>
      <c r="AG19">
        <v>2.2000000000000002</v>
      </c>
      <c r="AH19">
        <v>0</v>
      </c>
      <c r="AI19">
        <v>1.1000000000000001</v>
      </c>
      <c r="AJ19">
        <v>4.2</v>
      </c>
      <c r="AK19">
        <v>0.5</v>
      </c>
      <c r="AL19">
        <v>0.3</v>
      </c>
      <c r="AM19">
        <v>3.8</v>
      </c>
      <c r="AN19">
        <v>7</v>
      </c>
      <c r="AO19">
        <v>0.23960000000000001</v>
      </c>
      <c r="AP19">
        <v>0.31919999999999998</v>
      </c>
      <c r="AQ19">
        <v>0.40139999999999998</v>
      </c>
      <c r="AR19">
        <v>0.72060000000000002</v>
      </c>
      <c r="AS19">
        <v>13.6</v>
      </c>
      <c r="AT19">
        <v>0.9</v>
      </c>
      <c r="AU19">
        <v>0.4</v>
      </c>
      <c r="AV19">
        <v>0</v>
      </c>
      <c r="AW19">
        <v>0.5</v>
      </c>
      <c r="AX19">
        <v>0.1</v>
      </c>
      <c r="AY19">
        <v>4.2562499999999996</v>
      </c>
      <c r="AZ19">
        <v>2.566666666666666</v>
      </c>
      <c r="BA19">
        <v>0.14374999999999999</v>
      </c>
      <c r="BB19">
        <v>0.77916666666666656</v>
      </c>
      <c r="BC19">
        <v>1.877083333333333</v>
      </c>
      <c r="BD19">
        <v>3.839583333333334</v>
      </c>
      <c r="BE19">
        <v>19.329166666666669</v>
      </c>
      <c r="BF19">
        <v>6.85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Y15"/>
  <sheetViews>
    <sheetView workbookViewId="0">
      <selection activeCell="H2" sqref="H2:H15"/>
    </sheetView>
  </sheetViews>
  <sheetFormatPr defaultRowHeight="14.4" x14ac:dyDescent="0.3"/>
  <sheetData>
    <row r="1" spans="1:51" x14ac:dyDescent="0.3">
      <c r="A1" s="26" t="s">
        <v>49</v>
      </c>
      <c r="B1" s="26" t="s">
        <v>107</v>
      </c>
      <c r="C1" s="26" t="s">
        <v>132</v>
      </c>
      <c r="D1" s="26" t="s">
        <v>56</v>
      </c>
      <c r="E1" s="26" t="s">
        <v>153</v>
      </c>
      <c r="F1" s="26" t="s">
        <v>66</v>
      </c>
      <c r="G1" s="26" t="s">
        <v>67</v>
      </c>
      <c r="H1" s="26" t="s">
        <v>50</v>
      </c>
      <c r="I1" s="26" t="s">
        <v>68</v>
      </c>
      <c r="J1" s="26" t="s">
        <v>69</v>
      </c>
      <c r="K1" s="26" t="s">
        <v>70</v>
      </c>
      <c r="L1" s="26" t="s">
        <v>71</v>
      </c>
      <c r="M1" s="26" t="s">
        <v>72</v>
      </c>
      <c r="N1" s="26" t="s">
        <v>73</v>
      </c>
      <c r="O1" s="26" t="s">
        <v>74</v>
      </c>
      <c r="P1" s="26" t="s">
        <v>75</v>
      </c>
      <c r="Q1" s="26" t="s">
        <v>133</v>
      </c>
      <c r="R1" s="26" t="s">
        <v>76</v>
      </c>
      <c r="S1" s="26" t="s">
        <v>77</v>
      </c>
      <c r="T1" s="26" t="s">
        <v>78</v>
      </c>
      <c r="U1" s="26" t="s">
        <v>79</v>
      </c>
      <c r="V1" s="26" t="s">
        <v>80</v>
      </c>
      <c r="W1" s="26" t="s">
        <v>63</v>
      </c>
      <c r="X1" s="26" t="s">
        <v>81</v>
      </c>
      <c r="Y1" s="26" t="s">
        <v>82</v>
      </c>
      <c r="Z1" s="26" t="s">
        <v>83</v>
      </c>
      <c r="AA1" s="26" t="s">
        <v>64</v>
      </c>
      <c r="AB1" s="26" t="s">
        <v>84</v>
      </c>
      <c r="AC1" s="26" t="s">
        <v>85</v>
      </c>
      <c r="AD1" s="26" t="s">
        <v>86</v>
      </c>
      <c r="AE1" s="26" t="s">
        <v>51</v>
      </c>
      <c r="AF1" s="26" t="s">
        <v>87</v>
      </c>
      <c r="AG1" s="26" t="s">
        <v>88</v>
      </c>
      <c r="AH1" s="26" t="s">
        <v>89</v>
      </c>
      <c r="AI1" s="26" t="s">
        <v>90</v>
      </c>
      <c r="AJ1" s="26" t="s">
        <v>91</v>
      </c>
      <c r="AK1" s="26" t="s">
        <v>92</v>
      </c>
      <c r="AL1" s="26" t="s">
        <v>93</v>
      </c>
      <c r="AM1" s="26" t="s">
        <v>94</v>
      </c>
      <c r="AN1" s="26" t="s">
        <v>95</v>
      </c>
      <c r="AO1" s="26" t="s">
        <v>96</v>
      </c>
      <c r="AP1" s="26" t="s">
        <v>97</v>
      </c>
      <c r="AQ1" s="26" t="s">
        <v>98</v>
      </c>
      <c r="AR1" s="26" t="s">
        <v>99</v>
      </c>
      <c r="AS1" s="26" t="s">
        <v>100</v>
      </c>
      <c r="AT1" s="26" t="s">
        <v>101</v>
      </c>
      <c r="AU1" s="26" t="s">
        <v>102</v>
      </c>
      <c r="AV1" s="26" t="s">
        <v>103</v>
      </c>
      <c r="AW1" s="26" t="s">
        <v>104</v>
      </c>
      <c r="AX1" s="26" t="s">
        <v>105</v>
      </c>
      <c r="AY1" s="26" t="s">
        <v>106</v>
      </c>
    </row>
    <row r="2" spans="1:51" x14ac:dyDescent="0.3">
      <c r="A2" t="s">
        <v>36</v>
      </c>
      <c r="B2" t="s">
        <v>151</v>
      </c>
      <c r="C2" t="s">
        <v>10</v>
      </c>
      <c r="D2" t="s">
        <v>157</v>
      </c>
      <c r="E2">
        <v>0</v>
      </c>
      <c r="F2">
        <v>40</v>
      </c>
      <c r="G2">
        <v>36</v>
      </c>
      <c r="H2">
        <v>6</v>
      </c>
      <c r="I2">
        <v>10</v>
      </c>
      <c r="J2">
        <v>4.5</v>
      </c>
      <c r="K2">
        <v>4</v>
      </c>
      <c r="L2">
        <v>0</v>
      </c>
      <c r="M2">
        <v>1.5</v>
      </c>
      <c r="N2">
        <v>6</v>
      </c>
      <c r="O2">
        <v>0</v>
      </c>
      <c r="P2">
        <v>0</v>
      </c>
      <c r="Q2">
        <v>2.5</v>
      </c>
      <c r="R2">
        <v>6.5</v>
      </c>
      <c r="S2">
        <v>0.27050000000000002</v>
      </c>
      <c r="T2">
        <v>0.32550000000000001</v>
      </c>
      <c r="U2">
        <v>0.50449999999999995</v>
      </c>
      <c r="V2">
        <v>0.83050000000000002</v>
      </c>
      <c r="W2">
        <v>18.5</v>
      </c>
      <c r="X2">
        <v>1</v>
      </c>
      <c r="Y2">
        <v>1</v>
      </c>
      <c r="Z2">
        <v>0</v>
      </c>
      <c r="AA2">
        <v>0.5</v>
      </c>
      <c r="AB2">
        <v>0.5</v>
      </c>
      <c r="AC2">
        <v>33</v>
      </c>
      <c r="AD2">
        <v>30.5</v>
      </c>
      <c r="AE2">
        <v>4</v>
      </c>
      <c r="AF2">
        <v>6</v>
      </c>
      <c r="AG2">
        <v>4</v>
      </c>
      <c r="AH2">
        <v>0.5</v>
      </c>
      <c r="AI2">
        <v>1</v>
      </c>
      <c r="AJ2">
        <v>0.5</v>
      </c>
      <c r="AK2">
        <v>3.5</v>
      </c>
      <c r="AL2">
        <v>0</v>
      </c>
      <c r="AM2">
        <v>0.5</v>
      </c>
      <c r="AN2">
        <v>1.5</v>
      </c>
      <c r="AO2">
        <v>7</v>
      </c>
      <c r="AP2">
        <v>0.19400000000000001</v>
      </c>
      <c r="AQ2">
        <v>0.24249999999999999</v>
      </c>
      <c r="AR2">
        <v>0.32350000000000001</v>
      </c>
      <c r="AS2">
        <v>0.5665</v>
      </c>
      <c r="AT2">
        <v>10</v>
      </c>
      <c r="AU2">
        <v>0</v>
      </c>
      <c r="AV2">
        <v>0.5</v>
      </c>
      <c r="AW2">
        <v>0</v>
      </c>
      <c r="AX2">
        <v>0.5</v>
      </c>
      <c r="AY2">
        <v>0</v>
      </c>
    </row>
    <row r="3" spans="1:51" x14ac:dyDescent="0.3">
      <c r="A3" t="s">
        <v>151</v>
      </c>
      <c r="B3" t="s">
        <v>36</v>
      </c>
      <c r="C3" t="s">
        <v>11</v>
      </c>
      <c r="D3" t="s">
        <v>158</v>
      </c>
      <c r="E3">
        <v>0</v>
      </c>
      <c r="F3">
        <v>33</v>
      </c>
      <c r="G3">
        <v>30.5</v>
      </c>
      <c r="H3">
        <v>4</v>
      </c>
      <c r="I3">
        <v>6</v>
      </c>
      <c r="J3">
        <v>4</v>
      </c>
      <c r="K3">
        <v>0.5</v>
      </c>
      <c r="L3">
        <v>1</v>
      </c>
      <c r="M3">
        <v>0.5</v>
      </c>
      <c r="N3">
        <v>3.5</v>
      </c>
      <c r="O3">
        <v>0</v>
      </c>
      <c r="P3">
        <v>0.5</v>
      </c>
      <c r="Q3">
        <v>1.5</v>
      </c>
      <c r="R3">
        <v>7</v>
      </c>
      <c r="S3">
        <v>0.19400000000000001</v>
      </c>
      <c r="T3">
        <v>0.24249999999999999</v>
      </c>
      <c r="U3">
        <v>0.32350000000000001</v>
      </c>
      <c r="V3">
        <v>0.5665</v>
      </c>
      <c r="W3">
        <v>10</v>
      </c>
      <c r="X3">
        <v>0</v>
      </c>
      <c r="Y3">
        <v>0.5</v>
      </c>
      <c r="Z3">
        <v>0</v>
      </c>
      <c r="AA3">
        <v>0.5</v>
      </c>
      <c r="AB3">
        <v>0</v>
      </c>
      <c r="AC3">
        <v>40</v>
      </c>
      <c r="AD3">
        <v>36</v>
      </c>
      <c r="AE3">
        <v>6</v>
      </c>
      <c r="AF3">
        <v>10</v>
      </c>
      <c r="AG3">
        <v>4.5</v>
      </c>
      <c r="AH3">
        <v>4</v>
      </c>
      <c r="AI3">
        <v>0</v>
      </c>
      <c r="AJ3">
        <v>1.5</v>
      </c>
      <c r="AK3">
        <v>6</v>
      </c>
      <c r="AL3">
        <v>0</v>
      </c>
      <c r="AM3">
        <v>0</v>
      </c>
      <c r="AN3">
        <v>2.5</v>
      </c>
      <c r="AO3">
        <v>6.5</v>
      </c>
      <c r="AP3">
        <v>0.27050000000000002</v>
      </c>
      <c r="AQ3">
        <v>0.32550000000000001</v>
      </c>
      <c r="AR3">
        <v>0.50449999999999995</v>
      </c>
      <c r="AS3">
        <v>0.83050000000000002</v>
      </c>
      <c r="AT3">
        <v>18.5</v>
      </c>
      <c r="AU3">
        <v>1</v>
      </c>
      <c r="AV3">
        <v>1</v>
      </c>
      <c r="AW3">
        <v>0</v>
      </c>
      <c r="AX3">
        <v>0.5</v>
      </c>
      <c r="AY3">
        <v>0.5</v>
      </c>
    </row>
    <row r="4" spans="1:51" x14ac:dyDescent="0.3">
      <c r="A4" t="s">
        <v>140</v>
      </c>
      <c r="B4" t="s">
        <v>124</v>
      </c>
      <c r="C4" t="s">
        <v>10</v>
      </c>
      <c r="D4" t="s">
        <v>159</v>
      </c>
      <c r="E4">
        <v>0</v>
      </c>
      <c r="F4">
        <v>37.833333333333343</v>
      </c>
      <c r="G4">
        <v>33.166666666666657</v>
      </c>
      <c r="H4">
        <v>4.166666666666667</v>
      </c>
      <c r="I4">
        <v>9.1666666666666661</v>
      </c>
      <c r="J4">
        <v>6.833333333333333</v>
      </c>
      <c r="K4">
        <v>1.166666666666667</v>
      </c>
      <c r="L4">
        <v>0.16666666666666671</v>
      </c>
      <c r="M4">
        <v>1</v>
      </c>
      <c r="N4">
        <v>3.833333333333333</v>
      </c>
      <c r="O4">
        <v>1.5</v>
      </c>
      <c r="P4">
        <v>0.66666666666666663</v>
      </c>
      <c r="Q4">
        <v>4.5</v>
      </c>
      <c r="R4">
        <v>8.6666666666666661</v>
      </c>
      <c r="S4">
        <v>0.27300000000000002</v>
      </c>
      <c r="T4">
        <v>0.35933333333333328</v>
      </c>
      <c r="U4">
        <v>0.40666666666666668</v>
      </c>
      <c r="V4">
        <v>0.76616666666666655</v>
      </c>
      <c r="W4">
        <v>13.66666666666667</v>
      </c>
      <c r="X4">
        <v>0.66666666666666663</v>
      </c>
      <c r="Y4">
        <v>0</v>
      </c>
      <c r="Z4">
        <v>0.16666666666666671</v>
      </c>
      <c r="AA4">
        <v>0</v>
      </c>
      <c r="AB4">
        <v>0</v>
      </c>
      <c r="AC4">
        <v>36.833333333333343</v>
      </c>
      <c r="AD4">
        <v>32</v>
      </c>
      <c r="AE4">
        <v>4.666666666666667</v>
      </c>
      <c r="AF4">
        <v>7</v>
      </c>
      <c r="AG4">
        <v>4.333333333333333</v>
      </c>
      <c r="AH4">
        <v>1</v>
      </c>
      <c r="AI4">
        <v>0.16666666666666671</v>
      </c>
      <c r="AJ4">
        <v>1.5</v>
      </c>
      <c r="AK4">
        <v>4.666666666666667</v>
      </c>
      <c r="AL4">
        <v>0.16666666666666671</v>
      </c>
      <c r="AM4">
        <v>0.16666666666666671</v>
      </c>
      <c r="AN4">
        <v>3.833333333333333</v>
      </c>
      <c r="AO4">
        <v>10.16666666666667</v>
      </c>
      <c r="AP4">
        <v>0.21833333333333341</v>
      </c>
      <c r="AQ4">
        <v>0.29199999999999998</v>
      </c>
      <c r="AR4">
        <v>0.39533333333333331</v>
      </c>
      <c r="AS4">
        <v>0.68733333333333324</v>
      </c>
      <c r="AT4">
        <v>12.83333333333333</v>
      </c>
      <c r="AU4">
        <v>0</v>
      </c>
      <c r="AV4">
        <v>0.16666666666666671</v>
      </c>
      <c r="AW4">
        <v>0</v>
      </c>
      <c r="AX4">
        <v>0.66666666666666663</v>
      </c>
      <c r="AY4">
        <v>0.16666666666666671</v>
      </c>
    </row>
    <row r="5" spans="1:51" x14ac:dyDescent="0.3">
      <c r="A5" t="s">
        <v>124</v>
      </c>
      <c r="B5" t="s">
        <v>140</v>
      </c>
      <c r="C5" t="s">
        <v>11</v>
      </c>
      <c r="D5" t="s">
        <v>160</v>
      </c>
      <c r="E5">
        <v>0</v>
      </c>
      <c r="F5">
        <v>36.833333333333343</v>
      </c>
      <c r="G5">
        <v>32</v>
      </c>
      <c r="H5">
        <v>4.666666666666667</v>
      </c>
      <c r="I5">
        <v>7</v>
      </c>
      <c r="J5">
        <v>4.333333333333333</v>
      </c>
      <c r="K5">
        <v>1</v>
      </c>
      <c r="L5">
        <v>0.16666666666666671</v>
      </c>
      <c r="M5">
        <v>1.5</v>
      </c>
      <c r="N5">
        <v>4.666666666666667</v>
      </c>
      <c r="O5">
        <v>0.16666666666666671</v>
      </c>
      <c r="P5">
        <v>0.16666666666666671</v>
      </c>
      <c r="Q5">
        <v>3.833333333333333</v>
      </c>
      <c r="R5">
        <v>10.16666666666667</v>
      </c>
      <c r="S5">
        <v>0.21833333333333341</v>
      </c>
      <c r="T5">
        <v>0.29199999999999998</v>
      </c>
      <c r="U5">
        <v>0.39533333333333331</v>
      </c>
      <c r="V5">
        <v>0.68733333333333324</v>
      </c>
      <c r="W5">
        <v>12.83333333333333</v>
      </c>
      <c r="X5">
        <v>0</v>
      </c>
      <c r="Y5">
        <v>0.16666666666666671</v>
      </c>
      <c r="Z5">
        <v>0</v>
      </c>
      <c r="AA5">
        <v>0.66666666666666663</v>
      </c>
      <c r="AB5">
        <v>0.16666666666666671</v>
      </c>
      <c r="AC5">
        <v>37.833333333333343</v>
      </c>
      <c r="AD5">
        <v>33.166666666666657</v>
      </c>
      <c r="AE5">
        <v>4.166666666666667</v>
      </c>
      <c r="AF5">
        <v>9.1666666666666661</v>
      </c>
      <c r="AG5">
        <v>6.833333333333333</v>
      </c>
      <c r="AH5">
        <v>1.166666666666667</v>
      </c>
      <c r="AI5">
        <v>0.16666666666666671</v>
      </c>
      <c r="AJ5">
        <v>1</v>
      </c>
      <c r="AK5">
        <v>3.833333333333333</v>
      </c>
      <c r="AL5">
        <v>1.5</v>
      </c>
      <c r="AM5">
        <v>0.66666666666666663</v>
      </c>
      <c r="AN5">
        <v>4.5</v>
      </c>
      <c r="AO5">
        <v>8.6666666666666661</v>
      </c>
      <c r="AP5">
        <v>0.27300000000000002</v>
      </c>
      <c r="AQ5">
        <v>0.35933333333333328</v>
      </c>
      <c r="AR5">
        <v>0.40666666666666668</v>
      </c>
      <c r="AS5">
        <v>0.76616666666666655</v>
      </c>
      <c r="AT5">
        <v>13.66666666666667</v>
      </c>
      <c r="AU5">
        <v>0.66666666666666663</v>
      </c>
      <c r="AV5">
        <v>0</v>
      </c>
      <c r="AW5">
        <v>0.16666666666666671</v>
      </c>
      <c r="AX5">
        <v>0</v>
      </c>
      <c r="AY5">
        <v>0</v>
      </c>
    </row>
    <row r="6" spans="1:51" x14ac:dyDescent="0.3">
      <c r="A6" t="s">
        <v>139</v>
      </c>
      <c r="B6" t="s">
        <v>126</v>
      </c>
      <c r="C6" t="s">
        <v>10</v>
      </c>
      <c r="D6" t="s">
        <v>161</v>
      </c>
      <c r="E6">
        <v>0</v>
      </c>
      <c r="F6">
        <v>38</v>
      </c>
      <c r="G6">
        <v>33</v>
      </c>
      <c r="H6">
        <v>5.5</v>
      </c>
      <c r="I6">
        <v>8</v>
      </c>
      <c r="J6">
        <v>4</v>
      </c>
      <c r="K6">
        <v>2.5</v>
      </c>
      <c r="L6">
        <v>0</v>
      </c>
      <c r="M6">
        <v>1.5</v>
      </c>
      <c r="N6">
        <v>5</v>
      </c>
      <c r="O6">
        <v>0</v>
      </c>
      <c r="P6">
        <v>0</v>
      </c>
      <c r="Q6">
        <v>5</v>
      </c>
      <c r="R6">
        <v>6.5</v>
      </c>
      <c r="S6">
        <v>0.23749999999999999</v>
      </c>
      <c r="T6">
        <v>0.33900000000000002</v>
      </c>
      <c r="U6">
        <v>0.44900000000000001</v>
      </c>
      <c r="V6">
        <v>0.78800000000000003</v>
      </c>
      <c r="W6">
        <v>15</v>
      </c>
      <c r="X6">
        <v>0.5</v>
      </c>
      <c r="Y6">
        <v>0</v>
      </c>
      <c r="Z6">
        <v>0</v>
      </c>
      <c r="AA6">
        <v>0</v>
      </c>
      <c r="AB6">
        <v>0</v>
      </c>
      <c r="AC6">
        <v>31.5</v>
      </c>
      <c r="AD6">
        <v>28</v>
      </c>
      <c r="AE6">
        <v>1.5</v>
      </c>
      <c r="AF6">
        <v>5</v>
      </c>
      <c r="AG6">
        <v>3.5</v>
      </c>
      <c r="AH6">
        <v>1</v>
      </c>
      <c r="AI6">
        <v>0</v>
      </c>
      <c r="AJ6">
        <v>0.5</v>
      </c>
      <c r="AK6">
        <v>1.5</v>
      </c>
      <c r="AL6">
        <v>0</v>
      </c>
      <c r="AM6">
        <v>0.5</v>
      </c>
      <c r="AN6">
        <v>3</v>
      </c>
      <c r="AO6">
        <v>9</v>
      </c>
      <c r="AP6">
        <v>0.17399999999999999</v>
      </c>
      <c r="AQ6">
        <v>0.26800000000000002</v>
      </c>
      <c r="AR6">
        <v>0.26050000000000001</v>
      </c>
      <c r="AS6">
        <v>0.52849999999999997</v>
      </c>
      <c r="AT6">
        <v>7.5</v>
      </c>
      <c r="AU6">
        <v>0.5</v>
      </c>
      <c r="AV6">
        <v>0.5</v>
      </c>
      <c r="AW6">
        <v>0</v>
      </c>
      <c r="AX6">
        <v>0</v>
      </c>
      <c r="AY6">
        <v>0</v>
      </c>
    </row>
    <row r="7" spans="1:51" x14ac:dyDescent="0.3">
      <c r="A7" t="s">
        <v>126</v>
      </c>
      <c r="B7" t="s">
        <v>139</v>
      </c>
      <c r="C7" t="s">
        <v>11</v>
      </c>
      <c r="D7" t="s">
        <v>162</v>
      </c>
      <c r="E7">
        <v>0</v>
      </c>
      <c r="F7">
        <v>31.5</v>
      </c>
      <c r="G7">
        <v>28</v>
      </c>
      <c r="H7">
        <v>1.5</v>
      </c>
      <c r="I7">
        <v>5</v>
      </c>
      <c r="J7">
        <v>3.5</v>
      </c>
      <c r="K7">
        <v>1</v>
      </c>
      <c r="L7">
        <v>0</v>
      </c>
      <c r="M7">
        <v>0.5</v>
      </c>
      <c r="N7">
        <v>1.5</v>
      </c>
      <c r="O7">
        <v>0</v>
      </c>
      <c r="P7">
        <v>0.5</v>
      </c>
      <c r="Q7">
        <v>3</v>
      </c>
      <c r="R7">
        <v>9</v>
      </c>
      <c r="S7">
        <v>0.17399999999999999</v>
      </c>
      <c r="T7">
        <v>0.26800000000000002</v>
      </c>
      <c r="U7">
        <v>0.26050000000000001</v>
      </c>
      <c r="V7">
        <v>0.52849999999999997</v>
      </c>
      <c r="W7">
        <v>7.5</v>
      </c>
      <c r="X7">
        <v>0.5</v>
      </c>
      <c r="Y7">
        <v>0.5</v>
      </c>
      <c r="Z7">
        <v>0</v>
      </c>
      <c r="AA7">
        <v>0</v>
      </c>
      <c r="AB7">
        <v>0</v>
      </c>
      <c r="AC7">
        <v>38</v>
      </c>
      <c r="AD7">
        <v>33</v>
      </c>
      <c r="AE7">
        <v>5.5</v>
      </c>
      <c r="AF7">
        <v>8</v>
      </c>
      <c r="AG7">
        <v>4</v>
      </c>
      <c r="AH7">
        <v>2.5</v>
      </c>
      <c r="AI7">
        <v>0</v>
      </c>
      <c r="AJ7">
        <v>1.5</v>
      </c>
      <c r="AK7">
        <v>5</v>
      </c>
      <c r="AL7">
        <v>0</v>
      </c>
      <c r="AM7">
        <v>0</v>
      </c>
      <c r="AN7">
        <v>5</v>
      </c>
      <c r="AO7">
        <v>6.5</v>
      </c>
      <c r="AP7">
        <v>0.23749999999999999</v>
      </c>
      <c r="AQ7">
        <v>0.33900000000000002</v>
      </c>
      <c r="AR7">
        <v>0.44900000000000001</v>
      </c>
      <c r="AS7">
        <v>0.78800000000000003</v>
      </c>
      <c r="AT7">
        <v>15</v>
      </c>
      <c r="AU7">
        <v>0.5</v>
      </c>
      <c r="AV7">
        <v>0</v>
      </c>
      <c r="AW7">
        <v>0</v>
      </c>
      <c r="AX7">
        <v>0</v>
      </c>
      <c r="AY7">
        <v>0</v>
      </c>
    </row>
    <row r="8" spans="1:51" x14ac:dyDescent="0.3">
      <c r="A8" t="s">
        <v>144</v>
      </c>
      <c r="B8" t="s">
        <v>145</v>
      </c>
      <c r="C8" t="s">
        <v>10</v>
      </c>
      <c r="D8" t="s">
        <v>163</v>
      </c>
      <c r="E8">
        <v>0</v>
      </c>
      <c r="F8">
        <v>37.333333333333343</v>
      </c>
      <c r="G8">
        <v>33</v>
      </c>
      <c r="H8">
        <v>4</v>
      </c>
      <c r="I8">
        <v>8</v>
      </c>
      <c r="J8">
        <v>4.333333333333333</v>
      </c>
      <c r="K8">
        <v>2.333333333333333</v>
      </c>
      <c r="L8">
        <v>0.33333333333333331</v>
      </c>
      <c r="M8">
        <v>1</v>
      </c>
      <c r="N8">
        <v>4</v>
      </c>
      <c r="O8">
        <v>0</v>
      </c>
      <c r="P8">
        <v>0.66666666666666663</v>
      </c>
      <c r="Q8">
        <v>3</v>
      </c>
      <c r="R8">
        <v>9.3333333333333339</v>
      </c>
      <c r="S8">
        <v>0.23899999999999999</v>
      </c>
      <c r="T8">
        <v>0.3203333333333333</v>
      </c>
      <c r="U8">
        <v>0.41966666666666669</v>
      </c>
      <c r="V8">
        <v>0.7406666666666667</v>
      </c>
      <c r="W8">
        <v>14</v>
      </c>
      <c r="X8">
        <v>0.66666666666666663</v>
      </c>
      <c r="Y8">
        <v>1</v>
      </c>
      <c r="Z8">
        <v>0.33333333333333331</v>
      </c>
      <c r="AA8">
        <v>0</v>
      </c>
      <c r="AB8">
        <v>0.33333333333333331</v>
      </c>
      <c r="AC8">
        <v>43.666666666666657</v>
      </c>
      <c r="AD8">
        <v>38</v>
      </c>
      <c r="AE8">
        <v>7.333333333333333</v>
      </c>
      <c r="AF8">
        <v>11</v>
      </c>
      <c r="AG8">
        <v>6.666666666666667</v>
      </c>
      <c r="AH8">
        <v>2.666666666666667</v>
      </c>
      <c r="AI8">
        <v>0.66666666666666663</v>
      </c>
      <c r="AJ8">
        <v>1</v>
      </c>
      <c r="AK8">
        <v>7</v>
      </c>
      <c r="AL8">
        <v>2.333333333333333</v>
      </c>
      <c r="AM8">
        <v>0</v>
      </c>
      <c r="AN8">
        <v>4.666666666666667</v>
      </c>
      <c r="AO8">
        <v>10.33333333333333</v>
      </c>
      <c r="AP8">
        <v>0.28399999999999997</v>
      </c>
      <c r="AQ8">
        <v>0.36733333333333329</v>
      </c>
      <c r="AR8">
        <v>0.46500000000000002</v>
      </c>
      <c r="AS8">
        <v>0.83266666666666678</v>
      </c>
      <c r="AT8">
        <v>18</v>
      </c>
      <c r="AU8">
        <v>0.66666666666666663</v>
      </c>
      <c r="AV8">
        <v>0.33333333333333331</v>
      </c>
      <c r="AW8">
        <v>0.33333333333333331</v>
      </c>
      <c r="AX8">
        <v>0.33333333333333331</v>
      </c>
      <c r="AY8">
        <v>0.66666666666666663</v>
      </c>
    </row>
    <row r="9" spans="1:51" x14ac:dyDescent="0.3">
      <c r="A9" t="s">
        <v>145</v>
      </c>
      <c r="B9" t="s">
        <v>144</v>
      </c>
      <c r="C9" t="s">
        <v>11</v>
      </c>
      <c r="D9" t="s">
        <v>164</v>
      </c>
      <c r="E9">
        <v>0</v>
      </c>
      <c r="F9">
        <v>43.666666666666657</v>
      </c>
      <c r="G9">
        <v>38</v>
      </c>
      <c r="H9">
        <v>7.333333333333333</v>
      </c>
      <c r="I9">
        <v>11</v>
      </c>
      <c r="J9">
        <v>6.666666666666667</v>
      </c>
      <c r="K9">
        <v>2.666666666666667</v>
      </c>
      <c r="L9">
        <v>0.66666666666666663</v>
      </c>
      <c r="M9">
        <v>1</v>
      </c>
      <c r="N9">
        <v>7</v>
      </c>
      <c r="O9">
        <v>2.333333333333333</v>
      </c>
      <c r="P9">
        <v>0</v>
      </c>
      <c r="Q9">
        <v>4.666666666666667</v>
      </c>
      <c r="R9">
        <v>10.33333333333333</v>
      </c>
      <c r="S9">
        <v>0.28399999999999997</v>
      </c>
      <c r="T9">
        <v>0.36733333333333329</v>
      </c>
      <c r="U9">
        <v>0.46500000000000002</v>
      </c>
      <c r="V9">
        <v>0.83266666666666678</v>
      </c>
      <c r="W9">
        <v>18</v>
      </c>
      <c r="X9">
        <v>0.66666666666666663</v>
      </c>
      <c r="Y9">
        <v>0.33333333333333331</v>
      </c>
      <c r="Z9">
        <v>0.33333333333333331</v>
      </c>
      <c r="AA9">
        <v>0.33333333333333331</v>
      </c>
      <c r="AB9">
        <v>0.66666666666666663</v>
      </c>
      <c r="AC9">
        <v>37.333333333333343</v>
      </c>
      <c r="AD9">
        <v>33</v>
      </c>
      <c r="AE9">
        <v>4</v>
      </c>
      <c r="AF9">
        <v>8</v>
      </c>
      <c r="AG9">
        <v>4.333333333333333</v>
      </c>
      <c r="AH9">
        <v>2.333333333333333</v>
      </c>
      <c r="AI9">
        <v>0.33333333333333331</v>
      </c>
      <c r="AJ9">
        <v>1</v>
      </c>
      <c r="AK9">
        <v>4</v>
      </c>
      <c r="AL9">
        <v>0</v>
      </c>
      <c r="AM9">
        <v>0.66666666666666663</v>
      </c>
      <c r="AN9">
        <v>3</v>
      </c>
      <c r="AO9">
        <v>9.3333333333333339</v>
      </c>
      <c r="AP9">
        <v>0.23899999999999999</v>
      </c>
      <c r="AQ9">
        <v>0.3203333333333333</v>
      </c>
      <c r="AR9">
        <v>0.41966666666666669</v>
      </c>
      <c r="AS9">
        <v>0.7406666666666667</v>
      </c>
      <c r="AT9">
        <v>14</v>
      </c>
      <c r="AU9">
        <v>0.66666666666666663</v>
      </c>
      <c r="AV9">
        <v>1</v>
      </c>
      <c r="AW9">
        <v>0.33333333333333331</v>
      </c>
      <c r="AX9">
        <v>0</v>
      </c>
      <c r="AY9">
        <v>0.33333333333333331</v>
      </c>
    </row>
    <row r="10" spans="1:51" x14ac:dyDescent="0.3">
      <c r="A10" t="s">
        <v>152</v>
      </c>
      <c r="B10" t="s">
        <v>147</v>
      </c>
      <c r="C10" t="s">
        <v>10</v>
      </c>
      <c r="D10" t="s">
        <v>167</v>
      </c>
      <c r="E10">
        <v>0</v>
      </c>
      <c r="F10">
        <v>36.666666666666657</v>
      </c>
      <c r="G10">
        <v>31.5</v>
      </c>
      <c r="H10">
        <v>4.666666666666667</v>
      </c>
      <c r="I10">
        <v>7.5</v>
      </c>
      <c r="J10">
        <v>5.333333333333333</v>
      </c>
      <c r="K10">
        <v>1.166666666666667</v>
      </c>
      <c r="L10">
        <v>0</v>
      </c>
      <c r="M10">
        <v>1</v>
      </c>
      <c r="N10">
        <v>4.333333333333333</v>
      </c>
      <c r="O10">
        <v>1</v>
      </c>
      <c r="P10">
        <v>0.33333333333333331</v>
      </c>
      <c r="Q10">
        <v>4.166666666666667</v>
      </c>
      <c r="R10">
        <v>8.5</v>
      </c>
      <c r="S10">
        <v>0.23599999999999999</v>
      </c>
      <c r="T10">
        <v>0.32166666666666671</v>
      </c>
      <c r="U10">
        <v>0.36349999999999999</v>
      </c>
      <c r="V10">
        <v>0.68483333333333329</v>
      </c>
      <c r="W10">
        <v>11.66666666666667</v>
      </c>
      <c r="X10">
        <v>1</v>
      </c>
      <c r="Y10">
        <v>0.33333333333333331</v>
      </c>
      <c r="Z10">
        <v>0</v>
      </c>
      <c r="AA10">
        <v>0.5</v>
      </c>
      <c r="AB10">
        <v>0</v>
      </c>
      <c r="AC10">
        <v>39.4</v>
      </c>
      <c r="AD10">
        <v>31.8</v>
      </c>
      <c r="AE10">
        <v>4.5999999999999996</v>
      </c>
      <c r="AF10">
        <v>7.6</v>
      </c>
      <c r="AG10">
        <v>4.4000000000000004</v>
      </c>
      <c r="AH10">
        <v>2.6</v>
      </c>
      <c r="AI10">
        <v>0</v>
      </c>
      <c r="AJ10">
        <v>0.6</v>
      </c>
      <c r="AK10">
        <v>4.2</v>
      </c>
      <c r="AL10">
        <v>1</v>
      </c>
      <c r="AM10">
        <v>0.2</v>
      </c>
      <c r="AN10">
        <v>6.2</v>
      </c>
      <c r="AO10">
        <v>7.8</v>
      </c>
      <c r="AP10">
        <v>0.2334</v>
      </c>
      <c r="AQ10">
        <v>0.36420000000000002</v>
      </c>
      <c r="AR10">
        <v>0.36559999999999998</v>
      </c>
      <c r="AS10">
        <v>0.72959999999999992</v>
      </c>
      <c r="AT10">
        <v>12</v>
      </c>
      <c r="AU10">
        <v>0.6</v>
      </c>
      <c r="AV10">
        <v>0.6</v>
      </c>
      <c r="AW10">
        <v>0</v>
      </c>
      <c r="AX10">
        <v>0.8</v>
      </c>
      <c r="AY10">
        <v>0</v>
      </c>
    </row>
    <row r="11" spans="1:51" x14ac:dyDescent="0.3">
      <c r="A11" t="s">
        <v>147</v>
      </c>
      <c r="B11" t="s">
        <v>152</v>
      </c>
      <c r="C11" t="s">
        <v>11</v>
      </c>
      <c r="D11" t="s">
        <v>168</v>
      </c>
      <c r="E11">
        <v>0</v>
      </c>
      <c r="F11">
        <v>39.4</v>
      </c>
      <c r="G11">
        <v>31.8</v>
      </c>
      <c r="H11">
        <v>4.5999999999999996</v>
      </c>
      <c r="I11">
        <v>7.6</v>
      </c>
      <c r="J11">
        <v>4.4000000000000004</v>
      </c>
      <c r="K11">
        <v>2.6</v>
      </c>
      <c r="L11">
        <v>0</v>
      </c>
      <c r="M11">
        <v>0.6</v>
      </c>
      <c r="N11">
        <v>4.2</v>
      </c>
      <c r="O11">
        <v>1</v>
      </c>
      <c r="P11">
        <v>0.2</v>
      </c>
      <c r="Q11">
        <v>6.2</v>
      </c>
      <c r="R11">
        <v>7.8</v>
      </c>
      <c r="S11">
        <v>0.2334</v>
      </c>
      <c r="T11">
        <v>0.36420000000000002</v>
      </c>
      <c r="U11">
        <v>0.36559999999999998</v>
      </c>
      <c r="V11">
        <v>0.72959999999999992</v>
      </c>
      <c r="W11">
        <v>12</v>
      </c>
      <c r="X11">
        <v>0.6</v>
      </c>
      <c r="Y11">
        <v>0.6</v>
      </c>
      <c r="Z11">
        <v>0</v>
      </c>
      <c r="AA11">
        <v>0.8</v>
      </c>
      <c r="AB11">
        <v>0</v>
      </c>
      <c r="AC11">
        <v>37.200000000000003</v>
      </c>
      <c r="AD11">
        <v>31.6</v>
      </c>
      <c r="AE11">
        <v>5.6</v>
      </c>
      <c r="AF11">
        <v>7.8</v>
      </c>
      <c r="AG11">
        <v>5.2</v>
      </c>
      <c r="AH11">
        <v>1.4</v>
      </c>
      <c r="AI11">
        <v>0</v>
      </c>
      <c r="AJ11">
        <v>1.2</v>
      </c>
      <c r="AK11">
        <v>5.2</v>
      </c>
      <c r="AL11">
        <v>1.2</v>
      </c>
      <c r="AM11">
        <v>0.2</v>
      </c>
      <c r="AN11">
        <v>4.4000000000000004</v>
      </c>
      <c r="AO11">
        <v>8</v>
      </c>
      <c r="AP11">
        <v>0.24440000000000001</v>
      </c>
      <c r="AQ11">
        <v>0.33300000000000002</v>
      </c>
      <c r="AR11">
        <v>0.39739999999999998</v>
      </c>
      <c r="AS11">
        <v>0.73019999999999996</v>
      </c>
      <c r="AT11">
        <v>12.8</v>
      </c>
      <c r="AU11">
        <v>1</v>
      </c>
      <c r="AV11">
        <v>0.4</v>
      </c>
      <c r="AW11">
        <v>0</v>
      </c>
      <c r="AX11">
        <v>0.6</v>
      </c>
      <c r="AY11">
        <v>0</v>
      </c>
    </row>
    <row r="12" spans="1:51" x14ac:dyDescent="0.3">
      <c r="A12" t="s">
        <v>141</v>
      </c>
      <c r="B12" t="s">
        <v>123</v>
      </c>
      <c r="C12" t="s">
        <v>10</v>
      </c>
      <c r="D12" t="s">
        <v>169</v>
      </c>
      <c r="E12">
        <v>0</v>
      </c>
      <c r="F12">
        <v>36</v>
      </c>
      <c r="G12">
        <v>30.333333333333329</v>
      </c>
      <c r="H12">
        <v>2.333333333333333</v>
      </c>
      <c r="I12">
        <v>5.666666666666667</v>
      </c>
      <c r="J12">
        <v>3.666666666666667</v>
      </c>
      <c r="K12">
        <v>1.333333333333333</v>
      </c>
      <c r="L12">
        <v>0</v>
      </c>
      <c r="M12">
        <v>0.66666666666666663</v>
      </c>
      <c r="N12">
        <v>2</v>
      </c>
      <c r="O12">
        <v>0.33333333333333331</v>
      </c>
      <c r="P12">
        <v>0.33333333333333331</v>
      </c>
      <c r="Q12">
        <v>4.666666666666667</v>
      </c>
      <c r="R12">
        <v>7</v>
      </c>
      <c r="S12">
        <v>0.186</v>
      </c>
      <c r="T12">
        <v>0.30533333333333329</v>
      </c>
      <c r="U12">
        <v>0.29633333333333328</v>
      </c>
      <c r="V12">
        <v>0.60133333333333339</v>
      </c>
      <c r="W12">
        <v>9</v>
      </c>
      <c r="X12">
        <v>1.333333333333333</v>
      </c>
      <c r="Y12">
        <v>0.66666666666666663</v>
      </c>
      <c r="Z12">
        <v>0</v>
      </c>
      <c r="AA12">
        <v>0.33333333333333331</v>
      </c>
      <c r="AB12">
        <v>0</v>
      </c>
      <c r="AC12">
        <v>38.333333333333343</v>
      </c>
      <c r="AD12">
        <v>35.666666666666657</v>
      </c>
      <c r="AE12">
        <v>4.333333333333333</v>
      </c>
      <c r="AF12">
        <v>10</v>
      </c>
      <c r="AG12">
        <v>6.666666666666667</v>
      </c>
      <c r="AH12">
        <v>1.666666666666667</v>
      </c>
      <c r="AI12">
        <v>0</v>
      </c>
      <c r="AJ12">
        <v>1.666666666666667</v>
      </c>
      <c r="AK12">
        <v>4.333333333333333</v>
      </c>
      <c r="AL12">
        <v>0.33333333333333331</v>
      </c>
      <c r="AM12">
        <v>0.66666666666666663</v>
      </c>
      <c r="AN12">
        <v>2.333333333333333</v>
      </c>
      <c r="AO12">
        <v>8</v>
      </c>
      <c r="AP12">
        <v>0.27400000000000002</v>
      </c>
      <c r="AQ12">
        <v>0.3173333333333333</v>
      </c>
      <c r="AR12">
        <v>0.45666666666666672</v>
      </c>
      <c r="AS12">
        <v>0.77366666666666661</v>
      </c>
      <c r="AT12">
        <v>16.666666666666671</v>
      </c>
      <c r="AU12">
        <v>0</v>
      </c>
      <c r="AV12">
        <v>0.33333333333333331</v>
      </c>
      <c r="AW12">
        <v>0</v>
      </c>
      <c r="AX12">
        <v>0</v>
      </c>
      <c r="AY12">
        <v>0</v>
      </c>
    </row>
    <row r="13" spans="1:51" x14ac:dyDescent="0.3">
      <c r="A13" t="s">
        <v>123</v>
      </c>
      <c r="B13" t="s">
        <v>141</v>
      </c>
      <c r="C13" t="s">
        <v>11</v>
      </c>
      <c r="D13" t="s">
        <v>170</v>
      </c>
      <c r="E13">
        <v>0</v>
      </c>
      <c r="F13">
        <v>38.333333333333343</v>
      </c>
      <c r="G13">
        <v>35.666666666666657</v>
      </c>
      <c r="H13">
        <v>4.333333333333333</v>
      </c>
      <c r="I13">
        <v>10</v>
      </c>
      <c r="J13">
        <v>6.666666666666667</v>
      </c>
      <c r="K13">
        <v>1.666666666666667</v>
      </c>
      <c r="L13">
        <v>0</v>
      </c>
      <c r="M13">
        <v>1.666666666666667</v>
      </c>
      <c r="N13">
        <v>4.333333333333333</v>
      </c>
      <c r="O13">
        <v>0.33333333333333331</v>
      </c>
      <c r="P13">
        <v>0.66666666666666663</v>
      </c>
      <c r="Q13">
        <v>2.333333333333333</v>
      </c>
      <c r="R13">
        <v>8</v>
      </c>
      <c r="S13">
        <v>0.27400000000000002</v>
      </c>
      <c r="T13">
        <v>0.3173333333333333</v>
      </c>
      <c r="U13">
        <v>0.45666666666666672</v>
      </c>
      <c r="V13">
        <v>0.77366666666666661</v>
      </c>
      <c r="W13">
        <v>16.666666666666671</v>
      </c>
      <c r="X13">
        <v>0</v>
      </c>
      <c r="Y13">
        <v>0.33333333333333331</v>
      </c>
      <c r="Z13">
        <v>0</v>
      </c>
      <c r="AA13">
        <v>0</v>
      </c>
      <c r="AB13">
        <v>0</v>
      </c>
      <c r="AC13">
        <v>36</v>
      </c>
      <c r="AD13">
        <v>30.333333333333329</v>
      </c>
      <c r="AE13">
        <v>2.333333333333333</v>
      </c>
      <c r="AF13">
        <v>5.666666666666667</v>
      </c>
      <c r="AG13">
        <v>3.666666666666667</v>
      </c>
      <c r="AH13">
        <v>1.333333333333333</v>
      </c>
      <c r="AI13">
        <v>0</v>
      </c>
      <c r="AJ13">
        <v>0.66666666666666663</v>
      </c>
      <c r="AK13">
        <v>2</v>
      </c>
      <c r="AL13">
        <v>0.33333333333333331</v>
      </c>
      <c r="AM13">
        <v>0.33333333333333331</v>
      </c>
      <c r="AN13">
        <v>4.666666666666667</v>
      </c>
      <c r="AO13">
        <v>7</v>
      </c>
      <c r="AP13">
        <v>0.186</v>
      </c>
      <c r="AQ13">
        <v>0.30533333333333329</v>
      </c>
      <c r="AR13">
        <v>0.29633333333333328</v>
      </c>
      <c r="AS13">
        <v>0.60133333333333339</v>
      </c>
      <c r="AT13">
        <v>9</v>
      </c>
      <c r="AU13">
        <v>1.333333333333333</v>
      </c>
      <c r="AV13">
        <v>0.66666666666666663</v>
      </c>
      <c r="AW13">
        <v>0</v>
      </c>
      <c r="AX13">
        <v>0.33333333333333331</v>
      </c>
      <c r="AY13">
        <v>0</v>
      </c>
    </row>
    <row r="14" spans="1:51" x14ac:dyDescent="0.3">
      <c r="A14" t="s">
        <v>127</v>
      </c>
      <c r="B14" t="s">
        <v>129</v>
      </c>
      <c r="C14" t="s">
        <v>10</v>
      </c>
      <c r="D14" t="s">
        <v>171</v>
      </c>
      <c r="E14">
        <v>0</v>
      </c>
      <c r="F14">
        <v>37.5</v>
      </c>
      <c r="G14">
        <v>33</v>
      </c>
      <c r="H14">
        <v>5.5</v>
      </c>
      <c r="I14">
        <v>8</v>
      </c>
      <c r="J14">
        <v>5.5</v>
      </c>
      <c r="K14">
        <v>1</v>
      </c>
      <c r="L14">
        <v>0</v>
      </c>
      <c r="M14">
        <v>1.5</v>
      </c>
      <c r="N14">
        <v>4</v>
      </c>
      <c r="O14">
        <v>0</v>
      </c>
      <c r="P14">
        <v>0.5</v>
      </c>
      <c r="Q14">
        <v>3.5</v>
      </c>
      <c r="R14">
        <v>7.5</v>
      </c>
      <c r="S14">
        <v>0.24199999999999999</v>
      </c>
      <c r="T14">
        <v>0.32400000000000001</v>
      </c>
      <c r="U14">
        <v>0.41</v>
      </c>
      <c r="V14">
        <v>0.73350000000000004</v>
      </c>
      <c r="W14">
        <v>13.5</v>
      </c>
      <c r="X14">
        <v>0.5</v>
      </c>
      <c r="Y14">
        <v>0.5</v>
      </c>
      <c r="Z14">
        <v>0.5</v>
      </c>
      <c r="AA14">
        <v>0</v>
      </c>
      <c r="AB14">
        <v>0</v>
      </c>
      <c r="AC14">
        <v>40</v>
      </c>
      <c r="AD14">
        <v>36</v>
      </c>
      <c r="AE14">
        <v>4.5</v>
      </c>
      <c r="AF14">
        <v>10</v>
      </c>
      <c r="AG14">
        <v>5</v>
      </c>
      <c r="AH14">
        <v>3.5</v>
      </c>
      <c r="AI14">
        <v>0</v>
      </c>
      <c r="AJ14">
        <v>1.5</v>
      </c>
      <c r="AK14">
        <v>4.5</v>
      </c>
      <c r="AL14">
        <v>1.5</v>
      </c>
      <c r="AM14">
        <v>0</v>
      </c>
      <c r="AN14">
        <v>3</v>
      </c>
      <c r="AO14">
        <v>9.5</v>
      </c>
      <c r="AP14">
        <v>0.27800000000000002</v>
      </c>
      <c r="AQ14">
        <v>0.34949999999999998</v>
      </c>
      <c r="AR14">
        <v>0.50149999999999995</v>
      </c>
      <c r="AS14">
        <v>0.85200000000000009</v>
      </c>
      <c r="AT14">
        <v>18</v>
      </c>
      <c r="AU14">
        <v>2</v>
      </c>
      <c r="AV14">
        <v>1</v>
      </c>
      <c r="AW14">
        <v>0</v>
      </c>
      <c r="AX14">
        <v>0</v>
      </c>
      <c r="AY14">
        <v>0</v>
      </c>
    </row>
    <row r="15" spans="1:51" x14ac:dyDescent="0.3">
      <c r="A15" t="s">
        <v>129</v>
      </c>
      <c r="B15" t="s">
        <v>127</v>
      </c>
      <c r="C15" t="s">
        <v>11</v>
      </c>
      <c r="D15" t="s">
        <v>172</v>
      </c>
      <c r="E15">
        <v>0</v>
      </c>
      <c r="F15">
        <v>40</v>
      </c>
      <c r="G15">
        <v>36</v>
      </c>
      <c r="H15">
        <v>4.5</v>
      </c>
      <c r="I15">
        <v>10</v>
      </c>
      <c r="J15">
        <v>5</v>
      </c>
      <c r="K15">
        <v>3.5</v>
      </c>
      <c r="L15">
        <v>0</v>
      </c>
      <c r="M15">
        <v>1.5</v>
      </c>
      <c r="N15">
        <v>4.5</v>
      </c>
      <c r="O15">
        <v>1.5</v>
      </c>
      <c r="P15">
        <v>0</v>
      </c>
      <c r="Q15">
        <v>3</v>
      </c>
      <c r="R15">
        <v>9.5</v>
      </c>
      <c r="S15">
        <v>0.27800000000000002</v>
      </c>
      <c r="T15">
        <v>0.34949999999999998</v>
      </c>
      <c r="U15">
        <v>0.50149999999999995</v>
      </c>
      <c r="V15">
        <v>0.85200000000000009</v>
      </c>
      <c r="W15">
        <v>18</v>
      </c>
      <c r="X15">
        <v>2</v>
      </c>
      <c r="Y15">
        <v>1</v>
      </c>
      <c r="Z15">
        <v>0</v>
      </c>
      <c r="AA15">
        <v>0</v>
      </c>
      <c r="AB15">
        <v>0</v>
      </c>
      <c r="AC15">
        <v>37.5</v>
      </c>
      <c r="AD15">
        <v>33</v>
      </c>
      <c r="AE15">
        <v>5.5</v>
      </c>
      <c r="AF15">
        <v>8</v>
      </c>
      <c r="AG15">
        <v>5.5</v>
      </c>
      <c r="AH15">
        <v>1</v>
      </c>
      <c r="AI15">
        <v>0</v>
      </c>
      <c r="AJ15">
        <v>1.5</v>
      </c>
      <c r="AK15">
        <v>4</v>
      </c>
      <c r="AL15">
        <v>0</v>
      </c>
      <c r="AM15">
        <v>0.5</v>
      </c>
      <c r="AN15">
        <v>3.5</v>
      </c>
      <c r="AO15">
        <v>7.5</v>
      </c>
      <c r="AP15">
        <v>0.24199999999999999</v>
      </c>
      <c r="AQ15">
        <v>0.32400000000000001</v>
      </c>
      <c r="AR15">
        <v>0.41</v>
      </c>
      <c r="AS15">
        <v>0.73350000000000004</v>
      </c>
      <c r="AT15">
        <v>13.5</v>
      </c>
      <c r="AU15">
        <v>0.5</v>
      </c>
      <c r="AV15">
        <v>0.5</v>
      </c>
      <c r="AW15">
        <v>0.5</v>
      </c>
      <c r="AX15">
        <v>0</v>
      </c>
      <c r="AY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J27" sqref="J27"/>
    </sheetView>
  </sheetViews>
  <sheetFormatPr defaultRowHeight="14.4" x14ac:dyDescent="0.3"/>
  <cols>
    <col min="1" max="1" width="17.21875" bestFit="1" customWidth="1"/>
  </cols>
  <sheetData>
    <row r="1" spans="1:18" x14ac:dyDescent="0.3">
      <c r="A1" s="18" t="s">
        <v>56</v>
      </c>
      <c r="B1" s="18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8" t="s">
        <v>62</v>
      </c>
    </row>
    <row r="2" spans="1:18" x14ac:dyDescent="0.3">
      <c r="A2" t="s">
        <v>158</v>
      </c>
      <c r="B2" t="s">
        <v>151</v>
      </c>
      <c r="C2">
        <v>3.5</v>
      </c>
      <c r="D2">
        <v>125</v>
      </c>
      <c r="E2">
        <v>-160</v>
      </c>
      <c r="F2">
        <v>3.5</v>
      </c>
      <c r="G2">
        <v>114</v>
      </c>
      <c r="H2">
        <v>-146</v>
      </c>
      <c r="I2">
        <v>3.5</v>
      </c>
      <c r="J2">
        <v>120</v>
      </c>
      <c r="K2">
        <v>-155</v>
      </c>
      <c r="L2">
        <v>3.5</v>
      </c>
      <c r="M2">
        <v>115</v>
      </c>
      <c r="N2">
        <v>-152</v>
      </c>
      <c r="R2" s="12">
        <f t="shared" ref="R2:R30" si="0">MIN(C2,F2,I2,L2,O2)</f>
        <v>3.5</v>
      </c>
    </row>
    <row r="3" spans="1:18" x14ac:dyDescent="0.3">
      <c r="A3" t="s">
        <v>161</v>
      </c>
      <c r="B3" t="s">
        <v>139</v>
      </c>
      <c r="C3">
        <v>7.5</v>
      </c>
      <c r="D3">
        <v>120</v>
      </c>
      <c r="E3">
        <v>-155</v>
      </c>
      <c r="F3">
        <v>7.5</v>
      </c>
      <c r="G3">
        <v>102</v>
      </c>
      <c r="H3">
        <v>-130</v>
      </c>
      <c r="I3">
        <v>7.5</v>
      </c>
      <c r="J3">
        <v>110</v>
      </c>
      <c r="K3">
        <v>-145</v>
      </c>
      <c r="L3">
        <v>8.5</v>
      </c>
      <c r="M3">
        <v>116</v>
      </c>
      <c r="N3">
        <v>125</v>
      </c>
      <c r="R3" s="12">
        <f t="shared" si="0"/>
        <v>7.5</v>
      </c>
    </row>
    <row r="4" spans="1:18" x14ac:dyDescent="0.3">
      <c r="A4" t="s">
        <v>166</v>
      </c>
      <c r="B4" t="s">
        <v>125</v>
      </c>
      <c r="C4">
        <v>5.5</v>
      </c>
      <c r="D4">
        <v>-130</v>
      </c>
      <c r="E4">
        <v>100</v>
      </c>
      <c r="F4">
        <v>5.5</v>
      </c>
      <c r="G4">
        <v>-134</v>
      </c>
      <c r="H4">
        <v>106</v>
      </c>
      <c r="I4">
        <v>5.5</v>
      </c>
      <c r="J4">
        <v>-120</v>
      </c>
      <c r="K4">
        <v>-105</v>
      </c>
      <c r="L4">
        <v>5.5</v>
      </c>
      <c r="M4">
        <v>-120</v>
      </c>
      <c r="N4">
        <v>-112</v>
      </c>
      <c r="R4" s="12">
        <f t="shared" si="0"/>
        <v>5.5</v>
      </c>
    </row>
    <row r="5" spans="1:18" x14ac:dyDescent="0.3">
      <c r="A5" t="s">
        <v>159</v>
      </c>
      <c r="B5" t="s">
        <v>140</v>
      </c>
      <c r="C5">
        <v>5.5</v>
      </c>
      <c r="D5">
        <v>-110</v>
      </c>
      <c r="E5">
        <v>-120</v>
      </c>
      <c r="F5">
        <v>5.5</v>
      </c>
      <c r="G5">
        <v>-132</v>
      </c>
      <c r="H5">
        <v>104</v>
      </c>
      <c r="I5">
        <v>5.5</v>
      </c>
      <c r="J5">
        <v>-125</v>
      </c>
      <c r="K5">
        <v>-105</v>
      </c>
      <c r="L5">
        <v>5.5</v>
      </c>
      <c r="M5">
        <v>-141</v>
      </c>
      <c r="N5">
        <v>106</v>
      </c>
      <c r="R5" s="12">
        <f t="shared" si="0"/>
        <v>5.5</v>
      </c>
    </row>
    <row r="6" spans="1:18" x14ac:dyDescent="0.3">
      <c r="A6" t="s">
        <v>162</v>
      </c>
      <c r="B6" t="s">
        <v>126</v>
      </c>
      <c r="C6">
        <v>3.5</v>
      </c>
      <c r="D6">
        <v>-150</v>
      </c>
      <c r="E6">
        <v>100</v>
      </c>
      <c r="F6">
        <v>3.5</v>
      </c>
      <c r="G6">
        <v>-132</v>
      </c>
      <c r="H6">
        <v>104</v>
      </c>
      <c r="I6">
        <v>3.5</v>
      </c>
      <c r="J6">
        <v>-145</v>
      </c>
      <c r="K6">
        <v>110</v>
      </c>
      <c r="L6" t="s">
        <v>122</v>
      </c>
      <c r="M6" t="s">
        <v>122</v>
      </c>
      <c r="N6" t="s">
        <v>122</v>
      </c>
      <c r="R6" s="12">
        <f t="shared" si="0"/>
        <v>3.5</v>
      </c>
    </row>
    <row r="7" spans="1:18" x14ac:dyDescent="0.3">
      <c r="A7" t="s">
        <v>169</v>
      </c>
      <c r="B7" t="s">
        <v>141</v>
      </c>
      <c r="C7">
        <v>4.5</v>
      </c>
      <c r="D7">
        <v>-120</v>
      </c>
      <c r="E7">
        <v>-110</v>
      </c>
      <c r="F7">
        <v>4.5</v>
      </c>
      <c r="G7">
        <v>-111</v>
      </c>
      <c r="H7">
        <v>-115</v>
      </c>
      <c r="I7">
        <v>4.5</v>
      </c>
      <c r="J7">
        <v>-120</v>
      </c>
      <c r="K7">
        <v>-110</v>
      </c>
      <c r="L7">
        <v>4.5</v>
      </c>
      <c r="M7">
        <v>-122</v>
      </c>
      <c r="N7">
        <v>-109</v>
      </c>
      <c r="R7" s="12">
        <f t="shared" si="0"/>
        <v>4.5</v>
      </c>
    </row>
    <row r="8" spans="1:18" x14ac:dyDescent="0.3">
      <c r="A8" t="s">
        <v>171</v>
      </c>
      <c r="B8" t="s">
        <v>127</v>
      </c>
      <c r="C8">
        <v>3.5</v>
      </c>
      <c r="D8">
        <v>-120</v>
      </c>
      <c r="E8">
        <v>-110</v>
      </c>
      <c r="F8">
        <v>3.5</v>
      </c>
      <c r="G8">
        <v>-120</v>
      </c>
      <c r="H8">
        <v>-106</v>
      </c>
      <c r="I8">
        <v>3.5</v>
      </c>
      <c r="J8">
        <v>-130</v>
      </c>
      <c r="K8">
        <v>100</v>
      </c>
      <c r="L8">
        <v>3.5</v>
      </c>
      <c r="M8">
        <v>-125</v>
      </c>
      <c r="N8">
        <v>-107</v>
      </c>
      <c r="R8" s="12">
        <f t="shared" si="0"/>
        <v>3.5</v>
      </c>
    </row>
    <row r="9" spans="1:18" x14ac:dyDescent="0.3">
      <c r="A9" t="s">
        <v>173</v>
      </c>
      <c r="B9" t="s">
        <v>142</v>
      </c>
      <c r="C9">
        <v>6.5</v>
      </c>
      <c r="D9">
        <v>110</v>
      </c>
      <c r="E9">
        <v>-145</v>
      </c>
      <c r="F9">
        <v>6.5</v>
      </c>
      <c r="G9">
        <v>100</v>
      </c>
      <c r="H9">
        <v>-128</v>
      </c>
      <c r="I9">
        <v>6.5</v>
      </c>
      <c r="J9">
        <v>115</v>
      </c>
      <c r="K9">
        <v>-150</v>
      </c>
      <c r="L9">
        <v>6.5</v>
      </c>
      <c r="M9">
        <v>-105</v>
      </c>
      <c r="N9">
        <v>-127</v>
      </c>
      <c r="R9" s="12">
        <f t="shared" si="0"/>
        <v>6.5</v>
      </c>
    </row>
    <row r="10" spans="1:18" x14ac:dyDescent="0.3">
      <c r="A10" t="s">
        <v>172</v>
      </c>
      <c r="B10" t="s">
        <v>128</v>
      </c>
      <c r="C10">
        <v>3.5</v>
      </c>
      <c r="D10">
        <v>-120</v>
      </c>
      <c r="E10">
        <v>-110</v>
      </c>
      <c r="F10">
        <v>3.5</v>
      </c>
      <c r="G10">
        <v>-116</v>
      </c>
      <c r="H10">
        <v>-110</v>
      </c>
      <c r="I10">
        <v>3.5</v>
      </c>
      <c r="J10">
        <v>-125</v>
      </c>
      <c r="K10">
        <v>-105</v>
      </c>
      <c r="L10">
        <v>3.5</v>
      </c>
      <c r="M10">
        <v>-109</v>
      </c>
      <c r="N10">
        <v>-122</v>
      </c>
      <c r="R10" s="12">
        <f t="shared" si="0"/>
        <v>3.5</v>
      </c>
    </row>
    <row r="11" spans="1:18" x14ac:dyDescent="0.3">
      <c r="A11" t="s">
        <v>174</v>
      </c>
      <c r="B11" t="s">
        <v>143</v>
      </c>
      <c r="C11">
        <v>4.5</v>
      </c>
      <c r="D11">
        <v>-140</v>
      </c>
      <c r="E11">
        <v>110</v>
      </c>
      <c r="F11">
        <v>4.5</v>
      </c>
      <c r="G11">
        <v>-146</v>
      </c>
      <c r="H11">
        <v>116</v>
      </c>
      <c r="I11">
        <v>4.5</v>
      </c>
      <c r="J11">
        <v>-140</v>
      </c>
      <c r="K11">
        <v>110</v>
      </c>
      <c r="L11">
        <v>4.5</v>
      </c>
      <c r="M11">
        <v>-129</v>
      </c>
      <c r="N11">
        <v>-104</v>
      </c>
      <c r="R11" s="12">
        <f t="shared" si="0"/>
        <v>4.5</v>
      </c>
    </row>
    <row r="12" spans="1:18" x14ac:dyDescent="0.3">
      <c r="A12" t="s">
        <v>163</v>
      </c>
      <c r="B12" t="s">
        <v>144</v>
      </c>
      <c r="C12">
        <v>4.5</v>
      </c>
      <c r="D12">
        <v>-125</v>
      </c>
      <c r="E12">
        <v>-105</v>
      </c>
      <c r="F12">
        <v>4.5</v>
      </c>
      <c r="G12">
        <v>-142</v>
      </c>
      <c r="H12">
        <v>112</v>
      </c>
      <c r="I12">
        <v>4.5</v>
      </c>
      <c r="J12" t="s">
        <v>122</v>
      </c>
      <c r="K12" t="s">
        <v>122</v>
      </c>
      <c r="L12">
        <v>4.5</v>
      </c>
      <c r="M12">
        <v>145</v>
      </c>
      <c r="N12">
        <v>118</v>
      </c>
      <c r="R12" s="12">
        <f t="shared" si="0"/>
        <v>4.5</v>
      </c>
    </row>
    <row r="13" spans="1:18" x14ac:dyDescent="0.3">
      <c r="A13" t="s">
        <v>167</v>
      </c>
      <c r="B13" t="s">
        <v>152</v>
      </c>
      <c r="C13">
        <v>5.5</v>
      </c>
      <c r="D13">
        <v>-160</v>
      </c>
      <c r="E13">
        <v>125</v>
      </c>
      <c r="F13">
        <v>5.5</v>
      </c>
      <c r="G13">
        <v>-170</v>
      </c>
      <c r="H13">
        <v>132</v>
      </c>
      <c r="I13">
        <v>5.5</v>
      </c>
      <c r="J13">
        <v>-165</v>
      </c>
      <c r="K13">
        <v>125</v>
      </c>
      <c r="L13">
        <v>5.5</v>
      </c>
      <c r="M13">
        <v>125</v>
      </c>
      <c r="N13">
        <v>130</v>
      </c>
      <c r="R13" s="12">
        <f t="shared" si="0"/>
        <v>5.5</v>
      </c>
    </row>
    <row r="14" spans="1:18" x14ac:dyDescent="0.3">
      <c r="A14" t="s">
        <v>164</v>
      </c>
      <c r="B14" t="s">
        <v>145</v>
      </c>
      <c r="C14">
        <v>7.5</v>
      </c>
      <c r="D14">
        <v>-155</v>
      </c>
      <c r="E14">
        <v>120</v>
      </c>
      <c r="F14">
        <v>6.5</v>
      </c>
      <c r="G14">
        <v>108</v>
      </c>
      <c r="H14">
        <v>-136</v>
      </c>
      <c r="I14">
        <v>7.5</v>
      </c>
      <c r="J14">
        <v>-165</v>
      </c>
      <c r="K14">
        <v>125</v>
      </c>
      <c r="L14">
        <v>7.5</v>
      </c>
      <c r="M14">
        <v>125</v>
      </c>
      <c r="N14">
        <v>123</v>
      </c>
      <c r="R14" s="12">
        <f t="shared" si="0"/>
        <v>6.5</v>
      </c>
    </row>
    <row r="15" spans="1:18" x14ac:dyDescent="0.3">
      <c r="A15" t="s">
        <v>160</v>
      </c>
      <c r="B15" t="s">
        <v>64</v>
      </c>
      <c r="C15">
        <v>4.5</v>
      </c>
      <c r="D15">
        <v>-135</v>
      </c>
      <c r="E15">
        <v>105</v>
      </c>
      <c r="F15">
        <v>4.5</v>
      </c>
      <c r="G15">
        <v>-122</v>
      </c>
      <c r="H15">
        <v>-106</v>
      </c>
      <c r="I15">
        <v>4.5</v>
      </c>
      <c r="J15">
        <v>-130</v>
      </c>
      <c r="K15">
        <v>100</v>
      </c>
      <c r="L15">
        <v>4.5</v>
      </c>
      <c r="M15">
        <v>-117</v>
      </c>
      <c r="N15">
        <v>-114</v>
      </c>
      <c r="R15" s="12">
        <f t="shared" si="0"/>
        <v>4.5</v>
      </c>
    </row>
    <row r="16" spans="1:18" x14ac:dyDescent="0.3">
      <c r="A16" t="s">
        <v>170</v>
      </c>
      <c r="B16" t="s">
        <v>123</v>
      </c>
      <c r="C16">
        <v>4.5</v>
      </c>
      <c r="D16">
        <v>-145</v>
      </c>
      <c r="E16">
        <v>110</v>
      </c>
      <c r="F16">
        <v>4.5</v>
      </c>
      <c r="G16">
        <v>-142</v>
      </c>
      <c r="H16">
        <v>112</v>
      </c>
      <c r="I16">
        <v>4.5</v>
      </c>
      <c r="J16">
        <v>-140</v>
      </c>
      <c r="K16">
        <v>105</v>
      </c>
      <c r="L16">
        <v>4.5</v>
      </c>
      <c r="M16">
        <v>-137</v>
      </c>
      <c r="N16">
        <v>104</v>
      </c>
      <c r="R16" s="12">
        <f t="shared" si="0"/>
        <v>4.5</v>
      </c>
    </row>
    <row r="17" spans="1:18" x14ac:dyDescent="0.3">
      <c r="A17" t="s">
        <v>165</v>
      </c>
      <c r="B17" t="s">
        <v>146</v>
      </c>
      <c r="C17">
        <v>3.5</v>
      </c>
      <c r="D17">
        <v>150</v>
      </c>
      <c r="E17">
        <v>-200</v>
      </c>
      <c r="F17">
        <v>4.5</v>
      </c>
      <c r="G17">
        <v>-136</v>
      </c>
      <c r="H17">
        <v>106</v>
      </c>
      <c r="I17">
        <v>3.5</v>
      </c>
      <c r="J17">
        <v>130</v>
      </c>
      <c r="K17">
        <v>-165</v>
      </c>
      <c r="L17">
        <v>4.5</v>
      </c>
      <c r="M17">
        <v>-143</v>
      </c>
      <c r="N17">
        <v>108</v>
      </c>
      <c r="R17" s="12">
        <f t="shared" si="0"/>
        <v>3.5</v>
      </c>
    </row>
    <row r="18" spans="1:18" x14ac:dyDescent="0.3">
      <c r="A18" t="s">
        <v>168</v>
      </c>
      <c r="B18" t="s">
        <v>147</v>
      </c>
      <c r="C18">
        <v>4.5</v>
      </c>
      <c r="D18">
        <v>-125</v>
      </c>
      <c r="E18">
        <v>-110</v>
      </c>
      <c r="F18">
        <v>4.5</v>
      </c>
      <c r="G18">
        <v>-106</v>
      </c>
      <c r="H18">
        <v>-122</v>
      </c>
      <c r="I18">
        <v>4.5</v>
      </c>
      <c r="J18">
        <v>-105</v>
      </c>
      <c r="K18">
        <v>-125</v>
      </c>
      <c r="L18">
        <v>4.5</v>
      </c>
      <c r="M18">
        <v>-110</v>
      </c>
      <c r="N18">
        <v>-121</v>
      </c>
      <c r="R18" s="12">
        <f t="shared" si="0"/>
        <v>4.5</v>
      </c>
    </row>
    <row r="19" spans="1:18" x14ac:dyDescent="0.3">
      <c r="R19" s="12">
        <f t="shared" si="0"/>
        <v>0</v>
      </c>
    </row>
    <row r="20" spans="1:18" x14ac:dyDescent="0.3">
      <c r="R20" s="12">
        <f t="shared" si="0"/>
        <v>0</v>
      </c>
    </row>
    <row r="21" spans="1:18" x14ac:dyDescent="0.3">
      <c r="R21" s="12">
        <f t="shared" si="0"/>
        <v>0</v>
      </c>
    </row>
    <row r="22" spans="1:18" x14ac:dyDescent="0.3">
      <c r="R22" s="12">
        <f t="shared" si="0"/>
        <v>0</v>
      </c>
    </row>
    <row r="23" spans="1:18" x14ac:dyDescent="0.3">
      <c r="R23" s="12">
        <f t="shared" si="0"/>
        <v>0</v>
      </c>
    </row>
    <row r="24" spans="1:18" x14ac:dyDescent="0.3">
      <c r="R24" s="12">
        <f t="shared" si="0"/>
        <v>0</v>
      </c>
    </row>
    <row r="25" spans="1:18" x14ac:dyDescent="0.3">
      <c r="R25" s="12">
        <f t="shared" si="0"/>
        <v>0</v>
      </c>
    </row>
    <row r="26" spans="1:18" x14ac:dyDescent="0.3">
      <c r="R26" s="12">
        <f t="shared" si="0"/>
        <v>0</v>
      </c>
    </row>
    <row r="27" spans="1:18" x14ac:dyDescent="0.3">
      <c r="R27" s="12">
        <f t="shared" si="0"/>
        <v>0</v>
      </c>
    </row>
    <row r="28" spans="1:18" x14ac:dyDescent="0.3">
      <c r="R28" s="12">
        <f t="shared" si="0"/>
        <v>0</v>
      </c>
    </row>
    <row r="29" spans="1:18" x14ac:dyDescent="0.3">
      <c r="R29" s="12">
        <f t="shared" si="0"/>
        <v>0</v>
      </c>
    </row>
    <row r="30" spans="1:18" x14ac:dyDescent="0.3">
      <c r="R30" s="12">
        <f t="shared" si="0"/>
        <v>0</v>
      </c>
    </row>
    <row r="31" spans="1:18" x14ac:dyDescent="0.3">
      <c r="R31" s="12">
        <f t="shared" ref="R31" si="1">MIN(C31,F31,I31,L31,O31)</f>
        <v>0</v>
      </c>
    </row>
    <row r="32" spans="1:18" x14ac:dyDescent="0.3">
      <c r="R32" s="12">
        <f t="shared" ref="R32:R33" si="2">MIN(C32,F32,I32,L32,O32)</f>
        <v>0</v>
      </c>
    </row>
    <row r="33" spans="18:18" x14ac:dyDescent="0.3">
      <c r="R33" s="12">
        <f t="shared" si="2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19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6</v>
      </c>
      <c r="B2" s="1">
        <v>6.01</v>
      </c>
      <c r="C2" s="1">
        <v>4.0599999999999996</v>
      </c>
      <c r="D2" s="1">
        <v>5.19</v>
      </c>
      <c r="F2" s="1"/>
      <c r="G2" s="1"/>
      <c r="H2" s="1"/>
    </row>
    <row r="3" spans="1:8" ht="15" thickBot="1" x14ac:dyDescent="0.35">
      <c r="A3" s="1">
        <v>5</v>
      </c>
      <c r="B3" s="1">
        <v>4.1500000000000004</v>
      </c>
      <c r="C3" s="1">
        <v>5.0199999999999996</v>
      </c>
      <c r="D3" s="1">
        <v>3.46</v>
      </c>
      <c r="F3" s="1"/>
      <c r="G3" s="1"/>
      <c r="H3" s="1"/>
    </row>
    <row r="4" spans="1:8" ht="15" thickBot="1" x14ac:dyDescent="0.35">
      <c r="A4" s="1">
        <v>25</v>
      </c>
      <c r="B4" s="1">
        <v>3.04</v>
      </c>
      <c r="C4" s="1">
        <v>5.01</v>
      </c>
      <c r="D4" s="1">
        <v>6.04</v>
      </c>
      <c r="F4" s="1"/>
      <c r="G4" s="1"/>
      <c r="H4" s="1"/>
    </row>
    <row r="5" spans="1:8" ht="15" thickBot="1" x14ac:dyDescent="0.35">
      <c r="A5" s="1">
        <v>26</v>
      </c>
      <c r="B5" s="1">
        <v>5.05</v>
      </c>
      <c r="C5" s="1">
        <v>5.03</v>
      </c>
      <c r="D5" s="1">
        <v>5.3</v>
      </c>
      <c r="F5" s="1"/>
      <c r="G5" s="1"/>
      <c r="H5" s="1"/>
    </row>
    <row r="6" spans="1:8" ht="15" thickBot="1" x14ac:dyDescent="0.35">
      <c r="A6" s="1">
        <v>1</v>
      </c>
      <c r="B6" s="1">
        <v>4.21</v>
      </c>
      <c r="C6" s="1">
        <v>3.04</v>
      </c>
      <c r="D6" s="1">
        <v>6.18</v>
      </c>
      <c r="F6" s="1"/>
      <c r="G6" s="1"/>
      <c r="H6" s="1"/>
    </row>
    <row r="7" spans="1:8" ht="15" thickBot="1" x14ac:dyDescent="0.35">
      <c r="A7" s="1">
        <v>9</v>
      </c>
      <c r="B7" s="1">
        <v>2.31</v>
      </c>
      <c r="C7" s="1">
        <v>4.22</v>
      </c>
      <c r="D7" s="1">
        <v>4.38</v>
      </c>
      <c r="F7" s="1"/>
      <c r="G7" s="1"/>
      <c r="H7" s="1"/>
    </row>
    <row r="8" spans="1:8" ht="15" thickBot="1" x14ac:dyDescent="0.35">
      <c r="A8" s="1">
        <v>17</v>
      </c>
      <c r="B8" s="1">
        <v>3.01</v>
      </c>
      <c r="C8" s="1">
        <v>4.04</v>
      </c>
      <c r="D8" s="1">
        <v>4.84</v>
      </c>
      <c r="F8" s="1"/>
      <c r="G8" s="1"/>
      <c r="H8" s="1"/>
    </row>
    <row r="9" spans="1:8" ht="15" thickBot="1" x14ac:dyDescent="0.35">
      <c r="A9" s="1">
        <v>14</v>
      </c>
      <c r="B9" s="1">
        <v>5.01</v>
      </c>
      <c r="C9" s="1">
        <v>3.01</v>
      </c>
      <c r="D9" s="1">
        <v>4.76</v>
      </c>
      <c r="F9" s="1"/>
      <c r="G9" s="1"/>
      <c r="H9" s="1"/>
    </row>
    <row r="10" spans="1:8" ht="15" thickBot="1" x14ac:dyDescent="0.35">
      <c r="A10" s="1">
        <v>20</v>
      </c>
      <c r="B10" s="1">
        <v>4.01</v>
      </c>
      <c r="C10" s="1">
        <v>4.09</v>
      </c>
      <c r="D10" s="1">
        <v>4.88</v>
      </c>
      <c r="F10" s="1"/>
      <c r="G10" s="1"/>
      <c r="H10" s="1"/>
    </row>
    <row r="11" spans="1:8" ht="15" thickBot="1" x14ac:dyDescent="0.35">
      <c r="A11" s="1">
        <v>7</v>
      </c>
      <c r="B11" s="1">
        <v>6</v>
      </c>
      <c r="C11" s="1">
        <v>6.04</v>
      </c>
      <c r="D11" s="1">
        <v>4.3600000000000003</v>
      </c>
      <c r="F11" s="1"/>
      <c r="G11" s="1"/>
      <c r="H11" s="1"/>
    </row>
    <row r="12" spans="1:8" ht="15" thickBot="1" x14ac:dyDescent="0.35">
      <c r="A12" s="1">
        <v>22</v>
      </c>
      <c r="B12" s="1">
        <v>4.09</v>
      </c>
      <c r="C12" s="1">
        <v>7.03</v>
      </c>
      <c r="D12" s="1">
        <v>5.0599999999999996</v>
      </c>
      <c r="F12" s="1"/>
      <c r="G12" s="1"/>
      <c r="H12" s="1"/>
    </row>
    <row r="13" spans="1:8" ht="15" thickBot="1" x14ac:dyDescent="0.35">
      <c r="A13" s="1">
        <v>30</v>
      </c>
      <c r="B13" s="1">
        <v>4.3099999999999996</v>
      </c>
      <c r="C13" s="1">
        <v>5.05</v>
      </c>
      <c r="D13" s="1">
        <v>3.78</v>
      </c>
      <c r="F13" s="1"/>
      <c r="G13" s="1"/>
      <c r="H13" s="1"/>
    </row>
    <row r="14" spans="1:8" ht="15" thickBot="1" x14ac:dyDescent="0.35">
      <c r="A14" s="1">
        <v>11</v>
      </c>
      <c r="B14" s="1">
        <v>3.01</v>
      </c>
      <c r="C14" s="1">
        <v>4.16</v>
      </c>
      <c r="D14" s="1">
        <v>5.5</v>
      </c>
      <c r="F14" s="1"/>
      <c r="G14" s="1"/>
      <c r="H14" s="1"/>
    </row>
    <row r="15" spans="1:8" ht="15" thickBot="1" x14ac:dyDescent="0.35">
      <c r="A15" s="1">
        <v>2</v>
      </c>
      <c r="B15" s="1">
        <v>5.04</v>
      </c>
      <c r="C15" s="1">
        <v>4.9800000000000004</v>
      </c>
      <c r="D15" s="1">
        <v>4.16</v>
      </c>
      <c r="F15" s="1"/>
      <c r="G15" s="1"/>
      <c r="H15" s="1"/>
    </row>
    <row r="16" spans="1:8" ht="15" thickBot="1" x14ac:dyDescent="0.35">
      <c r="A16" s="1">
        <v>8</v>
      </c>
      <c r="B16" s="1">
        <v>5.07</v>
      </c>
      <c r="C16" s="1">
        <v>4.0199999999999996</v>
      </c>
      <c r="D16" s="1">
        <v>5.2</v>
      </c>
    </row>
    <row r="17" spans="1:4" ht="15" thickBot="1" x14ac:dyDescent="0.35">
      <c r="A17" s="1">
        <v>18</v>
      </c>
      <c r="B17" s="1">
        <v>2</v>
      </c>
      <c r="C17" s="1">
        <v>4.03</v>
      </c>
      <c r="D17" s="1">
        <v>5.48</v>
      </c>
    </row>
    <row r="18" spans="1:4" ht="15" thickBot="1" x14ac:dyDescent="0.35">
      <c r="A18" s="1">
        <v>13</v>
      </c>
      <c r="B18" s="1">
        <v>2.06</v>
      </c>
      <c r="C18" s="1">
        <v>4.1399999999999997</v>
      </c>
      <c r="D18" s="1">
        <v>6.1</v>
      </c>
    </row>
    <row r="19" spans="1:4" ht="15" thickBot="1" x14ac:dyDescent="0.35">
      <c r="A19" s="1">
        <v>3</v>
      </c>
      <c r="B19" s="1">
        <v>4.05</v>
      </c>
      <c r="C19" s="1">
        <v>4.0999999999999996</v>
      </c>
      <c r="D19" s="1">
        <v>2.94</v>
      </c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19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6</v>
      </c>
      <c r="B2" s="1">
        <v>5.7170268128514001</v>
      </c>
      <c r="C2" s="1">
        <v>4.0199689610634</v>
      </c>
      <c r="D2" s="1">
        <v>4.4731883888305699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5</v>
      </c>
      <c r="B3" s="1">
        <v>3.5578629242206601</v>
      </c>
      <c r="C3" s="1">
        <v>5.2730617662827397</v>
      </c>
      <c r="D3" s="1">
        <v>3.9996307366273101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25</v>
      </c>
      <c r="B4" s="1">
        <v>3.7113702810808098</v>
      </c>
      <c r="C4" s="1">
        <v>4.8503869461582498</v>
      </c>
      <c r="D4" s="1">
        <v>5.9541645535822401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26</v>
      </c>
      <c r="B5" s="1">
        <v>5.0909056539276198</v>
      </c>
      <c r="C5" s="1">
        <v>5.0933907178953799</v>
      </c>
      <c r="D5" s="1">
        <v>6.39288765281416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</v>
      </c>
      <c r="B6" s="1">
        <v>3.9947114467140401</v>
      </c>
      <c r="C6" s="1">
        <v>2.6659841773395501</v>
      </c>
      <c r="D6" s="1">
        <v>5.8964089236437198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9</v>
      </c>
      <c r="B7" s="1">
        <v>1.7486752690654399</v>
      </c>
      <c r="C7" s="1">
        <v>4.5931719079272799</v>
      </c>
      <c r="D7" s="1">
        <v>3.2616583249440101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17</v>
      </c>
      <c r="B8" s="1">
        <v>3.3705514883079601</v>
      </c>
      <c r="C8" s="1">
        <v>4.5662518091074</v>
      </c>
      <c r="D8" s="1">
        <v>3.3465285423897599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14</v>
      </c>
      <c r="B9" s="1">
        <v>5.1499182105792896</v>
      </c>
      <c r="C9" s="1">
        <v>3.2625215491303199</v>
      </c>
      <c r="D9" s="1">
        <v>6.5435699259239302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20</v>
      </c>
      <c r="B10" s="1">
        <v>4.0205262897566696</v>
      </c>
      <c r="C10" s="1">
        <v>4.1488664957413697</v>
      </c>
      <c r="D10" s="1">
        <v>4.7762737268875801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7</v>
      </c>
      <c r="B11" s="1">
        <v>6.0132705225703003</v>
      </c>
      <c r="C11" s="1">
        <v>5.8918971032786196</v>
      </c>
      <c r="D11" s="1">
        <v>6.0761711407902901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22</v>
      </c>
      <c r="B12" s="1">
        <v>3.9434447211955699</v>
      </c>
      <c r="C12" s="1">
        <v>7.7761669155875097</v>
      </c>
      <c r="D12" s="1">
        <v>4.2302913782018301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30</v>
      </c>
      <c r="B13" s="1">
        <v>3.98582843650175</v>
      </c>
      <c r="C13" s="1">
        <v>5.36847325575574</v>
      </c>
      <c r="D13" s="1">
        <v>5.0060626784014497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11</v>
      </c>
      <c r="B14" s="1">
        <v>3.42318194513591</v>
      </c>
      <c r="C14" s="1">
        <v>4.3967900869186298</v>
      </c>
      <c r="D14" s="1">
        <v>5.5601735452674603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2</v>
      </c>
      <c r="B15" s="1">
        <v>4.8132066319284696</v>
      </c>
      <c r="C15" s="1">
        <v>4.3718454302225203</v>
      </c>
      <c r="D15" s="1">
        <v>3.65634541621665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8</v>
      </c>
      <c r="B16" s="1">
        <v>5.8896531703910098</v>
      </c>
      <c r="C16" s="1">
        <v>4.08279063796516</v>
      </c>
      <c r="D16" s="1">
        <v>5.0575979616140501</v>
      </c>
    </row>
    <row r="17" spans="1:4" ht="15" thickBot="1" x14ac:dyDescent="0.35">
      <c r="A17" s="1">
        <v>18</v>
      </c>
      <c r="B17" s="1">
        <v>1.95952711182737</v>
      </c>
      <c r="C17" s="1">
        <v>3.7713663486483999</v>
      </c>
      <c r="D17" s="1">
        <v>6.2318951343725297</v>
      </c>
    </row>
    <row r="18" spans="1:4" ht="15" thickBot="1" x14ac:dyDescent="0.35">
      <c r="A18" s="1">
        <v>13</v>
      </c>
      <c r="B18" s="1">
        <v>2.5298278223960802</v>
      </c>
      <c r="C18" s="1">
        <v>3.62441715755604</v>
      </c>
      <c r="D18" s="1">
        <v>6.1129228532528099</v>
      </c>
    </row>
    <row r="19" spans="1:4" ht="15" thickBot="1" x14ac:dyDescent="0.35">
      <c r="A19" s="1">
        <v>3</v>
      </c>
      <c r="B19" s="1">
        <v>3.4813123312334602</v>
      </c>
      <c r="C19" s="1">
        <v>4.6015013758913597</v>
      </c>
      <c r="D19" s="1">
        <v>2.1870461763993601</v>
      </c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19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6</v>
      </c>
      <c r="B2" s="1">
        <v>5.8852010694002299</v>
      </c>
      <c r="C2" s="1">
        <v>4.0564892089755</v>
      </c>
      <c r="D2" s="1">
        <v>4.1871713685479</v>
      </c>
    </row>
    <row r="3" spans="1:4" ht="15" thickBot="1" x14ac:dyDescent="0.35">
      <c r="A3" s="1">
        <v>5</v>
      </c>
      <c r="B3" s="1">
        <v>3.72745145641571</v>
      </c>
      <c r="C3" s="1">
        <v>5.2787340804484701</v>
      </c>
      <c r="D3" s="1">
        <v>4.0724720645237902</v>
      </c>
    </row>
    <row r="4" spans="1:4" ht="15" thickBot="1" x14ac:dyDescent="0.35">
      <c r="A4" s="1">
        <v>25</v>
      </c>
      <c r="B4" s="1">
        <v>3.7237163174011401</v>
      </c>
      <c r="C4" s="1">
        <v>4.8723635861546404</v>
      </c>
      <c r="D4" s="1">
        <v>5.8615530212216598</v>
      </c>
    </row>
    <row r="5" spans="1:4" ht="15" thickBot="1" x14ac:dyDescent="0.35">
      <c r="A5" s="1">
        <v>26</v>
      </c>
      <c r="B5" s="1">
        <v>5.3329640579889999</v>
      </c>
      <c r="C5" s="1">
        <v>5.1553717822121898</v>
      </c>
      <c r="D5" s="1">
        <v>6.1953002587669896</v>
      </c>
    </row>
    <row r="6" spans="1:4" ht="15" thickBot="1" x14ac:dyDescent="0.35">
      <c r="A6" s="1">
        <v>1</v>
      </c>
      <c r="B6" s="1">
        <v>3.98752400523307</v>
      </c>
      <c r="C6" s="1">
        <v>2.7784628489731</v>
      </c>
      <c r="D6" s="1">
        <v>6.1092262461355098</v>
      </c>
    </row>
    <row r="7" spans="1:4" ht="15" thickBot="1" x14ac:dyDescent="0.35">
      <c r="A7" s="1">
        <v>9</v>
      </c>
      <c r="B7" s="1">
        <v>2.1377902293169102</v>
      </c>
      <c r="C7" s="1">
        <v>4.6051362694571001</v>
      </c>
      <c r="D7" s="1">
        <v>2.7687074881015699</v>
      </c>
    </row>
    <row r="8" spans="1:4" ht="15" thickBot="1" x14ac:dyDescent="0.35">
      <c r="A8" s="1">
        <v>17</v>
      </c>
      <c r="B8" s="1">
        <v>3.4207976212604301</v>
      </c>
      <c r="C8" s="1">
        <v>4.4875790651859102</v>
      </c>
      <c r="D8" s="1">
        <v>3.2127936383599498</v>
      </c>
    </row>
    <row r="9" spans="1:4" ht="15" thickBot="1" x14ac:dyDescent="0.35">
      <c r="A9" s="1">
        <v>14</v>
      </c>
      <c r="B9" s="1">
        <v>5.25328205554991</v>
      </c>
      <c r="C9" s="1">
        <v>3.39319734340895</v>
      </c>
      <c r="D9" s="1">
        <v>6.3832040781925903</v>
      </c>
    </row>
    <row r="10" spans="1:4" ht="15" thickBot="1" x14ac:dyDescent="0.35">
      <c r="A10" s="1">
        <v>20</v>
      </c>
      <c r="B10" s="1">
        <v>4.0650898494763599</v>
      </c>
      <c r="C10" s="1">
        <v>4.1983069542287801</v>
      </c>
      <c r="D10" s="1">
        <v>4.7959073422544503</v>
      </c>
    </row>
    <row r="11" spans="1:4" ht="15" thickBot="1" x14ac:dyDescent="0.35">
      <c r="A11" s="1">
        <v>7</v>
      </c>
      <c r="B11" s="1">
        <v>6.0946021405982904</v>
      </c>
      <c r="C11" s="1">
        <v>5.9355554286897103</v>
      </c>
      <c r="D11" s="1">
        <v>5.9962900745039596</v>
      </c>
    </row>
    <row r="12" spans="1:4" ht="15" thickBot="1" x14ac:dyDescent="0.35">
      <c r="A12" s="1">
        <v>22</v>
      </c>
      <c r="B12" s="1">
        <v>3.9763849618520699</v>
      </c>
      <c r="C12" s="1">
        <v>7.66196404056637</v>
      </c>
      <c r="D12" s="1">
        <v>4.1081329658951997</v>
      </c>
    </row>
    <row r="13" spans="1:4" ht="15" thickBot="1" x14ac:dyDescent="0.35">
      <c r="A13" s="1">
        <v>30</v>
      </c>
      <c r="B13" s="1">
        <v>4.1195784034304799</v>
      </c>
      <c r="C13" s="1">
        <v>5.4156665512166802</v>
      </c>
      <c r="D13" s="1">
        <v>4.8065463162551003</v>
      </c>
    </row>
    <row r="14" spans="1:4" ht="15" thickBot="1" x14ac:dyDescent="0.35">
      <c r="A14" s="1">
        <v>11</v>
      </c>
      <c r="B14" s="1">
        <v>3.3966557220964702</v>
      </c>
      <c r="C14" s="1">
        <v>4.3718921444933301</v>
      </c>
      <c r="D14" s="1">
        <v>5.49163933545411</v>
      </c>
    </row>
    <row r="15" spans="1:4" ht="15" thickBot="1" x14ac:dyDescent="0.35">
      <c r="A15" s="1">
        <v>2</v>
      </c>
      <c r="B15" s="1">
        <v>4.9331399374097398</v>
      </c>
      <c r="C15" s="1">
        <v>4.3722174301752403</v>
      </c>
      <c r="D15" s="1">
        <v>3.53098731251555</v>
      </c>
    </row>
    <row r="16" spans="1:4" ht="15" thickBot="1" x14ac:dyDescent="0.35">
      <c r="A16" s="1">
        <v>8</v>
      </c>
      <c r="B16" s="1">
        <v>5.8030024761859602</v>
      </c>
      <c r="C16" s="1">
        <v>4.0752466437608303</v>
      </c>
      <c r="D16" s="1">
        <v>5.1232096864742296</v>
      </c>
    </row>
    <row r="17" spans="1:4" ht="15" thickBot="1" x14ac:dyDescent="0.35">
      <c r="A17" s="1">
        <v>18</v>
      </c>
      <c r="B17" s="1">
        <v>2.1710398140802099</v>
      </c>
      <c r="C17" s="1">
        <v>3.8094481221579799</v>
      </c>
      <c r="D17" s="1">
        <v>6.0259619145433003</v>
      </c>
    </row>
    <row r="18" spans="1:4" ht="15" thickBot="1" x14ac:dyDescent="0.35">
      <c r="A18" s="1">
        <v>13</v>
      </c>
      <c r="B18" s="1">
        <v>2.5601734793340598</v>
      </c>
      <c r="C18" s="1">
        <v>3.7631376011559401</v>
      </c>
      <c r="D18" s="1">
        <v>6.0139579249117796</v>
      </c>
    </row>
    <row r="19" spans="1:4" ht="15" thickBot="1" x14ac:dyDescent="0.35">
      <c r="A19" s="1">
        <v>3</v>
      </c>
      <c r="B19" s="1">
        <v>3.7242760199782099</v>
      </c>
      <c r="C19" s="1">
        <v>4.68481707287813</v>
      </c>
      <c r="D19" s="1">
        <v>1.95681734522432</v>
      </c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19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6</v>
      </c>
      <c r="B2" s="1">
        <v>6.4794952681388001</v>
      </c>
      <c r="C2" s="1">
        <v>4.5122699386502996</v>
      </c>
      <c r="D2" s="1">
        <v>4.7251475261007698</v>
      </c>
    </row>
    <row r="3" spans="1:4" ht="15" thickBot="1" x14ac:dyDescent="0.35">
      <c r="A3" s="1">
        <v>5</v>
      </c>
      <c r="B3" s="1">
        <v>4.4358407079645996</v>
      </c>
      <c r="C3" s="1">
        <v>5.8688293370944997</v>
      </c>
      <c r="D3" s="1">
        <v>4.30191166776532</v>
      </c>
    </row>
    <row r="4" spans="1:4" ht="15" thickBot="1" x14ac:dyDescent="0.35">
      <c r="A4" s="1">
        <v>25</v>
      </c>
      <c r="B4" s="1">
        <v>3.5948616600790499</v>
      </c>
      <c r="C4" s="1">
        <v>5.8688293370944997</v>
      </c>
      <c r="D4" s="1">
        <v>6.5558252427184396</v>
      </c>
    </row>
    <row r="5" spans="1:4" ht="15" thickBot="1" x14ac:dyDescent="0.35">
      <c r="A5" s="1">
        <v>26</v>
      </c>
      <c r="B5" s="1">
        <v>6.0122116689280798</v>
      </c>
      <c r="C5" s="1">
        <v>5.8688293370944997</v>
      </c>
      <c r="D5" s="1">
        <v>4.5389114954221697</v>
      </c>
    </row>
    <row r="6" spans="1:4" ht="15" thickBot="1" x14ac:dyDescent="0.35">
      <c r="A6" s="1">
        <v>1</v>
      </c>
      <c r="B6" s="1">
        <v>4.4358407079645996</v>
      </c>
      <c r="C6" s="1">
        <v>3.2794959908361898</v>
      </c>
      <c r="D6" s="1">
        <v>5.0760769935838601</v>
      </c>
    </row>
    <row r="7" spans="1:4" ht="15" thickBot="1" x14ac:dyDescent="0.35">
      <c r="A7" s="1">
        <v>9</v>
      </c>
      <c r="B7" s="1">
        <v>3.1764705882352899</v>
      </c>
      <c r="C7" s="1">
        <v>4.5122699386502996</v>
      </c>
      <c r="D7" s="1">
        <v>4.1866323907455003</v>
      </c>
    </row>
    <row r="8" spans="1:4" ht="15" thickBot="1" x14ac:dyDescent="0.35">
      <c r="A8" s="1">
        <v>17</v>
      </c>
      <c r="B8" s="1">
        <v>3.5746527777777701</v>
      </c>
      <c r="C8" s="1">
        <v>4.5122699386502996</v>
      </c>
      <c r="D8" s="1">
        <v>4.36825227151256</v>
      </c>
    </row>
    <row r="9" spans="1:4" ht="15" thickBot="1" x14ac:dyDescent="0.35">
      <c r="A9" s="1">
        <v>14</v>
      </c>
      <c r="B9" s="1">
        <v>5.9077212806026296</v>
      </c>
      <c r="C9" s="1">
        <v>3.2794959908361898</v>
      </c>
      <c r="D9" s="1">
        <v>4.5529486366518697</v>
      </c>
    </row>
    <row r="10" spans="1:4" ht="15" thickBot="1" x14ac:dyDescent="0.35">
      <c r="A10" s="1">
        <v>20</v>
      </c>
      <c r="B10" s="1">
        <v>4.4358407079645996</v>
      </c>
      <c r="C10" s="1">
        <v>4.5122699386502996</v>
      </c>
      <c r="D10" s="1">
        <v>4.5389114954221697</v>
      </c>
    </row>
    <row r="11" spans="1:4" ht="15" thickBot="1" x14ac:dyDescent="0.35">
      <c r="A11" s="1">
        <v>7</v>
      </c>
      <c r="B11" s="1">
        <v>6.4967441860465103</v>
      </c>
      <c r="C11" s="1">
        <v>6.6819277108433699</v>
      </c>
      <c r="D11" s="1">
        <v>4.7251475261007698</v>
      </c>
    </row>
    <row r="12" spans="1:4" ht="15" thickBot="1" x14ac:dyDescent="0.35">
      <c r="A12" s="1">
        <v>22</v>
      </c>
      <c r="B12" s="1">
        <v>4.4358407079645996</v>
      </c>
      <c r="C12" s="1">
        <v>7.9493392070484497</v>
      </c>
      <c r="D12" s="1">
        <v>4.5341476957245899</v>
      </c>
    </row>
    <row r="13" spans="1:4" ht="15" thickBot="1" x14ac:dyDescent="0.35">
      <c r="A13" s="1">
        <v>30</v>
      </c>
      <c r="B13" s="1">
        <v>4.4358407079645996</v>
      </c>
      <c r="C13" s="1">
        <v>6.0254820936639097</v>
      </c>
      <c r="D13" s="1">
        <v>4.5529486366518697</v>
      </c>
    </row>
    <row r="14" spans="1:4" ht="15" thickBot="1" x14ac:dyDescent="0.35">
      <c r="A14" s="1">
        <v>11</v>
      </c>
      <c r="B14" s="1">
        <v>3.5746527777777701</v>
      </c>
      <c r="C14" s="1">
        <v>4.5122699386502996</v>
      </c>
      <c r="D14" s="1">
        <v>4.7251475261007698</v>
      </c>
    </row>
    <row r="15" spans="1:4" ht="15" thickBot="1" x14ac:dyDescent="0.35">
      <c r="A15" s="1">
        <v>2</v>
      </c>
      <c r="B15" s="1">
        <v>5.9470000000000001</v>
      </c>
      <c r="C15" s="1">
        <v>4.5122699386502996</v>
      </c>
      <c r="D15" s="1">
        <v>4.1615853658536501</v>
      </c>
    </row>
    <row r="16" spans="1:4" ht="15" thickBot="1" x14ac:dyDescent="0.35">
      <c r="A16" s="1">
        <v>8</v>
      </c>
      <c r="B16" s="1">
        <v>6.0122116689280798</v>
      </c>
      <c r="C16" s="1">
        <v>4.5122699386502996</v>
      </c>
      <c r="D16" s="1">
        <v>4.55099449851883</v>
      </c>
    </row>
    <row r="17" spans="1:4" ht="15" thickBot="1" x14ac:dyDescent="0.35">
      <c r="A17" s="1">
        <v>18</v>
      </c>
      <c r="B17" s="1">
        <v>3.1764705882352899</v>
      </c>
      <c r="C17" s="1">
        <v>4.5122699386502996</v>
      </c>
      <c r="D17" s="1">
        <v>4.79213483146067</v>
      </c>
    </row>
    <row r="18" spans="1:4" ht="15" thickBot="1" x14ac:dyDescent="0.35">
      <c r="A18" s="1">
        <v>13</v>
      </c>
      <c r="B18" s="1">
        <v>3.1764705882352899</v>
      </c>
      <c r="C18" s="1">
        <v>4.5122699386502996</v>
      </c>
      <c r="D18" s="1">
        <v>4.8553597650513902</v>
      </c>
    </row>
    <row r="19" spans="1:4" ht="15" thickBot="1" x14ac:dyDescent="0.35">
      <c r="A19" s="1">
        <v>3</v>
      </c>
      <c r="B19" s="1">
        <v>4.4358407079645996</v>
      </c>
      <c r="C19" s="1">
        <v>4.5122699386502996</v>
      </c>
      <c r="D19" s="1">
        <v>3.9950669485553201</v>
      </c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19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6</v>
      </c>
      <c r="B2" s="1">
        <v>5.3090070000000003</v>
      </c>
      <c r="C2" s="1">
        <v>3.2846221999999998</v>
      </c>
      <c r="D2" s="1">
        <v>5.5001309999999997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5</v>
      </c>
      <c r="B3" s="1">
        <v>3.0818226000000002</v>
      </c>
      <c r="C3" s="1">
        <v>4.9971360000000002</v>
      </c>
      <c r="D3" s="1">
        <v>3.6898550000000001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25</v>
      </c>
      <c r="B4" s="1">
        <v>3.0646403000000002</v>
      </c>
      <c r="C4" s="1">
        <v>4.12744</v>
      </c>
      <c r="D4" s="1">
        <v>5.6132707999999996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26</v>
      </c>
      <c r="B5" s="1">
        <v>5.0203280000000001</v>
      </c>
      <c r="C5" s="1">
        <v>4.0802845999999997</v>
      </c>
      <c r="D5" s="1">
        <v>4.0356170000000002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</v>
      </c>
      <c r="B6" s="1">
        <v>3.0302060000000002</v>
      </c>
      <c r="C6" s="1">
        <v>2.101448</v>
      </c>
      <c r="D6" s="1">
        <v>5.935524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9</v>
      </c>
      <c r="B7" s="1">
        <v>2.1913022999999998</v>
      </c>
      <c r="C7" s="1">
        <v>4.1316860000000002</v>
      </c>
      <c r="D7" s="1">
        <v>4.4396719999999998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17</v>
      </c>
      <c r="B8" s="1">
        <v>3.0006430000000002</v>
      </c>
      <c r="C8" s="1">
        <v>4.1980351999999996</v>
      </c>
      <c r="D8" s="1">
        <v>4.4166283999999996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14</v>
      </c>
      <c r="B9" s="1">
        <v>4.9850880000000002</v>
      </c>
      <c r="C9" s="1">
        <v>2.9957539999999998</v>
      </c>
      <c r="D9" s="1">
        <v>4.5557046000000003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20</v>
      </c>
      <c r="B10" s="1">
        <v>3.0264715999999998</v>
      </c>
      <c r="C10" s="1">
        <v>4.1964207</v>
      </c>
      <c r="D10" s="1">
        <v>4.523237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7</v>
      </c>
      <c r="B11" s="1">
        <v>6.0074573000000004</v>
      </c>
      <c r="C11" s="1">
        <v>5.2315154000000001</v>
      </c>
      <c r="D11" s="1">
        <v>4.1568639999999997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22</v>
      </c>
      <c r="B12" s="1">
        <v>2.9620218</v>
      </c>
      <c r="C12" s="1">
        <v>7.0807770000000003</v>
      </c>
      <c r="D12" s="1">
        <v>4.9779470000000003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30</v>
      </c>
      <c r="B13" s="1">
        <v>4.3268566000000002</v>
      </c>
      <c r="C13" s="1">
        <v>4.9098670000000002</v>
      </c>
      <c r="D13" s="1">
        <v>3.4290910000000001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11</v>
      </c>
      <c r="B14" s="1">
        <v>3.1850366999999999</v>
      </c>
      <c r="C14" s="1">
        <v>4.0945099999999996</v>
      </c>
      <c r="D14" s="1">
        <v>5.4517699999999998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2</v>
      </c>
      <c r="B15" s="1">
        <v>4.2447179999999998</v>
      </c>
      <c r="C15" s="1">
        <v>4.0842853000000003</v>
      </c>
      <c r="D15" s="1">
        <v>3.4760081999999999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8</v>
      </c>
      <c r="B16" s="1">
        <v>5.2675457000000003</v>
      </c>
      <c r="C16" s="1">
        <v>4.0812854999999999</v>
      </c>
      <c r="D16" s="1">
        <v>4.8288330000000004</v>
      </c>
    </row>
    <row r="17" spans="1:4" ht="15" thickBot="1" x14ac:dyDescent="0.35">
      <c r="A17" s="1">
        <v>18</v>
      </c>
      <c r="B17" s="1">
        <v>2.0315576000000002</v>
      </c>
      <c r="C17" s="1">
        <v>3.0551490000000001</v>
      </c>
      <c r="D17" s="1">
        <v>4.2496939999999999</v>
      </c>
    </row>
    <row r="18" spans="1:4" ht="15" thickBot="1" x14ac:dyDescent="0.35">
      <c r="A18" s="1">
        <v>13</v>
      </c>
      <c r="B18" s="1">
        <v>2.0002694000000001</v>
      </c>
      <c r="C18" s="1">
        <v>2.9810336</v>
      </c>
      <c r="D18" s="1">
        <v>6.0674989999999998</v>
      </c>
    </row>
    <row r="19" spans="1:4" ht="15" thickBot="1" x14ac:dyDescent="0.35">
      <c r="A19" s="1">
        <v>3</v>
      </c>
      <c r="B19" s="1">
        <v>3.2583508000000001</v>
      </c>
      <c r="C19" s="1">
        <v>4.0880239999999999</v>
      </c>
      <c r="D19" s="1">
        <v>2.7892622999999999</v>
      </c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2024-06-28T21:10:27Z</dcterms:modified>
</cp:coreProperties>
</file>