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37CB99D4-EEA7-4152-A650-513250EBA0EE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AL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W15" i="1" l="1"/>
  <c r="W11" i="1"/>
  <c r="W14" i="1"/>
  <c r="W10" i="1"/>
  <c r="W6" i="1"/>
  <c r="W7" i="1"/>
  <c r="W13" i="1"/>
  <c r="W9" i="1"/>
  <c r="W8" i="1"/>
  <c r="W4" i="1"/>
  <c r="W12" i="1"/>
  <c r="W3" i="1"/>
  <c r="W2" i="1"/>
  <c r="W5" i="1"/>
  <c r="AN24" i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M33" i="1"/>
  <c r="K14" i="1"/>
  <c r="K5" i="1"/>
  <c r="K28" i="1"/>
  <c r="W20" i="1"/>
  <c r="Y14" i="1"/>
  <c r="W26" i="1"/>
  <c r="X31" i="1"/>
  <c r="L15" i="1"/>
  <c r="W31" i="1"/>
  <c r="L27" i="1"/>
  <c r="W25" i="1"/>
  <c r="W22" i="1"/>
  <c r="W19" i="1"/>
  <c r="L33" i="1"/>
  <c r="X32" i="1"/>
  <c r="L20" i="1"/>
  <c r="Y13" i="1"/>
  <c r="X20" i="1"/>
  <c r="K32" i="1"/>
  <c r="K2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K10" i="1"/>
  <c r="X7" i="1"/>
  <c r="K6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K12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Y10" i="1"/>
  <c r="L10" i="1"/>
  <c r="Y4" i="1"/>
  <c r="L4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AK94" i="1"/>
  <c r="AP94" i="1" s="1"/>
  <c r="X94" i="1"/>
  <c r="AC94" i="1" s="1"/>
  <c r="AG93" i="1"/>
  <c r="AM93" i="1"/>
  <c r="AO93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V80" i="1"/>
  <c r="W85" i="1"/>
  <c r="W92" i="1"/>
  <c r="W84" i="1"/>
  <c r="W86" i="1"/>
  <c r="V79" i="1"/>
  <c r="V81" i="1"/>
  <c r="V78" i="1"/>
  <c r="V82" i="1"/>
  <c r="W87" i="1"/>
  <c r="AG90" i="1"/>
  <c r="AG92" i="1"/>
  <c r="AG88" i="1"/>
  <c r="AG89" i="1"/>
  <c r="AG91" i="1"/>
  <c r="AF82" i="1"/>
  <c r="AG86" i="1"/>
  <c r="AG85" i="1"/>
  <c r="AG87" i="1"/>
  <c r="AF79" i="1"/>
  <c r="AF81" i="1"/>
  <c r="AF78" i="1"/>
  <c r="AG84" i="1"/>
  <c r="AF80" i="1"/>
  <c r="AF83" i="1"/>
  <c r="W90" i="1"/>
  <c r="W89" i="1"/>
  <c r="AK93" i="1" l="1"/>
  <c r="AP93" i="1" s="1"/>
  <c r="X93" i="1"/>
  <c r="AC93" i="1" s="1"/>
  <c r="AK89" i="1"/>
  <c r="AP89" i="1" s="1"/>
  <c r="X89" i="1"/>
  <c r="AC89" i="1" s="1"/>
  <c r="AK91" i="1"/>
  <c r="AP91" i="1" s="1"/>
  <c r="X92" i="1"/>
  <c r="AC92" i="1" s="1"/>
  <c r="AK90" i="1"/>
  <c r="AP90" i="1" s="1"/>
  <c r="X91" i="1"/>
  <c r="AC91" i="1" s="1"/>
  <c r="AK92" i="1"/>
  <c r="AP92" i="1" s="1"/>
  <c r="X90" i="1"/>
  <c r="AC90" i="1" s="1"/>
  <c r="AK86" i="1"/>
  <c r="AP86" i="1" s="1"/>
  <c r="AK85" i="1"/>
  <c r="AP85" i="1" s="1"/>
  <c r="AK84" i="1"/>
  <c r="AP84" i="1" s="1"/>
  <c r="X88" i="1"/>
  <c r="AC88" i="1" s="1"/>
  <c r="X87" i="1"/>
  <c r="AC87" i="1" s="1"/>
  <c r="X86" i="1"/>
  <c r="AC86" i="1" s="1"/>
  <c r="AK88" i="1"/>
  <c r="AP88" i="1" s="1"/>
  <c r="AK87" i="1"/>
  <c r="AP87" i="1" s="1"/>
  <c r="X85" i="1"/>
  <c r="AC85" i="1" s="1"/>
  <c r="X84" i="1"/>
  <c r="AC84" i="1" s="1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X79" i="1"/>
  <c r="AC79" i="1" s="1"/>
  <c r="AK82" i="1"/>
  <c r="AP82" i="1" s="1"/>
  <c r="X81" i="1"/>
  <c r="AC81" i="1" s="1"/>
  <c r="AK83" i="1"/>
  <c r="AP83" i="1" s="1"/>
  <c r="AK81" i="1"/>
  <c r="AP81" i="1" s="1"/>
  <c r="AK80" i="1"/>
  <c r="AP80" i="1" s="1"/>
  <c r="AK79" i="1"/>
  <c r="AP79" i="1" s="1"/>
  <c r="AK78" i="1"/>
  <c r="AP78" i="1" s="1"/>
  <c r="X83" i="1"/>
  <c r="AC83" i="1" s="1"/>
  <c r="X82" i="1"/>
  <c r="AC82" i="1" s="1"/>
  <c r="X80" i="1"/>
  <c r="AC80" i="1" s="1"/>
</calcChain>
</file>

<file path=xl/sharedStrings.xml><?xml version="1.0" encoding="utf-8"?>
<sst xmlns="http://schemas.openxmlformats.org/spreadsheetml/2006/main" count="546" uniqueCount="184">
  <si>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</si>
  <si>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</si>
  <si>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</si>
  <si>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</si>
  <si>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</si>
  <si>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</si>
  <si>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</si>
  <si>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</si>
  <si>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</si>
  <si>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</si>
  <si>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</si>
  <si>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</si>
  <si>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</si>
  <si>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</si>
  <si>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</si>
  <si>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</si>
  <si>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</si>
  <si>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</si>
  <si>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</si>
  <si>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</si>
  <si>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</si>
  <si>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</si>
  <si>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</si>
  <si>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</si>
  <si>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</si>
  <si>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</si>
  <si>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</si>
  <si>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</si>
  <si>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</si>
  <si>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</si>
  <si>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</si>
  <si>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</si>
  <si>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</si>
  <si>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</si>
  <si>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</si>
  <si>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</si>
  <si>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</si>
  <si>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</si>
  <si>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</si>
  <si>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</si>
  <si>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</si>
  <si>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</si>
  <si>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</si>
  <si>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</si>
  <si>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</si>
  <si>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</si>
  <si>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</si>
  <si>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</si>
  <si>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</si>
  <si>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</si>
  <si>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</si>
  <si>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</si>
  <si>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</si>
  <si>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</si>
  <si>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</si>
  <si>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</si>
  <si>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</si>
  <si>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</si>
  <si>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</si>
  <si>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</si>
  <si>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</si>
  <si>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</si>
  <si>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</si>
  <si>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</si>
  <si>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</si>
  <si>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</si>
  <si>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</si>
  <si>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</si>
  <si>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</si>
  <si>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</si>
  <si>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</si>
  <si>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</si>
  <si>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</si>
  <si>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</si>
  <si>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</si>
  <si>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</si>
  <si>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</si>
  <si>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</si>
  <si>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</si>
  <si>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</si>
  <si>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</si>
  <si>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</si>
  <si>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</si>
  <si>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</si>
  <si>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</si>
  <si>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</si>
  <si>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</si>
  <si>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</si>
  <si>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</si>
  <si>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</si>
  <si>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</si>
  <si>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</si>
  <si>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</si>
  <si>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</si>
  <si>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</si>
  <si>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</si>
  <si>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</si>
  <si>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</si>
  <si>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</si>
  <si>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</si>
  <si>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</si>
  <si>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</si>
  <si>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</si>
  <si>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</si>
  <si>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</si>
  <si>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</si>
  <si>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</si>
  <si>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</si>
  <si>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</si>
  <si>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</si>
  <si>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</si>
  <si>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</si>
  <si>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</si>
  <si>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</si>
  <si>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</si>
  <si>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</si>
  <si>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</si>
  <si>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</si>
  <si>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</si>
  <si>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</si>
  <si>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</si>
  <si>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</si>
  <si>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</si>
  <si>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</si>
  <si>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</si>
  <si>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</si>
  <si>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</si>
  <si>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</si>
  <si>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</si>
  <si>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</si>
  <si>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</si>
  <si>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</si>
  <si>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</si>
  <si>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</si>
  <si>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</si>
  <si>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</si>
  <si>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LAD</t>
  </si>
  <si>
    <t>MIL</t>
  </si>
  <si>
    <t>NYM</t>
  </si>
  <si>
    <t>OAK</t>
  </si>
  <si>
    <t>PHI</t>
  </si>
  <si>
    <t>SEA</t>
  </si>
  <si>
    <t>TEX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</si>
  <si>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</si>
  <si>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</si>
  <si>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</si>
  <si>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</si>
  <si>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</si>
  <si>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</si>
  <si>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</si>
  <si>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</si>
  <si>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</si>
  <si>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</si>
  <si>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</si>
  <si>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</si>
  <si>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</si>
  <si>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</si>
  <si>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</si>
  <si>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</si>
  <si>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+120</t>
  </si>
  <si>
    <t>BOS</t>
  </si>
  <si>
    <t>BAL</t>
  </si>
  <si>
    <t>WSH</t>
  </si>
  <si>
    <t>-145</t>
  </si>
  <si>
    <t>-115</t>
  </si>
  <si>
    <t>-105</t>
  </si>
  <si>
    <t>+155</t>
  </si>
  <si>
    <t>Mitch Spence</t>
  </si>
  <si>
    <t>Jose Quintana</t>
  </si>
  <si>
    <t>Bryce Miller</t>
  </si>
  <si>
    <t>Alex Faedo</t>
  </si>
  <si>
    <t>Jack Flaherty</t>
  </si>
  <si>
    <t>Tobias Myers</t>
  </si>
  <si>
    <t>Max Fried</t>
  </si>
  <si>
    <t>Logan Webb</t>
  </si>
  <si>
    <t>Nick Pivetta</t>
  </si>
  <si>
    <t>Zach Eflin</t>
  </si>
  <si>
    <t>Mitchell Parker</t>
  </si>
  <si>
    <t>Zack Wheeler</t>
  </si>
  <si>
    <t>Bailey Ober</t>
  </si>
  <si>
    <t>Cody Bradford</t>
  </si>
  <si>
    <t>-185</t>
  </si>
  <si>
    <t>+220</t>
  </si>
  <si>
    <t>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</si>
</sst>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13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R63" zoomScale="80" zoomScaleNormal="80" workbookViewId="0">
      <selection activeCell="AF83" sqref="AF83:AQ8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139</v>
      </c>
      <c r="B2" t="s">
        <v>138</v>
      </c>
      <c r="C2" s="5">
        <f>RF!B2</f>
        <v>3</v>
      </c>
      <c r="D2" s="5">
        <f>LR!B2</f>
        <v>3.68974648897309</v>
      </c>
      <c r="E2" s="5">
        <f>Adaboost!B2</f>
        <v>4.6011673151750898</v>
      </c>
      <c r="F2" s="5">
        <f>XGBR!B2</f>
        <v>3.0679723999999999</v>
      </c>
      <c r="G2" s="5">
        <f>Huber!B2</f>
        <v>3.5027786239347698</v>
      </c>
      <c r="H2" s="5">
        <f>BayesRidge!B2</f>
        <v>3.69019519994665</v>
      </c>
      <c r="I2" s="5">
        <f>Elastic!B2</f>
        <v>4.1411357933793198</v>
      </c>
      <c r="J2" s="5">
        <f>GBR!B2</f>
        <v>4.1051407129445598</v>
      </c>
      <c r="K2" s="6">
        <f t="shared" ref="K2:K24" si="0">AVERAGE(C2:J2,B39)</f>
        <v>3.7300826456074136</v>
      </c>
      <c r="L2">
        <f>MAX(C2:J2)</f>
        <v>4.6011673151750898</v>
      </c>
      <c r="M2">
        <f>MIN(C2:J2)</f>
        <v>3</v>
      </c>
      <c r="N2">
        <v>3.75</v>
      </c>
      <c r="O2" s="5">
        <f>RF!C2</f>
        <v>4</v>
      </c>
      <c r="P2" s="5">
        <f>LR!C2</f>
        <v>3.7754468995946202</v>
      </c>
      <c r="Q2" s="5">
        <f>Adaboost!C2</f>
        <v>4.5581395348837201</v>
      </c>
      <c r="R2" s="5">
        <f>XGBR!C2</f>
        <v>3.0781740000000002</v>
      </c>
      <c r="S2" s="5">
        <f>Huber!C2</f>
        <v>3.7044242242070502</v>
      </c>
      <c r="T2" s="5">
        <f>BayesRidge!C2</f>
        <v>3.7788117286721401</v>
      </c>
      <c r="U2" s="5">
        <f>Elastic!C2</f>
        <v>3.9704827997572401</v>
      </c>
      <c r="V2" s="5">
        <f>GBR!C2</f>
        <v>4.0723718546508998</v>
      </c>
      <c r="W2" s="6">
        <f t="shared" ref="W2:W35" si="1">AVERAGE(O2:V2,C39)</f>
        <v>3.8563818385153783</v>
      </c>
      <c r="X2" s="6">
        <f>MAX(O2:V2)</f>
        <v>4.5581395348837201</v>
      </c>
      <c r="Y2" s="6">
        <f>MIN(O2:V2)</f>
        <v>3.0781740000000002</v>
      </c>
      <c r="Z2">
        <v>3.85</v>
      </c>
      <c r="AA2" s="6">
        <f>MAX(L2,M2,X3,Y3)-MIN(L3,M3,X2,Y2)</f>
        <v>1.5229933151750896</v>
      </c>
      <c r="AB2" s="6">
        <f>MIN(L2,M2,X3,Y3)-MAX(L3,M3,X2,Y2)</f>
        <v>-1.6011673151750898</v>
      </c>
      <c r="AC2" s="6"/>
      <c r="AE2"/>
      <c r="AF2" s="6">
        <f>RF!D2</f>
        <v>5.03</v>
      </c>
      <c r="AG2" s="6">
        <f>LR!D2</f>
        <v>4.6082871413219797</v>
      </c>
      <c r="AH2" s="6">
        <f>Adaboost!D2</f>
        <v>4.6094915254237199</v>
      </c>
      <c r="AI2" s="6">
        <f>XGBR!D2</f>
        <v>4.5016227000000004</v>
      </c>
      <c r="AJ2" s="6">
        <f>Huber!D2</f>
        <v>4.6351744086933602</v>
      </c>
      <c r="AK2" s="6">
        <f>BayesRidge!D2</f>
        <v>4.5888902993385097</v>
      </c>
      <c r="AL2" s="6">
        <f>Elastic!D2</f>
        <v>4.6858839840683899</v>
      </c>
      <c r="AM2" s="6">
        <f>GBR!D2</f>
        <v>4.9015674916271799</v>
      </c>
      <c r="AN2" s="6">
        <f>AVERAGE(AF2:AM2,Neural!D2)</f>
        <v>4.6745964754937308</v>
      </c>
      <c r="AO2" s="6">
        <f>MAX(AF2:AM2,Neural!D2)</f>
        <v>5.03</v>
      </c>
      <c r="AP2" s="6">
        <f>MIN(AF2:AM2,Neural!D2)</f>
        <v>4.5016227000000004</v>
      </c>
    </row>
    <row r="3" spans="1:42" ht="15" thickBot="1" x14ac:dyDescent="0.35">
      <c r="A3" t="s">
        <v>138</v>
      </c>
      <c r="B3" t="s">
        <v>139</v>
      </c>
      <c r="C3" s="5">
        <f>RF!B3</f>
        <v>4.0199999999999996</v>
      </c>
      <c r="D3" s="5">
        <f>LR!B3</f>
        <v>4.4769189660667097</v>
      </c>
      <c r="E3" s="5">
        <f>Adaboost!B3</f>
        <v>4.6011673151750898</v>
      </c>
      <c r="F3" s="5">
        <f>XGBR!B3</f>
        <v>4.1964009999999998</v>
      </c>
      <c r="G3" s="5">
        <f>Huber!B3</f>
        <v>4.4042915257384596</v>
      </c>
      <c r="H3" s="5">
        <f>BayesRidge!B3</f>
        <v>4.4780614773620702</v>
      </c>
      <c r="I3" s="5">
        <f>Elastic!B3</f>
        <v>4.5460651917781698</v>
      </c>
      <c r="J3" s="5">
        <f>GBR!B3</f>
        <v>4.1119271628389296</v>
      </c>
      <c r="K3" s="6">
        <f t="shared" si="0"/>
        <v>4.3727917360054684</v>
      </c>
      <c r="L3">
        <f t="shared" ref="L3:L35" si="2">MAX(C3:J3)</f>
        <v>4.6011673151750898</v>
      </c>
      <c r="M3">
        <f t="shared" ref="M3:M35" si="3">MIN(C3:J3)</f>
        <v>4.0199999999999996</v>
      </c>
      <c r="N3">
        <v>4.6500000000000004</v>
      </c>
      <c r="O3" s="5">
        <f>RF!C3</f>
        <v>4</v>
      </c>
      <c r="P3" s="5">
        <f>LR!C3</f>
        <v>4.0671937902997204</v>
      </c>
      <c r="Q3" s="5">
        <f>Adaboost!C3</f>
        <v>4.5581395348837201</v>
      </c>
      <c r="R3" s="5">
        <f>XGBR!C3</f>
        <v>3.094306</v>
      </c>
      <c r="S3" s="5">
        <f>Huber!C3</f>
        <v>3.9029052757492302</v>
      </c>
      <c r="T3" s="5">
        <f>BayesRidge!C3</f>
        <v>4.06927172103358</v>
      </c>
      <c r="U3" s="5">
        <f>Elastic!C3</f>
        <v>4.1725562915773802</v>
      </c>
      <c r="V3" s="5">
        <f>GBR!C3</f>
        <v>4.1142173645515498</v>
      </c>
      <c r="W3" s="6">
        <f t="shared" si="1"/>
        <v>4.0128740323090897</v>
      </c>
      <c r="X3" s="6">
        <f t="shared" ref="X3:X35" si="4">MAX(O3:V3)</f>
        <v>4.5581395348837201</v>
      </c>
      <c r="Y3" s="6">
        <f t="shared" ref="Y3:Y35" si="5">MIN(O3:V3)</f>
        <v>3.094306</v>
      </c>
      <c r="Z3">
        <v>4.1500000000000004</v>
      </c>
      <c r="AC3" s="6"/>
      <c r="AE3"/>
      <c r="AF3" s="6">
        <f>RF!D3</f>
        <v>6.03</v>
      </c>
      <c r="AG3" s="6">
        <f>LR!D3</f>
        <v>6.1657398887019497</v>
      </c>
      <c r="AH3" s="6">
        <f>Adaboost!D3</f>
        <v>5.6714439269079104</v>
      </c>
      <c r="AI3" s="6">
        <f>XGBR!D3</f>
        <v>6.1358823999999998</v>
      </c>
      <c r="AJ3" s="6">
        <f>Huber!D3</f>
        <v>6.1857476588804401</v>
      </c>
      <c r="AK3" s="6">
        <f>BayesRidge!D3</f>
        <v>6.1454522427948</v>
      </c>
      <c r="AL3" s="6">
        <f>Elastic!D3</f>
        <v>5.4043921453764199</v>
      </c>
      <c r="AM3" s="6">
        <f>GBR!D3</f>
        <v>6.1769805168481202</v>
      </c>
      <c r="AN3" s="6">
        <f>AVERAGE(AF3:AM3,Neural!D3)</f>
        <v>5.9989399976310409</v>
      </c>
      <c r="AO3" s="6">
        <f>MAX(AF3:AM3,Neural!D3)</f>
        <v>6.1857476588804401</v>
      </c>
      <c r="AP3" s="6">
        <f>MIN(AF3:AM3,Neural!D3)</f>
        <v>5.4043921453764199</v>
      </c>
    </row>
    <row r="4" spans="1:42" ht="15" thickBot="1" x14ac:dyDescent="0.35">
      <c r="A4" t="s">
        <v>141</v>
      </c>
      <c r="B4" t="s">
        <v>133</v>
      </c>
      <c r="C4" s="5">
        <f>RF!B4</f>
        <v>4.07</v>
      </c>
      <c r="D4" s="5">
        <f>LR!B4</f>
        <v>4.4004233165445399</v>
      </c>
      <c r="E4" s="5">
        <f>Adaboost!B4</f>
        <v>4.6011673151750898</v>
      </c>
      <c r="F4" s="5">
        <f>XGBR!B4</f>
        <v>4.1943235000000003</v>
      </c>
      <c r="G4" s="5">
        <f>Huber!B4</f>
        <v>4.3000004839882804</v>
      </c>
      <c r="H4" s="5">
        <f>BayesRidge!B4</f>
        <v>4.4019140492507498</v>
      </c>
      <c r="I4" s="5">
        <f>Elastic!B4</f>
        <v>4.0510091050639199</v>
      </c>
      <c r="J4" s="5">
        <f>GBR!B4</f>
        <v>4.0862247230009396</v>
      </c>
      <c r="K4" s="6">
        <f t="shared" si="0"/>
        <v>4.2854906550303653</v>
      </c>
      <c r="L4">
        <f t="shared" si="2"/>
        <v>4.6011673151750898</v>
      </c>
      <c r="M4">
        <f t="shared" si="3"/>
        <v>4.0510091050639199</v>
      </c>
      <c r="N4">
        <v>4.6500000000000004</v>
      </c>
      <c r="O4" s="5">
        <f>RF!C4</f>
        <v>4.1399999999999997</v>
      </c>
      <c r="P4" s="5">
        <f>LR!C4</f>
        <v>4.1149567501959901</v>
      </c>
      <c r="Q4" s="5">
        <f>Adaboost!C4</f>
        <v>4.5581395348837201</v>
      </c>
      <c r="R4" s="5">
        <f>XGBR!C4</f>
        <v>3.3612087000000002</v>
      </c>
      <c r="S4" s="5">
        <f>Huber!C4</f>
        <v>3.8586570469678501</v>
      </c>
      <c r="T4" s="5">
        <f>BayesRidge!C4</f>
        <v>4.1284934099432098</v>
      </c>
      <c r="U4" s="5">
        <f>Elastic!C4</f>
        <v>4.2783622958861498</v>
      </c>
      <c r="V4" s="5">
        <f>GBR!C4</f>
        <v>4.1006053463296803</v>
      </c>
      <c r="W4" s="6">
        <f t="shared" si="1"/>
        <v>4.0979056211056326</v>
      </c>
      <c r="X4" s="6">
        <f t="shared" si="4"/>
        <v>4.5581395348837201</v>
      </c>
      <c r="Y4" s="6">
        <f t="shared" si="5"/>
        <v>3.3612087000000002</v>
      </c>
      <c r="Z4">
        <v>4.2</v>
      </c>
      <c r="AA4" s="6">
        <f>MAX(L4,M4,X5,Y5)-MIN(L5,M5,X4,Y4)</f>
        <v>1.51502115139031</v>
      </c>
      <c r="AB4" s="6">
        <f>MIN(L4,M4,X5,Y5)-MAX(L5,M5,X4,Y4)</f>
        <v>-0.63921072680047031</v>
      </c>
      <c r="AC4" s="6"/>
      <c r="AE4"/>
      <c r="AF4" s="6">
        <f>RF!D4</f>
        <v>5.7</v>
      </c>
      <c r="AG4" s="6">
        <f>LR!D4</f>
        <v>5.7370472226187204</v>
      </c>
      <c r="AH4" s="6">
        <f>Adaboost!D4</f>
        <v>5.0520833333333304</v>
      </c>
      <c r="AI4" s="6">
        <f>XGBR!D4</f>
        <v>5.4679374999999997</v>
      </c>
      <c r="AJ4" s="6">
        <f>Huber!D4</f>
        <v>5.7230018451531404</v>
      </c>
      <c r="AK4" s="6">
        <f>BayesRidge!D4</f>
        <v>5.7477865312786696</v>
      </c>
      <c r="AL4" s="6">
        <f>Elastic!D4</f>
        <v>5.2506903822923103</v>
      </c>
      <c r="AM4" s="6">
        <f>GBR!D4</f>
        <v>5.81615194358643</v>
      </c>
      <c r="AN4" s="6">
        <f>AVERAGE(AF4:AM4,Neural!D4)</f>
        <v>5.5919743437834422</v>
      </c>
      <c r="AO4" s="6">
        <f>MAX(AF4:AM4,Neural!D4)</f>
        <v>5.8330703357883804</v>
      </c>
      <c r="AP4" s="6">
        <f>MIN(AF4:AM4,Neural!D4)</f>
        <v>5.0520833333333304</v>
      </c>
    </row>
    <row r="5" spans="1:42" ht="15" thickBot="1" x14ac:dyDescent="0.35">
      <c r="A5" t="s">
        <v>133</v>
      </c>
      <c r="B5" t="s">
        <v>141</v>
      </c>
      <c r="C5" s="5">
        <f>RF!B5</f>
        <v>3.49</v>
      </c>
      <c r="D5" s="5">
        <f>LR!B5</f>
        <v>3.6463470056150502</v>
      </c>
      <c r="E5" s="5">
        <f>Adaboost!B5</f>
        <v>3.9634748272458</v>
      </c>
      <c r="F5" s="5">
        <f>XGBR!B5</f>
        <v>3.4144971000000002</v>
      </c>
      <c r="G5" s="5">
        <f>Huber!B5</f>
        <v>3.4583658242454698</v>
      </c>
      <c r="H5" s="5">
        <f>BayesRidge!B5</f>
        <v>3.66023921896383</v>
      </c>
      <c r="I5" s="5">
        <f>Elastic!B5</f>
        <v>3.8080811898412801</v>
      </c>
      <c r="J5" s="5">
        <f>GBR!B5</f>
        <v>3.0861461637847798</v>
      </c>
      <c r="K5" s="6">
        <f t="shared" si="0"/>
        <v>3.5518701478711239</v>
      </c>
      <c r="L5">
        <f t="shared" si="2"/>
        <v>3.9634748272458</v>
      </c>
      <c r="M5">
        <f t="shared" si="3"/>
        <v>3.0861461637847798</v>
      </c>
      <c r="N5">
        <v>3.6</v>
      </c>
      <c r="O5" s="5">
        <f>RF!C5</f>
        <v>4.03</v>
      </c>
      <c r="P5" s="5">
        <f>LR!C5</f>
        <v>4.08598437742938</v>
      </c>
      <c r="Q5" s="5">
        <f>Adaboost!C5</f>
        <v>4.5581395348837201</v>
      </c>
      <c r="R5" s="5">
        <f>XGBR!C5</f>
        <v>3.9784055</v>
      </c>
      <c r="S5" s="5">
        <f>Huber!C5</f>
        <v>4.0000192948104898</v>
      </c>
      <c r="T5" s="5">
        <f>BayesRidge!C5</f>
        <v>4.0863681677823003</v>
      </c>
      <c r="U5" s="5">
        <f>Elastic!C5</f>
        <v>3.9189288080832498</v>
      </c>
      <c r="V5" s="5">
        <f>GBR!C5</f>
        <v>4.0437378499877497</v>
      </c>
      <c r="W5" s="6">
        <f t="shared" si="1"/>
        <v>4.0757378571215606</v>
      </c>
      <c r="X5" s="6">
        <f t="shared" si="4"/>
        <v>4.5581395348837201</v>
      </c>
      <c r="Y5" s="6">
        <f t="shared" si="5"/>
        <v>3.9189288080832498</v>
      </c>
      <c r="Z5">
        <v>4.05</v>
      </c>
      <c r="AC5" s="6"/>
      <c r="AE5"/>
      <c r="AF5" s="6">
        <f>RF!D5</f>
        <v>1.64</v>
      </c>
      <c r="AG5" s="6">
        <f>LR!D5</f>
        <v>1.5702751337971399</v>
      </c>
      <c r="AH5" s="6">
        <f>Adaboost!D5</f>
        <v>3.3988326848249</v>
      </c>
      <c r="AI5" s="6">
        <f>XGBR!D5</f>
        <v>2.1780403000000002</v>
      </c>
      <c r="AJ5" s="6">
        <f>Huber!D5</f>
        <v>1.62522961921631</v>
      </c>
      <c r="AK5" s="6">
        <f>BayesRidge!D5</f>
        <v>1.57027866339658</v>
      </c>
      <c r="AL5" s="6">
        <f>Elastic!D5</f>
        <v>3.4676562274507399</v>
      </c>
      <c r="AM5" s="6">
        <f>GBR!D5</f>
        <v>2.2794178701842198</v>
      </c>
      <c r="AN5" s="6">
        <f>AVERAGE(AF5:AM5,Neural!D5)</f>
        <v>2.1337779753198745</v>
      </c>
      <c r="AO5" s="6">
        <f>MAX(AF5:AM5,Neural!D5)</f>
        <v>3.4676562274507399</v>
      </c>
      <c r="AP5" s="6">
        <f>MIN(AF5:AM5,Neural!D5)</f>
        <v>1.47427127900898</v>
      </c>
    </row>
    <row r="6" spans="1:42" ht="15" thickBot="1" x14ac:dyDescent="0.35">
      <c r="A6" t="s">
        <v>136</v>
      </c>
      <c r="B6" t="s">
        <v>137</v>
      </c>
      <c r="C6" s="5">
        <f>RF!B6</f>
        <v>5.01</v>
      </c>
      <c r="D6" s="5">
        <f>LR!B6</f>
        <v>4.8031860680252398</v>
      </c>
      <c r="E6" s="5">
        <f>Adaboost!B6</f>
        <v>5.90483162518301</v>
      </c>
      <c r="F6" s="5">
        <f>XGBR!B6</f>
        <v>4.1368020000000003</v>
      </c>
      <c r="G6" s="5">
        <f>Huber!B6</f>
        <v>4.7037582506342996</v>
      </c>
      <c r="H6" s="5">
        <f>BayesRidge!B6</f>
        <v>4.8060240818900599</v>
      </c>
      <c r="I6" s="5">
        <f>Elastic!B6</f>
        <v>4.6002385668550199</v>
      </c>
      <c r="J6" s="5">
        <f>GBR!B6</f>
        <v>5.1048992689192598</v>
      </c>
      <c r="K6" s="6">
        <f t="shared" si="0"/>
        <v>4.8754550665034389</v>
      </c>
      <c r="L6">
        <f t="shared" si="2"/>
        <v>5.90483162518301</v>
      </c>
      <c r="M6">
        <f t="shared" si="3"/>
        <v>4.1368020000000003</v>
      </c>
      <c r="N6">
        <v>4.8</v>
      </c>
      <c r="O6" s="5">
        <f>RF!C6</f>
        <v>4.0199999999999996</v>
      </c>
      <c r="P6" s="5">
        <f>LR!C6</f>
        <v>4.3428056136425601</v>
      </c>
      <c r="Q6" s="5">
        <f>Adaboost!C6</f>
        <v>4.5581395348837201</v>
      </c>
      <c r="R6" s="5">
        <f>XGBR!C6</f>
        <v>4.3261019999999997</v>
      </c>
      <c r="S6" s="5">
        <f>Huber!C6</f>
        <v>4.1599554840348301</v>
      </c>
      <c r="T6" s="5">
        <f>BayesRidge!C6</f>
        <v>4.3470570523060896</v>
      </c>
      <c r="U6" s="5">
        <f>Elastic!C6</f>
        <v>4.4975893283105801</v>
      </c>
      <c r="V6" s="5">
        <f>GBR!C6</f>
        <v>4.1200321448986204</v>
      </c>
      <c r="W6" s="6">
        <f t="shared" si="1"/>
        <v>4.3065062343799587</v>
      </c>
      <c r="X6" s="6">
        <f t="shared" si="4"/>
        <v>4.5581395348837201</v>
      </c>
      <c r="Y6" s="6">
        <f t="shared" si="5"/>
        <v>4.0199999999999996</v>
      </c>
      <c r="Z6">
        <v>4.4000000000000004</v>
      </c>
      <c r="AA6" s="6">
        <f>MAX(L6,M6,X7,Y7)-MIN(L7,M7,X6,Y6)</f>
        <v>1.8848316251830104</v>
      </c>
      <c r="AB6" s="6">
        <f>MIN(L6,M6,X7,Y7)-MAX(L7,M7,X6,Y6)</f>
        <v>-2.7968637251830102</v>
      </c>
      <c r="AC6" s="6"/>
      <c r="AE6"/>
      <c r="AF6" s="6">
        <f>RF!D6</f>
        <v>5.89</v>
      </c>
      <c r="AG6" s="6">
        <f>LR!D6</f>
        <v>5.89477662698493</v>
      </c>
      <c r="AH6" s="6">
        <f>Adaboost!D6</f>
        <v>5.0520833333333304</v>
      </c>
      <c r="AI6" s="6">
        <f>XGBR!D6</f>
        <v>5.9669942999999996</v>
      </c>
      <c r="AJ6" s="6">
        <f>Huber!D6</f>
        <v>5.8728685089856203</v>
      </c>
      <c r="AK6" s="6">
        <f>BayesRidge!D6</f>
        <v>5.8982332772039801</v>
      </c>
      <c r="AL6" s="6">
        <f>Elastic!D6</f>
        <v>5.2293672976948402</v>
      </c>
      <c r="AM6" s="6">
        <f>GBR!D6</f>
        <v>5.9023175344747196</v>
      </c>
      <c r="AN6" s="6">
        <f>AVERAGE(AF6:AM6,Neural!D6)</f>
        <v>5.7226247219167723</v>
      </c>
      <c r="AO6" s="6">
        <f>MAX(AF6:AM6,Neural!D6)</f>
        <v>5.9669942999999996</v>
      </c>
      <c r="AP6" s="6">
        <f>MIN(AF6:AM6,Neural!D6)</f>
        <v>5.0520833333333304</v>
      </c>
    </row>
    <row r="7" spans="1:42" ht="15" thickBot="1" x14ac:dyDescent="0.35">
      <c r="A7" t="s">
        <v>137</v>
      </c>
      <c r="B7" t="s">
        <v>136</v>
      </c>
      <c r="C7" s="5">
        <f>RF!B7</f>
        <v>5.01</v>
      </c>
      <c r="D7" s="5">
        <f>LR!B7</f>
        <v>4.8238461835879196</v>
      </c>
      <c r="E7" s="5">
        <f>Adaboost!B7</f>
        <v>5.90483162518301</v>
      </c>
      <c r="F7" s="5">
        <f>XGBR!B7</f>
        <v>4.1486893</v>
      </c>
      <c r="G7" s="5">
        <f>Huber!B7</f>
        <v>4.6095836093044404</v>
      </c>
      <c r="H7" s="5">
        <f>BayesRidge!B7</f>
        <v>4.8255250399149201</v>
      </c>
      <c r="I7" s="5">
        <f>Elastic!B7</f>
        <v>4.6100733408248704</v>
      </c>
      <c r="J7" s="5">
        <f>GBR!B7</f>
        <v>5.1048992689192598</v>
      </c>
      <c r="K7" s="6">
        <f t="shared" si="0"/>
        <v>4.8756591118671793</v>
      </c>
      <c r="L7">
        <f t="shared" si="2"/>
        <v>5.90483162518301</v>
      </c>
      <c r="M7">
        <f t="shared" si="3"/>
        <v>4.1486893</v>
      </c>
      <c r="N7">
        <v>4.8</v>
      </c>
      <c r="O7" s="5">
        <f>RF!C7</f>
        <v>4.01</v>
      </c>
      <c r="P7" s="5">
        <f>LR!C7</f>
        <v>4.0264993317736204</v>
      </c>
      <c r="Q7" s="5">
        <f>Adaboost!C7</f>
        <v>4.5581395348837201</v>
      </c>
      <c r="R7" s="5">
        <f>XGBR!C7</f>
        <v>3.1079678999999998</v>
      </c>
      <c r="S7" s="5">
        <f>Huber!C7</f>
        <v>3.8539048120247501</v>
      </c>
      <c r="T7" s="5">
        <f>BayesRidge!C7</f>
        <v>4.0226124888469803</v>
      </c>
      <c r="U7" s="5">
        <f>Elastic!C7</f>
        <v>4.3420371473459101</v>
      </c>
      <c r="V7" s="5">
        <f>GBR!C7</f>
        <v>4.1200321448986204</v>
      </c>
      <c r="W7" s="6">
        <f t="shared" si="1"/>
        <v>4.0098288584604855</v>
      </c>
      <c r="X7" s="6">
        <f t="shared" si="4"/>
        <v>4.5581395348837201</v>
      </c>
      <c r="Y7" s="6">
        <f t="shared" si="5"/>
        <v>3.1079678999999998</v>
      </c>
      <c r="Z7">
        <v>3.95</v>
      </c>
      <c r="AC7" s="6"/>
      <c r="AE7"/>
      <c r="AF7" s="6">
        <f>RF!D7</f>
        <v>5.72</v>
      </c>
      <c r="AG7" s="6">
        <f>LR!D7</f>
        <v>5.3590372876407901</v>
      </c>
      <c r="AH7" s="6">
        <f>Adaboost!D7</f>
        <v>5.0283119658119597</v>
      </c>
      <c r="AI7" s="6">
        <f>XGBR!D7</f>
        <v>5.9198170000000001</v>
      </c>
      <c r="AJ7" s="6">
        <f>Huber!D7</f>
        <v>5.3549948204683497</v>
      </c>
      <c r="AK7" s="6">
        <f>BayesRidge!D7</f>
        <v>5.3570618823023599</v>
      </c>
      <c r="AL7" s="6">
        <f>Elastic!D7</f>
        <v>5.1193759926079503</v>
      </c>
      <c r="AM7" s="6">
        <f>GBR!D7</f>
        <v>5.3539282335136198</v>
      </c>
      <c r="AN7" s="6">
        <f>AVERAGE(AF7:AM7,Neural!D7)</f>
        <v>5.3804410080981251</v>
      </c>
      <c r="AO7" s="6">
        <f>MAX(AF7:AM7,Neural!D7)</f>
        <v>5.9198170000000001</v>
      </c>
      <c r="AP7" s="6">
        <f>MIN(AF7:AM7,Neural!D7)</f>
        <v>5.0283119658119597</v>
      </c>
    </row>
    <row r="8" spans="1:42" ht="15" thickBot="1" x14ac:dyDescent="0.35">
      <c r="A8" t="s">
        <v>134</v>
      </c>
      <c r="B8" t="s">
        <v>144</v>
      </c>
      <c r="C8" s="5">
        <f>RF!B8</f>
        <v>5.01</v>
      </c>
      <c r="D8" s="5">
        <f>LR!B8</f>
        <v>5.0118471806950202</v>
      </c>
      <c r="E8" s="5">
        <f>Adaboost!B8</f>
        <v>5.9366906474820098</v>
      </c>
      <c r="F8" s="5">
        <f>XGBR!B8</f>
        <v>4.1205189999999998</v>
      </c>
      <c r="G8" s="5">
        <f>Huber!B8</f>
        <v>4.9076666484571403</v>
      </c>
      <c r="H8" s="5">
        <f>BayesRidge!B8</f>
        <v>5.0046288612768901</v>
      </c>
      <c r="I8" s="5">
        <f>Elastic!B8</f>
        <v>4.9357682843058202</v>
      </c>
      <c r="J8" s="5">
        <f>GBR!B8</f>
        <v>5.0878135769124597</v>
      </c>
      <c r="K8" s="6">
        <f t="shared" si="0"/>
        <v>5.0140004758693903</v>
      </c>
      <c r="L8">
        <f t="shared" si="2"/>
        <v>5.9366906474820098</v>
      </c>
      <c r="M8">
        <f t="shared" si="3"/>
        <v>4.1205189999999998</v>
      </c>
      <c r="N8">
        <v>4.95</v>
      </c>
      <c r="O8" s="5">
        <f>RF!C8</f>
        <v>5.0599999999999996</v>
      </c>
      <c r="P8" s="5">
        <f>LR!C8</f>
        <v>5.1995920091137897</v>
      </c>
      <c r="Q8" s="5">
        <f>Adaboost!C8</f>
        <v>5.8106267029972702</v>
      </c>
      <c r="R8" s="5">
        <f>XGBR!C8</f>
        <v>5.0169740000000003</v>
      </c>
      <c r="S8" s="5">
        <f>Huber!C8</f>
        <v>5.0132739756893301</v>
      </c>
      <c r="T8" s="5">
        <f>BayesRidge!C8</f>
        <v>5.2046949432884997</v>
      </c>
      <c r="U8" s="5">
        <f>Elastic!C8</f>
        <v>4.9327616799650604</v>
      </c>
      <c r="V8" s="5">
        <f>GBR!C8</f>
        <v>5.0936315683339197</v>
      </c>
      <c r="W8" s="6">
        <f t="shared" si="1"/>
        <v>5.1811867446116544</v>
      </c>
      <c r="X8" s="6">
        <f t="shared" si="4"/>
        <v>5.8106267029972702</v>
      </c>
      <c r="Y8" s="6">
        <f t="shared" si="5"/>
        <v>4.9327616799650604</v>
      </c>
      <c r="Z8">
        <v>5.0999999999999996</v>
      </c>
      <c r="AA8" s="6">
        <f>MAX(L8,M8,X9,Y9)-MIN(L9,M9,X8,Y8)</f>
        <v>1.9166906474820102</v>
      </c>
      <c r="AB8" s="6">
        <f>MIN(L8,M8,X9,Y9)-MAX(L9,M9,X8,Y8)</f>
        <v>-2.6800072029972704</v>
      </c>
      <c r="AC8" s="6"/>
      <c r="AE8"/>
      <c r="AF8" s="6">
        <f>RF!D8</f>
        <v>6.74</v>
      </c>
      <c r="AG8" s="6">
        <f>LR!D8</f>
        <v>6.9596160257435002</v>
      </c>
      <c r="AH8" s="6">
        <f>Adaboost!D8</f>
        <v>7.3527054108216401</v>
      </c>
      <c r="AI8" s="6">
        <f>XGBR!D8</f>
        <v>6.4532220000000002</v>
      </c>
      <c r="AJ8" s="6">
        <f>Huber!D8</f>
        <v>6.9730084234755596</v>
      </c>
      <c r="AK8" s="6">
        <f>BayesRidge!D8</f>
        <v>6.9255928933138202</v>
      </c>
      <c r="AL8" s="6">
        <f>Elastic!D8</f>
        <v>5.8596755674495897</v>
      </c>
      <c r="AM8" s="6">
        <f>GBR!D8</f>
        <v>7.0525022119915102</v>
      </c>
      <c r="AN8" s="6">
        <f>AVERAGE(AF8:AM8,Neural!D8)</f>
        <v>6.8017101704009644</v>
      </c>
      <c r="AO8" s="6">
        <f>MAX(AF8:AM8,Neural!D8)</f>
        <v>7.3527054108216401</v>
      </c>
      <c r="AP8" s="6">
        <f>MIN(AF8:AM8,Neural!D8)</f>
        <v>5.8596755674495897</v>
      </c>
    </row>
    <row r="9" spans="1:42" ht="15" thickBot="1" x14ac:dyDescent="0.35">
      <c r="A9" t="s">
        <v>144</v>
      </c>
      <c r="B9" t="s">
        <v>134</v>
      </c>
      <c r="C9" s="5">
        <f>RF!B9</f>
        <v>4.0199999999999996</v>
      </c>
      <c r="D9" s="5">
        <f>LR!B9</f>
        <v>4.2877155288672801</v>
      </c>
      <c r="E9" s="5">
        <f>Adaboost!B9</f>
        <v>4.6011673151750898</v>
      </c>
      <c r="F9" s="5">
        <f>XGBR!B9</f>
        <v>4.1508775</v>
      </c>
      <c r="G9" s="5">
        <f>Huber!B9</f>
        <v>4.1127983872158298</v>
      </c>
      <c r="H9" s="5">
        <f>BayesRidge!B9</f>
        <v>4.2865597011949204</v>
      </c>
      <c r="I9" s="5">
        <f>Elastic!B9</f>
        <v>4.4556020661602096</v>
      </c>
      <c r="J9" s="5">
        <f>GBR!B9</f>
        <v>4.0964993210351501</v>
      </c>
      <c r="K9" s="6">
        <f t="shared" si="0"/>
        <v>4.2755045139702412</v>
      </c>
      <c r="L9">
        <f t="shared" si="2"/>
        <v>4.6011673151750898</v>
      </c>
      <c r="M9">
        <f t="shared" si="3"/>
        <v>4.0199999999999996</v>
      </c>
      <c r="N9">
        <v>4.3499999999999996</v>
      </c>
      <c r="O9" s="5">
        <f>RF!C9</f>
        <v>4.01</v>
      </c>
      <c r="P9" s="5">
        <f>LR!C9</f>
        <v>3.7926374461205001</v>
      </c>
      <c r="Q9" s="5">
        <f>Adaboost!C9</f>
        <v>4.5581395348837201</v>
      </c>
      <c r="R9" s="5">
        <f>XGBR!C9</f>
        <v>3.1306194999999999</v>
      </c>
      <c r="S9" s="5">
        <f>Huber!C9</f>
        <v>3.6579859935840302</v>
      </c>
      <c r="T9" s="5">
        <f>BayesRidge!C9</f>
        <v>3.79007078073005</v>
      </c>
      <c r="U9" s="5">
        <f>Elastic!C9</f>
        <v>4.0068808858166198</v>
      </c>
      <c r="V9" s="5">
        <f>GBR!C9</f>
        <v>4.05954341387248</v>
      </c>
      <c r="W9" s="6">
        <f t="shared" si="1"/>
        <v>3.8820939999627759</v>
      </c>
      <c r="X9" s="6">
        <f t="shared" si="4"/>
        <v>4.5581395348837201</v>
      </c>
      <c r="Y9" s="6">
        <f t="shared" si="5"/>
        <v>3.1306194999999999</v>
      </c>
      <c r="Z9">
        <v>3.75</v>
      </c>
      <c r="AC9" s="6"/>
      <c r="AE9"/>
      <c r="AF9" s="6">
        <f>RF!D9</f>
        <v>7.03</v>
      </c>
      <c r="AG9" s="6">
        <f>LR!D9</f>
        <v>6.4969265366465896</v>
      </c>
      <c r="AH9" s="6">
        <f>Adaboost!D9</f>
        <v>7.3527054108216401</v>
      </c>
      <c r="AI9" s="6">
        <f>XGBR!D9</f>
        <v>7.0637856000000001</v>
      </c>
      <c r="AJ9" s="6">
        <f>Huber!D9</f>
        <v>6.4971508840380396</v>
      </c>
      <c r="AK9" s="6">
        <f>BayesRidge!D9</f>
        <v>6.4757299697983299</v>
      </c>
      <c r="AL9" s="6">
        <f>Elastic!D9</f>
        <v>5.7055905278336096</v>
      </c>
      <c r="AM9" s="6">
        <f>GBR!D9</f>
        <v>7.0814959224859901</v>
      </c>
      <c r="AN9" s="6">
        <f>AVERAGE(AF9:AM9,Neural!D9)</f>
        <v>6.6804888945897787</v>
      </c>
      <c r="AO9" s="6">
        <f>MAX(AF9:AM9,Neural!D9)</f>
        <v>7.3527054108216401</v>
      </c>
      <c r="AP9" s="6">
        <f>MIN(AF9:AM9,Neural!D9)</f>
        <v>5.7055905278336096</v>
      </c>
    </row>
    <row r="10" spans="1:42" ht="15" thickBot="1" x14ac:dyDescent="0.35">
      <c r="A10" t="s">
        <v>160</v>
      </c>
      <c r="B10" t="s">
        <v>161</v>
      </c>
      <c r="C10" s="5">
        <f>RF!B10</f>
        <v>6.01</v>
      </c>
      <c r="D10" s="5">
        <f>LR!B10</f>
        <v>6.2839960932336103</v>
      </c>
      <c r="E10" s="5">
        <f>Adaboost!B10</f>
        <v>6.92685475444096</v>
      </c>
      <c r="F10" s="5">
        <f>XGBR!B10</f>
        <v>6.0936456000000003</v>
      </c>
      <c r="G10" s="5">
        <f>Huber!B10</f>
        <v>6.06451969782474</v>
      </c>
      <c r="H10" s="5">
        <f>BayesRidge!B10</f>
        <v>6.29383304701987</v>
      </c>
      <c r="I10" s="5">
        <f>Elastic!B10</f>
        <v>5.7562177442345996</v>
      </c>
      <c r="J10" s="5">
        <f>GBR!B10</f>
        <v>6.1629699440326204</v>
      </c>
      <c r="K10" s="6">
        <f t="shared" si="0"/>
        <v>6.1855463075682726</v>
      </c>
      <c r="L10">
        <f t="shared" si="2"/>
        <v>6.92685475444096</v>
      </c>
      <c r="M10">
        <f t="shared" si="3"/>
        <v>5.7562177442345996</v>
      </c>
      <c r="N10">
        <v>6.35</v>
      </c>
      <c r="O10" s="5">
        <f>RF!C10</f>
        <v>7</v>
      </c>
      <c r="P10" s="5">
        <f>LR!C10</f>
        <v>6.7416404455020702</v>
      </c>
      <c r="Q10" s="5">
        <f>Adaboost!C10</f>
        <v>8.03442879499217</v>
      </c>
      <c r="R10" s="5">
        <f>XGBR!C10</f>
        <v>6.2819723999999999</v>
      </c>
      <c r="S10" s="5">
        <f>Huber!C10</f>
        <v>6.5536874514260903</v>
      </c>
      <c r="T10" s="5">
        <f>BayesRidge!C10</f>
        <v>6.7494794713401696</v>
      </c>
      <c r="U10" s="5">
        <f>Elastic!C10</f>
        <v>5.9848528335724298</v>
      </c>
      <c r="V10" s="5">
        <f>GBR!C10</f>
        <v>7.1315562220733701</v>
      </c>
      <c r="W10" s="6">
        <f t="shared" si="1"/>
        <v>6.7950755685353661</v>
      </c>
      <c r="X10" s="6">
        <f t="shared" si="4"/>
        <v>8.03442879499217</v>
      </c>
      <c r="Y10" s="6">
        <f t="shared" si="5"/>
        <v>5.9848528335724298</v>
      </c>
      <c r="Z10">
        <v>6.9</v>
      </c>
      <c r="AA10" s="6">
        <f>MAX(L10,M10,X11,Y11)-MIN(L11,M11,X10,Y10)</f>
        <v>1.8691574544409599</v>
      </c>
      <c r="AB10" s="6">
        <f>MIN(L10,M10,X11,Y11)-MAX(L11,M11,X10,Y10)</f>
        <v>-3.9267794949921697</v>
      </c>
      <c r="AC10" s="6"/>
      <c r="AE10"/>
      <c r="AF10" s="6">
        <f>RF!D10</f>
        <v>4.59</v>
      </c>
      <c r="AG10" s="6">
        <f>LR!D10</f>
        <v>4.6774695821193601</v>
      </c>
      <c r="AH10" s="6">
        <f>Adaboost!D10</f>
        <v>4.5559386973180001</v>
      </c>
      <c r="AI10" s="6">
        <f>XGBR!D10</f>
        <v>4.3559785</v>
      </c>
      <c r="AJ10" s="6">
        <f>Huber!D10</f>
        <v>4.6837570242426798</v>
      </c>
      <c r="AK10" s="6">
        <f>BayesRidge!D10</f>
        <v>4.6588684820721902</v>
      </c>
      <c r="AL10" s="6">
        <f>Elastic!D10</f>
        <v>4.7234109882837503</v>
      </c>
      <c r="AM10" s="6">
        <f>GBR!D10</f>
        <v>4.6634110767320403</v>
      </c>
      <c r="AN10" s="6">
        <f>AVERAGE(AF10:AM10,Neural!D10)</f>
        <v>4.6145642762429491</v>
      </c>
      <c r="AO10" s="6">
        <f>MAX(AF10:AM10,Neural!D10)</f>
        <v>4.7234109882837503</v>
      </c>
      <c r="AP10" s="6">
        <f>MIN(AF10:AM10,Neural!D10)</f>
        <v>4.3559785</v>
      </c>
    </row>
    <row r="11" spans="1:42" ht="15" thickBot="1" x14ac:dyDescent="0.35">
      <c r="A11" t="s">
        <v>161</v>
      </c>
      <c r="B11" t="s">
        <v>160</v>
      </c>
      <c r="C11" s="5">
        <f>RF!B11</f>
        <v>6.01</v>
      </c>
      <c r="D11" s="5">
        <f>LR!B11</f>
        <v>5.7800526749375498</v>
      </c>
      <c r="E11" s="5">
        <f>Adaboost!B11</f>
        <v>6.7808695652173903</v>
      </c>
      <c r="F11" s="5">
        <f>XGBR!B11</f>
        <v>5.0576973000000001</v>
      </c>
      <c r="G11" s="5">
        <f>Huber!B11</f>
        <v>5.5536480504115202</v>
      </c>
      <c r="H11" s="5">
        <f>BayesRidge!B11</f>
        <v>5.7802946770042301</v>
      </c>
      <c r="I11" s="5">
        <f>Elastic!B11</f>
        <v>5.3119903652022797</v>
      </c>
      <c r="J11" s="5">
        <f>GBR!B11</f>
        <v>6.1258077322254003</v>
      </c>
      <c r="K11" s="6">
        <f t="shared" si="0"/>
        <v>5.7910166669205259</v>
      </c>
      <c r="L11">
        <f t="shared" si="2"/>
        <v>6.7808695652173903</v>
      </c>
      <c r="M11">
        <f t="shared" si="3"/>
        <v>5.0576973000000001</v>
      </c>
      <c r="N11">
        <v>5.55</v>
      </c>
      <c r="O11" s="5">
        <f>RF!C11</f>
        <v>5.04</v>
      </c>
      <c r="P11" s="5">
        <f>LR!C11</f>
        <v>5.0002570064715401</v>
      </c>
      <c r="Q11" s="5">
        <f>Adaboost!C11</f>
        <v>5.8106267029972702</v>
      </c>
      <c r="R11" s="5">
        <f>XGBR!C11</f>
        <v>4.1076493000000003</v>
      </c>
      <c r="S11" s="5">
        <f>Huber!C11</f>
        <v>4.7651414092517097</v>
      </c>
      <c r="T11" s="5">
        <f>BayesRidge!C11</f>
        <v>5.0044099548334602</v>
      </c>
      <c r="U11" s="5">
        <f>Elastic!C11</f>
        <v>4.8288399605440704</v>
      </c>
      <c r="V11" s="5">
        <f>GBR!C11</f>
        <v>5.1114508621437604</v>
      </c>
      <c r="W11" s="6">
        <f t="shared" si="1"/>
        <v>4.9636130267115002</v>
      </c>
      <c r="X11" s="6">
        <f t="shared" si="4"/>
        <v>5.8106267029972702</v>
      </c>
      <c r="Y11" s="6">
        <f t="shared" si="5"/>
        <v>4.1076493000000003</v>
      </c>
      <c r="Z11">
        <v>5.3</v>
      </c>
      <c r="AC11" s="6"/>
      <c r="AE11"/>
      <c r="AF11" s="6">
        <f>RF!D11</f>
        <v>5.19</v>
      </c>
      <c r="AG11" s="6">
        <f>LR!D11</f>
        <v>5.0464039231847098</v>
      </c>
      <c r="AH11" s="6">
        <f>Adaboost!D11</f>
        <v>4.7716955941255002</v>
      </c>
      <c r="AI11" s="6">
        <f>XGBR!D11</f>
        <v>3.8493822</v>
      </c>
      <c r="AJ11" s="6">
        <f>Huber!D11</f>
        <v>5.0329040547908503</v>
      </c>
      <c r="AK11" s="6">
        <f>BayesRidge!D11</f>
        <v>5.04608768097164</v>
      </c>
      <c r="AL11" s="6">
        <f>Elastic!D11</f>
        <v>4.8737894887023101</v>
      </c>
      <c r="AM11" s="6">
        <f>GBR!D11</f>
        <v>5.0897127490222704</v>
      </c>
      <c r="AN11" s="6">
        <f>AVERAGE(AF11:AM11,Neural!D11)</f>
        <v>4.8698478438595707</v>
      </c>
      <c r="AO11" s="6">
        <f>MAX(AF11:AM11,Neural!D11)</f>
        <v>5.19</v>
      </c>
      <c r="AP11" s="6">
        <f>MIN(AF11:AM11,Neural!D11)</f>
        <v>3.8493822</v>
      </c>
    </row>
    <row r="12" spans="1:42" ht="15" thickBot="1" x14ac:dyDescent="0.35">
      <c r="A12" t="s">
        <v>143</v>
      </c>
      <c r="B12" t="s">
        <v>140</v>
      </c>
      <c r="C12" s="5">
        <f>RF!B12</f>
        <v>5.01</v>
      </c>
      <c r="D12" s="5">
        <f>LR!B12</f>
        <v>5.06806788594485</v>
      </c>
      <c r="E12" s="5">
        <f>Adaboost!B12</f>
        <v>5.90483162518301</v>
      </c>
      <c r="F12" s="5">
        <f>XGBR!B12</f>
        <v>4.0441219999999998</v>
      </c>
      <c r="G12" s="5">
        <f>Huber!B12</f>
        <v>4.8111120787608197</v>
      </c>
      <c r="H12" s="5">
        <f>BayesRidge!B12</f>
        <v>5.0644693276487702</v>
      </c>
      <c r="I12" s="5">
        <f>Elastic!B12</f>
        <v>4.6527795517322597</v>
      </c>
      <c r="J12" s="5">
        <f>GBR!B12</f>
        <v>5.1344411762003599</v>
      </c>
      <c r="K12" s="6">
        <f t="shared" si="0"/>
        <v>4.9686485523046553</v>
      </c>
      <c r="L12">
        <f t="shared" si="2"/>
        <v>5.90483162518301</v>
      </c>
      <c r="M12">
        <f t="shared" si="3"/>
        <v>4.0441219999999998</v>
      </c>
      <c r="N12">
        <v>4.9000000000000004</v>
      </c>
      <c r="O12" s="5">
        <f>RF!C12</f>
        <v>6.02</v>
      </c>
      <c r="P12" s="5">
        <f>LR!C12</f>
        <v>6.0164043784770804</v>
      </c>
      <c r="Q12" s="5">
        <f>Adaboost!C12</f>
        <v>6.7447216890595003</v>
      </c>
      <c r="R12" s="5">
        <f>XGBR!C12</f>
        <v>5.2092960000000001</v>
      </c>
      <c r="S12" s="5">
        <f>Huber!C12</f>
        <v>5.7221239327659701</v>
      </c>
      <c r="T12" s="5">
        <f>BayesRidge!C12</f>
        <v>6.0166195425779998</v>
      </c>
      <c r="U12" s="5">
        <f>Elastic!C12</f>
        <v>5.5057997814884203</v>
      </c>
      <c r="V12" s="5">
        <f>GBR!C12</f>
        <v>6.1827331086263602</v>
      </c>
      <c r="W12" s="6">
        <f t="shared" si="1"/>
        <v>5.9273863355270651</v>
      </c>
      <c r="X12" s="6">
        <f t="shared" si="4"/>
        <v>6.7447216890595003</v>
      </c>
      <c r="Y12" s="6">
        <f t="shared" si="5"/>
        <v>5.2092960000000001</v>
      </c>
      <c r="Z12">
        <v>6</v>
      </c>
      <c r="AA12" s="6">
        <f>MAX(L12,M12,X13,Y13)-MIN(L13,M13,X12,Y12)</f>
        <v>1.90483162518301</v>
      </c>
      <c r="AB12" s="6">
        <f>MIN(L12,M12,X13,Y13)-MAX(L13,M13,X12,Y12)</f>
        <v>-2.7005996890595005</v>
      </c>
      <c r="AC12" s="6"/>
      <c r="AE12"/>
      <c r="AF12" s="6">
        <f>RF!D12</f>
        <v>4.01</v>
      </c>
      <c r="AG12" s="6">
        <f>LR!D12</f>
        <v>4.2123856977668996</v>
      </c>
      <c r="AH12" s="6">
        <f>Adaboost!D12</f>
        <v>3.8131426016986998</v>
      </c>
      <c r="AI12" s="6">
        <f>XGBR!D12</f>
        <v>4.2825116999999997</v>
      </c>
      <c r="AJ12" s="6">
        <f>Huber!D12</f>
        <v>4.2016709514147204</v>
      </c>
      <c r="AK12" s="6">
        <f>BayesRidge!D12</f>
        <v>4.1771668562321498</v>
      </c>
      <c r="AL12" s="6">
        <f>Elastic!D12</f>
        <v>4.4859778157465904</v>
      </c>
      <c r="AM12" s="6">
        <f>GBR!D12</f>
        <v>4.0647187920941299</v>
      </c>
      <c r="AN12" s="6">
        <f>AVERAGE(AF12:AM12,Neural!D12)</f>
        <v>4.155077197193382</v>
      </c>
      <c r="AO12" s="6">
        <f>MAX(AF12:AM12,Neural!D12)</f>
        <v>4.4859778157465904</v>
      </c>
      <c r="AP12" s="6">
        <f>MIN(AF12:AM12,Neural!D12)</f>
        <v>3.8131426016986998</v>
      </c>
    </row>
    <row r="13" spans="1:42" ht="15" thickBot="1" x14ac:dyDescent="0.35">
      <c r="A13" t="s">
        <v>140</v>
      </c>
      <c r="B13" t="s">
        <v>143</v>
      </c>
      <c r="C13" s="5">
        <f>RF!B13</f>
        <v>4</v>
      </c>
      <c r="D13" s="5">
        <f>LR!B13</f>
        <v>4.42498097824613</v>
      </c>
      <c r="E13" s="5">
        <f>Adaboost!B13</f>
        <v>4.6011673151750898</v>
      </c>
      <c r="F13" s="5">
        <f>XGBR!B13</f>
        <v>4.0800520000000002</v>
      </c>
      <c r="G13" s="5">
        <f>Huber!B13</f>
        <v>4.1712955334070703</v>
      </c>
      <c r="H13" s="5">
        <f>BayesRidge!B13</f>
        <v>4.4253901768063901</v>
      </c>
      <c r="I13" s="5">
        <f>Elastic!B13</f>
        <v>4.5055760426837601</v>
      </c>
      <c r="J13" s="5">
        <f>GBR!B13</f>
        <v>4.1350753693501199</v>
      </c>
      <c r="K13" s="6">
        <f t="shared" si="0"/>
        <v>4.302805058336066</v>
      </c>
      <c r="L13">
        <f t="shared" si="2"/>
        <v>4.6011673151750898</v>
      </c>
      <c r="M13">
        <f t="shared" si="3"/>
        <v>4</v>
      </c>
      <c r="N13">
        <v>4.4000000000000004</v>
      </c>
      <c r="O13" s="5">
        <f>RF!C13</f>
        <v>5.0199999999999996</v>
      </c>
      <c r="P13" s="5">
        <f>LR!C13</f>
        <v>5.3736809701634698</v>
      </c>
      <c r="Q13" s="5">
        <f>Adaboost!C13</f>
        <v>5.8106267029972702</v>
      </c>
      <c r="R13" s="5">
        <f>XGBR!C13</f>
        <v>5.0057244000000001</v>
      </c>
      <c r="S13" s="5">
        <f>Huber!C13</f>
        <v>5.1615434036929999</v>
      </c>
      <c r="T13" s="5">
        <f>BayesRidge!C13</f>
        <v>5.3731887043964299</v>
      </c>
      <c r="U13" s="5">
        <f>Elastic!C13</f>
        <v>5.0230664304774404</v>
      </c>
      <c r="V13" s="5">
        <f>GBR!C13</f>
        <v>5.0887520875341998</v>
      </c>
      <c r="W13" s="6">
        <f t="shared" si="1"/>
        <v>5.249276078877096</v>
      </c>
      <c r="X13" s="6">
        <f t="shared" si="4"/>
        <v>5.8106267029972702</v>
      </c>
      <c r="Y13" s="6">
        <f t="shared" si="5"/>
        <v>5.0057244000000001</v>
      </c>
      <c r="Z13">
        <v>5.3</v>
      </c>
      <c r="AC13" s="6"/>
      <c r="AE13"/>
      <c r="AF13" s="6">
        <f>RF!D13</f>
        <v>5.79</v>
      </c>
      <c r="AG13" s="6">
        <f>LR!D13</f>
        <v>5.7814717877518698</v>
      </c>
      <c r="AH13" s="6">
        <f>Adaboost!D13</f>
        <v>5.0464839094159704</v>
      </c>
      <c r="AI13" s="6">
        <f>XGBR!D13</f>
        <v>5.7500159999999996</v>
      </c>
      <c r="AJ13" s="6">
        <f>Huber!D13</f>
        <v>5.7723794025943196</v>
      </c>
      <c r="AK13" s="6">
        <f>BayesRidge!D13</f>
        <v>5.7837847225335803</v>
      </c>
      <c r="AL13" s="6">
        <f>Elastic!D13</f>
        <v>5.1901150445761601</v>
      </c>
      <c r="AM13" s="6">
        <f>GBR!D13</f>
        <v>5.5481256848525398</v>
      </c>
      <c r="AN13" s="6">
        <f>AVERAGE(AF13:AM13,Neural!D13)</f>
        <v>5.5985349429615425</v>
      </c>
      <c r="AO13" s="6">
        <f>MAX(AF13:AM13,Neural!D13)</f>
        <v>5.79</v>
      </c>
      <c r="AP13" s="6">
        <f>MIN(AF13:AM13,Neural!D13)</f>
        <v>5.0464839094159704</v>
      </c>
    </row>
    <row r="14" spans="1:42" ht="15" thickBot="1" x14ac:dyDescent="0.35">
      <c r="A14" t="s">
        <v>36</v>
      </c>
      <c r="B14" t="s">
        <v>142</v>
      </c>
      <c r="C14" s="5">
        <f>RF!B14</f>
        <v>5</v>
      </c>
      <c r="D14" s="5">
        <f>LR!B14</f>
        <v>5.08538579715397</v>
      </c>
      <c r="E14" s="5">
        <f>Adaboost!B14</f>
        <v>5.90483162518301</v>
      </c>
      <c r="F14" s="5">
        <f>XGBR!B14</f>
        <v>4.0772219999999999</v>
      </c>
      <c r="G14" s="5">
        <f>Huber!B14</f>
        <v>4.86279900633801</v>
      </c>
      <c r="H14" s="5">
        <f>BayesRidge!B14</f>
        <v>5.0828166490496702</v>
      </c>
      <c r="I14" s="5">
        <f>Elastic!B14</f>
        <v>4.7799105574021397</v>
      </c>
      <c r="J14" s="5">
        <f>GBR!B14</f>
        <v>5.0970244647327698</v>
      </c>
      <c r="K14" s="6">
        <f t="shared" si="0"/>
        <v>4.9954005878446672</v>
      </c>
      <c r="L14">
        <f t="shared" si="2"/>
        <v>5.90483162518301</v>
      </c>
      <c r="M14">
        <f t="shared" si="3"/>
        <v>4.0772219999999999</v>
      </c>
      <c r="N14">
        <v>5.2</v>
      </c>
      <c r="O14" s="5">
        <f>RF!C14</f>
        <v>4</v>
      </c>
      <c r="P14" s="5">
        <f>LR!C14</f>
        <v>4.1942437861872</v>
      </c>
      <c r="Q14" s="5">
        <f>Adaboost!C14</f>
        <v>4.5581395348837201</v>
      </c>
      <c r="R14" s="5">
        <f>XGBR!C14</f>
        <v>4.0635567000000004</v>
      </c>
      <c r="S14" s="5">
        <f>Huber!C14</f>
        <v>4.0060543714640904</v>
      </c>
      <c r="T14" s="5">
        <f>BayesRidge!C14</f>
        <v>4.18772514989735</v>
      </c>
      <c r="U14" s="5">
        <f>Elastic!C14</f>
        <v>4.1044340394734897</v>
      </c>
      <c r="V14" s="5">
        <f>GBR!C14</f>
        <v>4.06870142721354</v>
      </c>
      <c r="W14" s="6">
        <f t="shared" si="1"/>
        <v>4.1558986340367126</v>
      </c>
      <c r="X14" s="6">
        <f t="shared" si="4"/>
        <v>4.5581395348837201</v>
      </c>
      <c r="Y14" s="6">
        <f t="shared" si="5"/>
        <v>4</v>
      </c>
      <c r="Z14">
        <v>4.0999999999999996</v>
      </c>
      <c r="AA14" s="6">
        <f>MAX(L14,M14,X15,Y15)-MIN(L15,M15,X14,Y14)</f>
        <v>2.7447216890595003</v>
      </c>
      <c r="AB14" s="6">
        <f>MIN(L14,M14,X15,Y15)-MAX(L15,M15,X14,Y14)</f>
        <v>-0.52394531517508991</v>
      </c>
      <c r="AC14" s="6"/>
      <c r="AE14"/>
      <c r="AF14" s="6">
        <f>RF!D14</f>
        <v>6.13</v>
      </c>
      <c r="AG14" s="6">
        <f>LR!D14</f>
        <v>5.9654074087112701</v>
      </c>
      <c r="AH14" s="6">
        <f>Adaboost!D14</f>
        <v>5.0520833333333304</v>
      </c>
      <c r="AI14" s="6">
        <f>XGBR!D14</f>
        <v>6.324268</v>
      </c>
      <c r="AJ14" s="6">
        <f>Huber!D14</f>
        <v>5.99959970922278</v>
      </c>
      <c r="AK14" s="6">
        <f>BayesRidge!D14</f>
        <v>5.9941253058262101</v>
      </c>
      <c r="AL14" s="6">
        <f>Elastic!D14</f>
        <v>5.3391102299765398</v>
      </c>
      <c r="AM14" s="6">
        <f>GBR!D14</f>
        <v>5.9213455187684696</v>
      </c>
      <c r="AN14" s="6">
        <f>AVERAGE(AF14:AM14,Neural!D14)</f>
        <v>5.844762170580827</v>
      </c>
      <c r="AO14" s="6">
        <f>MAX(AF14:AM14,Neural!D14)</f>
        <v>6.324268</v>
      </c>
      <c r="AP14" s="6">
        <f>MIN(AF14:AM14,Neural!D14)</f>
        <v>5.0520833333333304</v>
      </c>
    </row>
    <row r="15" spans="1:42" ht="15" thickBot="1" x14ac:dyDescent="0.35">
      <c r="A15" t="s">
        <v>142</v>
      </c>
      <c r="B15" t="s">
        <v>36</v>
      </c>
      <c r="C15" s="5">
        <f>RF!B15</f>
        <v>4</v>
      </c>
      <c r="D15" s="5">
        <f>LR!B15</f>
        <v>4.4718200871797196</v>
      </c>
      <c r="E15" s="5">
        <f>Adaboost!B15</f>
        <v>4.6011673151750898</v>
      </c>
      <c r="F15" s="5">
        <f>XGBR!B15</f>
        <v>4.1012979999999999</v>
      </c>
      <c r="G15" s="5">
        <f>Huber!B15</f>
        <v>4.25580798835494</v>
      </c>
      <c r="H15" s="5">
        <f>BayesRidge!B15</f>
        <v>4.4750745157713396</v>
      </c>
      <c r="I15" s="5">
        <f>Elastic!B15</f>
        <v>4.4524833016271099</v>
      </c>
      <c r="J15" s="5">
        <f>GBR!B15</f>
        <v>4.1082411964204804</v>
      </c>
      <c r="K15" s="6">
        <f t="shared" si="0"/>
        <v>4.3057710559320928</v>
      </c>
      <c r="L15">
        <f t="shared" si="2"/>
        <v>4.6011673151750898</v>
      </c>
      <c r="M15">
        <f t="shared" si="3"/>
        <v>4</v>
      </c>
      <c r="N15">
        <v>4.45</v>
      </c>
      <c r="O15" s="5">
        <f>RF!C15</f>
        <v>6.01</v>
      </c>
      <c r="P15" s="5">
        <f>LR!C15</f>
        <v>6.2609129996718602</v>
      </c>
      <c r="Q15" s="5">
        <f>Adaboost!C15</f>
        <v>6.7447216890595003</v>
      </c>
      <c r="R15" s="5">
        <f>XGBR!C15</f>
        <v>6.0499150000000004</v>
      </c>
      <c r="S15" s="5">
        <f>Huber!C15</f>
        <v>6.0132742378087798</v>
      </c>
      <c r="T15" s="5">
        <f>BayesRidge!C15</f>
        <v>6.2648390324146597</v>
      </c>
      <c r="U15" s="5">
        <f>Elastic!C15</f>
        <v>5.4733834172524203</v>
      </c>
      <c r="V15" s="5">
        <f>GBR!C15</f>
        <v>6.1322088371936196</v>
      </c>
      <c r="W15" s="6">
        <f t="shared" si="1"/>
        <v>6.124807021637646</v>
      </c>
      <c r="X15" s="6">
        <f t="shared" si="4"/>
        <v>6.7447216890595003</v>
      </c>
      <c r="Y15" s="6">
        <f t="shared" si="5"/>
        <v>5.4733834172524203</v>
      </c>
      <c r="Z15">
        <v>6</v>
      </c>
      <c r="AC15" s="6"/>
      <c r="AE15"/>
      <c r="AF15" s="6">
        <f>RF!D15</f>
        <v>4.79</v>
      </c>
      <c r="AG15" s="6">
        <f>LR!D15</f>
        <v>5.4171241408931401</v>
      </c>
      <c r="AH15" s="6">
        <f>Adaboost!D15</f>
        <v>4.5559386973180001</v>
      </c>
      <c r="AI15" s="6">
        <f>XGBR!D15</f>
        <v>5.4554415000000001</v>
      </c>
      <c r="AJ15" s="6">
        <f>Huber!D15</f>
        <v>5.3884279837798497</v>
      </c>
      <c r="AK15" s="6">
        <f>BayesRidge!D15</f>
        <v>5.4008984474595199</v>
      </c>
      <c r="AL15" s="6">
        <f>Elastic!D15</f>
        <v>4.7870894987871004</v>
      </c>
      <c r="AM15" s="6">
        <f>GBR!D15</f>
        <v>4.8027399083301896</v>
      </c>
      <c r="AN15" s="6">
        <f>AVERAGE(AF15:AM15,Neural!D15)</f>
        <v>5.0979223891858076</v>
      </c>
      <c r="AO15" s="6">
        <f>MAX(AF15:AM15,Neural!D15)</f>
        <v>5.4554415000000001</v>
      </c>
      <c r="AP15" s="6">
        <f>MIN(AF15:AM15,Neural!D15)</f>
        <v>4.5559386973180001</v>
      </c>
    </row>
    <row r="16" spans="1:42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2"/>
        <v>0</v>
      </c>
      <c r="M16">
        <f t="shared" si="3"/>
        <v>0</v>
      </c>
      <c r="N16"/>
      <c r="O16" s="5">
        <f>RF!C16</f>
        <v>0</v>
      </c>
      <c r="P16" s="5">
        <f>LR!C16</f>
        <v>0</v>
      </c>
      <c r="Q16" s="5">
        <f>Adaboost!C16</f>
        <v>0</v>
      </c>
      <c r="R16" s="5">
        <f>XGBR!C16</f>
        <v>0</v>
      </c>
      <c r="S16" s="5">
        <f>Huber!C16</f>
        <v>0</v>
      </c>
      <c r="T16" s="5">
        <f>BayesRidge!C16</f>
        <v>0</v>
      </c>
      <c r="U16" s="5">
        <f>Elastic!C16</f>
        <v>0</v>
      </c>
      <c r="V16" s="5">
        <f>GBR!C16</f>
        <v>0</v>
      </c>
      <c r="W16" s="6">
        <f t="shared" si="1"/>
        <v>0</v>
      </c>
      <c r="X16" s="6">
        <f t="shared" si="4"/>
        <v>0</v>
      </c>
      <c r="Y16" s="6">
        <f t="shared" si="5"/>
        <v>0</v>
      </c>
      <c r="Z16"/>
      <c r="AA16" s="6">
        <f>MAX(L16,M16,X17,Y17)-MIN(L17,M17,X16,Y16)</f>
        <v>0</v>
      </c>
      <c r="AB16" s="6">
        <f>MIN(L16,M16,X17,Y17)-MAX(L17,M17,X16,Y16)</f>
        <v>0</v>
      </c>
      <c r="AC16" s="6"/>
      <c r="AE16"/>
      <c r="AF16" s="6">
        <f>RF!D16</f>
        <v>0</v>
      </c>
      <c r="AG16" s="6">
        <f>LR!D16</f>
        <v>0</v>
      </c>
      <c r="AH16" s="6">
        <f>Adaboost!D16</f>
        <v>0</v>
      </c>
      <c r="AI16" s="6">
        <f>XGBR!D16</f>
        <v>0</v>
      </c>
      <c r="AJ16" s="6">
        <f>Huber!D16</f>
        <v>0</v>
      </c>
      <c r="AK16" s="6">
        <f>BayesRidge!D16</f>
        <v>0</v>
      </c>
      <c r="AL16" s="6">
        <f>Elastic!D16</f>
        <v>0</v>
      </c>
      <c r="AM16" s="6">
        <f>GBR!D16</f>
        <v>0</v>
      </c>
      <c r="AN16" s="6">
        <f>AVERAGE(AF16:AM16,Neural!D16)</f>
        <v>0</v>
      </c>
      <c r="AO16" s="6">
        <f>MAX(AF16:AM16,Neural!D16)</f>
        <v>0</v>
      </c>
      <c r="AP16" s="6">
        <f>MIN(AF16:AM16,Neural!D16)</f>
        <v>0</v>
      </c>
    </row>
    <row r="17" spans="1:42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2"/>
        <v>0</v>
      </c>
      <c r="M17">
        <f t="shared" si="3"/>
        <v>0</v>
      </c>
      <c r="N17"/>
      <c r="O17" s="5">
        <f>RF!C17</f>
        <v>0</v>
      </c>
      <c r="P17" s="5">
        <f>LR!C17</f>
        <v>0</v>
      </c>
      <c r="Q17" s="5">
        <f>Adaboost!C17</f>
        <v>0</v>
      </c>
      <c r="R17" s="5">
        <f>XGBR!C17</f>
        <v>0</v>
      </c>
      <c r="S17" s="5">
        <f>Huber!C17</f>
        <v>0</v>
      </c>
      <c r="T17" s="5">
        <f>BayesRidge!C17</f>
        <v>0</v>
      </c>
      <c r="U17" s="5">
        <f>Elastic!C17</f>
        <v>0</v>
      </c>
      <c r="V17" s="5">
        <f>GBR!C17</f>
        <v>0</v>
      </c>
      <c r="W17" s="6">
        <f t="shared" si="1"/>
        <v>0</v>
      </c>
      <c r="X17" s="6">
        <f t="shared" si="4"/>
        <v>0</v>
      </c>
      <c r="Y17" s="6">
        <f t="shared" si="5"/>
        <v>0</v>
      </c>
      <c r="Z17"/>
      <c r="AC17" s="6"/>
      <c r="AE17"/>
      <c r="AF17" s="6">
        <f>RF!D17</f>
        <v>0</v>
      </c>
      <c r="AG17" s="6">
        <f>LR!D17</f>
        <v>0</v>
      </c>
      <c r="AH17" s="6">
        <f>Adaboost!D17</f>
        <v>0</v>
      </c>
      <c r="AI17" s="6">
        <f>XGBR!D17</f>
        <v>0</v>
      </c>
      <c r="AJ17" s="6">
        <f>Huber!D17</f>
        <v>0</v>
      </c>
      <c r="AK17" s="6">
        <f>BayesRidge!D17</f>
        <v>0</v>
      </c>
      <c r="AL17" s="6">
        <f>Elastic!D17</f>
        <v>0</v>
      </c>
      <c r="AM17" s="6">
        <f>GBR!D17</f>
        <v>0</v>
      </c>
      <c r="AN17" s="6">
        <f>AVERAGE(AF17:AM17,Neural!D17)</f>
        <v>0</v>
      </c>
      <c r="AO17" s="6">
        <f>MAX(AF17:AM17,Neural!D17)</f>
        <v>0</v>
      </c>
      <c r="AP17" s="6">
        <f>MIN(AF17:AM17,Neural!D17)</f>
        <v>0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/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/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/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/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OAK</v>
      </c>
      <c r="E38" s="6" t="str">
        <f>B2</f>
        <v>NYM</v>
      </c>
      <c r="F38" s="6">
        <f>(K2+W3)/2</f>
        <v>3.8714783389582514</v>
      </c>
      <c r="G38" s="6">
        <f>(K3+W2)/2</f>
        <v>4.1145867872604232</v>
      </c>
      <c r="H38" s="6">
        <f>F38-G38</f>
        <v>-0.24310844830217171</v>
      </c>
      <c r="I38" s="6" t="str">
        <f>IF(G38&gt;F38,E38,D38)</f>
        <v>NYM</v>
      </c>
      <c r="J38" s="6">
        <f t="shared" ref="J38:J51" si="7">F38+G38</f>
        <v>7.9860651262186746</v>
      </c>
      <c r="L38" s="10">
        <f>MAX(K2,W3)</f>
        <v>4.0128740323090897</v>
      </c>
      <c r="M38" s="6">
        <f>MAX(K3,W2)</f>
        <v>4.3727917360054684</v>
      </c>
      <c r="N38" s="6">
        <f t="shared" ref="N38:N54" si="8">L38-M38</f>
        <v>-0.35991770369637877</v>
      </c>
      <c r="O38" s="6" t="str">
        <f t="shared" ref="O38:O54" si="9">IF(M38&gt;L38,E38,D38)</f>
        <v>NYM</v>
      </c>
      <c r="P38" s="6">
        <f t="shared" ref="P38:P54" si="10">L38+M38</f>
        <v>8.3856657683145581</v>
      </c>
      <c r="AA38"/>
      <c r="AC38" s="6"/>
    </row>
    <row r="39" spans="1:42" ht="15" thickBot="1" x14ac:dyDescent="0.35">
      <c r="A39" t="str">
        <f>A2</f>
        <v>OAK</v>
      </c>
      <c r="B39" s="5">
        <f>Neural!B2</f>
        <v>3.7726072761132401</v>
      </c>
      <c r="C39" s="5">
        <f>Neural!C2</f>
        <v>3.7695855048727398</v>
      </c>
      <c r="D39" s="6" t="str">
        <f>A4</f>
        <v>SEA</v>
      </c>
      <c r="E39" s="6" t="str">
        <f>B4</f>
        <v>DET</v>
      </c>
      <c r="F39" s="6">
        <f>(K4+W5)/2</f>
        <v>4.1806142560759625</v>
      </c>
      <c r="G39" s="6">
        <f>(K5+W4)/2</f>
        <v>3.824887884488378</v>
      </c>
      <c r="H39" s="6">
        <f t="shared" ref="H39:H46" si="11">F39-G39</f>
        <v>0.35572637158758447</v>
      </c>
      <c r="I39" s="6" t="str">
        <f t="shared" ref="I39:I51" si="12">IF(G39&gt;F39,E39,D39)</f>
        <v>SEA</v>
      </c>
      <c r="J39" s="6">
        <f t="shared" si="7"/>
        <v>8.0055021405643405</v>
      </c>
      <c r="L39" s="10">
        <f>MAX(K4,W5)</f>
        <v>4.2854906550303653</v>
      </c>
      <c r="M39" s="11">
        <f>MAX(K5,W4)</f>
        <v>4.0979056211056326</v>
      </c>
      <c r="N39" s="6">
        <f t="shared" si="8"/>
        <v>0.18758503392473269</v>
      </c>
      <c r="O39" s="6" t="str">
        <f t="shared" si="9"/>
        <v>SEA</v>
      </c>
      <c r="P39" s="6">
        <f t="shared" si="10"/>
        <v>8.383396276135997</v>
      </c>
      <c r="AA39"/>
      <c r="AC39" s="6"/>
    </row>
    <row r="40" spans="1:42" ht="15" thickBot="1" x14ac:dyDescent="0.35">
      <c r="A40" t="str">
        <f>A3</f>
        <v>NYM</v>
      </c>
      <c r="B40" s="5">
        <f>Neural!B3</f>
        <v>4.5202929850897897</v>
      </c>
      <c r="C40" s="5">
        <f>Neural!C3</f>
        <v>4.1372763126866303</v>
      </c>
      <c r="D40" s="6" t="str">
        <f>A6</f>
        <v>LAD</v>
      </c>
      <c r="E40" s="6" t="str">
        <f>B6</f>
        <v>MIL</v>
      </c>
      <c r="F40" s="6">
        <f>(K6+W7)/2</f>
        <v>4.4426419624819626</v>
      </c>
      <c r="G40" s="6">
        <f>(K7+W6)/2</f>
        <v>4.5910826731235694</v>
      </c>
      <c r="H40" s="6">
        <f t="shared" si="11"/>
        <v>-0.1484407106416068</v>
      </c>
      <c r="I40" s="6" t="str">
        <f t="shared" si="12"/>
        <v>MIL</v>
      </c>
      <c r="J40" s="6">
        <f t="shared" si="7"/>
        <v>9.0337246356055321</v>
      </c>
      <c r="L40" s="10">
        <f>MAX(K6,W7)</f>
        <v>4.8754550665034389</v>
      </c>
      <c r="M40" s="10">
        <f>MAX(K7,W6)</f>
        <v>4.8756591118671793</v>
      </c>
      <c r="N40" s="6">
        <f t="shared" si="8"/>
        <v>-2.0404536374041271E-4</v>
      </c>
      <c r="O40" s="6" t="str">
        <f t="shared" si="9"/>
        <v>MIL</v>
      </c>
      <c r="P40" s="6">
        <f t="shared" si="10"/>
        <v>9.7511141783706172</v>
      </c>
      <c r="AA40"/>
      <c r="AC40" s="6"/>
    </row>
    <row r="41" spans="1:42" ht="15" thickBot="1" x14ac:dyDescent="0.35">
      <c r="A41" t="str">
        <f>A4</f>
        <v>SEA</v>
      </c>
      <c r="B41" s="5">
        <f>Neural!B4</f>
        <v>4.4643534022497704</v>
      </c>
      <c r="C41" s="5">
        <f>Neural!C4</f>
        <v>4.3407275057440904</v>
      </c>
      <c r="D41" s="6" t="str">
        <f>A8</f>
        <v>ATL</v>
      </c>
      <c r="E41" s="6" t="str">
        <f>B8</f>
        <v>SFG</v>
      </c>
      <c r="F41" s="6">
        <f>(K8+W9)/2</f>
        <v>4.4480472379160831</v>
      </c>
      <c r="G41" s="6">
        <f>(K9+W8)/2</f>
        <v>4.7283456292909474</v>
      </c>
      <c r="H41" s="6">
        <f t="shared" si="11"/>
        <v>-0.28029839137486423</v>
      </c>
      <c r="I41" s="6" t="str">
        <f t="shared" si="12"/>
        <v>SFG</v>
      </c>
      <c r="J41" s="6">
        <f t="shared" si="7"/>
        <v>9.1763928672070314</v>
      </c>
      <c r="L41" s="10">
        <f>MAX(K8,W9)</f>
        <v>5.0140004758693903</v>
      </c>
      <c r="M41" s="10">
        <f>MAX(K9,W8)</f>
        <v>5.1811867446116544</v>
      </c>
      <c r="N41" s="6">
        <f t="shared" si="8"/>
        <v>-0.16718626874226405</v>
      </c>
      <c r="O41" s="6" t="str">
        <f t="shared" si="9"/>
        <v>SFG</v>
      </c>
      <c r="P41" s="6">
        <f t="shared" si="10"/>
        <v>10.195187220481046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3.4396800011439002</v>
      </c>
      <c r="C42" s="5">
        <f>Neural!C5</f>
        <v>3.9800571811171501</v>
      </c>
      <c r="D42" s="6" t="str">
        <f>A10</f>
        <v>BOS</v>
      </c>
      <c r="E42" s="6" t="str">
        <f>B10</f>
        <v>BAL</v>
      </c>
      <c r="F42" s="6">
        <f>(K10+W11)/2</f>
        <v>5.5745796671398864</v>
      </c>
      <c r="G42" s="6">
        <f>(K11+W10)/2</f>
        <v>6.293046117727946</v>
      </c>
      <c r="H42" s="6">
        <f t="shared" si="11"/>
        <v>-0.71846645058805958</v>
      </c>
      <c r="I42" s="6" t="str">
        <f t="shared" si="12"/>
        <v>BAL</v>
      </c>
      <c r="J42" s="6">
        <f t="shared" si="7"/>
        <v>11.867625784867833</v>
      </c>
      <c r="L42" s="10">
        <f>MAX(K10,W11)</f>
        <v>6.1855463075682726</v>
      </c>
      <c r="M42" s="6">
        <f>MAX(K11,W10)</f>
        <v>6.7950755685353661</v>
      </c>
      <c r="N42" s="6">
        <f t="shared" si="8"/>
        <v>-0.60952926096709348</v>
      </c>
      <c r="O42" s="6" t="str">
        <f t="shared" si="9"/>
        <v>BAL</v>
      </c>
      <c r="P42" s="6">
        <f t="shared" si="10"/>
        <v>12.980621876103639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LAD</v>
      </c>
      <c r="B43" s="5">
        <f>Neural!B6</f>
        <v>4.8093557370240596</v>
      </c>
      <c r="C43" s="5">
        <f>Neural!C6</f>
        <v>4.3868749513432199</v>
      </c>
      <c r="D43" s="6" t="str">
        <f>A12</f>
        <v>WSN</v>
      </c>
      <c r="E43" s="6" t="str">
        <f>B12</f>
        <v>PHI</v>
      </c>
      <c r="F43" s="6">
        <f>(K12+W13)/2</f>
        <v>5.1089623155908761</v>
      </c>
      <c r="G43" s="6">
        <f>(K13+W12)/2</f>
        <v>5.1150956969315651</v>
      </c>
      <c r="H43" s="6">
        <f t="shared" si="11"/>
        <v>-6.1333813406889703E-3</v>
      </c>
      <c r="I43" s="6" t="str">
        <f t="shared" si="12"/>
        <v>PHI</v>
      </c>
      <c r="J43" s="6">
        <f t="shared" si="7"/>
        <v>10.224058012522441</v>
      </c>
      <c r="L43" s="10">
        <f>MAX(K12,W13)</f>
        <v>5.249276078877096</v>
      </c>
      <c r="M43" s="6">
        <f>MAX(K13,W12)</f>
        <v>5.9273863355270651</v>
      </c>
      <c r="N43" s="6">
        <f t="shared" si="8"/>
        <v>-0.67811025664996905</v>
      </c>
      <c r="O43" s="6" t="str">
        <f t="shared" si="9"/>
        <v>PHI</v>
      </c>
      <c r="P43" s="6">
        <f t="shared" si="10"/>
        <v>11.176662414404161</v>
      </c>
      <c r="R43" t="s">
        <v>139</v>
      </c>
      <c r="S43" t="s">
        <v>138</v>
      </c>
      <c r="T43">
        <v>5</v>
      </c>
      <c r="AA43"/>
      <c r="AC43" s="6"/>
    </row>
    <row r="44" spans="1:42" ht="15" thickBot="1" x14ac:dyDescent="0.35">
      <c r="A44" t="str">
        <f>A8</f>
        <v>ATL</v>
      </c>
      <c r="B44" s="5">
        <f>Neural!B7</f>
        <v>4.8434836390701896</v>
      </c>
      <c r="C44" s="5">
        <f>Neural!C7</f>
        <v>4.0472663663707698</v>
      </c>
      <c r="D44" s="6" t="str">
        <f>A14</f>
        <v>MIN</v>
      </c>
      <c r="E44" s="6" t="str">
        <f>B14</f>
        <v>TEX</v>
      </c>
      <c r="F44" s="6">
        <f>(K14+W15)/2</f>
        <v>5.5601038047411571</v>
      </c>
      <c r="G44" s="6">
        <f>(K15+W14)/2</f>
        <v>4.2308348449844022</v>
      </c>
      <c r="H44" s="6">
        <f t="shared" si="11"/>
        <v>1.3292689597567549</v>
      </c>
      <c r="I44" s="6" t="str">
        <f t="shared" si="12"/>
        <v>MIN</v>
      </c>
      <c r="J44" s="6">
        <f t="shared" si="7"/>
        <v>9.7909386497255593</v>
      </c>
      <c r="L44" s="10">
        <f>MAX(K14,W15)</f>
        <v>6.124807021637646</v>
      </c>
      <c r="M44" s="6">
        <f>MAX(K15,W14)</f>
        <v>4.3057710559320928</v>
      </c>
      <c r="N44" s="6">
        <f t="shared" si="8"/>
        <v>1.8190359657055533</v>
      </c>
      <c r="O44" s="6" t="str">
        <f t="shared" si="9"/>
        <v>MIN</v>
      </c>
      <c r="P44" s="6">
        <f t="shared" si="10"/>
        <v>10.430578077569738</v>
      </c>
      <c r="R44" t="s">
        <v>138</v>
      </c>
      <c r="S44" t="s">
        <v>139</v>
      </c>
      <c r="T44">
        <v>6.5</v>
      </c>
      <c r="AA44"/>
      <c r="AC44" s="6"/>
    </row>
    <row r="45" spans="1:42" ht="15" thickBot="1" x14ac:dyDescent="0.35">
      <c r="A45" t="str">
        <f>A7</f>
        <v>MIL</v>
      </c>
      <c r="B45" s="5">
        <f>Neural!B8</f>
        <v>5.1110700836951697</v>
      </c>
      <c r="C45" s="5">
        <f>Neural!C8</f>
        <v>5.2991258221170199</v>
      </c>
      <c r="D45" s="6">
        <f>A16</f>
        <v>0</v>
      </c>
      <c r="E45" s="6">
        <f>B16</f>
        <v>0</v>
      </c>
      <c r="F45" s="6">
        <f>(K16+W17)/2</f>
        <v>0</v>
      </c>
      <c r="G45" s="6">
        <f>(K17+W16)/2</f>
        <v>0</v>
      </c>
      <c r="H45" s="6">
        <f t="shared" si="11"/>
        <v>0</v>
      </c>
      <c r="I45" s="6">
        <f t="shared" si="12"/>
        <v>0</v>
      </c>
      <c r="J45" s="6">
        <f t="shared" si="7"/>
        <v>0</v>
      </c>
      <c r="L45" s="10">
        <f>MAX(K16,W17)</f>
        <v>0</v>
      </c>
      <c r="M45" s="6">
        <f>MAX(K17,W16)</f>
        <v>0</v>
      </c>
      <c r="N45" s="6">
        <f t="shared" si="8"/>
        <v>0</v>
      </c>
      <c r="O45" s="6">
        <f t="shared" si="9"/>
        <v>0</v>
      </c>
      <c r="P45" s="6">
        <f t="shared" si="10"/>
        <v>0</v>
      </c>
      <c r="R45" t="s">
        <v>141</v>
      </c>
      <c r="S45" t="s">
        <v>133</v>
      </c>
      <c r="T45">
        <v>2.2000000000000002</v>
      </c>
      <c r="AA45"/>
      <c r="AC45" s="6"/>
    </row>
    <row r="46" spans="1:42" ht="15" thickBot="1" x14ac:dyDescent="0.35">
      <c r="A46" t="str">
        <f t="shared" ref="A46:A61" si="13">A9</f>
        <v>SFG</v>
      </c>
      <c r="B46" s="5">
        <f>Neural!B9</f>
        <v>4.4683208060836899</v>
      </c>
      <c r="C46" s="5">
        <f>Neural!C9</f>
        <v>3.9329684446575799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R46" t="s">
        <v>133</v>
      </c>
      <c r="S46" t="s">
        <v>141</v>
      </c>
      <c r="T46">
        <v>6.2</v>
      </c>
      <c r="AA46"/>
      <c r="AC46" s="6"/>
    </row>
    <row r="47" spans="1:42" ht="15" thickBot="1" x14ac:dyDescent="0.35">
      <c r="A47" t="str">
        <f t="shared" si="13"/>
        <v>BOS</v>
      </c>
      <c r="B47" s="5">
        <f>Neural!B10</f>
        <v>6.0778798873280602</v>
      </c>
      <c r="C47" s="5">
        <f>Neural!C10</f>
        <v>6.6780624979119896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R47" t="s">
        <v>136</v>
      </c>
      <c r="S47" t="s">
        <v>137</v>
      </c>
      <c r="T47">
        <v>5.166666666666667</v>
      </c>
      <c r="AA47"/>
      <c r="AC47" s="6"/>
    </row>
    <row r="48" spans="1:42" ht="15" thickBot="1" x14ac:dyDescent="0.35">
      <c r="A48" t="str">
        <f t="shared" si="13"/>
        <v>BAL</v>
      </c>
      <c r="B48" s="5">
        <f>Neural!B11</f>
        <v>5.7187896372863696</v>
      </c>
      <c r="C48" s="5">
        <f>Neural!C11</f>
        <v>5.0041420441616902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 t="s">
        <v>137</v>
      </c>
      <c r="S48" t="s">
        <v>136</v>
      </c>
      <c r="T48">
        <v>4.333333333333333</v>
      </c>
      <c r="AA48"/>
      <c r="AC48" s="6"/>
    </row>
    <row r="49" spans="1:29" ht="15" thickBot="1" x14ac:dyDescent="0.35">
      <c r="A49" t="str">
        <f t="shared" si="13"/>
        <v>WSN</v>
      </c>
      <c r="B49" s="5">
        <f>Neural!B12</f>
        <v>5.0280133252718198</v>
      </c>
      <c r="C49" s="5">
        <f>Neural!C12</f>
        <v>5.9287785867482601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134</v>
      </c>
      <c r="S49" t="s">
        <v>144</v>
      </c>
      <c r="T49">
        <v>4.333333333333333</v>
      </c>
      <c r="AA49"/>
      <c r="AC49" s="6"/>
    </row>
    <row r="50" spans="1:29" ht="15" thickBot="1" x14ac:dyDescent="0.35">
      <c r="A50" t="str">
        <f t="shared" si="13"/>
        <v>PHI</v>
      </c>
      <c r="B50" s="5">
        <f>Neural!B13</f>
        <v>4.3817081093560404</v>
      </c>
      <c r="C50" s="5">
        <f>Neural!C13</f>
        <v>5.3869020106320598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144</v>
      </c>
      <c r="S50" t="s">
        <v>134</v>
      </c>
      <c r="T50">
        <v>2.5</v>
      </c>
      <c r="AA50"/>
      <c r="AC50" s="6"/>
    </row>
    <row r="51" spans="1:29" ht="15" thickBot="1" x14ac:dyDescent="0.35">
      <c r="A51" t="str">
        <f t="shared" si="13"/>
        <v>MIN</v>
      </c>
      <c r="B51" s="5">
        <f>Neural!B14</f>
        <v>5.0686151907424399</v>
      </c>
      <c r="C51" s="5">
        <f>Neural!C14</f>
        <v>4.2202326972110198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160</v>
      </c>
      <c r="S51" t="s">
        <v>161</v>
      </c>
      <c r="T51">
        <v>3.666666666666667</v>
      </c>
      <c r="AA51"/>
      <c r="AC51" s="6"/>
    </row>
    <row r="52" spans="1:29" ht="15" thickBot="1" x14ac:dyDescent="0.35">
      <c r="A52" t="str">
        <f t="shared" si="13"/>
        <v>TEX</v>
      </c>
      <c r="B52" s="5">
        <f>Neural!B15</f>
        <v>4.2860470988601502</v>
      </c>
      <c r="C52" s="5">
        <f>Neural!C15</f>
        <v>6.1740079813379802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161</v>
      </c>
      <c r="S52" t="s">
        <v>160</v>
      </c>
      <c r="T52">
        <v>7.166666666666667</v>
      </c>
      <c r="AA52"/>
      <c r="AC52" s="6"/>
    </row>
    <row r="53" spans="1:29" ht="15" thickBot="1" x14ac:dyDescent="0.35">
      <c r="A53">
        <f t="shared" si="13"/>
        <v>0</v>
      </c>
      <c r="B53" s="5">
        <f>Neural!B16</f>
        <v>0</v>
      </c>
      <c r="C53" s="5">
        <f>Neural!C16</f>
        <v>0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143</v>
      </c>
      <c r="S53" t="s">
        <v>140</v>
      </c>
      <c r="T53">
        <v>2.5</v>
      </c>
      <c r="AA53"/>
      <c r="AC53" s="6"/>
    </row>
    <row r="54" spans="1:29" ht="15" thickBot="1" x14ac:dyDescent="0.35">
      <c r="A54">
        <f t="shared" si="13"/>
        <v>0</v>
      </c>
      <c r="B54" s="5">
        <f>Neural!B17</f>
        <v>0</v>
      </c>
      <c r="C54" s="5">
        <f>Neural!C17</f>
        <v>0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140</v>
      </c>
      <c r="S54" t="s">
        <v>143</v>
      </c>
      <c r="T54">
        <v>5</v>
      </c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5">
        <f>Neural!C18</f>
        <v>0</v>
      </c>
      <c r="N55" s="10"/>
      <c r="R55" t="s">
        <v>36</v>
      </c>
      <c r="S55" t="s">
        <v>142</v>
      </c>
      <c r="T55">
        <v>3.333333333333333</v>
      </c>
    </row>
    <row r="56" spans="1:29" ht="15" thickBot="1" x14ac:dyDescent="0.35">
      <c r="A56">
        <f t="shared" si="13"/>
        <v>0</v>
      </c>
      <c r="B56" s="5">
        <f>Neural!B19</f>
        <v>0</v>
      </c>
      <c r="C56" s="5">
        <f>Neural!C19</f>
        <v>0</v>
      </c>
      <c r="D56" s="6" t="s">
        <v>39</v>
      </c>
      <c r="L56" s="6" t="s">
        <v>36</v>
      </c>
      <c r="R56" t="s">
        <v>142</v>
      </c>
      <c r="S56" t="s">
        <v>36</v>
      </c>
      <c r="T56">
        <v>3.666666666666667</v>
      </c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5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5">
        <f>Neural!C21</f>
        <v>0</v>
      </c>
      <c r="D58" s="8" t="str">
        <f t="shared" ref="D58:E74" si="23">D38</f>
        <v>OAK</v>
      </c>
      <c r="E58" s="8" t="str">
        <f t="shared" si="23"/>
        <v>NYM</v>
      </c>
      <c r="F58" s="6">
        <f t="shared" ref="F58:F74" si="24">MIN(L38,L58)</f>
        <v>3.7300826456074136</v>
      </c>
      <c r="G58" s="6">
        <f t="shared" ref="G58:G74" si="25">MAX(M38,M58)</f>
        <v>4.3727917360054684</v>
      </c>
      <c r="H58" s="6">
        <f t="shared" ref="H58:H69" si="26">F58-G58</f>
        <v>-0.64270909039805479</v>
      </c>
      <c r="I58" s="6" t="str">
        <f>IF(G58&gt;F58,E58,D58)</f>
        <v>NYM</v>
      </c>
      <c r="J58" s="6">
        <f t="shared" ref="J58:J71" si="27">F58+G58</f>
        <v>8.1028743816128816</v>
      </c>
      <c r="L58" s="6">
        <f>MIN(K2,W3)</f>
        <v>3.7300826456074136</v>
      </c>
      <c r="M58" s="6">
        <f>MIN(K3,W2)</f>
        <v>3.8563818385153783</v>
      </c>
      <c r="N58" s="6">
        <f t="shared" ref="N58:N74" si="28">L58-M58</f>
        <v>-0.12629919290796465</v>
      </c>
      <c r="O58" s="6" t="str">
        <f t="shared" ref="O58:O74" si="29">IF(M58&gt;L58,E58,D58)</f>
        <v>NYM</v>
      </c>
      <c r="P58" s="6">
        <f t="shared" ref="P58:P74" si="30">L58+M58</f>
        <v>7.586464484122792</v>
      </c>
      <c r="R58"/>
      <c r="S58"/>
      <c r="T58"/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5">
        <f>Neural!C22</f>
        <v>0</v>
      </c>
      <c r="D59" s="8" t="str">
        <f t="shared" si="23"/>
        <v>SEA</v>
      </c>
      <c r="E59" s="8" t="str">
        <f t="shared" si="23"/>
        <v>DET</v>
      </c>
      <c r="F59" s="6">
        <f t="shared" si="24"/>
        <v>4.0757378571215606</v>
      </c>
      <c r="G59" s="6">
        <f t="shared" si="25"/>
        <v>4.0979056211056326</v>
      </c>
      <c r="H59" s="6">
        <f t="shared" si="26"/>
        <v>-2.2167763984072053E-2</v>
      </c>
      <c r="I59" s="6" t="str">
        <f t="shared" ref="I59:I71" si="31">IF(G59&gt;F59,E59,D59)</f>
        <v>DET</v>
      </c>
      <c r="J59" s="6">
        <f t="shared" si="27"/>
        <v>8.1736434782271932</v>
      </c>
      <c r="L59" s="6">
        <f>MIN(K4,W5)</f>
        <v>4.0757378571215606</v>
      </c>
      <c r="M59" s="6">
        <f>MIN(K5,W4)</f>
        <v>3.5518701478711239</v>
      </c>
      <c r="N59" s="6">
        <f t="shared" si="28"/>
        <v>0.52386770925043669</v>
      </c>
      <c r="O59" s="6" t="str">
        <f t="shared" si="29"/>
        <v>SEA</v>
      </c>
      <c r="P59" s="6">
        <f t="shared" si="30"/>
        <v>7.627608004992684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5">
        <f>Neural!C23</f>
        <v>0</v>
      </c>
      <c r="D60" s="8" t="str">
        <f t="shared" si="23"/>
        <v>LAD</v>
      </c>
      <c r="E60" s="8" t="str">
        <f t="shared" si="23"/>
        <v>MIL</v>
      </c>
      <c r="F60" s="6">
        <f t="shared" si="24"/>
        <v>4.0098288584604855</v>
      </c>
      <c r="G60" s="6">
        <f t="shared" si="25"/>
        <v>4.8756591118671793</v>
      </c>
      <c r="H60" s="6">
        <f t="shared" si="26"/>
        <v>-0.86583025340669373</v>
      </c>
      <c r="I60" s="6" t="str">
        <f t="shared" si="31"/>
        <v>MIL</v>
      </c>
      <c r="J60" s="6">
        <f t="shared" si="27"/>
        <v>8.8854879703276648</v>
      </c>
      <c r="L60" s="6">
        <f>MIN(K6,W7)</f>
        <v>4.0098288584604855</v>
      </c>
      <c r="M60" s="6">
        <f>MIN(K7,W6)</f>
        <v>4.3065062343799587</v>
      </c>
      <c r="N60" s="6">
        <f t="shared" si="28"/>
        <v>-0.29667737591947319</v>
      </c>
      <c r="O60" s="6" t="str">
        <f t="shared" si="29"/>
        <v>MIL</v>
      </c>
      <c r="P60" s="6">
        <f t="shared" si="30"/>
        <v>8.3163350928404434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5">
        <f>Neural!C24</f>
        <v>0</v>
      </c>
      <c r="D61" s="8" t="str">
        <f t="shared" si="23"/>
        <v>ATL</v>
      </c>
      <c r="E61" s="8" t="str">
        <f t="shared" si="23"/>
        <v>SFG</v>
      </c>
      <c r="F61" s="6">
        <f t="shared" si="24"/>
        <v>3.8820939999627759</v>
      </c>
      <c r="G61" s="6">
        <f t="shared" si="25"/>
        <v>5.1811867446116544</v>
      </c>
      <c r="H61" s="6">
        <f t="shared" si="26"/>
        <v>-1.2990927446488785</v>
      </c>
      <c r="I61" s="6" t="str">
        <f t="shared" si="31"/>
        <v>SFG</v>
      </c>
      <c r="J61" s="6">
        <f t="shared" si="27"/>
        <v>9.0632807445744312</v>
      </c>
      <c r="L61" s="6">
        <f>MIN(K8,W9)</f>
        <v>3.8820939999627759</v>
      </c>
      <c r="M61" s="6">
        <f>MIN(K9,W8)</f>
        <v>4.2755045139702412</v>
      </c>
      <c r="N61" s="6">
        <f t="shared" si="28"/>
        <v>-0.3934105140074653</v>
      </c>
      <c r="O61" s="6" t="str">
        <f t="shared" si="29"/>
        <v>SFG</v>
      </c>
      <c r="P61" s="6">
        <f t="shared" si="30"/>
        <v>8.1575985139330172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5">
        <f>Neural!C25</f>
        <v>0</v>
      </c>
      <c r="D62" s="8" t="str">
        <f t="shared" si="23"/>
        <v>BOS</v>
      </c>
      <c r="E62" s="8" t="str">
        <f t="shared" si="23"/>
        <v>BAL</v>
      </c>
      <c r="F62" s="6">
        <f t="shared" si="24"/>
        <v>4.9636130267115002</v>
      </c>
      <c r="G62" s="6">
        <f t="shared" si="25"/>
        <v>6.7950755685353661</v>
      </c>
      <c r="H62" s="6">
        <f t="shared" si="26"/>
        <v>-1.8314625418238659</v>
      </c>
      <c r="I62" s="6" t="str">
        <f t="shared" si="31"/>
        <v>BAL</v>
      </c>
      <c r="J62" s="6">
        <f t="shared" si="27"/>
        <v>11.758688595246866</v>
      </c>
      <c r="L62" s="6">
        <f>MIN(K10,W11)</f>
        <v>4.9636130267115002</v>
      </c>
      <c r="M62" s="6">
        <f>MIN(K11,W9)</f>
        <v>3.8820939999627759</v>
      </c>
      <c r="N62" s="6">
        <f t="shared" si="28"/>
        <v>1.0815190267487242</v>
      </c>
      <c r="O62" s="6" t="str">
        <f t="shared" si="29"/>
        <v>BOS</v>
      </c>
      <c r="P62" s="6">
        <f t="shared" si="30"/>
        <v>8.8457070266742761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 t="str">
        <f t="shared" si="23"/>
        <v>WSN</v>
      </c>
      <c r="E63" s="8" t="str">
        <f t="shared" si="23"/>
        <v>PHI</v>
      </c>
      <c r="F63" s="6">
        <f t="shared" si="24"/>
        <v>4.9686485523046553</v>
      </c>
      <c r="G63" s="6">
        <f t="shared" si="25"/>
        <v>5.9273863355270651</v>
      </c>
      <c r="H63" s="6">
        <f t="shared" si="26"/>
        <v>-0.95873778322240977</v>
      </c>
      <c r="I63" s="6" t="str">
        <f t="shared" si="31"/>
        <v>PHI</v>
      </c>
      <c r="J63" s="6">
        <f t="shared" si="27"/>
        <v>10.896034887831721</v>
      </c>
      <c r="L63" s="6">
        <f>MIN(K12,W13)</f>
        <v>4.9686485523046553</v>
      </c>
      <c r="M63" s="6">
        <f>MIN(K13,W12)</f>
        <v>4.302805058336066</v>
      </c>
      <c r="N63" s="6">
        <f t="shared" si="28"/>
        <v>0.66584349396858933</v>
      </c>
      <c r="O63" s="6" t="str">
        <f t="shared" si="29"/>
        <v>WSN</v>
      </c>
      <c r="P63" s="6">
        <f t="shared" si="30"/>
        <v>9.2714536106407213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 t="str">
        <f t="shared" si="23"/>
        <v>MIN</v>
      </c>
      <c r="E64" s="8" t="str">
        <f t="shared" si="23"/>
        <v>TEX</v>
      </c>
      <c r="F64" s="6">
        <f t="shared" si="24"/>
        <v>4.9954005878446672</v>
      </c>
      <c r="G64" s="6">
        <f t="shared" si="25"/>
        <v>4.3057710559320928</v>
      </c>
      <c r="H64" s="6">
        <f t="shared" si="26"/>
        <v>0.68962953191257448</v>
      </c>
      <c r="I64" s="6" t="str">
        <f t="shared" si="31"/>
        <v>MIN</v>
      </c>
      <c r="J64" s="6">
        <f t="shared" si="27"/>
        <v>9.30117164377676</v>
      </c>
      <c r="L64" s="6">
        <f>MIN(K14,W15)</f>
        <v>4.9954005878446672</v>
      </c>
      <c r="M64" s="6">
        <f>MIN(K15,W14)</f>
        <v>4.1558986340367126</v>
      </c>
      <c r="N64" s="6">
        <f t="shared" si="28"/>
        <v>0.83950195380795467</v>
      </c>
      <c r="O64" s="6" t="str">
        <f t="shared" si="29"/>
        <v>MIN</v>
      </c>
      <c r="P64" s="6">
        <f t="shared" si="30"/>
        <v>9.1512992218813807</v>
      </c>
      <c r="R64"/>
      <c r="S64"/>
      <c r="T64"/>
      <c r="AA64"/>
      <c r="AC64" s="6"/>
    </row>
    <row r="65" spans="1:46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>
        <f t="shared" si="23"/>
        <v>0</v>
      </c>
      <c r="E65" s="8">
        <f t="shared" si="23"/>
        <v>0</v>
      </c>
      <c r="F65" s="6">
        <f t="shared" si="24"/>
        <v>0</v>
      </c>
      <c r="G65" s="6">
        <f t="shared" si="25"/>
        <v>0</v>
      </c>
      <c r="H65" s="6">
        <f t="shared" si="26"/>
        <v>0</v>
      </c>
      <c r="I65" s="6">
        <f t="shared" si="31"/>
        <v>0</v>
      </c>
      <c r="J65" s="6">
        <f t="shared" si="27"/>
        <v>0</v>
      </c>
      <c r="L65" s="6">
        <f>MIN(K16,W17)</f>
        <v>0</v>
      </c>
      <c r="M65" s="6">
        <f>MIN(K17,W16)</f>
        <v>0</v>
      </c>
      <c r="N65" s="6">
        <f t="shared" si="28"/>
        <v>0</v>
      </c>
      <c r="O65" s="6">
        <f t="shared" si="29"/>
        <v>0</v>
      </c>
      <c r="P65" s="6">
        <f t="shared" si="30"/>
        <v>0</v>
      </c>
      <c r="R65"/>
      <c r="S65"/>
      <c r="T65"/>
      <c r="AA65"/>
      <c r="AC65" s="6"/>
    </row>
    <row r="66" spans="1:46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R66"/>
      <c r="S66"/>
      <c r="T66"/>
      <c r="AA66"/>
      <c r="AC66" s="6"/>
    </row>
    <row r="67" spans="1:46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R67"/>
      <c r="S67"/>
      <c r="T67"/>
      <c r="AA67"/>
      <c r="AC67" s="6"/>
    </row>
    <row r="68" spans="1:46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147</v>
      </c>
      <c r="AI77" s="22" t="s">
        <v>148</v>
      </c>
      <c r="AJ77" s="22" t="s">
        <v>149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OAK</v>
      </c>
      <c r="E78" s="8" t="str">
        <f t="shared" si="41"/>
        <v>NYM</v>
      </c>
      <c r="F78" s="6">
        <f t="shared" ref="F78:F94" si="42">MAX(L38,L58)</f>
        <v>4.0128740323090897</v>
      </c>
      <c r="G78" s="6">
        <f t="shared" ref="G78:G94" si="43">MIN(M38,M58)</f>
        <v>3.8563818385153783</v>
      </c>
      <c r="H78" s="6">
        <f t="shared" ref="H78:H89" si="44">F78-G78</f>
        <v>0.15649219379371138</v>
      </c>
      <c r="I78" s="6" t="str">
        <f>IF(G78&gt;F78,E78,D78)</f>
        <v>OAK</v>
      </c>
      <c r="J78" s="6">
        <f t="shared" ref="J78:J91" si="45">F78+G78</f>
        <v>7.8692558708244675</v>
      </c>
      <c r="L78" s="14" t="str">
        <f t="shared" ref="L78:L93" si="46">D78</f>
        <v>OAK</v>
      </c>
      <c r="M78" s="14">
        <f>N2</f>
        <v>3.75</v>
      </c>
      <c r="N78" s="14">
        <f>Z2</f>
        <v>3.85</v>
      </c>
      <c r="O78" s="14">
        <v>5</v>
      </c>
      <c r="P78" s="14" t="str">
        <f t="shared" ref="P78:P92" si="47">E78</f>
        <v>NYM</v>
      </c>
      <c r="Q78" s="14">
        <f>N3</f>
        <v>4.6500000000000004</v>
      </c>
      <c r="R78" s="14">
        <f>Z3</f>
        <v>4.1500000000000004</v>
      </c>
      <c r="S78" s="14">
        <v>6.5</v>
      </c>
      <c r="T78" s="15" t="s">
        <v>166</v>
      </c>
      <c r="U78" s="15" t="s">
        <v>181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NYM</v>
      </c>
      <c r="W78" s="29">
        <f t="shared" ref="W78:W92" si="49">(COUNTIF(I38, V78) + COUNTIF(O38, V78) + COUNTIF(I58, V78) + COUNTIF(O58, V78) + COUNTIF(I78, V78))/5</f>
        <v>0.8</v>
      </c>
      <c r="X78" s="29">
        <f>IF(W78=1, 5, IF(W78=0.8, 4, IF(W78=0.6, 3, IF(W78=0.4, 2, IF(W78=0.2, 1, 0)))))</f>
        <v>4</v>
      </c>
      <c r="Y78" s="29">
        <f>((Q78+N78)/2)-((M78+R78)/2)</f>
        <v>0.29999999999999982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0.5</v>
      </c>
      <c r="AA78" s="29">
        <f>S78-O78</f>
        <v>1.5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0.5</v>
      </c>
      <c r="AC78" s="29">
        <f>SUM(IF(ISNUMBER(X78), X78, 0), IF(ISNUMBER(Z78), Z78, 0), IF(ISNUMBER(AB78), AB78, 0))</f>
        <v>5</v>
      </c>
      <c r="AD78" s="29" t="s">
        <v>139</v>
      </c>
      <c r="AE78" s="24">
        <v>8.5</v>
      </c>
      <c r="AF78" s="28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29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29">
        <f>J38</f>
        <v>7.9860651262186746</v>
      </c>
      <c r="AI78" s="29">
        <f>P38</f>
        <v>8.3856657683145581</v>
      </c>
      <c r="AJ78" s="29">
        <f>P58</f>
        <v>7.586464484122792</v>
      </c>
      <c r="AK78" s="29">
        <f t="shared" ref="AK78:AK93" si="52">IF(AG78=1, 5, IF(AG78=0.8, 4, IF(AG78=0.6, 3, IF(AG78=0.4, 2, IF(AG78=0.2, 1, 0)))))</f>
        <v>5</v>
      </c>
      <c r="AL78" s="29">
        <f t="shared" ref="AL78:AL93" si="53">(((N78+Q78)/2)+((M78+R78)/2))-AE78</f>
        <v>-0.30000000000000071</v>
      </c>
      <c r="AM78" s="29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0</v>
      </c>
      <c r="AN78" s="29">
        <f t="shared" ref="AN78:AN93" si="55">O78+S78</f>
        <v>11.5</v>
      </c>
      <c r="AO78" s="29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0</v>
      </c>
      <c r="AP78" s="29">
        <f>SUM(IF(ISNUMBER(AK78), AK78, 0), IF(ISNUMBER(AM78), AM78, 0), IF(ISNUMBER(AO78), AO78, 0))</f>
        <v>5</v>
      </c>
      <c r="AQ78" s="28">
        <v>13</v>
      </c>
      <c r="AT78"/>
    </row>
    <row r="79" spans="1:46" x14ac:dyDescent="0.3">
      <c r="D79" s="8" t="str">
        <f t="shared" si="41"/>
        <v>SEA</v>
      </c>
      <c r="E79" s="8" t="str">
        <f t="shared" si="41"/>
        <v>DET</v>
      </c>
      <c r="F79" s="6">
        <f t="shared" si="42"/>
        <v>4.2854906550303653</v>
      </c>
      <c r="G79" s="6">
        <f t="shared" si="43"/>
        <v>3.5518701478711239</v>
      </c>
      <c r="H79" s="6">
        <f t="shared" si="44"/>
        <v>0.73362050715924143</v>
      </c>
      <c r="I79" s="6" t="str">
        <f t="shared" ref="I79:I91" si="57">IF(G79&gt;F79,E79,D79)</f>
        <v>SEA</v>
      </c>
      <c r="J79" s="6">
        <f t="shared" si="45"/>
        <v>7.8373608029014896</v>
      </c>
      <c r="L79" s="14" t="str">
        <f t="shared" si="46"/>
        <v>SEA</v>
      </c>
      <c r="M79" s="14">
        <f>N4</f>
        <v>4.6500000000000004</v>
      </c>
      <c r="N79" s="14">
        <f>Z4</f>
        <v>4.2</v>
      </c>
      <c r="O79" s="14">
        <v>2.2000000000000002</v>
      </c>
      <c r="P79" s="14" t="str">
        <f t="shared" si="47"/>
        <v>DET</v>
      </c>
      <c r="Q79" s="14">
        <f>N5</f>
        <v>3.6</v>
      </c>
      <c r="R79" s="14">
        <f>Z5</f>
        <v>4.05</v>
      </c>
      <c r="S79" s="14">
        <v>6.2</v>
      </c>
      <c r="T79" s="15" t="s">
        <v>145</v>
      </c>
      <c r="U79" s="15" t="s">
        <v>146</v>
      </c>
      <c r="V79" s="28" t="str">
        <f t="shared" si="48"/>
        <v>SEA</v>
      </c>
      <c r="W79" s="29">
        <f t="shared" si="49"/>
        <v>0.8</v>
      </c>
      <c r="X79" s="29">
        <f t="shared" ref="X79:X92" si="58">IF(W79=1, 5, IF(W79=0.8, 4, IF(W79=0.6, 3, IF(W79=0.4, 2, IF(W79=0.2, 1, 0)))))</f>
        <v>4</v>
      </c>
      <c r="Y79" s="29">
        <f t="shared" ref="Y79:Y92" si="59">((Q79+N79)/2)-((M79+R79)/2)</f>
        <v>-0.44999999999999929</v>
      </c>
      <c r="Z79" s="29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29">
        <f>S79-O79</f>
        <v>4</v>
      </c>
      <c r="AB79" s="29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0</v>
      </c>
      <c r="AC79" s="29">
        <f t="shared" ref="AC79:AC92" si="62">SUM(IF(ISNUMBER(X79), X79, 0), IF(ISNUMBER(Z79), Z79, 0), IF(ISNUMBER(AB79), AB79, 0))</f>
        <v>5</v>
      </c>
      <c r="AD79" s="29" t="s">
        <v>133</v>
      </c>
      <c r="AE79" s="24">
        <v>7.5</v>
      </c>
      <c r="AF79" s="28" t="str">
        <f t="shared" si="50"/>
        <v>Over</v>
      </c>
      <c r="AG79" s="29">
        <f t="shared" si="51"/>
        <v>1</v>
      </c>
      <c r="AH79" s="29">
        <f t="shared" ref="AH79:AH93" si="63">J39</f>
        <v>8.0055021405643405</v>
      </c>
      <c r="AI79" s="29">
        <f t="shared" ref="AI79:AI93" si="64">P39</f>
        <v>8.383396276135997</v>
      </c>
      <c r="AJ79" s="29">
        <f t="shared" ref="AJ79:AJ93" si="65">P59</f>
        <v>7.627608004992684</v>
      </c>
      <c r="AK79" s="29">
        <f t="shared" si="52"/>
        <v>5</v>
      </c>
      <c r="AL79" s="29">
        <f t="shared" si="53"/>
        <v>0.75</v>
      </c>
      <c r="AM79" s="29">
        <f t="shared" si="54"/>
        <v>0</v>
      </c>
      <c r="AN79" s="29">
        <f t="shared" si="55"/>
        <v>8.4</v>
      </c>
      <c r="AO79" s="29">
        <f t="shared" si="56"/>
        <v>0</v>
      </c>
      <c r="AP79" s="29">
        <f t="shared" ref="AP79:AP92" si="66">SUM(IF(ISNUMBER(AK79), AK79, 0), IF(ISNUMBER(AM79), AM79, 0), IF(ISNUMBER(AO79), AO79, 0))</f>
        <v>5</v>
      </c>
      <c r="AQ79" s="28">
        <v>3</v>
      </c>
      <c r="AT79"/>
    </row>
    <row r="80" spans="1:46" x14ac:dyDescent="0.3">
      <c r="D80" s="8" t="str">
        <f t="shared" si="41"/>
        <v>LAD</v>
      </c>
      <c r="E80" s="8" t="str">
        <f t="shared" si="41"/>
        <v>MIL</v>
      </c>
      <c r="F80" s="6">
        <f t="shared" si="42"/>
        <v>4.8754550665034389</v>
      </c>
      <c r="G80" s="6">
        <f t="shared" si="43"/>
        <v>4.3065062343799587</v>
      </c>
      <c r="H80" s="6">
        <f t="shared" si="44"/>
        <v>0.56894883212348013</v>
      </c>
      <c r="I80" s="6" t="str">
        <f t="shared" si="57"/>
        <v>LAD</v>
      </c>
      <c r="J80" s="6">
        <f t="shared" si="45"/>
        <v>9.1819613008833976</v>
      </c>
      <c r="L80" s="14" t="str">
        <f t="shared" si="46"/>
        <v>LAD</v>
      </c>
      <c r="M80" s="14">
        <f>N6</f>
        <v>4.8</v>
      </c>
      <c r="N80" s="14">
        <f>Z6</f>
        <v>4.4000000000000004</v>
      </c>
      <c r="O80" s="14">
        <v>5.1666699999999999</v>
      </c>
      <c r="P80" s="14" t="str">
        <f t="shared" si="47"/>
        <v>MIL</v>
      </c>
      <c r="Q80" s="14">
        <f>N7</f>
        <v>4.8</v>
      </c>
      <c r="R80" s="14">
        <f>Z7</f>
        <v>3.95</v>
      </c>
      <c r="S80" s="14">
        <v>4.3333000000000004</v>
      </c>
      <c r="T80" s="15" t="s">
        <v>163</v>
      </c>
      <c r="U80" s="15" t="s">
        <v>159</v>
      </c>
      <c r="V80" s="30" t="str">
        <f t="shared" si="48"/>
        <v>MIL</v>
      </c>
      <c r="W80" s="31">
        <f t="shared" si="49"/>
        <v>0.8</v>
      </c>
      <c r="X80" s="31">
        <f t="shared" si="58"/>
        <v>4</v>
      </c>
      <c r="Y80" s="31">
        <f t="shared" si="59"/>
        <v>0.22499999999999964</v>
      </c>
      <c r="Z80" s="31">
        <f t="shared" si="60"/>
        <v>0.5</v>
      </c>
      <c r="AA80" s="31">
        <f t="shared" ref="AA80:AA92" si="67">S80-O80</f>
        <v>-0.8333699999999995</v>
      </c>
      <c r="AB80" s="31">
        <f t="shared" si="61"/>
        <v>0.5</v>
      </c>
      <c r="AC80" s="31">
        <f t="shared" si="62"/>
        <v>5</v>
      </c>
      <c r="AD80" s="31" t="s">
        <v>137</v>
      </c>
      <c r="AE80" s="24">
        <v>7.5</v>
      </c>
      <c r="AF80" s="30" t="str">
        <f t="shared" si="50"/>
        <v>Over</v>
      </c>
      <c r="AG80" s="31">
        <f t="shared" si="51"/>
        <v>1</v>
      </c>
      <c r="AH80" s="31">
        <f t="shared" si="63"/>
        <v>9.0337246356055321</v>
      </c>
      <c r="AI80" s="31">
        <f t="shared" si="64"/>
        <v>9.7511141783706172</v>
      </c>
      <c r="AJ80" s="31">
        <f t="shared" si="65"/>
        <v>8.3163350928404434</v>
      </c>
      <c r="AK80" s="31">
        <f t="shared" si="52"/>
        <v>5</v>
      </c>
      <c r="AL80" s="31">
        <f t="shared" si="53"/>
        <v>1.4749999999999996</v>
      </c>
      <c r="AM80" s="31">
        <f t="shared" si="54"/>
        <v>1.25</v>
      </c>
      <c r="AN80" s="31">
        <f t="shared" si="55"/>
        <v>9.4999700000000011</v>
      </c>
      <c r="AO80" s="31">
        <f t="shared" si="56"/>
        <v>1.25</v>
      </c>
      <c r="AP80" s="31">
        <f t="shared" si="66"/>
        <v>7.5</v>
      </c>
      <c r="AQ80" s="30">
        <v>10</v>
      </c>
      <c r="AR80" s="18"/>
      <c r="AT80"/>
    </row>
    <row r="81" spans="4:46" x14ac:dyDescent="0.3">
      <c r="D81" s="8" t="str">
        <f t="shared" si="41"/>
        <v>ATL</v>
      </c>
      <c r="E81" s="8" t="str">
        <f t="shared" si="41"/>
        <v>SFG</v>
      </c>
      <c r="F81" s="6">
        <f t="shared" si="42"/>
        <v>5.0140004758693903</v>
      </c>
      <c r="G81" s="6">
        <f t="shared" si="43"/>
        <v>4.2755045139702412</v>
      </c>
      <c r="H81" s="6">
        <f t="shared" si="44"/>
        <v>0.73849596189914912</v>
      </c>
      <c r="I81" s="6" t="str">
        <f t="shared" si="57"/>
        <v>ATL</v>
      </c>
      <c r="J81" s="6">
        <f t="shared" si="45"/>
        <v>9.2895049898396316</v>
      </c>
      <c r="L81" s="14" t="str">
        <f t="shared" si="46"/>
        <v>ATL</v>
      </c>
      <c r="M81" s="14">
        <f>N8</f>
        <v>4.95</v>
      </c>
      <c r="N81" s="14">
        <f>Z8</f>
        <v>5.0999999999999996</v>
      </c>
      <c r="O81" s="14">
        <v>4.3330000000000002</v>
      </c>
      <c r="P81" s="14" t="str">
        <f t="shared" si="47"/>
        <v>SFG</v>
      </c>
      <c r="Q81" s="14">
        <f>N9</f>
        <v>4.3499999999999996</v>
      </c>
      <c r="R81" s="14">
        <f>Z9</f>
        <v>3.75</v>
      </c>
      <c r="S81" s="14">
        <v>2.5</v>
      </c>
      <c r="T81" s="15" t="s">
        <v>165</v>
      </c>
      <c r="U81" s="15" t="s">
        <v>164</v>
      </c>
      <c r="V81" s="30" t="str">
        <f t="shared" si="48"/>
        <v>SFG</v>
      </c>
      <c r="W81" s="31">
        <f t="shared" si="49"/>
        <v>0.8</v>
      </c>
      <c r="X81" s="31">
        <f t="shared" si="58"/>
        <v>4</v>
      </c>
      <c r="Y81" s="31">
        <f t="shared" si="59"/>
        <v>0.375</v>
      </c>
      <c r="Z81" s="31">
        <f t="shared" si="60"/>
        <v>1</v>
      </c>
      <c r="AA81" s="31">
        <f t="shared" si="67"/>
        <v>-1.8330000000000002</v>
      </c>
      <c r="AB81" s="31">
        <f t="shared" si="61"/>
        <v>1</v>
      </c>
      <c r="AC81" s="31">
        <f t="shared" si="62"/>
        <v>6</v>
      </c>
      <c r="AD81" s="31" t="s">
        <v>144</v>
      </c>
      <c r="AE81" s="24">
        <v>7.5</v>
      </c>
      <c r="AF81" s="28" t="str">
        <f t="shared" si="50"/>
        <v>Over</v>
      </c>
      <c r="AG81" s="29">
        <f t="shared" si="51"/>
        <v>1</v>
      </c>
      <c r="AH81" s="29">
        <f t="shared" si="63"/>
        <v>9.1763928672070314</v>
      </c>
      <c r="AI81" s="29">
        <f t="shared" si="64"/>
        <v>10.195187220481046</v>
      </c>
      <c r="AJ81" s="29">
        <f t="shared" si="65"/>
        <v>8.1575985139330172</v>
      </c>
      <c r="AK81" s="29">
        <f t="shared" si="52"/>
        <v>5</v>
      </c>
      <c r="AL81" s="29">
        <f t="shared" si="53"/>
        <v>1.5749999999999993</v>
      </c>
      <c r="AM81" s="29">
        <f t="shared" si="54"/>
        <v>1.25</v>
      </c>
      <c r="AN81" s="29">
        <f t="shared" si="55"/>
        <v>6.8330000000000002</v>
      </c>
      <c r="AO81" s="29">
        <f t="shared" si="56"/>
        <v>0</v>
      </c>
      <c r="AP81" s="29">
        <f t="shared" si="66"/>
        <v>6.25</v>
      </c>
      <c r="AQ81" s="28">
        <v>6</v>
      </c>
      <c r="AT81"/>
    </row>
    <row r="82" spans="4:46" x14ac:dyDescent="0.3">
      <c r="D82" s="8" t="str">
        <f t="shared" si="41"/>
        <v>BOS</v>
      </c>
      <c r="E82" s="8" t="str">
        <f t="shared" si="41"/>
        <v>BAL</v>
      </c>
      <c r="F82" s="6">
        <f t="shared" si="42"/>
        <v>6.1855463075682726</v>
      </c>
      <c r="G82" s="6">
        <f t="shared" si="43"/>
        <v>3.8820939999627759</v>
      </c>
      <c r="H82" s="6">
        <f t="shared" si="44"/>
        <v>2.3034523076054967</v>
      </c>
      <c r="I82" s="6" t="str">
        <f t="shared" si="57"/>
        <v>BOS</v>
      </c>
      <c r="J82" s="6">
        <f t="shared" si="45"/>
        <v>10.067640307531049</v>
      </c>
      <c r="L82" s="14" t="str">
        <f t="shared" si="46"/>
        <v>BOS</v>
      </c>
      <c r="M82" s="14">
        <f>N10</f>
        <v>6.35</v>
      </c>
      <c r="N82" s="14">
        <f>Z10</f>
        <v>6.9</v>
      </c>
      <c r="O82" s="14">
        <v>3.6667000000000001</v>
      </c>
      <c r="P82" s="14" t="str">
        <f t="shared" si="47"/>
        <v>BAL</v>
      </c>
      <c r="Q82" s="14">
        <f>N11</f>
        <v>5.55</v>
      </c>
      <c r="R82" s="14">
        <f>Z11</f>
        <v>5.3</v>
      </c>
      <c r="S82" s="14">
        <v>7.1666699999999999</v>
      </c>
      <c r="T82" s="15" t="s">
        <v>146</v>
      </c>
      <c r="U82" s="15" t="s">
        <v>145</v>
      </c>
      <c r="V82" s="30" t="str">
        <f t="shared" si="48"/>
        <v>BAL</v>
      </c>
      <c r="W82" s="31">
        <f t="shared" si="49"/>
        <v>0.6</v>
      </c>
      <c r="X82" s="31">
        <f t="shared" si="58"/>
        <v>3</v>
      </c>
      <c r="Y82" s="31">
        <f t="shared" si="59"/>
        <v>0.40000000000000036</v>
      </c>
      <c r="Z82" s="31">
        <f t="shared" si="60"/>
        <v>1</v>
      </c>
      <c r="AA82" s="31">
        <f t="shared" si="67"/>
        <v>3.4999699999999998</v>
      </c>
      <c r="AB82" s="31">
        <f t="shared" si="61"/>
        <v>1</v>
      </c>
      <c r="AC82" s="31">
        <f t="shared" si="62"/>
        <v>5</v>
      </c>
      <c r="AD82" s="31" t="s">
        <v>161</v>
      </c>
      <c r="AE82" s="26">
        <v>8.5</v>
      </c>
      <c r="AF82" s="28" t="str">
        <f t="shared" si="50"/>
        <v>Over</v>
      </c>
      <c r="AG82" s="29">
        <f t="shared" si="51"/>
        <v>1</v>
      </c>
      <c r="AH82" s="29">
        <f t="shared" si="63"/>
        <v>11.867625784867833</v>
      </c>
      <c r="AI82" s="29">
        <f t="shared" si="64"/>
        <v>12.980621876103639</v>
      </c>
      <c r="AJ82" s="29">
        <f t="shared" si="65"/>
        <v>8.8457070266742761</v>
      </c>
      <c r="AK82" s="29">
        <f t="shared" si="52"/>
        <v>5</v>
      </c>
      <c r="AL82" s="29">
        <f t="shared" si="53"/>
        <v>3.5499999999999989</v>
      </c>
      <c r="AM82" s="29">
        <f t="shared" si="54"/>
        <v>2.5</v>
      </c>
      <c r="AN82" s="29">
        <f t="shared" si="55"/>
        <v>10.83337</v>
      </c>
      <c r="AO82" s="29">
        <f t="shared" si="56"/>
        <v>2.5</v>
      </c>
      <c r="AP82" s="29">
        <f t="shared" si="66"/>
        <v>10</v>
      </c>
      <c r="AQ82" s="28">
        <v>6</v>
      </c>
      <c r="AT82"/>
    </row>
    <row r="83" spans="4:46" x14ac:dyDescent="0.3">
      <c r="D83" s="8" t="str">
        <f t="shared" si="41"/>
        <v>WSN</v>
      </c>
      <c r="E83" s="8" t="str">
        <f t="shared" si="41"/>
        <v>PHI</v>
      </c>
      <c r="F83" s="6">
        <f t="shared" si="42"/>
        <v>5.249276078877096</v>
      </c>
      <c r="G83" s="6">
        <f t="shared" si="43"/>
        <v>4.302805058336066</v>
      </c>
      <c r="H83" s="6">
        <f t="shared" si="44"/>
        <v>0.94647102054103005</v>
      </c>
      <c r="I83" s="6" t="str">
        <f t="shared" si="57"/>
        <v>WSN</v>
      </c>
      <c r="J83" s="6">
        <f t="shared" si="45"/>
        <v>9.5520811372131611</v>
      </c>
      <c r="L83" s="14" t="str">
        <f t="shared" si="46"/>
        <v>WSN</v>
      </c>
      <c r="M83" s="14">
        <f>N12</f>
        <v>4.9000000000000004</v>
      </c>
      <c r="N83" s="14">
        <f>Z12</f>
        <v>6</v>
      </c>
      <c r="O83" s="14">
        <v>2.5</v>
      </c>
      <c r="P83" s="14" t="str">
        <f t="shared" si="47"/>
        <v>PHI</v>
      </c>
      <c r="Q83" s="14">
        <f>N13</f>
        <v>4.4000000000000004</v>
      </c>
      <c r="R83" s="14">
        <f>Z13</f>
        <v>5.3</v>
      </c>
      <c r="S83" s="14">
        <v>5</v>
      </c>
      <c r="T83" s="15" t="s">
        <v>182</v>
      </c>
      <c r="U83" s="15" t="s">
        <v>183</v>
      </c>
      <c r="V83" s="30" t="str">
        <f t="shared" si="48"/>
        <v>PHI</v>
      </c>
      <c r="W83" s="31">
        <f t="shared" si="49"/>
        <v>0.6</v>
      </c>
      <c r="X83" s="31">
        <f t="shared" si="58"/>
        <v>3</v>
      </c>
      <c r="Y83" s="31">
        <f t="shared" si="59"/>
        <v>0.10000000000000053</v>
      </c>
      <c r="Z83" s="31">
        <f t="shared" si="60"/>
        <v>0.5</v>
      </c>
      <c r="AA83" s="31">
        <f t="shared" si="67"/>
        <v>2.5</v>
      </c>
      <c r="AB83" s="31">
        <f t="shared" si="61"/>
        <v>0.5</v>
      </c>
      <c r="AC83" s="31">
        <f t="shared" si="62"/>
        <v>4</v>
      </c>
      <c r="AD83" s="31" t="s">
        <v>140</v>
      </c>
      <c r="AE83" s="24">
        <v>8.5</v>
      </c>
      <c r="AF83" s="30" t="str">
        <f t="shared" si="50"/>
        <v>Over</v>
      </c>
      <c r="AG83" s="31">
        <f t="shared" si="51"/>
        <v>1</v>
      </c>
      <c r="AH83" s="31">
        <f t="shared" si="63"/>
        <v>10.224058012522441</v>
      </c>
      <c r="AI83" s="31">
        <f t="shared" si="64"/>
        <v>11.176662414404161</v>
      </c>
      <c r="AJ83" s="31">
        <f t="shared" si="65"/>
        <v>9.2714536106407213</v>
      </c>
      <c r="AK83" s="31">
        <f t="shared" si="52"/>
        <v>5</v>
      </c>
      <c r="AL83" s="31">
        <f t="shared" si="53"/>
        <v>1.8000000000000007</v>
      </c>
      <c r="AM83" s="31">
        <f t="shared" si="54"/>
        <v>1.25</v>
      </c>
      <c r="AN83" s="31">
        <f t="shared" si="55"/>
        <v>7.5</v>
      </c>
      <c r="AO83" s="31">
        <f t="shared" si="56"/>
        <v>0</v>
      </c>
      <c r="AP83" s="31">
        <f t="shared" si="66"/>
        <v>6.25</v>
      </c>
      <c r="AQ83" s="30">
        <v>16</v>
      </c>
      <c r="AT83"/>
    </row>
    <row r="84" spans="4:46" x14ac:dyDescent="0.3">
      <c r="D84" s="8" t="str">
        <f t="shared" si="41"/>
        <v>MIN</v>
      </c>
      <c r="E84" s="8" t="str">
        <f t="shared" si="41"/>
        <v>TEX</v>
      </c>
      <c r="F84" s="6">
        <f t="shared" si="42"/>
        <v>6.124807021637646</v>
      </c>
      <c r="G84" s="6">
        <f t="shared" si="43"/>
        <v>4.1558986340367126</v>
      </c>
      <c r="H84" s="6">
        <f t="shared" si="44"/>
        <v>1.9689083876009335</v>
      </c>
      <c r="I84" s="6" t="str">
        <f t="shared" si="57"/>
        <v>MIN</v>
      </c>
      <c r="J84" s="6">
        <f t="shared" si="45"/>
        <v>10.280705655674359</v>
      </c>
      <c r="L84" s="14" t="str">
        <f t="shared" si="46"/>
        <v>MIN</v>
      </c>
      <c r="M84" s="14">
        <f>N14</f>
        <v>5.2</v>
      </c>
      <c r="N84" s="14">
        <f>Z14</f>
        <v>4.0999999999999996</v>
      </c>
      <c r="O84" s="14">
        <v>3.3330000000000002</v>
      </c>
      <c r="P84" s="14" t="str">
        <f t="shared" si="47"/>
        <v>TEX</v>
      </c>
      <c r="Q84" s="14">
        <f>N15</f>
        <v>4.45</v>
      </c>
      <c r="R84" s="14">
        <f>Z15</f>
        <v>6</v>
      </c>
      <c r="S84" s="14">
        <v>3.6667000000000001</v>
      </c>
      <c r="T84" s="15" t="s">
        <v>164</v>
      </c>
      <c r="U84" s="15" t="s">
        <v>165</v>
      </c>
      <c r="V84" s="30" t="str">
        <f t="shared" si="48"/>
        <v>MIN</v>
      </c>
      <c r="W84" s="31">
        <f t="shared" si="49"/>
        <v>1</v>
      </c>
      <c r="X84" s="31">
        <f t="shared" si="58"/>
        <v>5</v>
      </c>
      <c r="Y84" s="31">
        <f t="shared" si="59"/>
        <v>-1.3249999999999993</v>
      </c>
      <c r="Z84" s="31">
        <f t="shared" si="60"/>
        <v>2</v>
      </c>
      <c r="AA84" s="31">
        <f t="shared" si="67"/>
        <v>0.33369999999999989</v>
      </c>
      <c r="AB84" s="31">
        <f t="shared" si="61"/>
        <v>0</v>
      </c>
      <c r="AC84" s="31">
        <f t="shared" si="62"/>
        <v>7</v>
      </c>
      <c r="AD84" s="31" t="s">
        <v>36</v>
      </c>
      <c r="AE84" s="24">
        <v>7.5</v>
      </c>
      <c r="AF84" s="28" t="str">
        <f t="shared" si="50"/>
        <v>Over</v>
      </c>
      <c r="AG84" s="29">
        <f t="shared" si="51"/>
        <v>1</v>
      </c>
      <c r="AH84" s="29">
        <f t="shared" si="63"/>
        <v>9.7909386497255593</v>
      </c>
      <c r="AI84" s="29">
        <f t="shared" si="64"/>
        <v>10.430578077569738</v>
      </c>
      <c r="AJ84" s="29">
        <f t="shared" si="65"/>
        <v>9.1512992218813807</v>
      </c>
      <c r="AK84" s="29">
        <f t="shared" si="52"/>
        <v>5</v>
      </c>
      <c r="AL84" s="29">
        <f t="shared" si="53"/>
        <v>2.375</v>
      </c>
      <c r="AM84" s="29">
        <f t="shared" si="54"/>
        <v>2.5</v>
      </c>
      <c r="AN84" s="29">
        <f t="shared" si="55"/>
        <v>6.9997000000000007</v>
      </c>
      <c r="AO84" s="29">
        <f t="shared" si="56"/>
        <v>0</v>
      </c>
      <c r="AP84" s="29">
        <f t="shared" si="66"/>
        <v>7.5</v>
      </c>
      <c r="AQ84" s="28">
        <v>5</v>
      </c>
      <c r="AT84"/>
    </row>
    <row r="85" spans="4:46" x14ac:dyDescent="0.3">
      <c r="D85" s="8">
        <f t="shared" si="41"/>
        <v>0</v>
      </c>
      <c r="E85" s="8">
        <f t="shared" si="41"/>
        <v>0</v>
      </c>
      <c r="F85" s="6">
        <f t="shared" si="42"/>
        <v>0</v>
      </c>
      <c r="G85" s="6">
        <f t="shared" si="43"/>
        <v>0</v>
      </c>
      <c r="H85" s="6">
        <f t="shared" si="44"/>
        <v>0</v>
      </c>
      <c r="I85" s="6">
        <f t="shared" si="57"/>
        <v>0</v>
      </c>
      <c r="J85" s="6">
        <f t="shared" si="45"/>
        <v>0</v>
      </c>
      <c r="L85" s="14">
        <f t="shared" si="46"/>
        <v>0</v>
      </c>
      <c r="M85" s="14">
        <f>N16</f>
        <v>0</v>
      </c>
      <c r="N85" s="14">
        <f>Z16</f>
        <v>0</v>
      </c>
      <c r="O85" s="14"/>
      <c r="P85" s="14">
        <f t="shared" si="47"/>
        <v>0</v>
      </c>
      <c r="Q85" s="14">
        <f>N17</f>
        <v>0</v>
      </c>
      <c r="R85" s="14">
        <f>Z17</f>
        <v>0</v>
      </c>
      <c r="S85" s="14"/>
      <c r="T85" s="15"/>
      <c r="U85" s="15"/>
      <c r="V85" s="24" t="str">
        <f t="shared" si="48"/>
        <v>Tie</v>
      </c>
      <c r="W85" s="25">
        <f t="shared" si="49"/>
        <v>0</v>
      </c>
      <c r="X85" s="25">
        <f t="shared" si="58"/>
        <v>0</v>
      </c>
      <c r="Y85" s="25">
        <f t="shared" si="59"/>
        <v>0</v>
      </c>
      <c r="Z85" s="25">
        <f t="shared" si="60"/>
        <v>0</v>
      </c>
      <c r="AA85" s="25">
        <f t="shared" si="67"/>
        <v>0</v>
      </c>
      <c r="AB85" s="25">
        <f t="shared" si="61"/>
        <v>0</v>
      </c>
      <c r="AC85" s="25">
        <f t="shared" si="62"/>
        <v>0</v>
      </c>
      <c r="AD85" s="25"/>
      <c r="AE85" s="24"/>
      <c r="AF85" s="24" t="str">
        <f t="shared" si="50"/>
        <v>Under</v>
      </c>
      <c r="AG85" s="25">
        <f t="shared" si="51"/>
        <v>0</v>
      </c>
      <c r="AH85" s="25">
        <f t="shared" si="63"/>
        <v>0</v>
      </c>
      <c r="AI85" s="25">
        <f t="shared" si="64"/>
        <v>0</v>
      </c>
      <c r="AJ85" s="25">
        <f t="shared" si="65"/>
        <v>0</v>
      </c>
      <c r="AK85" s="25">
        <f t="shared" si="52"/>
        <v>0</v>
      </c>
      <c r="AL85" s="25">
        <f t="shared" si="53"/>
        <v>0</v>
      </c>
      <c r="AM85" s="25">
        <f t="shared" si="54"/>
        <v>0</v>
      </c>
      <c r="AN85" s="25">
        <f t="shared" si="55"/>
        <v>0</v>
      </c>
      <c r="AO85" s="25">
        <f t="shared" si="56"/>
        <v>0</v>
      </c>
      <c r="AP85" s="25">
        <f t="shared" si="66"/>
        <v>0</v>
      </c>
      <c r="AQ85" s="24"/>
      <c r="AT85"/>
    </row>
    <row r="86" spans="4:46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7"/>
        <v>0</v>
      </c>
      <c r="J86" s="6">
        <f t="shared" si="45"/>
        <v>0</v>
      </c>
      <c r="L86" s="12">
        <f t="shared" si="46"/>
        <v>0</v>
      </c>
      <c r="M86" s="14">
        <f>N18</f>
        <v>0</v>
      </c>
      <c r="N86" s="14">
        <f>Z18</f>
        <v>0</v>
      </c>
      <c r="O86" s="14"/>
      <c r="P86" s="12">
        <f t="shared" si="47"/>
        <v>0</v>
      </c>
      <c r="Q86" s="14">
        <f>N19</f>
        <v>0</v>
      </c>
      <c r="R86" s="14">
        <f>Z19</f>
        <v>0</v>
      </c>
      <c r="S86" s="14"/>
      <c r="T86" s="15"/>
      <c r="U86" s="15"/>
      <c r="V86" s="24" t="str">
        <f t="shared" si="48"/>
        <v>Tie</v>
      </c>
      <c r="W86" s="25">
        <f t="shared" si="49"/>
        <v>0</v>
      </c>
      <c r="X86" s="25">
        <f t="shared" si="58"/>
        <v>0</v>
      </c>
      <c r="Y86" s="25">
        <f t="shared" si="59"/>
        <v>0</v>
      </c>
      <c r="Z86" s="25">
        <f t="shared" si="60"/>
        <v>0</v>
      </c>
      <c r="AA86" s="25">
        <f t="shared" si="67"/>
        <v>0</v>
      </c>
      <c r="AB86" s="25">
        <f t="shared" si="61"/>
        <v>0</v>
      </c>
      <c r="AC86" s="25">
        <f t="shared" si="62"/>
        <v>0</v>
      </c>
      <c r="AD86" s="25"/>
      <c r="AE86" s="24"/>
      <c r="AF86" s="24" t="str">
        <f t="shared" si="50"/>
        <v>Under</v>
      </c>
      <c r="AG86" s="25">
        <f t="shared" si="51"/>
        <v>0</v>
      </c>
      <c r="AH86" s="25">
        <f t="shared" si="63"/>
        <v>0</v>
      </c>
      <c r="AI86" s="25">
        <f t="shared" si="64"/>
        <v>0</v>
      </c>
      <c r="AJ86" s="25">
        <f t="shared" si="65"/>
        <v>0</v>
      </c>
      <c r="AK86" s="25">
        <f t="shared" si="52"/>
        <v>0</v>
      </c>
      <c r="AL86" s="25">
        <f t="shared" si="53"/>
        <v>0</v>
      </c>
      <c r="AM86" s="25">
        <f t="shared" si="54"/>
        <v>0</v>
      </c>
      <c r="AN86" s="25">
        <f t="shared" si="55"/>
        <v>0</v>
      </c>
      <c r="AO86" s="25">
        <f t="shared" si="56"/>
        <v>0</v>
      </c>
      <c r="AP86" s="25">
        <f t="shared" si="66"/>
        <v>0</v>
      </c>
      <c r="AQ86" s="24"/>
      <c r="AT86"/>
    </row>
    <row r="87" spans="4:46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7"/>
        <v>0</v>
      </c>
      <c r="J87" s="6">
        <f t="shared" si="45"/>
        <v>0</v>
      </c>
      <c r="L87" s="12">
        <f>D87</f>
        <v>0</v>
      </c>
      <c r="M87" s="14">
        <f>N20</f>
        <v>0</v>
      </c>
      <c r="N87" s="14">
        <f>Z20</f>
        <v>0</v>
      </c>
      <c r="O87" s="14"/>
      <c r="P87" s="12">
        <f t="shared" si="47"/>
        <v>0</v>
      </c>
      <c r="Q87" s="14">
        <f>N21</f>
        <v>0</v>
      </c>
      <c r="R87" s="14">
        <f>Z21</f>
        <v>0</v>
      </c>
      <c r="S87" s="14"/>
      <c r="T87" s="15"/>
      <c r="U87" s="15"/>
      <c r="V87" s="24" t="str">
        <f t="shared" si="48"/>
        <v>Tie</v>
      </c>
      <c r="W87" s="25">
        <f t="shared" si="49"/>
        <v>0</v>
      </c>
      <c r="X87" s="25">
        <f t="shared" si="58"/>
        <v>0</v>
      </c>
      <c r="Y87" s="25">
        <f t="shared" si="59"/>
        <v>0</v>
      </c>
      <c r="Z87" s="25">
        <f t="shared" si="60"/>
        <v>0</v>
      </c>
      <c r="AA87" s="25">
        <f t="shared" si="67"/>
        <v>0</v>
      </c>
      <c r="AB87" s="25">
        <f t="shared" si="61"/>
        <v>0</v>
      </c>
      <c r="AC87" s="25">
        <f t="shared" si="62"/>
        <v>0</v>
      </c>
      <c r="AD87" s="25"/>
      <c r="AE87" s="24"/>
      <c r="AF87" s="24" t="str">
        <f t="shared" si="50"/>
        <v>Under</v>
      </c>
      <c r="AG87" s="25">
        <f t="shared" si="51"/>
        <v>0</v>
      </c>
      <c r="AH87" s="25">
        <f t="shared" si="63"/>
        <v>0</v>
      </c>
      <c r="AI87" s="25">
        <f t="shared" si="64"/>
        <v>0</v>
      </c>
      <c r="AJ87" s="25">
        <f t="shared" si="65"/>
        <v>0</v>
      </c>
      <c r="AK87" s="25">
        <f t="shared" si="52"/>
        <v>0</v>
      </c>
      <c r="AL87" s="25">
        <f t="shared" si="53"/>
        <v>0</v>
      </c>
      <c r="AM87" s="25">
        <f t="shared" si="54"/>
        <v>0</v>
      </c>
      <c r="AN87" s="25">
        <f t="shared" si="55"/>
        <v>0</v>
      </c>
      <c r="AO87" s="25">
        <f t="shared" si="56"/>
        <v>0</v>
      </c>
      <c r="AP87" s="25">
        <f t="shared" si="66"/>
        <v>0</v>
      </c>
      <c r="AQ87" s="24"/>
      <c r="AT87"/>
    </row>
    <row r="88" spans="4:46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7"/>
        <v>0</v>
      </c>
      <c r="J88" s="6">
        <f t="shared" si="45"/>
        <v>0</v>
      </c>
      <c r="L88" s="12">
        <f t="shared" si="46"/>
        <v>0</v>
      </c>
      <c r="M88" s="14">
        <f>N22</f>
        <v>0</v>
      </c>
      <c r="N88" s="14">
        <f>Z22</f>
        <v>0</v>
      </c>
      <c r="O88" s="14"/>
      <c r="P88" s="12">
        <f t="shared" si="47"/>
        <v>0</v>
      </c>
      <c r="Q88" s="14">
        <f>N23</f>
        <v>0</v>
      </c>
      <c r="R88" s="14">
        <f>Z23</f>
        <v>0</v>
      </c>
      <c r="S88" s="14"/>
      <c r="T88" s="15"/>
      <c r="U88" s="15"/>
      <c r="V88" s="24" t="str">
        <f t="shared" si="48"/>
        <v>Tie</v>
      </c>
      <c r="W88" s="25">
        <f t="shared" si="49"/>
        <v>0</v>
      </c>
      <c r="X88" s="25">
        <f t="shared" si="58"/>
        <v>0</v>
      </c>
      <c r="Y88" s="25">
        <f t="shared" si="59"/>
        <v>0</v>
      </c>
      <c r="Z88" s="25">
        <f t="shared" si="60"/>
        <v>0</v>
      </c>
      <c r="AA88" s="25">
        <f t="shared" si="67"/>
        <v>0</v>
      </c>
      <c r="AB88" s="25">
        <f t="shared" si="61"/>
        <v>0</v>
      </c>
      <c r="AC88" s="25">
        <f t="shared" si="62"/>
        <v>0</v>
      </c>
      <c r="AD88" s="25"/>
      <c r="AE88" s="24"/>
      <c r="AF88" s="24" t="str">
        <f t="shared" si="50"/>
        <v>Under</v>
      </c>
      <c r="AG88" s="25">
        <f t="shared" si="51"/>
        <v>0</v>
      </c>
      <c r="AH88" s="25">
        <f t="shared" si="63"/>
        <v>0</v>
      </c>
      <c r="AI88" s="25">
        <f t="shared" si="64"/>
        <v>0</v>
      </c>
      <c r="AJ88" s="25">
        <f t="shared" si="65"/>
        <v>0</v>
      </c>
      <c r="AK88" s="25">
        <f t="shared" si="52"/>
        <v>0</v>
      </c>
      <c r="AL88" s="25">
        <f t="shared" si="53"/>
        <v>0</v>
      </c>
      <c r="AM88" s="25">
        <f t="shared" si="54"/>
        <v>0</v>
      </c>
      <c r="AN88" s="25">
        <f t="shared" si="55"/>
        <v>0</v>
      </c>
      <c r="AO88" s="25">
        <f t="shared" si="56"/>
        <v>0</v>
      </c>
      <c r="AP88" s="25">
        <f t="shared" si="66"/>
        <v>0</v>
      </c>
      <c r="AQ88" s="24"/>
      <c r="AT88"/>
    </row>
    <row r="89" spans="4:46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7"/>
        <v>0</v>
      </c>
      <c r="J89" s="6">
        <f t="shared" si="45"/>
        <v>0</v>
      </c>
      <c r="L89" s="14">
        <f t="shared" si="46"/>
        <v>0</v>
      </c>
      <c r="M89" s="14">
        <f>N24</f>
        <v>0</v>
      </c>
      <c r="N89" s="14">
        <f>Z24</f>
        <v>0</v>
      </c>
      <c r="O89" s="14"/>
      <c r="P89" s="14">
        <f>E89</f>
        <v>0</v>
      </c>
      <c r="Q89" s="14">
        <f>N25</f>
        <v>0</v>
      </c>
      <c r="R89" s="14">
        <f>Z25</f>
        <v>0</v>
      </c>
      <c r="S89" s="14"/>
      <c r="T89" s="15"/>
      <c r="U89" s="15"/>
      <c r="V89" s="24" t="str">
        <f t="shared" si="48"/>
        <v>Tie</v>
      </c>
      <c r="W89" s="25">
        <f t="shared" si="49"/>
        <v>0</v>
      </c>
      <c r="X89" s="25">
        <f t="shared" si="58"/>
        <v>0</v>
      </c>
      <c r="Y89" s="25">
        <f t="shared" si="59"/>
        <v>0</v>
      </c>
      <c r="Z89" s="25">
        <f t="shared" si="60"/>
        <v>0</v>
      </c>
      <c r="AA89" s="25">
        <f t="shared" si="67"/>
        <v>0</v>
      </c>
      <c r="AB89" s="25">
        <f t="shared" si="61"/>
        <v>0</v>
      </c>
      <c r="AC89" s="25">
        <f t="shared" si="62"/>
        <v>0</v>
      </c>
      <c r="AD89" s="25"/>
      <c r="AE89" s="24"/>
      <c r="AF89" s="24" t="str">
        <f t="shared" si="50"/>
        <v>Under</v>
      </c>
      <c r="AG89" s="25">
        <f t="shared" si="51"/>
        <v>0</v>
      </c>
      <c r="AH89" s="25">
        <f t="shared" si="63"/>
        <v>0</v>
      </c>
      <c r="AI89" s="25">
        <f t="shared" si="64"/>
        <v>0</v>
      </c>
      <c r="AJ89" s="25">
        <f t="shared" si="65"/>
        <v>0</v>
      </c>
      <c r="AK89" s="25">
        <f t="shared" si="52"/>
        <v>0</v>
      </c>
      <c r="AL89" s="25">
        <f t="shared" si="53"/>
        <v>0</v>
      </c>
      <c r="AM89" s="25">
        <f t="shared" si="54"/>
        <v>0</v>
      </c>
      <c r="AN89" s="25">
        <f t="shared" si="55"/>
        <v>0</v>
      </c>
      <c r="AO89" s="25">
        <f t="shared" si="56"/>
        <v>0</v>
      </c>
      <c r="AP89" s="25">
        <f t="shared" si="66"/>
        <v>0</v>
      </c>
      <c r="AQ89" s="24"/>
      <c r="AT89"/>
    </row>
    <row r="90" spans="4:46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8">F90-G90</f>
        <v>0</v>
      </c>
      <c r="I90" s="6">
        <f t="shared" si="57"/>
        <v>0</v>
      </c>
      <c r="J90" s="6">
        <f t="shared" si="45"/>
        <v>0</v>
      </c>
      <c r="L90" s="12">
        <f t="shared" si="46"/>
        <v>0</v>
      </c>
      <c r="M90" s="14">
        <f>N26</f>
        <v>0</v>
      </c>
      <c r="N90" s="14">
        <f>Z26</f>
        <v>0</v>
      </c>
      <c r="O90" s="14"/>
      <c r="P90" s="12">
        <f t="shared" si="47"/>
        <v>0</v>
      </c>
      <c r="Q90" s="14">
        <f>N27</f>
        <v>0</v>
      </c>
      <c r="R90" s="14">
        <f>Z27</f>
        <v>0</v>
      </c>
      <c r="S90" s="14"/>
      <c r="T90" s="15"/>
      <c r="U90" s="15"/>
      <c r="V90" s="24" t="str">
        <f t="shared" si="48"/>
        <v>Tie</v>
      </c>
      <c r="W90" s="25">
        <f t="shared" si="49"/>
        <v>0</v>
      </c>
      <c r="X90" s="25">
        <f t="shared" si="58"/>
        <v>0</v>
      </c>
      <c r="Y90" s="25">
        <f t="shared" si="59"/>
        <v>0</v>
      </c>
      <c r="Z90" s="25">
        <f t="shared" si="60"/>
        <v>0</v>
      </c>
      <c r="AA90" s="25">
        <f t="shared" si="67"/>
        <v>0</v>
      </c>
      <c r="AB90" s="25">
        <f t="shared" si="61"/>
        <v>0</v>
      </c>
      <c r="AC90" s="25">
        <f t="shared" si="62"/>
        <v>0</v>
      </c>
      <c r="AD90" s="25"/>
      <c r="AE90" s="24"/>
      <c r="AF90" s="24" t="str">
        <f t="shared" si="50"/>
        <v>Under</v>
      </c>
      <c r="AG90" s="25">
        <f t="shared" si="51"/>
        <v>0</v>
      </c>
      <c r="AH90" s="25">
        <f t="shared" si="63"/>
        <v>0</v>
      </c>
      <c r="AI90" s="25">
        <f t="shared" si="64"/>
        <v>0</v>
      </c>
      <c r="AJ90" s="25">
        <f t="shared" si="65"/>
        <v>0</v>
      </c>
      <c r="AK90" s="25">
        <f t="shared" si="52"/>
        <v>0</v>
      </c>
      <c r="AL90" s="25">
        <f t="shared" si="53"/>
        <v>0</v>
      </c>
      <c r="AM90" s="25">
        <f t="shared" si="54"/>
        <v>0</v>
      </c>
      <c r="AN90" s="25">
        <f t="shared" si="55"/>
        <v>0</v>
      </c>
      <c r="AO90" s="25">
        <f t="shared" si="56"/>
        <v>0</v>
      </c>
      <c r="AP90" s="25">
        <f t="shared" si="66"/>
        <v>0</v>
      </c>
      <c r="AQ90" s="24"/>
      <c r="AT90"/>
    </row>
    <row r="91" spans="4:46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8"/>
        <v>0</v>
      </c>
      <c r="I91" s="6">
        <f t="shared" si="57"/>
        <v>0</v>
      </c>
      <c r="J91" s="6">
        <f t="shared" si="45"/>
        <v>0</v>
      </c>
      <c r="L91" s="12">
        <f t="shared" si="46"/>
        <v>0</v>
      </c>
      <c r="M91" s="14">
        <f>N28</f>
        <v>0</v>
      </c>
      <c r="N91" s="14">
        <f>Z28</f>
        <v>0</v>
      </c>
      <c r="O91" s="14"/>
      <c r="P91" s="12">
        <f t="shared" si="47"/>
        <v>0</v>
      </c>
      <c r="Q91" s="14">
        <f>N29</f>
        <v>0</v>
      </c>
      <c r="R91" s="14">
        <f>Z29</f>
        <v>0</v>
      </c>
      <c r="S91" s="14"/>
      <c r="T91" s="15"/>
      <c r="U91" s="15"/>
      <c r="V91" s="24" t="str">
        <f t="shared" si="48"/>
        <v>Tie</v>
      </c>
      <c r="W91" s="25">
        <f t="shared" si="49"/>
        <v>0</v>
      </c>
      <c r="X91" s="25">
        <f t="shared" si="58"/>
        <v>0</v>
      </c>
      <c r="Y91" s="25">
        <f t="shared" si="59"/>
        <v>0</v>
      </c>
      <c r="Z91" s="25">
        <f t="shared" si="60"/>
        <v>0</v>
      </c>
      <c r="AA91" s="25">
        <f t="shared" si="67"/>
        <v>0</v>
      </c>
      <c r="AB91" s="25">
        <f t="shared" si="61"/>
        <v>0</v>
      </c>
      <c r="AC91" s="25">
        <f t="shared" si="62"/>
        <v>0</v>
      </c>
      <c r="AD91" s="25"/>
      <c r="AE91" s="24"/>
      <c r="AF91" s="24" t="str">
        <f t="shared" si="50"/>
        <v>Under</v>
      </c>
      <c r="AG91" s="25">
        <f t="shared" si="51"/>
        <v>0</v>
      </c>
      <c r="AH91" s="25">
        <f t="shared" si="63"/>
        <v>0</v>
      </c>
      <c r="AI91" s="25">
        <f t="shared" si="64"/>
        <v>0</v>
      </c>
      <c r="AJ91" s="25">
        <f t="shared" si="65"/>
        <v>0</v>
      </c>
      <c r="AK91" s="25">
        <f t="shared" si="52"/>
        <v>0</v>
      </c>
      <c r="AL91" s="25">
        <f t="shared" si="53"/>
        <v>0</v>
      </c>
      <c r="AM91" s="25">
        <f t="shared" si="54"/>
        <v>0</v>
      </c>
      <c r="AN91" s="25">
        <f t="shared" si="55"/>
        <v>0</v>
      </c>
      <c r="AO91" s="25">
        <f t="shared" si="56"/>
        <v>0</v>
      </c>
      <c r="AP91" s="25">
        <f t="shared" si="66"/>
        <v>0</v>
      </c>
      <c r="AQ91" s="24"/>
      <c r="AT91"/>
    </row>
    <row r="92" spans="4:46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9">F92-G92</f>
        <v>0</v>
      </c>
      <c r="I92" s="6">
        <f t="shared" ref="I92" si="70">IF(G92&gt;F92,E92,D92)</f>
        <v>0</v>
      </c>
      <c r="J92" s="6">
        <f t="shared" ref="J92" si="71">F92+G92</f>
        <v>0</v>
      </c>
      <c r="L92" s="12">
        <f t="shared" si="46"/>
        <v>0</v>
      </c>
      <c r="M92" s="14">
        <f>N30</f>
        <v>0</v>
      </c>
      <c r="N92" s="14">
        <f>Z30</f>
        <v>0</v>
      </c>
      <c r="O92" s="14"/>
      <c r="P92" s="12">
        <f t="shared" si="47"/>
        <v>0</v>
      </c>
      <c r="Q92" s="14">
        <f>N31</f>
        <v>0</v>
      </c>
      <c r="R92" s="14">
        <f>Z31</f>
        <v>0</v>
      </c>
      <c r="S92" s="14"/>
      <c r="T92" s="15"/>
      <c r="U92" s="15"/>
      <c r="V92" s="24" t="str">
        <f t="shared" si="48"/>
        <v>Tie</v>
      </c>
      <c r="W92" s="25">
        <f t="shared" si="49"/>
        <v>0</v>
      </c>
      <c r="X92" s="25">
        <f t="shared" si="58"/>
        <v>0</v>
      </c>
      <c r="Y92" s="25">
        <f t="shared" si="59"/>
        <v>0</v>
      </c>
      <c r="Z92" s="25">
        <f t="shared" si="60"/>
        <v>0</v>
      </c>
      <c r="AA92" s="25">
        <f t="shared" si="67"/>
        <v>0</v>
      </c>
      <c r="AB92" s="25">
        <f t="shared" si="61"/>
        <v>0</v>
      </c>
      <c r="AC92" s="25">
        <f t="shared" si="62"/>
        <v>0</v>
      </c>
      <c r="AD92" s="25"/>
      <c r="AE92" s="24"/>
      <c r="AF92" s="24" t="str">
        <f t="shared" si="50"/>
        <v>Under</v>
      </c>
      <c r="AG92" s="25">
        <f t="shared" si="51"/>
        <v>0</v>
      </c>
      <c r="AH92" s="25">
        <f t="shared" si="63"/>
        <v>0</v>
      </c>
      <c r="AI92" s="25">
        <f t="shared" si="64"/>
        <v>0</v>
      </c>
      <c r="AJ92" s="25">
        <f t="shared" si="65"/>
        <v>0</v>
      </c>
      <c r="AK92" s="25">
        <f t="shared" si="52"/>
        <v>0</v>
      </c>
      <c r="AL92" s="25">
        <f t="shared" si="53"/>
        <v>0</v>
      </c>
      <c r="AM92" s="25">
        <f t="shared" si="54"/>
        <v>0</v>
      </c>
      <c r="AN92" s="25">
        <f t="shared" si="55"/>
        <v>0</v>
      </c>
      <c r="AO92" s="25">
        <f t="shared" si="56"/>
        <v>0</v>
      </c>
      <c r="AP92" s="25">
        <f t="shared" si="66"/>
        <v>0</v>
      </c>
      <c r="AQ92" s="24"/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4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5">
        <f t="shared" ref="W93" si="78">(COUNTIF(I53, V93) + COUNTIF(O53, V93) + COUNTIF(I73, V93) + COUNTIF(O73, V93) + COUNTIF(I93, V93))/5</f>
        <v>0</v>
      </c>
      <c r="X93" s="25">
        <f t="shared" ref="X93" si="79">IF(W93=1, 5, IF(W93=0.8, 4, IF(W93=0.6, 3, IF(W93=0.4, 2, IF(W93=0.2, 1, 0)))))</f>
        <v>0</v>
      </c>
      <c r="Y93" s="25">
        <f t="shared" ref="Y93" si="80">((Q93+N93)/2)-((M93+R93)/2)</f>
        <v>0</v>
      </c>
      <c r="Z93" s="25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5">
        <f t="shared" ref="AA93" si="82">S93-O93</f>
        <v>0</v>
      </c>
      <c r="AB93" s="25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5">
        <f t="shared" ref="AC93" si="84">SUM(IF(ISNUMBER(X93), X93, 0), IF(ISNUMBER(Z93), Z93, 0), IF(ISNUMBER(AB93), AB93, 0))</f>
        <v>0</v>
      </c>
      <c r="AD93" s="25"/>
      <c r="AE93" s="24"/>
      <c r="AF93" s="25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5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5">
        <f t="shared" si="63"/>
        <v>0</v>
      </c>
      <c r="AI93" s="25">
        <f t="shared" si="64"/>
        <v>0</v>
      </c>
      <c r="AJ93" s="25">
        <f t="shared" si="65"/>
        <v>0</v>
      </c>
      <c r="AK93" s="25">
        <f t="shared" si="52"/>
        <v>0</v>
      </c>
      <c r="AL93" s="25">
        <f t="shared" si="53"/>
        <v>0</v>
      </c>
      <c r="AM93" s="25">
        <f t="shared" si="54"/>
        <v>0</v>
      </c>
      <c r="AN93" s="25">
        <f t="shared" si="55"/>
        <v>0</v>
      </c>
      <c r="AO93" s="25">
        <f t="shared" si="56"/>
        <v>0</v>
      </c>
      <c r="AP93" s="25">
        <f t="shared" ref="AP93" si="87">SUM(IF(ISNUMBER(AK93), AK93, 0), IF(ISNUMBER(AM93), AM93, 0), IF(ISNUMBER(AO93), AO93, 0))</f>
        <v>0</v>
      </c>
      <c r="AQ93" s="24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4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5">
        <f t="shared" ref="W94" si="92">(COUNTIF(I54, V94) + COUNTIF(O54, V94) + COUNTIF(I74, V94) + COUNTIF(O74, V94) + COUNTIF(I94, V94))/5</f>
        <v>0</v>
      </c>
      <c r="X94" s="25">
        <f t="shared" ref="X94" si="93">IF(W94=1, 5, IF(W94=0.8, 4, IF(W94=0.6, 3, IF(W94=0.4, 2, IF(W94=0.2, 1, 0)))))</f>
        <v>0</v>
      </c>
      <c r="Y94" s="25">
        <f t="shared" ref="Y94" si="94">((Q94+N94)/2)-((M94+R94)/2)</f>
        <v>0</v>
      </c>
      <c r="Z94" s="25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5">
        <f t="shared" ref="AA94" si="96">S94-O94</f>
        <v>0</v>
      </c>
      <c r="AB94" s="25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5">
        <f t="shared" ref="AC94" si="98">SUM(IF(ISNUMBER(X94), X94, 0), IF(ISNUMBER(Z94), Z94, 0), IF(ISNUMBER(AB94), AB94, 0))</f>
        <v>0</v>
      </c>
      <c r="AD94" s="25"/>
      <c r="AE94" s="24"/>
      <c r="AF94" s="25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5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5">
        <f t="shared" ref="AH94" si="101">J54</f>
        <v>0</v>
      </c>
      <c r="AI94" s="25">
        <f t="shared" ref="AI94" si="102">P54</f>
        <v>0</v>
      </c>
      <c r="AJ94" s="25">
        <f t="shared" ref="AJ94" si="103">P74</f>
        <v>0</v>
      </c>
      <c r="AK94" s="25">
        <f t="shared" ref="AK94" si="104">IF(AG94=1, 5, IF(AG94=0.8, 4, IF(AG94=0.6, 3, IF(AG94=0.4, 2, IF(AG94=0.2, 1, 0)))))</f>
        <v>0</v>
      </c>
      <c r="AL94" s="25">
        <f t="shared" ref="AL94" si="105">(((N94+Q94)/2)+((M94+R94)/2))-AE94</f>
        <v>0</v>
      </c>
      <c r="AM94" s="25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5">
        <f t="shared" ref="AN94" si="107">O94+S94</f>
        <v>0</v>
      </c>
      <c r="AO94" s="25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5">
        <f t="shared" ref="AP94" si="109">SUM(IF(ISNUMBER(AK94), AK94, 0), IF(ISNUMBER(AM94), AM94, 0), IF(ISNUMBER(AO94), AO94, 0))</f>
        <v>0</v>
      </c>
      <c r="AQ94" s="24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22</v>
      </c>
      <c r="B2" s="1">
        <v>3.5027786239347698</v>
      </c>
      <c r="C2" s="1">
        <v>3.7044242242070502</v>
      </c>
      <c r="D2" s="1">
        <v>4.6351744086933602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21</v>
      </c>
      <c r="B3" s="1">
        <v>4.4042915257384596</v>
      </c>
      <c r="C3" s="1">
        <v>3.9029052757492302</v>
      </c>
      <c r="D3" s="1">
        <v>6.1857476588804401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16</v>
      </c>
      <c r="B4" s="1">
        <v>4.3000004839882804</v>
      </c>
      <c r="C4" s="1">
        <v>3.8586570469678501</v>
      </c>
      <c r="D4" s="1">
        <v>5.7230018451531404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15</v>
      </c>
      <c r="B5" s="1">
        <v>3.4583658242454698</v>
      </c>
      <c r="C5" s="1">
        <v>4.0000192948104898</v>
      </c>
      <c r="D5" s="1">
        <v>1.62522961921631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17</v>
      </c>
      <c r="B6" s="1">
        <v>4.7037582506342996</v>
      </c>
      <c r="C6" s="1">
        <v>4.1599554840348301</v>
      </c>
      <c r="D6" s="1">
        <v>5.8728685089856203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18</v>
      </c>
      <c r="B7" s="1">
        <v>4.6095836093044404</v>
      </c>
      <c r="C7" s="1">
        <v>3.8539048120247501</v>
      </c>
      <c r="D7" s="1">
        <v>5.3549948204683497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27</v>
      </c>
      <c r="B8" s="1">
        <v>4.9076666484571403</v>
      </c>
      <c r="C8" s="1">
        <v>5.0132739756893301</v>
      </c>
      <c r="D8" s="1">
        <v>6.9730084234755596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28</v>
      </c>
      <c r="B9" s="1">
        <v>4.1127983872158298</v>
      </c>
      <c r="C9" s="1">
        <v>3.6579859935840302</v>
      </c>
      <c r="D9" s="1">
        <v>6.4971508840380396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7</v>
      </c>
      <c r="B10" s="1">
        <v>6.06451969782474</v>
      </c>
      <c r="C10" s="1">
        <v>6.5536874514260903</v>
      </c>
      <c r="D10" s="1">
        <v>4.6837570242426798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5</v>
      </c>
      <c r="B11" s="1">
        <v>5.5536480504115202</v>
      </c>
      <c r="C11" s="1">
        <v>4.7651414092517097</v>
      </c>
      <c r="D11" s="1">
        <v>5.0329040547908503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6</v>
      </c>
      <c r="B12" s="1">
        <v>4.8111120787608197</v>
      </c>
      <c r="C12" s="1">
        <v>5.7221239327659701</v>
      </c>
      <c r="D12" s="1">
        <v>4.2016709514147204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24</v>
      </c>
      <c r="B13" s="1">
        <v>4.1712955334070703</v>
      </c>
      <c r="C13" s="1">
        <v>5.1615434036929999</v>
      </c>
      <c r="D13" s="1">
        <v>5.7723794025943196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20</v>
      </c>
      <c r="B14" s="1">
        <v>4.86279900633801</v>
      </c>
      <c r="C14" s="1">
        <v>4.0060543714640904</v>
      </c>
      <c r="D14" s="1">
        <v>5.99959970922278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8</v>
      </c>
      <c r="B15" s="1">
        <v>4.25580798835494</v>
      </c>
      <c r="C15" s="1">
        <v>6.0132742378087798</v>
      </c>
      <c r="D15" s="1">
        <v>5.3884279837798497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22</v>
      </c>
      <c r="B2" s="1">
        <v>3.69019519994665</v>
      </c>
      <c r="C2" s="1">
        <v>3.7788117286721401</v>
      </c>
      <c r="D2" s="1">
        <v>4.5888902993385097</v>
      </c>
    </row>
    <row r="3" spans="1:5" ht="15" thickBot="1" x14ac:dyDescent="0.35">
      <c r="A3" s="1">
        <v>21</v>
      </c>
      <c r="B3" s="1">
        <v>4.4780614773620702</v>
      </c>
      <c r="C3" s="1">
        <v>4.06927172103358</v>
      </c>
      <c r="D3" s="1">
        <v>6.1454522427948</v>
      </c>
    </row>
    <row r="4" spans="1:5" ht="15" thickBot="1" x14ac:dyDescent="0.35">
      <c r="A4" s="1">
        <v>16</v>
      </c>
      <c r="B4" s="1">
        <v>4.4019140492507498</v>
      </c>
      <c r="C4" s="1">
        <v>4.1284934099432098</v>
      </c>
      <c r="D4" s="1">
        <v>5.7477865312786696</v>
      </c>
    </row>
    <row r="5" spans="1:5" ht="15" thickBot="1" x14ac:dyDescent="0.35">
      <c r="A5" s="1">
        <v>15</v>
      </c>
      <c r="B5" s="1">
        <v>3.66023921896383</v>
      </c>
      <c r="C5" s="1">
        <v>4.0863681677823003</v>
      </c>
      <c r="D5" s="1">
        <v>1.57027866339658</v>
      </c>
    </row>
    <row r="6" spans="1:5" ht="15" thickBot="1" x14ac:dyDescent="0.35">
      <c r="A6" s="1">
        <v>17</v>
      </c>
      <c r="B6" s="1">
        <v>4.8060240818900599</v>
      </c>
      <c r="C6" s="1">
        <v>4.3470570523060896</v>
      </c>
      <c r="D6" s="1">
        <v>5.8982332772039801</v>
      </c>
    </row>
    <row r="7" spans="1:5" ht="15" thickBot="1" x14ac:dyDescent="0.35">
      <c r="A7" s="1">
        <v>18</v>
      </c>
      <c r="B7" s="1">
        <v>4.8255250399149201</v>
      </c>
      <c r="C7" s="1">
        <v>4.0226124888469803</v>
      </c>
      <c r="D7" s="1">
        <v>5.3570618823023599</v>
      </c>
    </row>
    <row r="8" spans="1:5" ht="15" thickBot="1" x14ac:dyDescent="0.35">
      <c r="A8" s="1">
        <v>27</v>
      </c>
      <c r="B8" s="1">
        <v>5.0046288612768901</v>
      </c>
      <c r="C8" s="1">
        <v>5.2046949432884997</v>
      </c>
      <c r="D8" s="1">
        <v>6.9255928933138202</v>
      </c>
    </row>
    <row r="9" spans="1:5" ht="15" thickBot="1" x14ac:dyDescent="0.35">
      <c r="A9" s="1">
        <v>28</v>
      </c>
      <c r="B9" s="1">
        <v>4.2865597011949204</v>
      </c>
      <c r="C9" s="1">
        <v>3.79007078073005</v>
      </c>
      <c r="D9" s="1">
        <v>6.4757299697983299</v>
      </c>
    </row>
    <row r="10" spans="1:5" ht="15" thickBot="1" x14ac:dyDescent="0.35">
      <c r="A10" s="1">
        <v>7</v>
      </c>
      <c r="B10" s="1">
        <v>6.29383304701987</v>
      </c>
      <c r="C10" s="1">
        <v>6.7494794713401696</v>
      </c>
      <c r="D10" s="1">
        <v>4.6588684820721902</v>
      </c>
    </row>
    <row r="11" spans="1:5" ht="15" thickBot="1" x14ac:dyDescent="0.35">
      <c r="A11" s="1">
        <v>5</v>
      </c>
      <c r="B11" s="1">
        <v>5.7802946770042301</v>
      </c>
      <c r="C11" s="1">
        <v>5.0044099548334602</v>
      </c>
      <c r="D11" s="1">
        <v>5.04608768097164</v>
      </c>
    </row>
    <row r="12" spans="1:5" ht="15" thickBot="1" x14ac:dyDescent="0.35">
      <c r="A12" s="1">
        <v>6</v>
      </c>
      <c r="B12" s="1">
        <v>5.0644693276487702</v>
      </c>
      <c r="C12" s="1">
        <v>6.0166195425779998</v>
      </c>
      <c r="D12" s="1">
        <v>4.1771668562321498</v>
      </c>
    </row>
    <row r="13" spans="1:5" ht="15" thickBot="1" x14ac:dyDescent="0.35">
      <c r="A13" s="1">
        <v>24</v>
      </c>
      <c r="B13" s="1">
        <v>4.4253901768063901</v>
      </c>
      <c r="C13" s="1">
        <v>5.3731887043964299</v>
      </c>
      <c r="D13" s="1">
        <v>5.7837847225335803</v>
      </c>
    </row>
    <row r="14" spans="1:5" ht="15" thickBot="1" x14ac:dyDescent="0.35">
      <c r="A14" s="1">
        <v>20</v>
      </c>
      <c r="B14" s="1">
        <v>5.0828166490496702</v>
      </c>
      <c r="C14" s="1">
        <v>4.18772514989735</v>
      </c>
      <c r="D14" s="1">
        <v>5.9941253058262101</v>
      </c>
    </row>
    <row r="15" spans="1:5" ht="15" thickBot="1" x14ac:dyDescent="0.35">
      <c r="A15" s="1">
        <v>8</v>
      </c>
      <c r="B15" s="1">
        <v>4.4750745157713396</v>
      </c>
      <c r="C15" s="1">
        <v>6.2648390324146597</v>
      </c>
      <c r="D15" s="1">
        <v>5.4008984474595199</v>
      </c>
    </row>
    <row r="16" spans="1:5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4.1411357933793198</v>
      </c>
      <c r="C2" s="1">
        <v>3.9704827997572401</v>
      </c>
      <c r="D2" s="1">
        <v>4.6858839840683899</v>
      </c>
    </row>
    <row r="3" spans="1:4" ht="15" thickBot="1" x14ac:dyDescent="0.35">
      <c r="A3" s="1">
        <v>21</v>
      </c>
      <c r="B3" s="1">
        <v>4.5460651917781698</v>
      </c>
      <c r="C3" s="1">
        <v>4.1725562915773802</v>
      </c>
      <c r="D3" s="1">
        <v>5.4043921453764199</v>
      </c>
    </row>
    <row r="4" spans="1:4" ht="15" thickBot="1" x14ac:dyDescent="0.35">
      <c r="A4" s="1">
        <v>16</v>
      </c>
      <c r="B4" s="1">
        <v>4.0510091050639199</v>
      </c>
      <c r="C4" s="1">
        <v>4.2783622958861498</v>
      </c>
      <c r="D4" s="1">
        <v>5.2506903822923103</v>
      </c>
    </row>
    <row r="5" spans="1:4" ht="15" thickBot="1" x14ac:dyDescent="0.35">
      <c r="A5" s="1">
        <v>15</v>
      </c>
      <c r="B5" s="1">
        <v>3.8080811898412801</v>
      </c>
      <c r="C5" s="1">
        <v>3.9189288080832498</v>
      </c>
      <c r="D5" s="1">
        <v>3.4676562274507399</v>
      </c>
    </row>
    <row r="6" spans="1:4" ht="15" thickBot="1" x14ac:dyDescent="0.35">
      <c r="A6" s="1">
        <v>17</v>
      </c>
      <c r="B6" s="1">
        <v>4.6002385668550199</v>
      </c>
      <c r="C6" s="1">
        <v>4.4975893283105801</v>
      </c>
      <c r="D6" s="1">
        <v>5.2293672976948402</v>
      </c>
    </row>
    <row r="7" spans="1:4" ht="15" thickBot="1" x14ac:dyDescent="0.35">
      <c r="A7" s="1">
        <v>18</v>
      </c>
      <c r="B7" s="1">
        <v>4.6100733408248704</v>
      </c>
      <c r="C7" s="1">
        <v>4.3420371473459101</v>
      </c>
      <c r="D7" s="1">
        <v>5.1193759926079503</v>
      </c>
    </row>
    <row r="8" spans="1:4" ht="15" thickBot="1" x14ac:dyDescent="0.35">
      <c r="A8" s="1">
        <v>27</v>
      </c>
      <c r="B8" s="1">
        <v>4.9357682843058202</v>
      </c>
      <c r="C8" s="1">
        <v>4.9327616799650604</v>
      </c>
      <c r="D8" s="1">
        <v>5.8596755674495897</v>
      </c>
    </row>
    <row r="9" spans="1:4" ht="15" thickBot="1" x14ac:dyDescent="0.35">
      <c r="A9" s="1">
        <v>28</v>
      </c>
      <c r="B9" s="1">
        <v>4.4556020661602096</v>
      </c>
      <c r="C9" s="1">
        <v>4.0068808858166198</v>
      </c>
      <c r="D9" s="1">
        <v>5.7055905278336096</v>
      </c>
    </row>
    <row r="10" spans="1:4" ht="15" thickBot="1" x14ac:dyDescent="0.35">
      <c r="A10" s="1">
        <v>7</v>
      </c>
      <c r="B10" s="1">
        <v>5.7562177442345996</v>
      </c>
      <c r="C10" s="1">
        <v>5.9848528335724298</v>
      </c>
      <c r="D10" s="1">
        <v>4.7234109882837503</v>
      </c>
    </row>
    <row r="11" spans="1:4" ht="15" thickBot="1" x14ac:dyDescent="0.35">
      <c r="A11" s="1">
        <v>5</v>
      </c>
      <c r="B11" s="1">
        <v>5.3119903652022797</v>
      </c>
      <c r="C11" s="1">
        <v>4.8288399605440704</v>
      </c>
      <c r="D11" s="1">
        <v>4.8737894887023101</v>
      </c>
    </row>
    <row r="12" spans="1:4" ht="15" thickBot="1" x14ac:dyDescent="0.35">
      <c r="A12" s="1">
        <v>6</v>
      </c>
      <c r="B12" s="1">
        <v>4.6527795517322597</v>
      </c>
      <c r="C12" s="1">
        <v>5.5057997814884203</v>
      </c>
      <c r="D12" s="1">
        <v>4.4859778157465904</v>
      </c>
    </row>
    <row r="13" spans="1:4" ht="15" thickBot="1" x14ac:dyDescent="0.35">
      <c r="A13" s="1">
        <v>24</v>
      </c>
      <c r="B13" s="1">
        <v>4.5055760426837601</v>
      </c>
      <c r="C13" s="1">
        <v>5.0230664304774404</v>
      </c>
      <c r="D13" s="1">
        <v>5.1901150445761601</v>
      </c>
    </row>
    <row r="14" spans="1:4" ht="15" thickBot="1" x14ac:dyDescent="0.35">
      <c r="A14" s="1">
        <v>20</v>
      </c>
      <c r="B14" s="1">
        <v>4.7799105574021397</v>
      </c>
      <c r="C14" s="1">
        <v>4.1044340394734897</v>
      </c>
      <c r="D14" s="1">
        <v>5.3391102299765398</v>
      </c>
    </row>
    <row r="15" spans="1:4" ht="15" thickBot="1" x14ac:dyDescent="0.35">
      <c r="A15" s="1">
        <v>8</v>
      </c>
      <c r="B15" s="1">
        <v>4.4524833016271099</v>
      </c>
      <c r="C15" s="1">
        <v>5.4733834172524203</v>
      </c>
      <c r="D15" s="1">
        <v>4.7870894987871004</v>
      </c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4.1051407129445598</v>
      </c>
      <c r="C2" s="1">
        <v>4.0723718546508998</v>
      </c>
      <c r="D2" s="1">
        <v>4.9015674916271799</v>
      </c>
    </row>
    <row r="3" spans="1:4" ht="15" thickBot="1" x14ac:dyDescent="0.35">
      <c r="A3" s="1">
        <v>21</v>
      </c>
      <c r="B3" s="1">
        <v>4.1119271628389296</v>
      </c>
      <c r="C3" s="1">
        <v>4.1142173645515498</v>
      </c>
      <c r="D3" s="1">
        <v>6.1769805168481202</v>
      </c>
    </row>
    <row r="4" spans="1:4" ht="15" thickBot="1" x14ac:dyDescent="0.35">
      <c r="A4" s="1">
        <v>16</v>
      </c>
      <c r="B4" s="1">
        <v>4.0862247230009396</v>
      </c>
      <c r="C4" s="1">
        <v>4.1006053463296803</v>
      </c>
      <c r="D4" s="1">
        <v>5.81615194358643</v>
      </c>
    </row>
    <row r="5" spans="1:4" ht="15" thickBot="1" x14ac:dyDescent="0.35">
      <c r="A5" s="1">
        <v>15</v>
      </c>
      <c r="B5" s="1">
        <v>3.0861461637847798</v>
      </c>
      <c r="C5" s="1">
        <v>4.0437378499877497</v>
      </c>
      <c r="D5" s="1">
        <v>2.2794178701842198</v>
      </c>
    </row>
    <row r="6" spans="1:4" ht="15" thickBot="1" x14ac:dyDescent="0.35">
      <c r="A6" s="1">
        <v>17</v>
      </c>
      <c r="B6" s="1">
        <v>5.1048992689192598</v>
      </c>
      <c r="C6" s="1">
        <v>4.1200321448986204</v>
      </c>
      <c r="D6" s="1">
        <v>5.9023175344747196</v>
      </c>
    </row>
    <row r="7" spans="1:4" ht="15" thickBot="1" x14ac:dyDescent="0.35">
      <c r="A7" s="1">
        <v>18</v>
      </c>
      <c r="B7" s="1">
        <v>5.1048992689192598</v>
      </c>
      <c r="C7" s="1">
        <v>4.1200321448986204</v>
      </c>
      <c r="D7" s="1">
        <v>5.3539282335136198</v>
      </c>
    </row>
    <row r="8" spans="1:4" ht="15" thickBot="1" x14ac:dyDescent="0.35">
      <c r="A8" s="1">
        <v>27</v>
      </c>
      <c r="B8" s="1">
        <v>5.0878135769124597</v>
      </c>
      <c r="C8" s="1">
        <v>5.0936315683339197</v>
      </c>
      <c r="D8" s="1">
        <v>7.0525022119915102</v>
      </c>
    </row>
    <row r="9" spans="1:4" ht="15" thickBot="1" x14ac:dyDescent="0.35">
      <c r="A9" s="1">
        <v>28</v>
      </c>
      <c r="B9" s="1">
        <v>4.0964993210351501</v>
      </c>
      <c r="C9" s="1">
        <v>4.05954341387248</v>
      </c>
      <c r="D9" s="1">
        <v>7.0814959224859901</v>
      </c>
    </row>
    <row r="10" spans="1:4" ht="15" thickBot="1" x14ac:dyDescent="0.35">
      <c r="A10" s="1">
        <v>7</v>
      </c>
      <c r="B10" s="1">
        <v>6.1629699440326204</v>
      </c>
      <c r="C10" s="1">
        <v>7.1315562220733701</v>
      </c>
      <c r="D10" s="1">
        <v>4.6634110767320403</v>
      </c>
    </row>
    <row r="11" spans="1:4" ht="15" thickBot="1" x14ac:dyDescent="0.35">
      <c r="A11" s="1">
        <v>5</v>
      </c>
      <c r="B11" s="1">
        <v>6.1258077322254003</v>
      </c>
      <c r="C11" s="1">
        <v>5.1114508621437604</v>
      </c>
      <c r="D11" s="1">
        <v>5.0897127490222704</v>
      </c>
    </row>
    <row r="12" spans="1:4" ht="15" thickBot="1" x14ac:dyDescent="0.35">
      <c r="A12" s="1">
        <v>6</v>
      </c>
      <c r="B12" s="1">
        <v>5.1344411762003599</v>
      </c>
      <c r="C12" s="1">
        <v>6.1827331086263602</v>
      </c>
      <c r="D12" s="1">
        <v>4.0647187920941299</v>
      </c>
    </row>
    <row r="13" spans="1:4" ht="15" thickBot="1" x14ac:dyDescent="0.35">
      <c r="A13" s="1">
        <v>24</v>
      </c>
      <c r="B13" s="1">
        <v>4.1350753693501199</v>
      </c>
      <c r="C13" s="1">
        <v>5.0887520875341998</v>
      </c>
      <c r="D13" s="1">
        <v>5.5481256848525398</v>
      </c>
    </row>
    <row r="14" spans="1:4" ht="15" thickBot="1" x14ac:dyDescent="0.35">
      <c r="A14" s="1">
        <v>20</v>
      </c>
      <c r="B14" s="1">
        <v>5.0970244647327698</v>
      </c>
      <c r="C14" s="1">
        <v>4.06870142721354</v>
      </c>
      <c r="D14" s="1">
        <v>5.9213455187684696</v>
      </c>
    </row>
    <row r="15" spans="1:4" ht="15" thickBot="1" x14ac:dyDescent="0.35">
      <c r="A15" s="1">
        <v>8</v>
      </c>
      <c r="B15" s="1">
        <v>4.1082411964204804</v>
      </c>
      <c r="C15" s="1">
        <v>6.1322088371936196</v>
      </c>
      <c r="D15" s="1">
        <v>4.8027399083301896</v>
      </c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19"/>
  <sheetViews>
    <sheetView zoomScale="80" zoomScaleNormal="80" workbookViewId="0">
      <selection activeCell="D2" sqref="D2:D16"/>
    </sheetView>
  </sheetViews>
  <sheetFormatPr defaultRowHeight="14.4" x14ac:dyDescent="0.3"/>
  <sheetData>
    <row r="1" spans="1:67" x14ac:dyDescent="0.3">
      <c r="A1" s="27" t="s">
        <v>49</v>
      </c>
      <c r="B1" s="27" t="s">
        <v>107</v>
      </c>
      <c r="C1" s="27" t="s">
        <v>65</v>
      </c>
      <c r="D1" s="27" t="s">
        <v>56</v>
      </c>
      <c r="E1" s="27" t="s">
        <v>150</v>
      </c>
      <c r="F1" s="27" t="s">
        <v>66</v>
      </c>
      <c r="G1" s="27" t="s">
        <v>67</v>
      </c>
      <c r="H1" s="27" t="s">
        <v>50</v>
      </c>
      <c r="I1" s="27" t="s">
        <v>68</v>
      </c>
      <c r="J1" s="27" t="s">
        <v>69</v>
      </c>
      <c r="K1" s="27" t="s">
        <v>70</v>
      </c>
      <c r="L1" s="27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108</v>
      </c>
      <c r="R1" s="27" t="s">
        <v>76</v>
      </c>
      <c r="S1" s="27" t="s">
        <v>77</v>
      </c>
      <c r="T1" s="27" t="s">
        <v>78</v>
      </c>
      <c r="U1" s="27" t="s">
        <v>79</v>
      </c>
      <c r="V1" s="27" t="s">
        <v>80</v>
      </c>
      <c r="W1" s="27" t="s">
        <v>63</v>
      </c>
      <c r="X1" s="27" t="s">
        <v>81</v>
      </c>
      <c r="Y1" s="27" t="s">
        <v>82</v>
      </c>
      <c r="Z1" s="27" t="s">
        <v>83</v>
      </c>
      <c r="AA1" s="27" t="s">
        <v>64</v>
      </c>
      <c r="AB1" s="27" t="s">
        <v>84</v>
      </c>
      <c r="AC1" s="27" t="s">
        <v>85</v>
      </c>
      <c r="AD1" s="27" t="s">
        <v>86</v>
      </c>
      <c r="AE1" s="27" t="s">
        <v>51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  <c r="AO1" s="27" t="s">
        <v>96</v>
      </c>
      <c r="AP1" s="27" t="s">
        <v>97</v>
      </c>
      <c r="AQ1" s="27" t="s">
        <v>98</v>
      </c>
      <c r="AR1" s="27" t="s">
        <v>99</v>
      </c>
      <c r="AS1" s="27" t="s">
        <v>100</v>
      </c>
      <c r="AT1" s="27" t="s">
        <v>101</v>
      </c>
      <c r="AU1" s="27" t="s">
        <v>102</v>
      </c>
      <c r="AV1" s="27" t="s">
        <v>103</v>
      </c>
      <c r="AW1" s="27" t="s">
        <v>104</v>
      </c>
      <c r="AX1" s="27" t="s">
        <v>105</v>
      </c>
      <c r="AY1" s="27" t="s">
        <v>106</v>
      </c>
      <c r="AZ1" s="27" t="s">
        <v>109</v>
      </c>
      <c r="BA1" s="27" t="s">
        <v>110</v>
      </c>
      <c r="BB1" s="27" t="s">
        <v>111</v>
      </c>
      <c r="BC1" s="27" t="s">
        <v>112</v>
      </c>
      <c r="BD1" s="27" t="s">
        <v>113</v>
      </c>
      <c r="BE1" s="27" t="s">
        <v>57</v>
      </c>
      <c r="BF1" s="27" t="s">
        <v>114</v>
      </c>
      <c r="BG1" s="27" t="s">
        <v>115</v>
      </c>
      <c r="BH1" s="27" t="s">
        <v>151</v>
      </c>
      <c r="BI1" s="27" t="s">
        <v>152</v>
      </c>
      <c r="BJ1" s="27" t="s">
        <v>153</v>
      </c>
      <c r="BK1" s="27" t="s">
        <v>154</v>
      </c>
      <c r="BL1" s="27" t="s">
        <v>155</v>
      </c>
      <c r="BM1" s="27" t="s">
        <v>156</v>
      </c>
      <c r="BN1" s="27" t="s">
        <v>157</v>
      </c>
      <c r="BO1" s="27" t="s">
        <v>158</v>
      </c>
    </row>
    <row r="2" spans="1:67" x14ac:dyDescent="0.3">
      <c r="A2" t="s">
        <v>139</v>
      </c>
      <c r="B2" t="s">
        <v>138</v>
      </c>
      <c r="C2" t="s">
        <v>10</v>
      </c>
      <c r="D2" t="s">
        <v>167</v>
      </c>
      <c r="E2" t="s">
        <v>168</v>
      </c>
      <c r="F2">
        <v>36.5</v>
      </c>
      <c r="G2">
        <v>32.9</v>
      </c>
      <c r="H2">
        <v>3.75</v>
      </c>
      <c r="I2">
        <v>7.85</v>
      </c>
      <c r="J2">
        <v>4.95</v>
      </c>
      <c r="K2">
        <v>1.5</v>
      </c>
      <c r="L2">
        <v>0.1</v>
      </c>
      <c r="M2">
        <v>1.3</v>
      </c>
      <c r="N2">
        <v>3.5</v>
      </c>
      <c r="O2">
        <v>0.75</v>
      </c>
      <c r="P2">
        <v>0.4</v>
      </c>
      <c r="Q2">
        <v>2.9</v>
      </c>
      <c r="R2">
        <v>7.65</v>
      </c>
      <c r="S2">
        <v>0.23574999999999999</v>
      </c>
      <c r="T2">
        <v>0.30509999999999998</v>
      </c>
      <c r="U2">
        <v>0.40060000000000001</v>
      </c>
      <c r="V2">
        <v>0.70565</v>
      </c>
      <c r="W2">
        <v>13.45</v>
      </c>
      <c r="X2">
        <v>0.85</v>
      </c>
      <c r="Y2">
        <v>0.5</v>
      </c>
      <c r="Z2">
        <v>0.05</v>
      </c>
      <c r="AA2">
        <v>0.15</v>
      </c>
      <c r="AB2">
        <v>0</v>
      </c>
      <c r="AC2">
        <v>35.950000000000003</v>
      </c>
      <c r="AD2">
        <v>32.35</v>
      </c>
      <c r="AE2">
        <v>3.85</v>
      </c>
      <c r="AF2">
        <v>7.35</v>
      </c>
      <c r="AG2">
        <v>4.6500000000000004</v>
      </c>
      <c r="AH2">
        <v>1.9</v>
      </c>
      <c r="AI2">
        <v>0</v>
      </c>
      <c r="AJ2">
        <v>0.8</v>
      </c>
      <c r="AK2">
        <v>3.7</v>
      </c>
      <c r="AL2">
        <v>0.7</v>
      </c>
      <c r="AM2">
        <v>0.3</v>
      </c>
      <c r="AN2">
        <v>2.7</v>
      </c>
      <c r="AO2">
        <v>7.75</v>
      </c>
      <c r="AP2">
        <v>0.222</v>
      </c>
      <c r="AQ2">
        <v>0.28835</v>
      </c>
      <c r="AR2">
        <v>0.35270000000000001</v>
      </c>
      <c r="AS2">
        <v>0.6411</v>
      </c>
      <c r="AT2">
        <v>11.65</v>
      </c>
      <c r="AU2">
        <v>0.6</v>
      </c>
      <c r="AV2">
        <v>0.55000000000000004</v>
      </c>
      <c r="AW2">
        <v>0.1</v>
      </c>
      <c r="AX2">
        <v>0.25</v>
      </c>
      <c r="AY2">
        <v>0</v>
      </c>
      <c r="AZ2">
        <v>5.16</v>
      </c>
      <c r="BA2">
        <v>2.6</v>
      </c>
      <c r="BB2">
        <v>6.6666666666666666E-2</v>
      </c>
      <c r="BC2">
        <v>0.8</v>
      </c>
      <c r="BD2">
        <v>1.6</v>
      </c>
      <c r="BE2">
        <v>4.2666666666666666</v>
      </c>
      <c r="BF2">
        <v>23.133333333333329</v>
      </c>
      <c r="BG2">
        <v>7.6</v>
      </c>
      <c r="BH2">
        <v>5.2826086956521738</v>
      </c>
      <c r="BI2">
        <v>2.4782608695652169</v>
      </c>
      <c r="BJ2">
        <v>4.3478260869565223E-2</v>
      </c>
      <c r="BK2">
        <v>0.82608695652173914</v>
      </c>
      <c r="BL2">
        <v>2</v>
      </c>
      <c r="BM2">
        <v>4.4347826086956523</v>
      </c>
      <c r="BN2">
        <v>23.086956521739129</v>
      </c>
      <c r="BO2">
        <v>7.2608695652173916</v>
      </c>
    </row>
    <row r="3" spans="1:67" x14ac:dyDescent="0.3">
      <c r="A3" t="s">
        <v>138</v>
      </c>
      <c r="B3" t="s">
        <v>139</v>
      </c>
      <c r="C3" t="s">
        <v>11</v>
      </c>
      <c r="D3" t="s">
        <v>168</v>
      </c>
      <c r="E3" t="s">
        <v>167</v>
      </c>
      <c r="F3">
        <v>37.85</v>
      </c>
      <c r="G3">
        <v>34.049999999999997</v>
      </c>
      <c r="H3">
        <v>4.6500000000000004</v>
      </c>
      <c r="I3">
        <v>8.4499999999999993</v>
      </c>
      <c r="J3">
        <v>5.25</v>
      </c>
      <c r="K3">
        <v>2.0499999999999998</v>
      </c>
      <c r="L3">
        <v>0.05</v>
      </c>
      <c r="M3">
        <v>1.1000000000000001</v>
      </c>
      <c r="N3">
        <v>4.4000000000000004</v>
      </c>
      <c r="O3">
        <v>0.45</v>
      </c>
      <c r="P3">
        <v>0.05</v>
      </c>
      <c r="Q3">
        <v>3</v>
      </c>
      <c r="R3">
        <v>9.35</v>
      </c>
      <c r="S3">
        <v>0.24099999999999999</v>
      </c>
      <c r="T3">
        <v>0.30459999999999998</v>
      </c>
      <c r="U3">
        <v>0.39639999999999997</v>
      </c>
      <c r="V3">
        <v>0.70105000000000006</v>
      </c>
      <c r="W3">
        <v>13.9</v>
      </c>
      <c r="X3">
        <v>0.6</v>
      </c>
      <c r="Y3">
        <v>0.45</v>
      </c>
      <c r="Z3">
        <v>0</v>
      </c>
      <c r="AA3">
        <v>0.3</v>
      </c>
      <c r="AB3">
        <v>0.05</v>
      </c>
      <c r="AC3">
        <v>37.15</v>
      </c>
      <c r="AD3">
        <v>32.5</v>
      </c>
      <c r="AE3">
        <v>4.1500000000000004</v>
      </c>
      <c r="AF3">
        <v>7.25</v>
      </c>
      <c r="AG3">
        <v>4.6500000000000004</v>
      </c>
      <c r="AH3">
        <v>1.35</v>
      </c>
      <c r="AI3">
        <v>0.1</v>
      </c>
      <c r="AJ3">
        <v>1.1499999999999999</v>
      </c>
      <c r="AK3">
        <v>3.9</v>
      </c>
      <c r="AL3">
        <v>0.7</v>
      </c>
      <c r="AM3">
        <v>0.2</v>
      </c>
      <c r="AN3">
        <v>3.5</v>
      </c>
      <c r="AO3">
        <v>10.199999999999999</v>
      </c>
      <c r="AP3">
        <v>0.2205</v>
      </c>
      <c r="AQ3">
        <v>0.3075</v>
      </c>
      <c r="AR3">
        <v>0.36990000000000001</v>
      </c>
      <c r="AS3">
        <v>0.67745</v>
      </c>
      <c r="AT3">
        <v>12.25</v>
      </c>
      <c r="AU3">
        <v>0.6</v>
      </c>
      <c r="AV3">
        <v>0.8</v>
      </c>
      <c r="AW3">
        <v>0.15</v>
      </c>
      <c r="AX3">
        <v>0.2</v>
      </c>
      <c r="AY3">
        <v>0</v>
      </c>
      <c r="AZ3">
        <v>5.2826086956521738</v>
      </c>
      <c r="BA3">
        <v>2.4782608695652169</v>
      </c>
      <c r="BB3">
        <v>4.3478260869565223E-2</v>
      </c>
      <c r="BC3">
        <v>0.82608695652173914</v>
      </c>
      <c r="BD3">
        <v>2</v>
      </c>
      <c r="BE3">
        <v>4.4347826086956523</v>
      </c>
      <c r="BF3">
        <v>23.086956521739129</v>
      </c>
      <c r="BG3">
        <v>7.2608695652173916</v>
      </c>
      <c r="BH3">
        <v>5.16</v>
      </c>
      <c r="BI3">
        <v>2.6</v>
      </c>
      <c r="BJ3">
        <v>6.6666666666666666E-2</v>
      </c>
      <c r="BK3">
        <v>0.8</v>
      </c>
      <c r="BL3">
        <v>1.6</v>
      </c>
      <c r="BM3">
        <v>4.2666666666666666</v>
      </c>
      <c r="BN3">
        <v>23.133333333333329</v>
      </c>
      <c r="BO3">
        <v>7.6</v>
      </c>
    </row>
    <row r="4" spans="1:67" x14ac:dyDescent="0.3">
      <c r="A4" t="s">
        <v>141</v>
      </c>
      <c r="B4" t="s">
        <v>133</v>
      </c>
      <c r="C4" t="s">
        <v>10</v>
      </c>
      <c r="D4" t="s">
        <v>169</v>
      </c>
      <c r="E4" t="s">
        <v>170</v>
      </c>
      <c r="F4">
        <v>37.950000000000003</v>
      </c>
      <c r="G4">
        <v>33</v>
      </c>
      <c r="H4">
        <v>4.6500000000000004</v>
      </c>
      <c r="I4">
        <v>6.95</v>
      </c>
      <c r="J4">
        <v>4.1500000000000004</v>
      </c>
      <c r="K4">
        <v>1.5</v>
      </c>
      <c r="L4">
        <v>0.05</v>
      </c>
      <c r="M4">
        <v>1.25</v>
      </c>
      <c r="N4">
        <v>4.3</v>
      </c>
      <c r="O4">
        <v>0.75</v>
      </c>
      <c r="P4">
        <v>0.15</v>
      </c>
      <c r="Q4">
        <v>4.05</v>
      </c>
      <c r="R4">
        <v>10.25</v>
      </c>
      <c r="S4">
        <v>0.20580000000000001</v>
      </c>
      <c r="T4">
        <v>0.30345</v>
      </c>
      <c r="U4">
        <v>0.36159999999999998</v>
      </c>
      <c r="V4">
        <v>0.66494999999999993</v>
      </c>
      <c r="W4">
        <v>12.3</v>
      </c>
      <c r="X4">
        <v>0.65</v>
      </c>
      <c r="Y4">
        <v>0.8</v>
      </c>
      <c r="Z4">
        <v>0.05</v>
      </c>
      <c r="AA4">
        <v>0.05</v>
      </c>
      <c r="AB4">
        <v>0.05</v>
      </c>
      <c r="AC4">
        <v>37.65</v>
      </c>
      <c r="AD4">
        <v>35.15</v>
      </c>
      <c r="AE4">
        <v>4.2</v>
      </c>
      <c r="AF4">
        <v>8.8000000000000007</v>
      </c>
      <c r="AG4">
        <v>5.4</v>
      </c>
      <c r="AH4">
        <v>2.4</v>
      </c>
      <c r="AI4">
        <v>0.05</v>
      </c>
      <c r="AJ4">
        <v>0.95</v>
      </c>
      <c r="AK4">
        <v>3.85</v>
      </c>
      <c r="AL4">
        <v>0.7</v>
      </c>
      <c r="AM4">
        <v>0.25</v>
      </c>
      <c r="AN4">
        <v>2</v>
      </c>
      <c r="AO4">
        <v>9.25</v>
      </c>
      <c r="AP4">
        <v>0.24254999999999999</v>
      </c>
      <c r="AQ4">
        <v>0.29139999999999999</v>
      </c>
      <c r="AR4">
        <v>0.38469999999999999</v>
      </c>
      <c r="AS4">
        <v>0.67610000000000003</v>
      </c>
      <c r="AT4">
        <v>14.15</v>
      </c>
      <c r="AU4">
        <v>0.4</v>
      </c>
      <c r="AV4">
        <v>0.4</v>
      </c>
      <c r="AW4">
        <v>0.05</v>
      </c>
      <c r="AX4">
        <v>0.05</v>
      </c>
      <c r="AY4">
        <v>0</v>
      </c>
      <c r="AZ4">
        <v>5.6869565217391314</v>
      </c>
      <c r="BA4">
        <v>2.2173913043478262</v>
      </c>
      <c r="BB4">
        <v>0.13043478260869559</v>
      </c>
      <c r="BC4">
        <v>0.69565217391304346</v>
      </c>
      <c r="BD4">
        <v>1.347826086956522</v>
      </c>
      <c r="BE4">
        <v>5.1739130434782608</v>
      </c>
      <c r="BF4">
        <v>22.826086956521738</v>
      </c>
      <c r="BG4">
        <v>6.0434782608695654</v>
      </c>
      <c r="BH4">
        <v>1.3</v>
      </c>
      <c r="BI4">
        <v>0.25</v>
      </c>
      <c r="BJ4">
        <v>0</v>
      </c>
      <c r="BK4">
        <v>0</v>
      </c>
      <c r="BL4">
        <v>1</v>
      </c>
      <c r="BM4">
        <v>2.25</v>
      </c>
      <c r="BN4">
        <v>6.5</v>
      </c>
      <c r="BO4">
        <v>2.5</v>
      </c>
    </row>
    <row r="5" spans="1:67" x14ac:dyDescent="0.3">
      <c r="A5" t="s">
        <v>133</v>
      </c>
      <c r="B5" t="s">
        <v>141</v>
      </c>
      <c r="C5" t="s">
        <v>11</v>
      </c>
      <c r="D5" t="s">
        <v>170</v>
      </c>
      <c r="E5" t="s">
        <v>169</v>
      </c>
      <c r="F5">
        <v>36.4</v>
      </c>
      <c r="G5">
        <v>33.25</v>
      </c>
      <c r="H5">
        <v>3.6</v>
      </c>
      <c r="I5">
        <v>7.3</v>
      </c>
      <c r="J5">
        <v>4.5999999999999996</v>
      </c>
      <c r="K5">
        <v>1.5</v>
      </c>
      <c r="L5">
        <v>0.2</v>
      </c>
      <c r="M5">
        <v>1</v>
      </c>
      <c r="N5">
        <v>3.45</v>
      </c>
      <c r="O5">
        <v>0.55000000000000004</v>
      </c>
      <c r="P5">
        <v>0.1</v>
      </c>
      <c r="Q5">
        <v>2.7</v>
      </c>
      <c r="R5">
        <v>8.6</v>
      </c>
      <c r="S5">
        <v>0.20895</v>
      </c>
      <c r="T5">
        <v>0.26874999999999999</v>
      </c>
      <c r="U5">
        <v>0.34549999999999997</v>
      </c>
      <c r="V5">
        <v>0.61429999999999996</v>
      </c>
      <c r="W5">
        <v>12.2</v>
      </c>
      <c r="X5">
        <v>0.65</v>
      </c>
      <c r="Y5">
        <v>0.1</v>
      </c>
      <c r="Z5">
        <v>0</v>
      </c>
      <c r="AA5">
        <v>0.3</v>
      </c>
      <c r="AB5">
        <v>0.1</v>
      </c>
      <c r="AC5">
        <v>37.049999999999997</v>
      </c>
      <c r="AD5">
        <v>33.35</v>
      </c>
      <c r="AE5">
        <v>4.05</v>
      </c>
      <c r="AF5">
        <v>7.45</v>
      </c>
      <c r="AG5">
        <v>4.7</v>
      </c>
      <c r="AH5">
        <v>1.45</v>
      </c>
      <c r="AI5">
        <v>0.1</v>
      </c>
      <c r="AJ5">
        <v>1.2</v>
      </c>
      <c r="AK5">
        <v>4</v>
      </c>
      <c r="AL5">
        <v>0.7</v>
      </c>
      <c r="AM5">
        <v>0.1</v>
      </c>
      <c r="AN5">
        <v>2.4500000000000002</v>
      </c>
      <c r="AO5">
        <v>8.3000000000000007</v>
      </c>
      <c r="AP5">
        <v>0.21729999999999999</v>
      </c>
      <c r="AQ5">
        <v>0.28160000000000002</v>
      </c>
      <c r="AR5">
        <v>0.36895</v>
      </c>
      <c r="AS5">
        <v>0.65055000000000007</v>
      </c>
      <c r="AT5">
        <v>12.7</v>
      </c>
      <c r="AU5">
        <v>0.65</v>
      </c>
      <c r="AV5">
        <v>0.65</v>
      </c>
      <c r="AW5">
        <v>0.2</v>
      </c>
      <c r="AX5">
        <v>0.4</v>
      </c>
      <c r="AY5">
        <v>0.1</v>
      </c>
      <c r="AZ5">
        <v>1.3</v>
      </c>
      <c r="BA5">
        <v>0.25</v>
      </c>
      <c r="BB5">
        <v>0</v>
      </c>
      <c r="BC5">
        <v>0</v>
      </c>
      <c r="BD5">
        <v>1</v>
      </c>
      <c r="BE5">
        <v>2.25</v>
      </c>
      <c r="BF5">
        <v>6.5</v>
      </c>
      <c r="BG5">
        <v>2.5</v>
      </c>
      <c r="BH5">
        <v>5.6869565217391314</v>
      </c>
      <c r="BI5">
        <v>2.2173913043478262</v>
      </c>
      <c r="BJ5">
        <v>0.13043478260869559</v>
      </c>
      <c r="BK5">
        <v>0.69565217391304346</v>
      </c>
      <c r="BL5">
        <v>1.347826086956522</v>
      </c>
      <c r="BM5">
        <v>5.1739130434782608</v>
      </c>
      <c r="BN5">
        <v>22.826086956521738</v>
      </c>
      <c r="BO5">
        <v>6.0434782608695654</v>
      </c>
    </row>
    <row r="6" spans="1:67" x14ac:dyDescent="0.3">
      <c r="A6" t="s">
        <v>136</v>
      </c>
      <c r="B6" t="s">
        <v>137</v>
      </c>
      <c r="C6" t="s">
        <v>10</v>
      </c>
      <c r="D6" t="s">
        <v>171</v>
      </c>
      <c r="E6" t="s">
        <v>172</v>
      </c>
      <c r="F6">
        <v>38.15</v>
      </c>
      <c r="G6">
        <v>33.799999999999997</v>
      </c>
      <c r="H6">
        <v>4.8</v>
      </c>
      <c r="I6">
        <v>8.3000000000000007</v>
      </c>
      <c r="J6">
        <v>5.0999999999999996</v>
      </c>
      <c r="K6">
        <v>2</v>
      </c>
      <c r="L6">
        <v>0.05</v>
      </c>
      <c r="M6">
        <v>1.1499999999999999</v>
      </c>
      <c r="N6">
        <v>4.7</v>
      </c>
      <c r="O6">
        <v>1.05</v>
      </c>
      <c r="P6">
        <v>0.2</v>
      </c>
      <c r="Q6">
        <v>3.5</v>
      </c>
      <c r="R6">
        <v>9.8000000000000007</v>
      </c>
      <c r="S6">
        <v>0.2414</v>
      </c>
      <c r="T6">
        <v>0.31690000000000002</v>
      </c>
      <c r="U6">
        <v>0.40360000000000001</v>
      </c>
      <c r="V6">
        <v>0.72044999999999992</v>
      </c>
      <c r="W6">
        <v>13.85</v>
      </c>
      <c r="X6">
        <v>0.3</v>
      </c>
      <c r="Y6">
        <v>0.45</v>
      </c>
      <c r="Z6">
        <v>0.15</v>
      </c>
      <c r="AA6">
        <v>0.25</v>
      </c>
      <c r="AB6">
        <v>0.1</v>
      </c>
      <c r="AC6">
        <v>37.6</v>
      </c>
      <c r="AD6">
        <v>34.299999999999997</v>
      </c>
      <c r="AE6">
        <v>4.4000000000000004</v>
      </c>
      <c r="AF6">
        <v>8.65</v>
      </c>
      <c r="AG6">
        <v>5.5</v>
      </c>
      <c r="AH6">
        <v>1.55</v>
      </c>
      <c r="AI6">
        <v>0.25</v>
      </c>
      <c r="AJ6">
        <v>1.35</v>
      </c>
      <c r="AK6">
        <v>4.1500000000000004</v>
      </c>
      <c r="AL6">
        <v>0.65</v>
      </c>
      <c r="AM6">
        <v>0.1</v>
      </c>
      <c r="AN6">
        <v>2.75</v>
      </c>
      <c r="AO6">
        <v>9.1</v>
      </c>
      <c r="AP6">
        <v>0.24815000000000001</v>
      </c>
      <c r="AQ6">
        <v>0.31045</v>
      </c>
      <c r="AR6">
        <v>0.42444999999999999</v>
      </c>
      <c r="AS6">
        <v>0.73485</v>
      </c>
      <c r="AT6">
        <v>14.75</v>
      </c>
      <c r="AU6">
        <v>0.65</v>
      </c>
      <c r="AV6">
        <v>0.4</v>
      </c>
      <c r="AW6">
        <v>0.1</v>
      </c>
      <c r="AX6">
        <v>0.05</v>
      </c>
      <c r="AY6">
        <v>0.1</v>
      </c>
      <c r="AZ6">
        <v>5.73</v>
      </c>
      <c r="BA6">
        <v>1.95</v>
      </c>
      <c r="BB6">
        <v>0.15</v>
      </c>
      <c r="BC6">
        <v>0.85</v>
      </c>
      <c r="BD6">
        <v>1.05</v>
      </c>
      <c r="BE6">
        <v>7.5</v>
      </c>
      <c r="BF6">
        <v>23.35</v>
      </c>
      <c r="BG6">
        <v>6.15</v>
      </c>
      <c r="BH6">
        <v>5.382352941176471</v>
      </c>
      <c r="BI6">
        <v>1.705882352941176</v>
      </c>
      <c r="BJ6">
        <v>5.8823529411764712E-2</v>
      </c>
      <c r="BK6">
        <v>0.76470588235294112</v>
      </c>
      <c r="BL6">
        <v>1.411764705882353</v>
      </c>
      <c r="BM6">
        <v>4.8235294117647056</v>
      </c>
      <c r="BN6">
        <v>21.82352941176471</v>
      </c>
      <c r="BO6">
        <v>6.3529411764705879</v>
      </c>
    </row>
    <row r="7" spans="1:67" x14ac:dyDescent="0.3">
      <c r="A7" t="s">
        <v>137</v>
      </c>
      <c r="B7" t="s">
        <v>136</v>
      </c>
      <c r="C7" t="s">
        <v>11</v>
      </c>
      <c r="D7" t="s">
        <v>172</v>
      </c>
      <c r="E7" t="s">
        <v>171</v>
      </c>
      <c r="F7">
        <v>37.799999999999997</v>
      </c>
      <c r="G7">
        <v>33.6</v>
      </c>
      <c r="H7">
        <v>4.8</v>
      </c>
      <c r="I7">
        <v>8.65</v>
      </c>
      <c r="J7">
        <v>5.9</v>
      </c>
      <c r="K7">
        <v>1.25</v>
      </c>
      <c r="L7">
        <v>0.25</v>
      </c>
      <c r="M7">
        <v>1.25</v>
      </c>
      <c r="N7">
        <v>4.5999999999999996</v>
      </c>
      <c r="O7">
        <v>0.85</v>
      </c>
      <c r="P7">
        <v>0.3</v>
      </c>
      <c r="Q7">
        <v>3.45</v>
      </c>
      <c r="R7">
        <v>9.0500000000000007</v>
      </c>
      <c r="S7">
        <v>0.24679999999999999</v>
      </c>
      <c r="T7">
        <v>0.31735000000000002</v>
      </c>
      <c r="U7">
        <v>0.40460000000000002</v>
      </c>
      <c r="V7">
        <v>0.72205000000000008</v>
      </c>
      <c r="W7">
        <v>14.15</v>
      </c>
      <c r="X7">
        <v>0.55000000000000004</v>
      </c>
      <c r="Y7">
        <v>0.4</v>
      </c>
      <c r="Z7">
        <v>0.1</v>
      </c>
      <c r="AA7">
        <v>0.25</v>
      </c>
      <c r="AB7">
        <v>0.05</v>
      </c>
      <c r="AC7">
        <v>37.35</v>
      </c>
      <c r="AD7">
        <v>33.9</v>
      </c>
      <c r="AE7">
        <v>3.95</v>
      </c>
      <c r="AF7">
        <v>8.4499999999999993</v>
      </c>
      <c r="AG7">
        <v>5.3</v>
      </c>
      <c r="AH7">
        <v>1.5</v>
      </c>
      <c r="AI7">
        <v>0.15</v>
      </c>
      <c r="AJ7">
        <v>1.5</v>
      </c>
      <c r="AK7">
        <v>3.85</v>
      </c>
      <c r="AL7">
        <v>0.85</v>
      </c>
      <c r="AM7">
        <v>0.2</v>
      </c>
      <c r="AN7">
        <v>2.8</v>
      </c>
      <c r="AO7">
        <v>9.15</v>
      </c>
      <c r="AP7">
        <v>0.24590000000000001</v>
      </c>
      <c r="AQ7">
        <v>0.30354999999999999</v>
      </c>
      <c r="AR7">
        <v>0.42875000000000002</v>
      </c>
      <c r="AS7">
        <v>0.73244999999999993</v>
      </c>
      <c r="AT7">
        <v>14.75</v>
      </c>
      <c r="AU7">
        <v>0.8</v>
      </c>
      <c r="AV7">
        <v>0.2</v>
      </c>
      <c r="AW7">
        <v>0.25</v>
      </c>
      <c r="AX7">
        <v>0.2</v>
      </c>
      <c r="AY7">
        <v>0.05</v>
      </c>
      <c r="AZ7">
        <v>5.382352941176471</v>
      </c>
      <c r="BA7">
        <v>1.705882352941176</v>
      </c>
      <c r="BB7">
        <v>5.8823529411764712E-2</v>
      </c>
      <c r="BC7">
        <v>0.76470588235294112</v>
      </c>
      <c r="BD7">
        <v>1.411764705882353</v>
      </c>
      <c r="BE7">
        <v>4.8235294117647056</v>
      </c>
      <c r="BF7">
        <v>21.82352941176471</v>
      </c>
      <c r="BG7">
        <v>6.3529411764705879</v>
      </c>
      <c r="BH7">
        <v>5.73</v>
      </c>
      <c r="BI7">
        <v>1.95</v>
      </c>
      <c r="BJ7">
        <v>0.15</v>
      </c>
      <c r="BK7">
        <v>0.85</v>
      </c>
      <c r="BL7">
        <v>1.05</v>
      </c>
      <c r="BM7">
        <v>7.5</v>
      </c>
      <c r="BN7">
        <v>23.35</v>
      </c>
      <c r="BO7">
        <v>6.15</v>
      </c>
    </row>
    <row r="8" spans="1:67" x14ac:dyDescent="0.3">
      <c r="A8" t="s">
        <v>134</v>
      </c>
      <c r="B8" t="s">
        <v>144</v>
      </c>
      <c r="C8" t="s">
        <v>10</v>
      </c>
      <c r="D8" t="s">
        <v>173</v>
      </c>
      <c r="E8" t="s">
        <v>174</v>
      </c>
      <c r="F8">
        <v>38</v>
      </c>
      <c r="G8">
        <v>34</v>
      </c>
      <c r="H8">
        <v>4.95</v>
      </c>
      <c r="I8">
        <v>8.3000000000000007</v>
      </c>
      <c r="J8">
        <v>4.9000000000000004</v>
      </c>
      <c r="K8">
        <v>1.1000000000000001</v>
      </c>
      <c r="L8">
        <v>0.1</v>
      </c>
      <c r="M8">
        <v>2.2000000000000002</v>
      </c>
      <c r="N8">
        <v>4.9000000000000004</v>
      </c>
      <c r="O8">
        <v>0.25</v>
      </c>
      <c r="P8">
        <v>0.15</v>
      </c>
      <c r="Q8">
        <v>3.4</v>
      </c>
      <c r="R8">
        <v>10.6</v>
      </c>
      <c r="S8">
        <v>0.23960000000000001</v>
      </c>
      <c r="T8">
        <v>0.31185000000000002</v>
      </c>
      <c r="U8">
        <v>0.46884999999999999</v>
      </c>
      <c r="V8">
        <v>0.78069999999999995</v>
      </c>
      <c r="W8">
        <v>16.2</v>
      </c>
      <c r="X8">
        <v>1.1499999999999999</v>
      </c>
      <c r="Y8">
        <v>0.3</v>
      </c>
      <c r="Z8">
        <v>0.15</v>
      </c>
      <c r="AA8">
        <v>0.15</v>
      </c>
      <c r="AB8">
        <v>0.05</v>
      </c>
      <c r="AC8">
        <v>39.25</v>
      </c>
      <c r="AD8">
        <v>35.4</v>
      </c>
      <c r="AE8">
        <v>5.0999999999999996</v>
      </c>
      <c r="AF8">
        <v>9.4499999999999993</v>
      </c>
      <c r="AG8">
        <v>6.5</v>
      </c>
      <c r="AH8">
        <v>1.55</v>
      </c>
      <c r="AI8">
        <v>0.15</v>
      </c>
      <c r="AJ8">
        <v>1.25</v>
      </c>
      <c r="AK8">
        <v>5</v>
      </c>
      <c r="AL8">
        <v>0.95</v>
      </c>
      <c r="AM8">
        <v>0.1</v>
      </c>
      <c r="AN8">
        <v>3.2</v>
      </c>
      <c r="AO8">
        <v>11.3</v>
      </c>
      <c r="AP8">
        <v>0.25795000000000001</v>
      </c>
      <c r="AQ8">
        <v>0.32105</v>
      </c>
      <c r="AR8">
        <v>0.40965000000000001</v>
      </c>
      <c r="AS8">
        <v>0.73080000000000001</v>
      </c>
      <c r="AT8">
        <v>15.05</v>
      </c>
      <c r="AU8">
        <v>0.6</v>
      </c>
      <c r="AV8">
        <v>0.45</v>
      </c>
      <c r="AW8">
        <v>0</v>
      </c>
      <c r="AX8">
        <v>0.2</v>
      </c>
      <c r="AY8">
        <v>0.15</v>
      </c>
      <c r="AZ8">
        <v>5.7350000000000003</v>
      </c>
      <c r="BA8">
        <v>2.2999999999999998</v>
      </c>
      <c r="BB8">
        <v>0.2</v>
      </c>
      <c r="BC8">
        <v>0.5</v>
      </c>
      <c r="BD8">
        <v>2.1</v>
      </c>
      <c r="BE8">
        <v>5.5</v>
      </c>
      <c r="BF8">
        <v>24.25</v>
      </c>
      <c r="BG8">
        <v>7.5</v>
      </c>
      <c r="BH8">
        <v>6.2240000000000002</v>
      </c>
      <c r="BI8">
        <v>2.3199999999999998</v>
      </c>
      <c r="BJ8">
        <v>0.12</v>
      </c>
      <c r="BK8">
        <v>0.28000000000000003</v>
      </c>
      <c r="BL8">
        <v>1.6</v>
      </c>
      <c r="BM8">
        <v>5.32</v>
      </c>
      <c r="BN8">
        <v>25.92</v>
      </c>
      <c r="BO8">
        <v>8.0399999999999991</v>
      </c>
    </row>
    <row r="9" spans="1:67" x14ac:dyDescent="0.3">
      <c r="A9" t="s">
        <v>144</v>
      </c>
      <c r="B9" t="s">
        <v>134</v>
      </c>
      <c r="C9" t="s">
        <v>11</v>
      </c>
      <c r="D9" t="s">
        <v>174</v>
      </c>
      <c r="E9" t="s">
        <v>173</v>
      </c>
      <c r="F9">
        <v>37.65</v>
      </c>
      <c r="G9">
        <v>34.25</v>
      </c>
      <c r="H9">
        <v>4.3499999999999996</v>
      </c>
      <c r="I9">
        <v>8.35</v>
      </c>
      <c r="J9">
        <v>4.9000000000000004</v>
      </c>
      <c r="K9">
        <v>1.75</v>
      </c>
      <c r="L9">
        <v>0.5</v>
      </c>
      <c r="M9">
        <v>1.2</v>
      </c>
      <c r="N9">
        <v>4.0999999999999996</v>
      </c>
      <c r="O9">
        <v>0.55000000000000004</v>
      </c>
      <c r="P9">
        <v>0.15</v>
      </c>
      <c r="Q9">
        <v>2.5499999999999998</v>
      </c>
      <c r="R9">
        <v>9.6999999999999993</v>
      </c>
      <c r="S9">
        <v>0.23835000000000001</v>
      </c>
      <c r="T9">
        <v>0.29675000000000001</v>
      </c>
      <c r="U9">
        <v>0.41965000000000002</v>
      </c>
      <c r="V9">
        <v>0.71665000000000001</v>
      </c>
      <c r="W9">
        <v>14.7</v>
      </c>
      <c r="X9">
        <v>0.7</v>
      </c>
      <c r="Y9">
        <v>0.5</v>
      </c>
      <c r="Z9">
        <v>0.05</v>
      </c>
      <c r="AA9">
        <v>0.3</v>
      </c>
      <c r="AB9">
        <v>0</v>
      </c>
      <c r="AC9">
        <v>36.85</v>
      </c>
      <c r="AD9">
        <v>33.1</v>
      </c>
      <c r="AE9">
        <v>3.75</v>
      </c>
      <c r="AF9">
        <v>7.15</v>
      </c>
      <c r="AG9">
        <v>4.4000000000000004</v>
      </c>
      <c r="AH9">
        <v>1.2</v>
      </c>
      <c r="AI9">
        <v>0.2</v>
      </c>
      <c r="AJ9">
        <v>1.35</v>
      </c>
      <c r="AK9">
        <v>3.65</v>
      </c>
      <c r="AL9">
        <v>0.7</v>
      </c>
      <c r="AM9">
        <v>0.35</v>
      </c>
      <c r="AN9">
        <v>3</v>
      </c>
      <c r="AO9">
        <v>10.15</v>
      </c>
      <c r="AP9">
        <v>0.20905000000000001</v>
      </c>
      <c r="AQ9">
        <v>0.27905000000000002</v>
      </c>
      <c r="AR9">
        <v>0.37419999999999998</v>
      </c>
      <c r="AS9">
        <v>0.65339999999999998</v>
      </c>
      <c r="AT9">
        <v>12.8</v>
      </c>
      <c r="AU9">
        <v>0.55000000000000004</v>
      </c>
      <c r="AV9">
        <v>0.4</v>
      </c>
      <c r="AW9">
        <v>0.1</v>
      </c>
      <c r="AX9">
        <v>0.2</v>
      </c>
      <c r="AY9">
        <v>0</v>
      </c>
      <c r="AZ9">
        <v>6.2240000000000002</v>
      </c>
      <c r="BA9">
        <v>2.3199999999999998</v>
      </c>
      <c r="BB9">
        <v>0.12</v>
      </c>
      <c r="BC9">
        <v>0.28000000000000003</v>
      </c>
      <c r="BD9">
        <v>1.6</v>
      </c>
      <c r="BE9">
        <v>5.32</v>
      </c>
      <c r="BF9">
        <v>25.92</v>
      </c>
      <c r="BG9">
        <v>8.0399999999999991</v>
      </c>
      <c r="BH9">
        <v>5.7350000000000003</v>
      </c>
      <c r="BI9">
        <v>2.2999999999999998</v>
      </c>
      <c r="BJ9">
        <v>0.2</v>
      </c>
      <c r="BK9">
        <v>0.5</v>
      </c>
      <c r="BL9">
        <v>2.1</v>
      </c>
      <c r="BM9">
        <v>5.5</v>
      </c>
      <c r="BN9">
        <v>24.25</v>
      </c>
      <c r="BO9">
        <v>7.5</v>
      </c>
    </row>
    <row r="10" spans="1:67" x14ac:dyDescent="0.3">
      <c r="A10" t="s">
        <v>160</v>
      </c>
      <c r="B10" t="s">
        <v>161</v>
      </c>
      <c r="C10" t="s">
        <v>10</v>
      </c>
      <c r="D10" t="s">
        <v>175</v>
      </c>
      <c r="E10" t="s">
        <v>176</v>
      </c>
      <c r="F10">
        <v>40.5</v>
      </c>
      <c r="G10">
        <v>36.299999999999997</v>
      </c>
      <c r="H10">
        <v>6.35</v>
      </c>
      <c r="I10">
        <v>10.5</v>
      </c>
      <c r="J10">
        <v>6.05</v>
      </c>
      <c r="K10">
        <v>2.8</v>
      </c>
      <c r="L10">
        <v>0.15</v>
      </c>
      <c r="M10">
        <v>1.5</v>
      </c>
      <c r="N10">
        <v>6.05</v>
      </c>
      <c r="O10">
        <v>1.1000000000000001</v>
      </c>
      <c r="P10">
        <v>0.2</v>
      </c>
      <c r="Q10">
        <v>3.4</v>
      </c>
      <c r="R10">
        <v>9.5500000000000007</v>
      </c>
      <c r="S10">
        <v>0.2848</v>
      </c>
      <c r="T10">
        <v>0.34849999999999998</v>
      </c>
      <c r="U10">
        <v>0.48964999999999997</v>
      </c>
      <c r="V10">
        <v>0.83814999999999995</v>
      </c>
      <c r="W10">
        <v>18.100000000000001</v>
      </c>
      <c r="X10">
        <v>0.5</v>
      </c>
      <c r="Y10">
        <v>0.45</v>
      </c>
      <c r="Z10">
        <v>0</v>
      </c>
      <c r="AA10">
        <v>0.35</v>
      </c>
      <c r="AB10">
        <v>0.3</v>
      </c>
      <c r="AC10">
        <v>40.950000000000003</v>
      </c>
      <c r="AD10">
        <v>36.700000000000003</v>
      </c>
      <c r="AE10">
        <v>6.9</v>
      </c>
      <c r="AF10">
        <v>10.4</v>
      </c>
      <c r="AG10">
        <v>5.95</v>
      </c>
      <c r="AH10">
        <v>2.2999999999999998</v>
      </c>
      <c r="AI10">
        <v>0.1</v>
      </c>
      <c r="AJ10">
        <v>2.0499999999999998</v>
      </c>
      <c r="AK10">
        <v>6.55</v>
      </c>
      <c r="AL10">
        <v>0.5</v>
      </c>
      <c r="AM10">
        <v>0.05</v>
      </c>
      <c r="AN10">
        <v>3.1</v>
      </c>
      <c r="AO10">
        <v>8</v>
      </c>
      <c r="AP10">
        <v>0.27534999999999998</v>
      </c>
      <c r="AQ10">
        <v>0.3352</v>
      </c>
      <c r="AR10">
        <v>0.50540000000000007</v>
      </c>
      <c r="AS10">
        <v>0.84049999999999991</v>
      </c>
      <c r="AT10">
        <v>19.05</v>
      </c>
      <c r="AU10">
        <v>0.7</v>
      </c>
      <c r="AV10">
        <v>0.6</v>
      </c>
      <c r="AW10">
        <v>0</v>
      </c>
      <c r="AX10">
        <v>0.55000000000000004</v>
      </c>
      <c r="AY10">
        <v>0.15</v>
      </c>
      <c r="AZ10">
        <v>5.1277777777777773</v>
      </c>
      <c r="BA10">
        <v>2.6111111111111112</v>
      </c>
      <c r="BB10">
        <v>5.5555555555555552E-2</v>
      </c>
      <c r="BC10">
        <v>1.055555555555556</v>
      </c>
      <c r="BD10">
        <v>1.2777777777777779</v>
      </c>
      <c r="BE10">
        <v>6.5</v>
      </c>
      <c r="BF10">
        <v>21.722222222222221</v>
      </c>
      <c r="BG10">
        <v>6.2222222222222223</v>
      </c>
      <c r="BH10">
        <v>5.7409090909090912</v>
      </c>
      <c r="BI10">
        <v>2.5</v>
      </c>
      <c r="BJ10">
        <v>0.22727272727272729</v>
      </c>
      <c r="BK10">
        <v>0.72727272727272729</v>
      </c>
      <c r="BL10">
        <v>0.68181818181818177</v>
      </c>
      <c r="BM10">
        <v>4.7272727272727284</v>
      </c>
      <c r="BN10">
        <v>24.5</v>
      </c>
      <c r="BO10">
        <v>7.1363636363636367</v>
      </c>
    </row>
    <row r="11" spans="1:67" x14ac:dyDescent="0.3">
      <c r="A11" t="s">
        <v>161</v>
      </c>
      <c r="B11" t="s">
        <v>160</v>
      </c>
      <c r="C11" t="s">
        <v>11</v>
      </c>
      <c r="D11" t="s">
        <v>176</v>
      </c>
      <c r="E11" t="s">
        <v>175</v>
      </c>
      <c r="F11">
        <v>39.200000000000003</v>
      </c>
      <c r="G11">
        <v>34.700000000000003</v>
      </c>
      <c r="H11">
        <v>5.55</v>
      </c>
      <c r="I11">
        <v>9.5</v>
      </c>
      <c r="J11">
        <v>6.2</v>
      </c>
      <c r="K11">
        <v>1.65</v>
      </c>
      <c r="L11">
        <v>0.2</v>
      </c>
      <c r="M11">
        <v>1.45</v>
      </c>
      <c r="N11">
        <v>5.55</v>
      </c>
      <c r="O11">
        <v>0.2</v>
      </c>
      <c r="P11">
        <v>0.2</v>
      </c>
      <c r="Q11">
        <v>3.7</v>
      </c>
      <c r="R11">
        <v>8.65</v>
      </c>
      <c r="S11">
        <v>0.26845000000000002</v>
      </c>
      <c r="T11">
        <v>0.33805000000000002</v>
      </c>
      <c r="U11">
        <v>0.44974999999999998</v>
      </c>
      <c r="V11">
        <v>0.78784999999999994</v>
      </c>
      <c r="W11">
        <v>15.9</v>
      </c>
      <c r="X11">
        <v>0.6</v>
      </c>
      <c r="Y11">
        <v>0.2</v>
      </c>
      <c r="Z11">
        <v>0.1</v>
      </c>
      <c r="AA11">
        <v>0.35</v>
      </c>
      <c r="AB11">
        <v>0.05</v>
      </c>
      <c r="AC11">
        <v>38.6</v>
      </c>
      <c r="AD11">
        <v>34.6</v>
      </c>
      <c r="AE11">
        <v>5.3</v>
      </c>
      <c r="AF11">
        <v>9.1999999999999993</v>
      </c>
      <c r="AG11">
        <v>5.85</v>
      </c>
      <c r="AH11">
        <v>2.2999999999999998</v>
      </c>
      <c r="AI11">
        <v>0.1</v>
      </c>
      <c r="AJ11">
        <v>0.95</v>
      </c>
      <c r="AK11">
        <v>4.75</v>
      </c>
      <c r="AL11">
        <v>1.35</v>
      </c>
      <c r="AM11">
        <v>0.25</v>
      </c>
      <c r="AN11">
        <v>3.1</v>
      </c>
      <c r="AO11">
        <v>7.75</v>
      </c>
      <c r="AP11">
        <v>0.26179999999999998</v>
      </c>
      <c r="AQ11">
        <v>0.32240000000000002</v>
      </c>
      <c r="AR11">
        <v>0.41360000000000002</v>
      </c>
      <c r="AS11">
        <v>0.73604999999999998</v>
      </c>
      <c r="AT11">
        <v>14.55</v>
      </c>
      <c r="AU11">
        <v>0.5</v>
      </c>
      <c r="AV11">
        <v>0.3</v>
      </c>
      <c r="AW11">
        <v>0</v>
      </c>
      <c r="AX11">
        <v>0.6</v>
      </c>
      <c r="AY11">
        <v>0.2</v>
      </c>
      <c r="AZ11">
        <v>5.7409090909090912</v>
      </c>
      <c r="BA11">
        <v>2.5</v>
      </c>
      <c r="BB11">
        <v>0.22727272727272729</v>
      </c>
      <c r="BC11">
        <v>0.72727272727272729</v>
      </c>
      <c r="BD11">
        <v>0.68181818181818177</v>
      </c>
      <c r="BE11">
        <v>4.7272727272727284</v>
      </c>
      <c r="BF11">
        <v>24.5</v>
      </c>
      <c r="BG11">
        <v>7.1363636363636367</v>
      </c>
      <c r="BH11">
        <v>5.1277777777777773</v>
      </c>
      <c r="BI11">
        <v>2.6111111111111112</v>
      </c>
      <c r="BJ11">
        <v>5.5555555555555552E-2</v>
      </c>
      <c r="BK11">
        <v>1.055555555555556</v>
      </c>
      <c r="BL11">
        <v>1.2777777777777779</v>
      </c>
      <c r="BM11">
        <v>6.5</v>
      </c>
      <c r="BN11">
        <v>21.722222222222221</v>
      </c>
      <c r="BO11">
        <v>6.2222222222222223</v>
      </c>
    </row>
    <row r="12" spans="1:67" x14ac:dyDescent="0.3">
      <c r="A12" t="s">
        <v>143</v>
      </c>
      <c r="B12" t="s">
        <v>140</v>
      </c>
      <c r="C12" t="s">
        <v>10</v>
      </c>
      <c r="D12" t="s">
        <v>177</v>
      </c>
      <c r="E12" t="s">
        <v>178</v>
      </c>
      <c r="F12">
        <v>38</v>
      </c>
      <c r="G12">
        <v>33.799999999999997</v>
      </c>
      <c r="H12">
        <v>4.9000000000000004</v>
      </c>
      <c r="I12">
        <v>9</v>
      </c>
      <c r="J12">
        <v>6.1</v>
      </c>
      <c r="K12">
        <v>1.95</v>
      </c>
      <c r="L12">
        <v>0.3</v>
      </c>
      <c r="M12">
        <v>0.65</v>
      </c>
      <c r="N12">
        <v>4.8</v>
      </c>
      <c r="O12">
        <v>1.5</v>
      </c>
      <c r="P12">
        <v>0.4</v>
      </c>
      <c r="Q12">
        <v>3.3</v>
      </c>
      <c r="R12">
        <v>6.85</v>
      </c>
      <c r="S12">
        <v>0.2581</v>
      </c>
      <c r="T12">
        <v>0.32185000000000002</v>
      </c>
      <c r="U12">
        <v>0.38714999999999999</v>
      </c>
      <c r="V12">
        <v>0.70904999999999996</v>
      </c>
      <c r="W12">
        <v>13.5</v>
      </c>
      <c r="X12">
        <v>0.9</v>
      </c>
      <c r="Y12">
        <v>0.3</v>
      </c>
      <c r="Z12">
        <v>0.3</v>
      </c>
      <c r="AA12">
        <v>0.3</v>
      </c>
      <c r="AB12">
        <v>0.1</v>
      </c>
      <c r="AC12">
        <v>40.299999999999997</v>
      </c>
      <c r="AD12">
        <v>36.4</v>
      </c>
      <c r="AE12">
        <v>6</v>
      </c>
      <c r="AF12">
        <v>10.65</v>
      </c>
      <c r="AG12">
        <v>7.25</v>
      </c>
      <c r="AH12">
        <v>1.8</v>
      </c>
      <c r="AI12">
        <v>0.25</v>
      </c>
      <c r="AJ12">
        <v>1.35</v>
      </c>
      <c r="AK12">
        <v>5.7</v>
      </c>
      <c r="AL12">
        <v>0.75</v>
      </c>
      <c r="AM12">
        <v>0.05</v>
      </c>
      <c r="AN12">
        <v>3.4</v>
      </c>
      <c r="AO12">
        <v>7</v>
      </c>
      <c r="AP12">
        <v>0.28610000000000002</v>
      </c>
      <c r="AQ12">
        <v>0.34705000000000003</v>
      </c>
      <c r="AR12">
        <v>0.45734999999999998</v>
      </c>
      <c r="AS12">
        <v>0.80444999999999989</v>
      </c>
      <c r="AT12">
        <v>17</v>
      </c>
      <c r="AU12">
        <v>1</v>
      </c>
      <c r="AV12">
        <v>0.2</v>
      </c>
      <c r="AW12">
        <v>0.1</v>
      </c>
      <c r="AX12">
        <v>0.2</v>
      </c>
      <c r="AY12">
        <v>0</v>
      </c>
      <c r="AZ12">
        <v>5.2428571428571429</v>
      </c>
      <c r="BA12">
        <v>2.285714285714286</v>
      </c>
      <c r="BB12">
        <v>0.33333333333333331</v>
      </c>
      <c r="BC12">
        <v>0.66666666666666663</v>
      </c>
      <c r="BD12">
        <v>1.3809523809523809</v>
      </c>
      <c r="BE12">
        <v>4.3809523809523814</v>
      </c>
      <c r="BF12">
        <v>22.285714285714281</v>
      </c>
      <c r="BG12">
        <v>6.6190476190476186</v>
      </c>
      <c r="BH12">
        <v>6.1521739130434776</v>
      </c>
      <c r="BI12">
        <v>1.9130434782608701</v>
      </c>
      <c r="BJ12">
        <v>0.17391304347826089</v>
      </c>
      <c r="BK12">
        <v>0.65217391304347827</v>
      </c>
      <c r="BL12">
        <v>1.869565217391304</v>
      </c>
      <c r="BM12">
        <v>6.7826086956521738</v>
      </c>
      <c r="BN12">
        <v>24.695652173913039</v>
      </c>
      <c r="BO12">
        <v>6.8260869565217392</v>
      </c>
    </row>
    <row r="13" spans="1:67" x14ac:dyDescent="0.3">
      <c r="A13" t="s">
        <v>140</v>
      </c>
      <c r="B13" t="s">
        <v>143</v>
      </c>
      <c r="C13" t="s">
        <v>11</v>
      </c>
      <c r="D13" t="s">
        <v>178</v>
      </c>
      <c r="E13" t="s">
        <v>177</v>
      </c>
      <c r="F13">
        <v>38.65</v>
      </c>
      <c r="G13">
        <v>35.15</v>
      </c>
      <c r="H13">
        <v>4.4000000000000004</v>
      </c>
      <c r="I13">
        <v>8.6</v>
      </c>
      <c r="J13">
        <v>5.2</v>
      </c>
      <c r="K13">
        <v>2.1</v>
      </c>
      <c r="L13">
        <v>0.15</v>
      </c>
      <c r="M13">
        <v>1.1499999999999999</v>
      </c>
      <c r="N13">
        <v>4.1500000000000004</v>
      </c>
      <c r="O13">
        <v>0.75</v>
      </c>
      <c r="P13">
        <v>0.1</v>
      </c>
      <c r="Q13">
        <v>2.95</v>
      </c>
      <c r="R13">
        <v>8.4</v>
      </c>
      <c r="S13">
        <v>0.24210000000000001</v>
      </c>
      <c r="T13">
        <v>0.30475000000000002</v>
      </c>
      <c r="U13">
        <v>0.40684999999999999</v>
      </c>
      <c r="V13">
        <v>0.71155000000000002</v>
      </c>
      <c r="W13">
        <v>14.45</v>
      </c>
      <c r="X13">
        <v>0.5</v>
      </c>
      <c r="Y13">
        <v>0.4</v>
      </c>
      <c r="Z13">
        <v>0.05</v>
      </c>
      <c r="AA13">
        <v>0.1</v>
      </c>
      <c r="AB13">
        <v>0.25</v>
      </c>
      <c r="AC13">
        <v>38.450000000000003</v>
      </c>
      <c r="AD13">
        <v>34.549999999999997</v>
      </c>
      <c r="AE13">
        <v>5.3</v>
      </c>
      <c r="AF13">
        <v>9.1999999999999993</v>
      </c>
      <c r="AG13">
        <v>5.9</v>
      </c>
      <c r="AH13">
        <v>1.55</v>
      </c>
      <c r="AI13">
        <v>0.15</v>
      </c>
      <c r="AJ13">
        <v>1.6</v>
      </c>
      <c r="AK13">
        <v>5.15</v>
      </c>
      <c r="AL13">
        <v>0.8</v>
      </c>
      <c r="AM13">
        <v>0.1</v>
      </c>
      <c r="AN13">
        <v>3.2</v>
      </c>
      <c r="AO13">
        <v>8.4499999999999993</v>
      </c>
      <c r="AP13">
        <v>0.26055</v>
      </c>
      <c r="AQ13">
        <v>0.32574999999999998</v>
      </c>
      <c r="AR13">
        <v>0.44829999999999998</v>
      </c>
      <c r="AS13">
        <v>0.77410000000000001</v>
      </c>
      <c r="AT13">
        <v>15.85</v>
      </c>
      <c r="AU13">
        <v>0.9</v>
      </c>
      <c r="AV13">
        <v>0.4</v>
      </c>
      <c r="AW13">
        <v>0.1</v>
      </c>
      <c r="AX13">
        <v>0.2</v>
      </c>
      <c r="AY13">
        <v>0.05</v>
      </c>
      <c r="AZ13">
        <v>6.1521739130434776</v>
      </c>
      <c r="BA13">
        <v>1.9130434782608701</v>
      </c>
      <c r="BB13">
        <v>0.17391304347826089</v>
      </c>
      <c r="BC13">
        <v>0.65217391304347827</v>
      </c>
      <c r="BD13">
        <v>1.869565217391304</v>
      </c>
      <c r="BE13">
        <v>6.7826086956521738</v>
      </c>
      <c r="BF13">
        <v>24.695652173913039</v>
      </c>
      <c r="BG13">
        <v>6.8260869565217392</v>
      </c>
      <c r="BH13">
        <v>5.2428571428571429</v>
      </c>
      <c r="BI13">
        <v>2.285714285714286</v>
      </c>
      <c r="BJ13">
        <v>0.33333333333333331</v>
      </c>
      <c r="BK13">
        <v>0.66666666666666663</v>
      </c>
      <c r="BL13">
        <v>1.3809523809523809</v>
      </c>
      <c r="BM13">
        <v>4.3809523809523814</v>
      </c>
      <c r="BN13">
        <v>22.285714285714281</v>
      </c>
      <c r="BO13">
        <v>6.6190476190476186</v>
      </c>
    </row>
    <row r="14" spans="1:67" x14ac:dyDescent="0.3">
      <c r="A14" t="s">
        <v>36</v>
      </c>
      <c r="B14" t="s">
        <v>142</v>
      </c>
      <c r="C14" t="s">
        <v>10</v>
      </c>
      <c r="D14" t="s">
        <v>179</v>
      </c>
      <c r="E14" t="s">
        <v>180</v>
      </c>
      <c r="F14">
        <v>37.450000000000003</v>
      </c>
      <c r="G14">
        <v>33.549999999999997</v>
      </c>
      <c r="H14">
        <v>5.2</v>
      </c>
      <c r="I14">
        <v>8.75</v>
      </c>
      <c r="J14">
        <v>5.15</v>
      </c>
      <c r="K14">
        <v>1.95</v>
      </c>
      <c r="L14">
        <v>0.2</v>
      </c>
      <c r="M14">
        <v>1.45</v>
      </c>
      <c r="N14">
        <v>4.8499999999999996</v>
      </c>
      <c r="O14">
        <v>0.45</v>
      </c>
      <c r="P14">
        <v>0.05</v>
      </c>
      <c r="Q14">
        <v>3.05</v>
      </c>
      <c r="R14">
        <v>8.25</v>
      </c>
      <c r="S14">
        <v>0.25664999999999999</v>
      </c>
      <c r="T14">
        <v>0.31795000000000001</v>
      </c>
      <c r="U14">
        <v>0.45369999999999999</v>
      </c>
      <c r="V14">
        <v>0.77164999999999995</v>
      </c>
      <c r="W14">
        <v>15.45</v>
      </c>
      <c r="X14">
        <v>0.65</v>
      </c>
      <c r="Y14">
        <v>0.45</v>
      </c>
      <c r="Z14">
        <v>0.05</v>
      </c>
      <c r="AA14">
        <v>0.35</v>
      </c>
      <c r="AB14">
        <v>0.1</v>
      </c>
      <c r="AC14">
        <v>36.65</v>
      </c>
      <c r="AD14">
        <v>33.049999999999997</v>
      </c>
      <c r="AE14">
        <v>4.0999999999999996</v>
      </c>
      <c r="AF14">
        <v>7.35</v>
      </c>
      <c r="AG14">
        <v>4.75</v>
      </c>
      <c r="AH14">
        <v>1.25</v>
      </c>
      <c r="AI14">
        <v>0.15</v>
      </c>
      <c r="AJ14">
        <v>1.2</v>
      </c>
      <c r="AK14">
        <v>4</v>
      </c>
      <c r="AL14">
        <v>0.8</v>
      </c>
      <c r="AM14">
        <v>0.05</v>
      </c>
      <c r="AN14">
        <v>2.9</v>
      </c>
      <c r="AO14">
        <v>9.5</v>
      </c>
      <c r="AP14">
        <v>0.21579999999999999</v>
      </c>
      <c r="AQ14">
        <v>0.27894999999999998</v>
      </c>
      <c r="AR14">
        <v>0.37</v>
      </c>
      <c r="AS14">
        <v>0.64890000000000003</v>
      </c>
      <c r="AT14">
        <v>12.5</v>
      </c>
      <c r="AU14">
        <v>0.3</v>
      </c>
      <c r="AV14">
        <v>0.35</v>
      </c>
      <c r="AW14">
        <v>0.05</v>
      </c>
      <c r="AX14">
        <v>0.25</v>
      </c>
      <c r="AY14">
        <v>0.05</v>
      </c>
      <c r="AZ14">
        <v>5.754545454545454</v>
      </c>
      <c r="BA14">
        <v>2.2727272727272729</v>
      </c>
      <c r="BB14">
        <v>9.0909090909090912E-2</v>
      </c>
      <c r="BC14">
        <v>0.81818181818181823</v>
      </c>
      <c r="BD14">
        <v>1.4090909090909089</v>
      </c>
      <c r="BE14">
        <v>6.2272727272727284</v>
      </c>
      <c r="BF14">
        <v>22.77272727272727</v>
      </c>
      <c r="BG14">
        <v>5.9090909090909092</v>
      </c>
      <c r="BH14">
        <v>5.32</v>
      </c>
      <c r="BI14">
        <v>1.4</v>
      </c>
      <c r="BJ14">
        <v>0.2</v>
      </c>
      <c r="BK14">
        <v>0.6</v>
      </c>
      <c r="BL14">
        <v>0.6</v>
      </c>
      <c r="BM14">
        <v>5.8</v>
      </c>
      <c r="BN14">
        <v>21.4</v>
      </c>
      <c r="BO14">
        <v>4.5999999999999996</v>
      </c>
    </row>
    <row r="15" spans="1:67" x14ac:dyDescent="0.3">
      <c r="A15" t="s">
        <v>142</v>
      </c>
      <c r="B15" t="s">
        <v>36</v>
      </c>
      <c r="C15" t="s">
        <v>11</v>
      </c>
      <c r="D15" t="s">
        <v>180</v>
      </c>
      <c r="E15" t="s">
        <v>179</v>
      </c>
      <c r="F15">
        <v>38.15</v>
      </c>
      <c r="G15">
        <v>34.75</v>
      </c>
      <c r="H15">
        <v>4.45</v>
      </c>
      <c r="I15">
        <v>8.5</v>
      </c>
      <c r="J15">
        <v>5.75</v>
      </c>
      <c r="K15">
        <v>1.2</v>
      </c>
      <c r="L15">
        <v>0.15</v>
      </c>
      <c r="M15">
        <v>1.4</v>
      </c>
      <c r="N15">
        <v>4.25</v>
      </c>
      <c r="O15">
        <v>0.3</v>
      </c>
      <c r="P15">
        <v>0.15</v>
      </c>
      <c r="Q15">
        <v>2.85</v>
      </c>
      <c r="R15">
        <v>7.5</v>
      </c>
      <c r="S15">
        <v>0.23524999999999999</v>
      </c>
      <c r="T15">
        <v>0.29444999999999999</v>
      </c>
      <c r="U15">
        <v>0.39500000000000002</v>
      </c>
      <c r="V15">
        <v>0.68925000000000003</v>
      </c>
      <c r="W15">
        <v>14.2</v>
      </c>
      <c r="X15">
        <v>0.5</v>
      </c>
      <c r="Y15">
        <v>0.25</v>
      </c>
      <c r="Z15">
        <v>0</v>
      </c>
      <c r="AA15">
        <v>0.3</v>
      </c>
      <c r="AB15">
        <v>0.05</v>
      </c>
      <c r="AC15">
        <v>39.4</v>
      </c>
      <c r="AD15">
        <v>34.85</v>
      </c>
      <c r="AE15">
        <v>6</v>
      </c>
      <c r="AF15">
        <v>10.15</v>
      </c>
      <c r="AG15">
        <v>6.7</v>
      </c>
      <c r="AH15">
        <v>1.95</v>
      </c>
      <c r="AI15">
        <v>0.05</v>
      </c>
      <c r="AJ15">
        <v>1.45</v>
      </c>
      <c r="AK15">
        <v>6</v>
      </c>
      <c r="AL15">
        <v>1</v>
      </c>
      <c r="AM15">
        <v>0.05</v>
      </c>
      <c r="AN15">
        <v>3.2</v>
      </c>
      <c r="AO15">
        <v>8.0500000000000007</v>
      </c>
      <c r="AP15">
        <v>0.28789999999999999</v>
      </c>
      <c r="AQ15">
        <v>0.34849999999999998</v>
      </c>
      <c r="AR15">
        <v>0.47070000000000001</v>
      </c>
      <c r="AS15">
        <v>0.81905000000000006</v>
      </c>
      <c r="AT15">
        <v>16.55</v>
      </c>
      <c r="AU15">
        <v>0.4</v>
      </c>
      <c r="AV15">
        <v>0.6</v>
      </c>
      <c r="AW15">
        <v>0.15</v>
      </c>
      <c r="AX15">
        <v>0.6</v>
      </c>
      <c r="AY15">
        <v>0.4</v>
      </c>
      <c r="AZ15">
        <v>5.32</v>
      </c>
      <c r="BA15">
        <v>1.4</v>
      </c>
      <c r="BB15">
        <v>0.2</v>
      </c>
      <c r="BC15">
        <v>0.6</v>
      </c>
      <c r="BD15">
        <v>0.6</v>
      </c>
      <c r="BE15">
        <v>5.8</v>
      </c>
      <c r="BF15">
        <v>21.4</v>
      </c>
      <c r="BG15">
        <v>4.5999999999999996</v>
      </c>
      <c r="BH15">
        <v>5.754545454545454</v>
      </c>
      <c r="BI15">
        <v>2.2727272727272729</v>
      </c>
      <c r="BJ15">
        <v>9.0909090909090912E-2</v>
      </c>
      <c r="BK15">
        <v>0.81818181818181823</v>
      </c>
      <c r="BL15">
        <v>1.4090909090909089</v>
      </c>
      <c r="BM15">
        <v>6.2272727272727284</v>
      </c>
      <c r="BN15">
        <v>22.77272727272727</v>
      </c>
      <c r="BO15">
        <v>5.9090909090909092</v>
      </c>
    </row>
    <row r="19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15"/>
  <sheetViews>
    <sheetView workbookViewId="0">
      <selection activeCell="I2" sqref="I2:I15"/>
    </sheetView>
  </sheetViews>
  <sheetFormatPr defaultRowHeight="14.4" x14ac:dyDescent="0.3"/>
  <sheetData>
    <row r="1" spans="1:52" x14ac:dyDescent="0.3">
      <c r="A1" s="27" t="s">
        <v>49</v>
      </c>
      <c r="B1" s="27" t="s">
        <v>107</v>
      </c>
      <c r="C1" s="27" t="s">
        <v>125</v>
      </c>
      <c r="D1" s="27" t="s">
        <v>56</v>
      </c>
      <c r="E1" s="27" t="s">
        <v>150</v>
      </c>
      <c r="F1" s="27" t="s">
        <v>132</v>
      </c>
      <c r="G1" s="27" t="s">
        <v>66</v>
      </c>
      <c r="H1" s="27" t="s">
        <v>67</v>
      </c>
      <c r="I1" s="27" t="s">
        <v>50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72</v>
      </c>
      <c r="O1" s="27" t="s">
        <v>73</v>
      </c>
      <c r="P1" s="27" t="s">
        <v>74</v>
      </c>
      <c r="Q1" s="27" t="s">
        <v>75</v>
      </c>
      <c r="R1" s="27" t="s">
        <v>126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  <c r="X1" s="27" t="s">
        <v>63</v>
      </c>
      <c r="Y1" s="27" t="s">
        <v>81</v>
      </c>
      <c r="Z1" s="27" t="s">
        <v>82</v>
      </c>
      <c r="AA1" s="27" t="s">
        <v>83</v>
      </c>
      <c r="AB1" s="27" t="s">
        <v>64</v>
      </c>
      <c r="AC1" s="27" t="s">
        <v>84</v>
      </c>
      <c r="AD1" s="27" t="s">
        <v>85</v>
      </c>
      <c r="AE1" s="27" t="s">
        <v>86</v>
      </c>
      <c r="AF1" s="27" t="s">
        <v>51</v>
      </c>
      <c r="AG1" s="27" t="s">
        <v>87</v>
      </c>
      <c r="AH1" s="27" t="s">
        <v>88</v>
      </c>
      <c r="AI1" s="27" t="s">
        <v>89</v>
      </c>
      <c r="AJ1" s="27" t="s">
        <v>90</v>
      </c>
      <c r="AK1" s="27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7" t="s">
        <v>99</v>
      </c>
      <c r="AT1" s="27" t="s">
        <v>100</v>
      </c>
      <c r="AU1" s="27" t="s">
        <v>101</v>
      </c>
      <c r="AV1" s="27" t="s">
        <v>102</v>
      </c>
      <c r="AW1" s="27" t="s">
        <v>103</v>
      </c>
      <c r="AX1" s="27" t="s">
        <v>104</v>
      </c>
      <c r="AY1" s="27" t="s">
        <v>105</v>
      </c>
      <c r="AZ1" s="27" t="s">
        <v>106</v>
      </c>
    </row>
    <row r="2" spans="1:52" x14ac:dyDescent="0.3">
      <c r="A2" t="s">
        <v>139</v>
      </c>
      <c r="B2" t="s">
        <v>138</v>
      </c>
      <c r="C2" t="s">
        <v>10</v>
      </c>
      <c r="D2" t="s">
        <v>167</v>
      </c>
      <c r="E2" t="s">
        <v>168</v>
      </c>
      <c r="F2">
        <v>0</v>
      </c>
      <c r="G2">
        <v>39.5</v>
      </c>
      <c r="H2">
        <v>33.5</v>
      </c>
      <c r="I2">
        <v>5</v>
      </c>
      <c r="J2">
        <v>8.5</v>
      </c>
      <c r="K2">
        <v>6</v>
      </c>
      <c r="L2">
        <v>2</v>
      </c>
      <c r="M2">
        <v>0</v>
      </c>
      <c r="N2">
        <v>0.5</v>
      </c>
      <c r="O2">
        <v>4.5</v>
      </c>
      <c r="P2">
        <v>0.5</v>
      </c>
      <c r="Q2">
        <v>0</v>
      </c>
      <c r="R2">
        <v>5</v>
      </c>
      <c r="S2">
        <v>8</v>
      </c>
      <c r="T2">
        <v>0.25</v>
      </c>
      <c r="U2">
        <v>0.34849999999999998</v>
      </c>
      <c r="V2">
        <v>0.34899999999999998</v>
      </c>
      <c r="W2">
        <v>0.69750000000000001</v>
      </c>
      <c r="X2">
        <v>12</v>
      </c>
      <c r="Y2">
        <v>1.5</v>
      </c>
      <c r="Z2">
        <v>0.5</v>
      </c>
      <c r="AA2">
        <v>0</v>
      </c>
      <c r="AB2">
        <v>0.5</v>
      </c>
      <c r="AC2">
        <v>0</v>
      </c>
      <c r="AD2">
        <v>39.5</v>
      </c>
      <c r="AE2">
        <v>34.5</v>
      </c>
      <c r="AF2">
        <v>6.5</v>
      </c>
      <c r="AG2">
        <v>10</v>
      </c>
      <c r="AH2">
        <v>6</v>
      </c>
      <c r="AI2">
        <v>3</v>
      </c>
      <c r="AJ2">
        <v>0</v>
      </c>
      <c r="AK2">
        <v>1</v>
      </c>
      <c r="AL2">
        <v>6</v>
      </c>
      <c r="AM2">
        <v>0</v>
      </c>
      <c r="AN2">
        <v>0</v>
      </c>
      <c r="AO2">
        <v>4</v>
      </c>
      <c r="AP2">
        <v>8.5</v>
      </c>
      <c r="AQ2">
        <v>0.29149999999999998</v>
      </c>
      <c r="AR2">
        <v>0.36749999999999999</v>
      </c>
      <c r="AS2">
        <v>0.46949999999999997</v>
      </c>
      <c r="AT2">
        <v>0.83699999999999997</v>
      </c>
      <c r="AU2">
        <v>16</v>
      </c>
      <c r="AV2">
        <v>0.5</v>
      </c>
      <c r="AW2">
        <v>0.5</v>
      </c>
      <c r="AX2">
        <v>0</v>
      </c>
      <c r="AY2">
        <v>0.5</v>
      </c>
      <c r="AZ2">
        <v>0</v>
      </c>
    </row>
    <row r="3" spans="1:52" x14ac:dyDescent="0.3">
      <c r="A3" t="s">
        <v>138</v>
      </c>
      <c r="B3" t="s">
        <v>139</v>
      </c>
      <c r="C3" t="s">
        <v>11</v>
      </c>
      <c r="D3" t="s">
        <v>168</v>
      </c>
      <c r="E3" t="s">
        <v>167</v>
      </c>
      <c r="F3">
        <v>0</v>
      </c>
      <c r="G3">
        <v>39.5</v>
      </c>
      <c r="H3">
        <v>34.5</v>
      </c>
      <c r="I3">
        <v>6.5</v>
      </c>
      <c r="J3">
        <v>10</v>
      </c>
      <c r="K3">
        <v>6</v>
      </c>
      <c r="L3">
        <v>3</v>
      </c>
      <c r="M3">
        <v>0</v>
      </c>
      <c r="N3">
        <v>1</v>
      </c>
      <c r="O3">
        <v>6</v>
      </c>
      <c r="P3">
        <v>0</v>
      </c>
      <c r="Q3">
        <v>0</v>
      </c>
      <c r="R3">
        <v>4</v>
      </c>
      <c r="S3">
        <v>8.5</v>
      </c>
      <c r="T3">
        <v>0.29149999999999998</v>
      </c>
      <c r="U3">
        <v>0.36749999999999999</v>
      </c>
      <c r="V3">
        <v>0.46949999999999997</v>
      </c>
      <c r="W3">
        <v>0.83699999999999997</v>
      </c>
      <c r="X3">
        <v>16</v>
      </c>
      <c r="Y3">
        <v>0.5</v>
      </c>
      <c r="Z3">
        <v>0.5</v>
      </c>
      <c r="AA3">
        <v>0</v>
      </c>
      <c r="AB3">
        <v>0.5</v>
      </c>
      <c r="AC3">
        <v>0</v>
      </c>
      <c r="AD3">
        <v>39.5</v>
      </c>
      <c r="AE3">
        <v>33.5</v>
      </c>
      <c r="AF3">
        <v>5</v>
      </c>
      <c r="AG3">
        <v>8.5</v>
      </c>
      <c r="AH3">
        <v>6</v>
      </c>
      <c r="AI3">
        <v>2</v>
      </c>
      <c r="AJ3">
        <v>0</v>
      </c>
      <c r="AK3">
        <v>0.5</v>
      </c>
      <c r="AL3">
        <v>4.5</v>
      </c>
      <c r="AM3">
        <v>0.5</v>
      </c>
      <c r="AN3">
        <v>0</v>
      </c>
      <c r="AO3">
        <v>5</v>
      </c>
      <c r="AP3">
        <v>8</v>
      </c>
      <c r="AQ3">
        <v>0.25</v>
      </c>
      <c r="AR3">
        <v>0.34849999999999998</v>
      </c>
      <c r="AS3">
        <v>0.34899999999999998</v>
      </c>
      <c r="AT3">
        <v>0.69750000000000001</v>
      </c>
      <c r="AU3">
        <v>12</v>
      </c>
      <c r="AV3">
        <v>1.5</v>
      </c>
      <c r="AW3">
        <v>0.5</v>
      </c>
      <c r="AX3">
        <v>0</v>
      </c>
      <c r="AY3">
        <v>0.5</v>
      </c>
      <c r="AZ3">
        <v>0</v>
      </c>
    </row>
    <row r="4" spans="1:52" x14ac:dyDescent="0.3">
      <c r="A4" t="s">
        <v>141</v>
      </c>
      <c r="B4" t="s">
        <v>133</v>
      </c>
      <c r="C4" t="s">
        <v>10</v>
      </c>
      <c r="D4" t="s">
        <v>169</v>
      </c>
      <c r="E4" t="s">
        <v>170</v>
      </c>
      <c r="F4">
        <v>0</v>
      </c>
      <c r="G4">
        <v>34.4</v>
      </c>
      <c r="H4">
        <v>31</v>
      </c>
      <c r="I4">
        <v>2.2000000000000002</v>
      </c>
      <c r="J4">
        <v>4.8</v>
      </c>
      <c r="K4">
        <v>3.2</v>
      </c>
      <c r="L4">
        <v>1</v>
      </c>
      <c r="M4">
        <v>0</v>
      </c>
      <c r="N4">
        <v>0.6</v>
      </c>
      <c r="O4">
        <v>2.2000000000000002</v>
      </c>
      <c r="P4">
        <v>0</v>
      </c>
      <c r="Q4">
        <v>0.4</v>
      </c>
      <c r="R4">
        <v>2.6</v>
      </c>
      <c r="S4">
        <v>11</v>
      </c>
      <c r="T4">
        <v>0.15459999999999999</v>
      </c>
      <c r="U4">
        <v>0.23880000000000001</v>
      </c>
      <c r="V4">
        <v>0.24640000000000001</v>
      </c>
      <c r="W4">
        <v>0.48499999999999999</v>
      </c>
      <c r="X4">
        <v>7.6</v>
      </c>
      <c r="Y4">
        <v>1.4</v>
      </c>
      <c r="Z4">
        <v>0.8</v>
      </c>
      <c r="AA4">
        <v>0</v>
      </c>
      <c r="AB4">
        <v>0</v>
      </c>
      <c r="AC4">
        <v>0</v>
      </c>
      <c r="AD4">
        <v>38.799999999999997</v>
      </c>
      <c r="AE4">
        <v>37.200000000000003</v>
      </c>
      <c r="AF4">
        <v>6.2</v>
      </c>
      <c r="AG4">
        <v>11</v>
      </c>
      <c r="AH4">
        <v>6.6</v>
      </c>
      <c r="AI4">
        <v>2.6</v>
      </c>
      <c r="AJ4">
        <v>0</v>
      </c>
      <c r="AK4">
        <v>1.8</v>
      </c>
      <c r="AL4">
        <v>6</v>
      </c>
      <c r="AM4">
        <v>0.8</v>
      </c>
      <c r="AN4">
        <v>0.2</v>
      </c>
      <c r="AO4">
        <v>1.6</v>
      </c>
      <c r="AP4">
        <v>9.8000000000000007</v>
      </c>
      <c r="AQ4">
        <v>0.28439999999999999</v>
      </c>
      <c r="AR4">
        <v>0.31259999999999999</v>
      </c>
      <c r="AS4">
        <v>0.48480000000000001</v>
      </c>
      <c r="AT4">
        <v>0.7974</v>
      </c>
      <c r="AU4">
        <v>19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3">
      <c r="A5" t="s">
        <v>133</v>
      </c>
      <c r="B5" t="s">
        <v>141</v>
      </c>
      <c r="C5" t="s">
        <v>11</v>
      </c>
      <c r="D5" t="s">
        <v>170</v>
      </c>
      <c r="E5" t="s">
        <v>169</v>
      </c>
      <c r="F5">
        <v>0</v>
      </c>
      <c r="G5">
        <v>38.799999999999997</v>
      </c>
      <c r="H5">
        <v>37.200000000000003</v>
      </c>
      <c r="I5">
        <v>6.2</v>
      </c>
      <c r="J5">
        <v>11</v>
      </c>
      <c r="K5">
        <v>6.6</v>
      </c>
      <c r="L5">
        <v>2.6</v>
      </c>
      <c r="M5">
        <v>0</v>
      </c>
      <c r="N5">
        <v>1.8</v>
      </c>
      <c r="O5">
        <v>6</v>
      </c>
      <c r="P5">
        <v>0.8</v>
      </c>
      <c r="Q5">
        <v>0.2</v>
      </c>
      <c r="R5">
        <v>1.6</v>
      </c>
      <c r="S5">
        <v>9.8000000000000007</v>
      </c>
      <c r="T5">
        <v>0.28439999999999999</v>
      </c>
      <c r="U5">
        <v>0.31259999999999999</v>
      </c>
      <c r="V5">
        <v>0.48480000000000001</v>
      </c>
      <c r="W5">
        <v>0.7974</v>
      </c>
      <c r="X5">
        <v>19</v>
      </c>
      <c r="Y5">
        <v>0</v>
      </c>
      <c r="Z5">
        <v>0</v>
      </c>
      <c r="AA5">
        <v>0</v>
      </c>
      <c r="AB5">
        <v>0</v>
      </c>
      <c r="AC5">
        <v>0</v>
      </c>
      <c r="AD5">
        <v>34.4</v>
      </c>
      <c r="AE5">
        <v>31</v>
      </c>
      <c r="AF5">
        <v>2.2000000000000002</v>
      </c>
      <c r="AG5">
        <v>4.8</v>
      </c>
      <c r="AH5">
        <v>3.2</v>
      </c>
      <c r="AI5">
        <v>1</v>
      </c>
      <c r="AJ5">
        <v>0</v>
      </c>
      <c r="AK5">
        <v>0.6</v>
      </c>
      <c r="AL5">
        <v>2.2000000000000002</v>
      </c>
      <c r="AM5">
        <v>0</v>
      </c>
      <c r="AN5">
        <v>0.4</v>
      </c>
      <c r="AO5">
        <v>2.6</v>
      </c>
      <c r="AP5">
        <v>11</v>
      </c>
      <c r="AQ5">
        <v>0.15459999999999999</v>
      </c>
      <c r="AR5">
        <v>0.23880000000000001</v>
      </c>
      <c r="AS5">
        <v>0.24640000000000001</v>
      </c>
      <c r="AT5">
        <v>0.48499999999999999</v>
      </c>
      <c r="AU5">
        <v>7.6</v>
      </c>
      <c r="AV5">
        <v>1.4</v>
      </c>
      <c r="AW5">
        <v>0.8</v>
      </c>
      <c r="AX5">
        <v>0</v>
      </c>
      <c r="AY5">
        <v>0</v>
      </c>
      <c r="AZ5">
        <v>0</v>
      </c>
    </row>
    <row r="6" spans="1:52" x14ac:dyDescent="0.3">
      <c r="A6" t="s">
        <v>136</v>
      </c>
      <c r="B6" t="s">
        <v>137</v>
      </c>
      <c r="C6" t="s">
        <v>10</v>
      </c>
      <c r="D6" t="s">
        <v>171</v>
      </c>
      <c r="E6" t="s">
        <v>172</v>
      </c>
      <c r="F6">
        <v>0</v>
      </c>
      <c r="G6">
        <v>39.5</v>
      </c>
      <c r="H6">
        <v>35.166666666666657</v>
      </c>
      <c r="I6">
        <v>5.166666666666667</v>
      </c>
      <c r="J6">
        <v>9</v>
      </c>
      <c r="K6">
        <v>5.166666666666667</v>
      </c>
      <c r="L6">
        <v>1.333333333333333</v>
      </c>
      <c r="M6">
        <v>0.16666666666666671</v>
      </c>
      <c r="N6">
        <v>2.333333333333333</v>
      </c>
      <c r="O6">
        <v>5.166666666666667</v>
      </c>
      <c r="P6">
        <v>1.5</v>
      </c>
      <c r="Q6">
        <v>0.16666666666666671</v>
      </c>
      <c r="R6">
        <v>3.5</v>
      </c>
      <c r="S6">
        <v>8.3333333333333339</v>
      </c>
      <c r="T6">
        <v>0.2535</v>
      </c>
      <c r="U6">
        <v>0.32450000000000001</v>
      </c>
      <c r="V6">
        <v>0.4965</v>
      </c>
      <c r="W6">
        <v>0.82100000000000006</v>
      </c>
      <c r="X6">
        <v>17.666666666666671</v>
      </c>
      <c r="Y6">
        <v>0</v>
      </c>
      <c r="Z6">
        <v>0.33333333333333331</v>
      </c>
      <c r="AA6">
        <v>0.16666666666666671</v>
      </c>
      <c r="AB6">
        <v>0.33333333333333331</v>
      </c>
      <c r="AC6">
        <v>0</v>
      </c>
      <c r="AD6">
        <v>35.666666666666657</v>
      </c>
      <c r="AE6">
        <v>31.833333333333329</v>
      </c>
      <c r="AF6">
        <v>4.333333333333333</v>
      </c>
      <c r="AG6">
        <v>6.166666666666667</v>
      </c>
      <c r="AH6">
        <v>3.333333333333333</v>
      </c>
      <c r="AI6">
        <v>1.166666666666667</v>
      </c>
      <c r="AJ6">
        <v>0.16666666666666671</v>
      </c>
      <c r="AK6">
        <v>1.5</v>
      </c>
      <c r="AL6">
        <v>4</v>
      </c>
      <c r="AM6">
        <v>0.83333333333333337</v>
      </c>
      <c r="AN6">
        <v>0.16666666666666671</v>
      </c>
      <c r="AO6">
        <v>3</v>
      </c>
      <c r="AP6">
        <v>9.3333333333333339</v>
      </c>
      <c r="AQ6">
        <v>0.19016666666666671</v>
      </c>
      <c r="AR6">
        <v>0.27033333333333343</v>
      </c>
      <c r="AS6">
        <v>0.37533333333333341</v>
      </c>
      <c r="AT6">
        <v>0.64583333333333337</v>
      </c>
      <c r="AU6">
        <v>12.16666666666667</v>
      </c>
      <c r="AV6">
        <v>0.33333333333333331</v>
      </c>
      <c r="AW6">
        <v>0.66666666666666663</v>
      </c>
      <c r="AX6">
        <v>0.16666666666666671</v>
      </c>
      <c r="AY6">
        <v>0</v>
      </c>
      <c r="AZ6">
        <v>0.16666666666666671</v>
      </c>
    </row>
    <row r="7" spans="1:52" x14ac:dyDescent="0.3">
      <c r="A7" t="s">
        <v>137</v>
      </c>
      <c r="B7" t="s">
        <v>136</v>
      </c>
      <c r="C7" t="s">
        <v>11</v>
      </c>
      <c r="D7" t="s">
        <v>172</v>
      </c>
      <c r="E7" t="s">
        <v>171</v>
      </c>
      <c r="F7">
        <v>0</v>
      </c>
      <c r="G7">
        <v>35.666666666666657</v>
      </c>
      <c r="H7">
        <v>31.833333333333329</v>
      </c>
      <c r="I7">
        <v>4.333333333333333</v>
      </c>
      <c r="J7">
        <v>6.166666666666667</v>
      </c>
      <c r="K7">
        <v>3.333333333333333</v>
      </c>
      <c r="L7">
        <v>1.166666666666667</v>
      </c>
      <c r="M7">
        <v>0.16666666666666671</v>
      </c>
      <c r="N7">
        <v>1.5</v>
      </c>
      <c r="O7">
        <v>4</v>
      </c>
      <c r="P7">
        <v>0.83333333333333337</v>
      </c>
      <c r="Q7">
        <v>0.16666666666666671</v>
      </c>
      <c r="R7">
        <v>3</v>
      </c>
      <c r="S7">
        <v>9.3333333333333339</v>
      </c>
      <c r="T7">
        <v>0.19016666666666671</v>
      </c>
      <c r="U7">
        <v>0.27033333333333343</v>
      </c>
      <c r="V7">
        <v>0.37533333333333341</v>
      </c>
      <c r="W7">
        <v>0.64583333333333337</v>
      </c>
      <c r="X7">
        <v>12.16666666666667</v>
      </c>
      <c r="Y7">
        <v>0.33333333333333331</v>
      </c>
      <c r="Z7">
        <v>0.66666666666666663</v>
      </c>
      <c r="AA7">
        <v>0.16666666666666671</v>
      </c>
      <c r="AB7">
        <v>0</v>
      </c>
      <c r="AC7">
        <v>0.16666666666666671</v>
      </c>
      <c r="AD7">
        <v>39.5</v>
      </c>
      <c r="AE7">
        <v>35.166666666666657</v>
      </c>
      <c r="AF7">
        <v>5.166666666666667</v>
      </c>
      <c r="AG7">
        <v>9</v>
      </c>
      <c r="AH7">
        <v>5.166666666666667</v>
      </c>
      <c r="AI7">
        <v>1.333333333333333</v>
      </c>
      <c r="AJ7">
        <v>0.16666666666666671</v>
      </c>
      <c r="AK7">
        <v>2.333333333333333</v>
      </c>
      <c r="AL7">
        <v>5.166666666666667</v>
      </c>
      <c r="AM7">
        <v>1.5</v>
      </c>
      <c r="AN7">
        <v>0.16666666666666671</v>
      </c>
      <c r="AO7">
        <v>3.5</v>
      </c>
      <c r="AP7">
        <v>8.3333333333333339</v>
      </c>
      <c r="AQ7">
        <v>0.2535</v>
      </c>
      <c r="AR7">
        <v>0.32450000000000001</v>
      </c>
      <c r="AS7">
        <v>0.4965</v>
      </c>
      <c r="AT7">
        <v>0.82100000000000006</v>
      </c>
      <c r="AU7">
        <v>17.666666666666671</v>
      </c>
      <c r="AV7">
        <v>0</v>
      </c>
      <c r="AW7">
        <v>0.33333333333333331</v>
      </c>
      <c r="AX7">
        <v>0.16666666666666671</v>
      </c>
      <c r="AY7">
        <v>0.33333333333333331</v>
      </c>
      <c r="AZ7">
        <v>0</v>
      </c>
    </row>
    <row r="8" spans="1:52" x14ac:dyDescent="0.3">
      <c r="A8" t="s">
        <v>134</v>
      </c>
      <c r="B8" t="s">
        <v>144</v>
      </c>
      <c r="C8" t="s">
        <v>10</v>
      </c>
      <c r="D8" t="s">
        <v>173</v>
      </c>
      <c r="E8" t="s">
        <v>174</v>
      </c>
      <c r="F8">
        <v>0</v>
      </c>
      <c r="G8">
        <v>37.833333333333343</v>
      </c>
      <c r="H8">
        <v>34.166666666666657</v>
      </c>
      <c r="I8">
        <v>4.333333333333333</v>
      </c>
      <c r="J8">
        <v>8.1666666666666661</v>
      </c>
      <c r="K8">
        <v>5.333333333333333</v>
      </c>
      <c r="L8">
        <v>1.5</v>
      </c>
      <c r="M8">
        <v>0</v>
      </c>
      <c r="N8">
        <v>1.333333333333333</v>
      </c>
      <c r="O8">
        <v>4.166666666666667</v>
      </c>
      <c r="P8">
        <v>0.33333333333333331</v>
      </c>
      <c r="Q8">
        <v>0.5</v>
      </c>
      <c r="R8">
        <v>2.833333333333333</v>
      </c>
      <c r="S8">
        <v>10.5</v>
      </c>
      <c r="T8">
        <v>0.23683333333333331</v>
      </c>
      <c r="U8">
        <v>0.29433333333333328</v>
      </c>
      <c r="V8">
        <v>0.39316666666666672</v>
      </c>
      <c r="W8">
        <v>0.68716666666666659</v>
      </c>
      <c r="X8">
        <v>13.66666666666667</v>
      </c>
      <c r="Y8">
        <v>0.5</v>
      </c>
      <c r="Z8">
        <v>0.33333333333333331</v>
      </c>
      <c r="AA8">
        <v>0.16666666666666671</v>
      </c>
      <c r="AB8">
        <v>0.33333333333333331</v>
      </c>
      <c r="AC8">
        <v>0</v>
      </c>
      <c r="AD8">
        <v>37</v>
      </c>
      <c r="AE8">
        <v>33.5</v>
      </c>
      <c r="AF8">
        <v>2.5</v>
      </c>
      <c r="AG8">
        <v>6.333333333333333</v>
      </c>
      <c r="AH8">
        <v>3.666666666666667</v>
      </c>
      <c r="AI8">
        <v>1.333333333333333</v>
      </c>
      <c r="AJ8">
        <v>0.16666666666666671</v>
      </c>
      <c r="AK8">
        <v>1.166666666666667</v>
      </c>
      <c r="AL8">
        <v>2.166666666666667</v>
      </c>
      <c r="AM8">
        <v>0.33333333333333331</v>
      </c>
      <c r="AN8">
        <v>0.33333333333333331</v>
      </c>
      <c r="AO8">
        <v>2.166666666666667</v>
      </c>
      <c r="AP8">
        <v>10.83333333333333</v>
      </c>
      <c r="AQ8">
        <v>0.1878333333333333</v>
      </c>
      <c r="AR8">
        <v>0.2538333333333333</v>
      </c>
      <c r="AS8">
        <v>0.34233333333333338</v>
      </c>
      <c r="AT8">
        <v>0.59649999999999992</v>
      </c>
      <c r="AU8">
        <v>11.5</v>
      </c>
      <c r="AV8">
        <v>0.66666666666666663</v>
      </c>
      <c r="AW8">
        <v>1</v>
      </c>
      <c r="AX8">
        <v>0.16666666666666671</v>
      </c>
      <c r="AY8">
        <v>0.16666666666666671</v>
      </c>
      <c r="AZ8">
        <v>0.16666666666666671</v>
      </c>
    </row>
    <row r="9" spans="1:52" x14ac:dyDescent="0.3">
      <c r="A9" t="s">
        <v>144</v>
      </c>
      <c r="B9" t="s">
        <v>134</v>
      </c>
      <c r="C9" t="s">
        <v>11</v>
      </c>
      <c r="D9" t="s">
        <v>174</v>
      </c>
      <c r="E9" t="s">
        <v>173</v>
      </c>
      <c r="F9">
        <v>0</v>
      </c>
      <c r="G9">
        <v>37</v>
      </c>
      <c r="H9">
        <v>33.5</v>
      </c>
      <c r="I9">
        <v>2.5</v>
      </c>
      <c r="J9">
        <v>6.333333333333333</v>
      </c>
      <c r="K9">
        <v>3.666666666666667</v>
      </c>
      <c r="L9">
        <v>1.333333333333333</v>
      </c>
      <c r="M9">
        <v>0.16666666666666671</v>
      </c>
      <c r="N9">
        <v>1.166666666666667</v>
      </c>
      <c r="O9">
        <v>2.166666666666667</v>
      </c>
      <c r="P9">
        <v>0.33333333333333331</v>
      </c>
      <c r="Q9">
        <v>0.33333333333333331</v>
      </c>
      <c r="R9">
        <v>2.166666666666667</v>
      </c>
      <c r="S9">
        <v>10.83333333333333</v>
      </c>
      <c r="T9">
        <v>0.1878333333333333</v>
      </c>
      <c r="U9">
        <v>0.2538333333333333</v>
      </c>
      <c r="V9">
        <v>0.34233333333333338</v>
      </c>
      <c r="W9">
        <v>0.59649999999999992</v>
      </c>
      <c r="X9">
        <v>11.5</v>
      </c>
      <c r="Y9">
        <v>0.66666666666666663</v>
      </c>
      <c r="Z9">
        <v>1</v>
      </c>
      <c r="AA9">
        <v>0.16666666666666671</v>
      </c>
      <c r="AB9">
        <v>0.16666666666666671</v>
      </c>
      <c r="AC9">
        <v>0.16666666666666671</v>
      </c>
      <c r="AD9">
        <v>37.833333333333343</v>
      </c>
      <c r="AE9">
        <v>34.166666666666657</v>
      </c>
      <c r="AF9">
        <v>4.333333333333333</v>
      </c>
      <c r="AG9">
        <v>8.1666666666666661</v>
      </c>
      <c r="AH9">
        <v>5.333333333333333</v>
      </c>
      <c r="AI9">
        <v>1.5</v>
      </c>
      <c r="AJ9">
        <v>0</v>
      </c>
      <c r="AK9">
        <v>1.333333333333333</v>
      </c>
      <c r="AL9">
        <v>4.166666666666667</v>
      </c>
      <c r="AM9">
        <v>0.33333333333333331</v>
      </c>
      <c r="AN9">
        <v>0.5</v>
      </c>
      <c r="AO9">
        <v>2.833333333333333</v>
      </c>
      <c r="AP9">
        <v>10.5</v>
      </c>
      <c r="AQ9">
        <v>0.23683333333333331</v>
      </c>
      <c r="AR9">
        <v>0.29433333333333328</v>
      </c>
      <c r="AS9">
        <v>0.39316666666666672</v>
      </c>
      <c r="AT9">
        <v>0.68716666666666659</v>
      </c>
      <c r="AU9">
        <v>13.66666666666667</v>
      </c>
      <c r="AV9">
        <v>0.5</v>
      </c>
      <c r="AW9">
        <v>0.33333333333333331</v>
      </c>
      <c r="AX9">
        <v>0.16666666666666671</v>
      </c>
      <c r="AY9">
        <v>0.33333333333333331</v>
      </c>
      <c r="AZ9">
        <v>0</v>
      </c>
    </row>
    <row r="10" spans="1:52" x14ac:dyDescent="0.3">
      <c r="A10" t="s">
        <v>160</v>
      </c>
      <c r="B10" t="s">
        <v>161</v>
      </c>
      <c r="C10" t="s">
        <v>10</v>
      </c>
      <c r="D10" t="s">
        <v>175</v>
      </c>
      <c r="E10" t="s">
        <v>176</v>
      </c>
      <c r="F10">
        <v>0</v>
      </c>
      <c r="G10">
        <v>37.666666666666657</v>
      </c>
      <c r="H10">
        <v>33.833333333333343</v>
      </c>
      <c r="I10">
        <v>3.666666666666667</v>
      </c>
      <c r="J10">
        <v>7.166666666666667</v>
      </c>
      <c r="K10">
        <v>5</v>
      </c>
      <c r="L10">
        <v>1</v>
      </c>
      <c r="M10">
        <v>0.33333333333333331</v>
      </c>
      <c r="N10">
        <v>0.83333333333333337</v>
      </c>
      <c r="O10">
        <v>3.666666666666667</v>
      </c>
      <c r="P10">
        <v>0.5</v>
      </c>
      <c r="Q10">
        <v>0.33333333333333331</v>
      </c>
      <c r="R10">
        <v>3.333333333333333</v>
      </c>
      <c r="S10">
        <v>9.5</v>
      </c>
      <c r="T10">
        <v>0.20783333333333329</v>
      </c>
      <c r="U10">
        <v>0.27816666666666667</v>
      </c>
      <c r="V10">
        <v>0.32800000000000001</v>
      </c>
      <c r="W10">
        <v>0.60633333333333328</v>
      </c>
      <c r="X10">
        <v>11.33333333333333</v>
      </c>
      <c r="Y10">
        <v>0.33333333333333331</v>
      </c>
      <c r="Z10">
        <v>0.16666666666666671</v>
      </c>
      <c r="AA10">
        <v>0.16666666666666671</v>
      </c>
      <c r="AB10">
        <v>0.16666666666666671</v>
      </c>
      <c r="AC10">
        <v>0</v>
      </c>
      <c r="AD10">
        <v>40.666666666666657</v>
      </c>
      <c r="AE10">
        <v>35.666666666666657</v>
      </c>
      <c r="AF10">
        <v>7.166666666666667</v>
      </c>
      <c r="AG10">
        <v>9.6666666666666661</v>
      </c>
      <c r="AH10">
        <v>6</v>
      </c>
      <c r="AI10">
        <v>2.166666666666667</v>
      </c>
      <c r="AJ10">
        <v>0.33333333333333331</v>
      </c>
      <c r="AK10">
        <v>1.166666666666667</v>
      </c>
      <c r="AL10">
        <v>7</v>
      </c>
      <c r="AM10">
        <v>0.66666666666666663</v>
      </c>
      <c r="AN10">
        <v>0.16666666666666671</v>
      </c>
      <c r="AO10">
        <v>3.5</v>
      </c>
      <c r="AP10">
        <v>8.5</v>
      </c>
      <c r="AQ10">
        <v>0.26816666666666672</v>
      </c>
      <c r="AR10">
        <v>0.34416666666666668</v>
      </c>
      <c r="AS10">
        <v>0.44600000000000001</v>
      </c>
      <c r="AT10">
        <v>0.79016666666666657</v>
      </c>
      <c r="AU10">
        <v>16</v>
      </c>
      <c r="AV10">
        <v>0.33333333333333331</v>
      </c>
      <c r="AW10">
        <v>0.83333333333333337</v>
      </c>
      <c r="AX10">
        <v>0</v>
      </c>
      <c r="AY10">
        <v>0.5</v>
      </c>
      <c r="AZ10">
        <v>0</v>
      </c>
    </row>
    <row r="11" spans="1:52" x14ac:dyDescent="0.3">
      <c r="A11" t="s">
        <v>161</v>
      </c>
      <c r="B11" t="s">
        <v>160</v>
      </c>
      <c r="C11" t="s">
        <v>11</v>
      </c>
      <c r="D11" t="s">
        <v>176</v>
      </c>
      <c r="E11" t="s">
        <v>175</v>
      </c>
      <c r="F11">
        <v>0</v>
      </c>
      <c r="G11">
        <v>40.666666666666657</v>
      </c>
      <c r="H11">
        <v>35.666666666666657</v>
      </c>
      <c r="I11">
        <v>7.166666666666667</v>
      </c>
      <c r="J11">
        <v>9.6666666666666661</v>
      </c>
      <c r="K11">
        <v>6</v>
      </c>
      <c r="L11">
        <v>2.166666666666667</v>
      </c>
      <c r="M11">
        <v>0.33333333333333331</v>
      </c>
      <c r="N11">
        <v>1.166666666666667</v>
      </c>
      <c r="O11">
        <v>7</v>
      </c>
      <c r="P11">
        <v>0.66666666666666663</v>
      </c>
      <c r="Q11">
        <v>0.16666666666666671</v>
      </c>
      <c r="R11">
        <v>3.5</v>
      </c>
      <c r="S11">
        <v>8.5</v>
      </c>
      <c r="T11">
        <v>0.26816666666666672</v>
      </c>
      <c r="U11">
        <v>0.34416666666666668</v>
      </c>
      <c r="V11">
        <v>0.44600000000000001</v>
      </c>
      <c r="W11">
        <v>0.79016666666666657</v>
      </c>
      <c r="X11">
        <v>16</v>
      </c>
      <c r="Y11">
        <v>0.33333333333333331</v>
      </c>
      <c r="Z11">
        <v>0.83333333333333337</v>
      </c>
      <c r="AA11">
        <v>0</v>
      </c>
      <c r="AB11">
        <v>0.5</v>
      </c>
      <c r="AC11">
        <v>0</v>
      </c>
      <c r="AD11">
        <v>37.666666666666657</v>
      </c>
      <c r="AE11">
        <v>33.833333333333343</v>
      </c>
      <c r="AF11">
        <v>3.666666666666667</v>
      </c>
      <c r="AG11">
        <v>7.166666666666667</v>
      </c>
      <c r="AH11">
        <v>5</v>
      </c>
      <c r="AI11">
        <v>1</v>
      </c>
      <c r="AJ11">
        <v>0.33333333333333331</v>
      </c>
      <c r="AK11">
        <v>0.83333333333333337</v>
      </c>
      <c r="AL11">
        <v>3.666666666666667</v>
      </c>
      <c r="AM11">
        <v>0.5</v>
      </c>
      <c r="AN11">
        <v>0.33333333333333331</v>
      </c>
      <c r="AO11">
        <v>3.333333333333333</v>
      </c>
      <c r="AP11">
        <v>9.5</v>
      </c>
      <c r="AQ11">
        <v>0.20783333333333329</v>
      </c>
      <c r="AR11">
        <v>0.27816666666666667</v>
      </c>
      <c r="AS11">
        <v>0.32800000000000001</v>
      </c>
      <c r="AT11">
        <v>0.60633333333333328</v>
      </c>
      <c r="AU11">
        <v>11.33333333333333</v>
      </c>
      <c r="AV11">
        <v>0.33333333333333331</v>
      </c>
      <c r="AW11">
        <v>0.16666666666666671</v>
      </c>
      <c r="AX11">
        <v>0.16666666666666671</v>
      </c>
      <c r="AY11">
        <v>0.16666666666666671</v>
      </c>
      <c r="AZ11">
        <v>0</v>
      </c>
    </row>
    <row r="12" spans="1:52" x14ac:dyDescent="0.3">
      <c r="A12" t="s">
        <v>143</v>
      </c>
      <c r="B12" t="s">
        <v>140</v>
      </c>
      <c r="C12" t="s">
        <v>10</v>
      </c>
      <c r="D12" t="s">
        <v>177</v>
      </c>
      <c r="E12" t="s">
        <v>178</v>
      </c>
      <c r="F12">
        <v>0</v>
      </c>
      <c r="G12">
        <v>35.5</v>
      </c>
      <c r="H12">
        <v>32</v>
      </c>
      <c r="I12">
        <v>2.5</v>
      </c>
      <c r="J12">
        <v>6</v>
      </c>
      <c r="K12">
        <v>4</v>
      </c>
      <c r="L12">
        <v>1.5</v>
      </c>
      <c r="M12">
        <v>0</v>
      </c>
      <c r="N12">
        <v>0.5</v>
      </c>
      <c r="O12">
        <v>2.5</v>
      </c>
      <c r="P12">
        <v>1.166666666666667</v>
      </c>
      <c r="Q12">
        <v>0.16666666666666671</v>
      </c>
      <c r="R12">
        <v>3</v>
      </c>
      <c r="S12">
        <v>6.833333333333333</v>
      </c>
      <c r="T12">
        <v>0.18099999999999999</v>
      </c>
      <c r="U12">
        <v>0.26</v>
      </c>
      <c r="V12">
        <v>0.27400000000000002</v>
      </c>
      <c r="W12">
        <v>0.53416666666666668</v>
      </c>
      <c r="X12">
        <v>9</v>
      </c>
      <c r="Y12">
        <v>0.33333333333333331</v>
      </c>
      <c r="Z12">
        <v>0.33333333333333331</v>
      </c>
      <c r="AA12">
        <v>0</v>
      </c>
      <c r="AB12">
        <v>0.16666666666666671</v>
      </c>
      <c r="AC12">
        <v>0</v>
      </c>
      <c r="AD12">
        <v>37.333333333333343</v>
      </c>
      <c r="AE12">
        <v>32</v>
      </c>
      <c r="AF12">
        <v>5</v>
      </c>
      <c r="AG12">
        <v>7.833333333333333</v>
      </c>
      <c r="AH12">
        <v>5.333333333333333</v>
      </c>
      <c r="AI12">
        <v>1.5</v>
      </c>
      <c r="AJ12">
        <v>0.16666666666666671</v>
      </c>
      <c r="AK12">
        <v>0.83333333333333337</v>
      </c>
      <c r="AL12">
        <v>4.666666666666667</v>
      </c>
      <c r="AM12">
        <v>1.166666666666667</v>
      </c>
      <c r="AN12">
        <v>0.5</v>
      </c>
      <c r="AO12">
        <v>4.333333333333333</v>
      </c>
      <c r="AP12">
        <v>6.833333333333333</v>
      </c>
      <c r="AQ12">
        <v>0.24199999999999999</v>
      </c>
      <c r="AR12">
        <v>0.32733333333333331</v>
      </c>
      <c r="AS12">
        <v>0.37483333333333341</v>
      </c>
      <c r="AT12">
        <v>0.70216666666666672</v>
      </c>
      <c r="AU12">
        <v>12.16666666666667</v>
      </c>
      <c r="AV12">
        <v>1</v>
      </c>
      <c r="AW12">
        <v>0.33333333333333331</v>
      </c>
      <c r="AX12">
        <v>0</v>
      </c>
      <c r="AY12">
        <v>0.66666666666666663</v>
      </c>
      <c r="AZ12">
        <v>0.33333333333333331</v>
      </c>
    </row>
    <row r="13" spans="1:52" x14ac:dyDescent="0.3">
      <c r="A13" t="s">
        <v>140</v>
      </c>
      <c r="B13" t="s">
        <v>143</v>
      </c>
      <c r="C13" t="s">
        <v>11</v>
      </c>
      <c r="D13" t="s">
        <v>178</v>
      </c>
      <c r="E13" t="s">
        <v>177</v>
      </c>
      <c r="F13">
        <v>0</v>
      </c>
      <c r="G13">
        <v>37.333333333333343</v>
      </c>
      <c r="H13">
        <v>32</v>
      </c>
      <c r="I13">
        <v>5</v>
      </c>
      <c r="J13">
        <v>7.833333333333333</v>
      </c>
      <c r="K13">
        <v>5.333333333333333</v>
      </c>
      <c r="L13">
        <v>1.5</v>
      </c>
      <c r="M13">
        <v>0.16666666666666671</v>
      </c>
      <c r="N13">
        <v>0.83333333333333337</v>
      </c>
      <c r="O13">
        <v>4.666666666666667</v>
      </c>
      <c r="P13">
        <v>1.166666666666667</v>
      </c>
      <c r="Q13">
        <v>0.5</v>
      </c>
      <c r="R13">
        <v>4.333333333333333</v>
      </c>
      <c r="S13">
        <v>6.833333333333333</v>
      </c>
      <c r="T13">
        <v>0.24199999999999999</v>
      </c>
      <c r="U13">
        <v>0.32733333333333331</v>
      </c>
      <c r="V13">
        <v>0.37483333333333341</v>
      </c>
      <c r="W13">
        <v>0.70216666666666672</v>
      </c>
      <c r="X13">
        <v>12.16666666666667</v>
      </c>
      <c r="Y13">
        <v>1</v>
      </c>
      <c r="Z13">
        <v>0.33333333333333331</v>
      </c>
      <c r="AA13">
        <v>0</v>
      </c>
      <c r="AB13">
        <v>0.66666666666666663</v>
      </c>
      <c r="AC13">
        <v>0.33333333333333331</v>
      </c>
      <c r="AD13">
        <v>35.5</v>
      </c>
      <c r="AE13">
        <v>32</v>
      </c>
      <c r="AF13">
        <v>2.5</v>
      </c>
      <c r="AG13">
        <v>6</v>
      </c>
      <c r="AH13">
        <v>4</v>
      </c>
      <c r="AI13">
        <v>1.5</v>
      </c>
      <c r="AJ13">
        <v>0</v>
      </c>
      <c r="AK13">
        <v>0.5</v>
      </c>
      <c r="AL13">
        <v>2.5</v>
      </c>
      <c r="AM13">
        <v>1.166666666666667</v>
      </c>
      <c r="AN13">
        <v>0.16666666666666671</v>
      </c>
      <c r="AO13">
        <v>3</v>
      </c>
      <c r="AP13">
        <v>6.833333333333333</v>
      </c>
      <c r="AQ13">
        <v>0.18099999999999999</v>
      </c>
      <c r="AR13">
        <v>0.26</v>
      </c>
      <c r="AS13">
        <v>0.27400000000000002</v>
      </c>
      <c r="AT13">
        <v>0.53416666666666668</v>
      </c>
      <c r="AU13">
        <v>9</v>
      </c>
      <c r="AV13">
        <v>0.33333333333333331</v>
      </c>
      <c r="AW13">
        <v>0.33333333333333331</v>
      </c>
      <c r="AX13">
        <v>0</v>
      </c>
      <c r="AY13">
        <v>0.16666666666666671</v>
      </c>
      <c r="AZ13">
        <v>0</v>
      </c>
    </row>
    <row r="14" spans="1:52" x14ac:dyDescent="0.3">
      <c r="A14" t="s">
        <v>36</v>
      </c>
      <c r="B14" t="s">
        <v>142</v>
      </c>
      <c r="C14" t="s">
        <v>10</v>
      </c>
      <c r="D14" t="s">
        <v>179</v>
      </c>
      <c r="E14" t="s">
        <v>180</v>
      </c>
      <c r="F14">
        <v>0</v>
      </c>
      <c r="G14">
        <v>36</v>
      </c>
      <c r="H14">
        <v>30</v>
      </c>
      <c r="I14">
        <v>3.333333333333333</v>
      </c>
      <c r="J14">
        <v>6.666666666666667</v>
      </c>
      <c r="K14">
        <v>4</v>
      </c>
      <c r="L14">
        <v>2</v>
      </c>
      <c r="M14">
        <v>0</v>
      </c>
      <c r="N14">
        <v>0.66666666666666663</v>
      </c>
      <c r="O14">
        <v>3.333333333333333</v>
      </c>
      <c r="P14">
        <v>0.33333333333333331</v>
      </c>
      <c r="Q14">
        <v>0</v>
      </c>
      <c r="R14">
        <v>5.666666666666667</v>
      </c>
      <c r="S14">
        <v>7</v>
      </c>
      <c r="T14">
        <v>0.219</v>
      </c>
      <c r="U14">
        <v>0.33933333333333332</v>
      </c>
      <c r="V14">
        <v>0.35033333333333327</v>
      </c>
      <c r="W14">
        <v>0.69033333333333324</v>
      </c>
      <c r="X14">
        <v>10.66666666666667</v>
      </c>
      <c r="Y14">
        <v>0.66666666666666663</v>
      </c>
      <c r="Z14">
        <v>0</v>
      </c>
      <c r="AA14">
        <v>0</v>
      </c>
      <c r="AB14">
        <v>0.33333333333333331</v>
      </c>
      <c r="AC14">
        <v>0</v>
      </c>
      <c r="AD14">
        <v>37</v>
      </c>
      <c r="AE14">
        <v>33.333333333333343</v>
      </c>
      <c r="AF14">
        <v>3.666666666666667</v>
      </c>
      <c r="AG14">
        <v>6</v>
      </c>
      <c r="AH14">
        <v>3.333333333333333</v>
      </c>
      <c r="AI14">
        <v>1.333333333333333</v>
      </c>
      <c r="AJ14">
        <v>0</v>
      </c>
      <c r="AK14">
        <v>1.333333333333333</v>
      </c>
      <c r="AL14">
        <v>3.666666666666667</v>
      </c>
      <c r="AM14">
        <v>1</v>
      </c>
      <c r="AN14">
        <v>0.33333333333333331</v>
      </c>
      <c r="AO14">
        <v>2.666666666666667</v>
      </c>
      <c r="AP14">
        <v>7.666666666666667</v>
      </c>
      <c r="AQ14">
        <v>0.17599999999999999</v>
      </c>
      <c r="AR14">
        <v>0.25866666666666671</v>
      </c>
      <c r="AS14">
        <v>0.33266666666666672</v>
      </c>
      <c r="AT14">
        <v>0.59100000000000008</v>
      </c>
      <c r="AU14">
        <v>11.33333333333333</v>
      </c>
      <c r="AV14">
        <v>0</v>
      </c>
      <c r="AW14">
        <v>1</v>
      </c>
      <c r="AX14">
        <v>0</v>
      </c>
      <c r="AY14">
        <v>0</v>
      </c>
      <c r="AZ14">
        <v>0</v>
      </c>
    </row>
    <row r="15" spans="1:52" x14ac:dyDescent="0.3">
      <c r="A15" t="s">
        <v>142</v>
      </c>
      <c r="B15" t="s">
        <v>36</v>
      </c>
      <c r="C15" t="s">
        <v>11</v>
      </c>
      <c r="D15" t="s">
        <v>180</v>
      </c>
      <c r="E15" t="s">
        <v>179</v>
      </c>
      <c r="F15">
        <v>0</v>
      </c>
      <c r="G15">
        <v>37</v>
      </c>
      <c r="H15">
        <v>33.333333333333343</v>
      </c>
      <c r="I15">
        <v>3.666666666666667</v>
      </c>
      <c r="J15">
        <v>6</v>
      </c>
      <c r="K15">
        <v>3.333333333333333</v>
      </c>
      <c r="L15">
        <v>1.333333333333333</v>
      </c>
      <c r="M15">
        <v>0</v>
      </c>
      <c r="N15">
        <v>1.333333333333333</v>
      </c>
      <c r="O15">
        <v>3.666666666666667</v>
      </c>
      <c r="P15">
        <v>1</v>
      </c>
      <c r="Q15">
        <v>0.33333333333333331</v>
      </c>
      <c r="R15">
        <v>2.666666666666667</v>
      </c>
      <c r="S15">
        <v>7.666666666666667</v>
      </c>
      <c r="T15">
        <v>0.17599999999999999</v>
      </c>
      <c r="U15">
        <v>0.25866666666666671</v>
      </c>
      <c r="V15">
        <v>0.33266666666666672</v>
      </c>
      <c r="W15">
        <v>0.59100000000000008</v>
      </c>
      <c r="X15">
        <v>11.33333333333333</v>
      </c>
      <c r="Y15">
        <v>0</v>
      </c>
      <c r="Z15">
        <v>1</v>
      </c>
      <c r="AA15">
        <v>0</v>
      </c>
      <c r="AB15">
        <v>0</v>
      </c>
      <c r="AC15">
        <v>0</v>
      </c>
      <c r="AD15">
        <v>36</v>
      </c>
      <c r="AE15">
        <v>30</v>
      </c>
      <c r="AF15">
        <v>3.333333333333333</v>
      </c>
      <c r="AG15">
        <v>6.666666666666667</v>
      </c>
      <c r="AH15">
        <v>4</v>
      </c>
      <c r="AI15">
        <v>2</v>
      </c>
      <c r="AJ15">
        <v>0</v>
      </c>
      <c r="AK15">
        <v>0.66666666666666663</v>
      </c>
      <c r="AL15">
        <v>3.333333333333333</v>
      </c>
      <c r="AM15">
        <v>0.33333333333333331</v>
      </c>
      <c r="AN15">
        <v>0</v>
      </c>
      <c r="AO15">
        <v>5.666666666666667</v>
      </c>
      <c r="AP15">
        <v>7</v>
      </c>
      <c r="AQ15">
        <v>0.219</v>
      </c>
      <c r="AR15">
        <v>0.33933333333333332</v>
      </c>
      <c r="AS15">
        <v>0.35033333333333327</v>
      </c>
      <c r="AT15">
        <v>0.69033333333333324</v>
      </c>
      <c r="AU15">
        <v>10.66666666666667</v>
      </c>
      <c r="AV15">
        <v>0.66666666666666663</v>
      </c>
      <c r="AW15">
        <v>0</v>
      </c>
      <c r="AX15">
        <v>0</v>
      </c>
      <c r="AY15">
        <v>0.33333333333333331</v>
      </c>
      <c r="AZ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100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173</v>
      </c>
      <c r="B2" t="s">
        <v>134</v>
      </c>
      <c r="C2">
        <v>5.5</v>
      </c>
      <c r="D2">
        <v>130</v>
      </c>
      <c r="E2">
        <v>-170</v>
      </c>
      <c r="F2">
        <v>6.5</v>
      </c>
      <c r="G2">
        <v>-142</v>
      </c>
      <c r="H2">
        <v>112</v>
      </c>
      <c r="I2">
        <v>5.5</v>
      </c>
      <c r="J2">
        <v>115</v>
      </c>
      <c r="K2">
        <v>-150</v>
      </c>
      <c r="L2">
        <v>6.5</v>
      </c>
      <c r="M2">
        <v>125</v>
      </c>
      <c r="N2">
        <v>120</v>
      </c>
      <c r="R2" s="12">
        <f t="shared" ref="R2:R17" si="0">MIN(C2,F2,I2,L2,O2)</f>
        <v>5.5</v>
      </c>
    </row>
    <row r="3" spans="1:18" x14ac:dyDescent="0.3">
      <c r="A3" t="s">
        <v>176</v>
      </c>
      <c r="B3" t="s">
        <v>161</v>
      </c>
      <c r="C3">
        <v>4.5</v>
      </c>
      <c r="D3">
        <v>110</v>
      </c>
      <c r="E3">
        <v>-145</v>
      </c>
      <c r="F3">
        <v>5.5</v>
      </c>
      <c r="G3">
        <v>-158</v>
      </c>
      <c r="H3">
        <v>124</v>
      </c>
      <c r="I3">
        <v>4.5</v>
      </c>
      <c r="J3">
        <v>100</v>
      </c>
      <c r="K3">
        <v>-130</v>
      </c>
      <c r="L3">
        <v>5.5</v>
      </c>
      <c r="M3">
        <v>117</v>
      </c>
      <c r="N3">
        <v>135</v>
      </c>
      <c r="R3" s="12">
        <f t="shared" si="0"/>
        <v>4.5</v>
      </c>
    </row>
    <row r="4" spans="1:18" x14ac:dyDescent="0.3">
      <c r="A4" t="s">
        <v>175</v>
      </c>
      <c r="B4" t="s">
        <v>160</v>
      </c>
      <c r="C4">
        <v>4.5</v>
      </c>
      <c r="D4">
        <v>120</v>
      </c>
      <c r="E4">
        <v>-160</v>
      </c>
      <c r="F4">
        <v>5.5</v>
      </c>
      <c r="G4">
        <v>-130</v>
      </c>
      <c r="H4">
        <v>102</v>
      </c>
      <c r="I4">
        <v>4.5</v>
      </c>
      <c r="J4">
        <v>115</v>
      </c>
      <c r="K4">
        <v>-155</v>
      </c>
      <c r="L4">
        <v>5.5</v>
      </c>
      <c r="M4">
        <v>125</v>
      </c>
      <c r="N4">
        <v>120</v>
      </c>
      <c r="R4" s="12">
        <f t="shared" si="0"/>
        <v>4.5</v>
      </c>
    </row>
    <row r="5" spans="1:18" x14ac:dyDescent="0.3">
      <c r="A5" t="s">
        <v>171</v>
      </c>
      <c r="B5" t="s">
        <v>136</v>
      </c>
      <c r="C5">
        <v>7.5</v>
      </c>
      <c r="D5">
        <v>-145</v>
      </c>
      <c r="E5">
        <v>110</v>
      </c>
      <c r="F5">
        <v>7.5</v>
      </c>
      <c r="G5">
        <v>-158</v>
      </c>
      <c r="H5">
        <v>124</v>
      </c>
      <c r="I5" t="s">
        <v>122</v>
      </c>
      <c r="J5" t="s">
        <v>122</v>
      </c>
      <c r="K5" t="s">
        <v>122</v>
      </c>
      <c r="L5">
        <v>7.5</v>
      </c>
      <c r="M5">
        <v>133</v>
      </c>
      <c r="N5">
        <v>107</v>
      </c>
      <c r="R5" s="12">
        <f t="shared" si="0"/>
        <v>7.5</v>
      </c>
    </row>
    <row r="6" spans="1:18" x14ac:dyDescent="0.3">
      <c r="A6" t="s">
        <v>172</v>
      </c>
      <c r="B6" t="s">
        <v>137</v>
      </c>
      <c r="C6">
        <v>4.5</v>
      </c>
      <c r="D6">
        <v>-105</v>
      </c>
      <c r="E6">
        <v>-125</v>
      </c>
      <c r="F6">
        <v>4.5</v>
      </c>
      <c r="G6">
        <v>-104</v>
      </c>
      <c r="H6">
        <v>-122</v>
      </c>
      <c r="I6">
        <v>4.5</v>
      </c>
      <c r="J6">
        <v>-105</v>
      </c>
      <c r="K6">
        <v>-125</v>
      </c>
      <c r="L6">
        <v>4.5</v>
      </c>
      <c r="M6">
        <v>100</v>
      </c>
      <c r="N6">
        <v>-134</v>
      </c>
      <c r="R6" s="12">
        <f t="shared" si="0"/>
        <v>4.5</v>
      </c>
    </row>
    <row r="7" spans="1:18" x14ac:dyDescent="0.3">
      <c r="A7" t="s">
        <v>179</v>
      </c>
      <c r="B7" t="s">
        <v>36</v>
      </c>
      <c r="C7">
        <v>5.5</v>
      </c>
      <c r="D7">
        <v>-110</v>
      </c>
      <c r="E7">
        <v>-115</v>
      </c>
      <c r="F7">
        <v>5.5</v>
      </c>
      <c r="G7">
        <v>-128</v>
      </c>
      <c r="H7">
        <v>100</v>
      </c>
      <c r="I7">
        <v>5.5</v>
      </c>
      <c r="J7">
        <v>-110</v>
      </c>
      <c r="K7">
        <v>-120</v>
      </c>
      <c r="L7">
        <v>5.5</v>
      </c>
      <c r="M7">
        <v>-103</v>
      </c>
      <c r="N7">
        <v>-134</v>
      </c>
      <c r="R7" s="12">
        <f t="shared" si="0"/>
        <v>5.5</v>
      </c>
    </row>
    <row r="8" spans="1:18" x14ac:dyDescent="0.3">
      <c r="A8" t="s">
        <v>168</v>
      </c>
      <c r="B8" t="s">
        <v>138</v>
      </c>
      <c r="C8">
        <v>5.5</v>
      </c>
      <c r="D8">
        <v>-150</v>
      </c>
      <c r="E8">
        <v>115</v>
      </c>
      <c r="F8">
        <v>5.5</v>
      </c>
      <c r="G8">
        <v>-164</v>
      </c>
      <c r="H8">
        <v>128</v>
      </c>
      <c r="I8">
        <v>5.5</v>
      </c>
      <c r="J8">
        <v>-150</v>
      </c>
      <c r="K8">
        <v>115</v>
      </c>
      <c r="L8">
        <v>5.5</v>
      </c>
      <c r="M8">
        <v>145</v>
      </c>
      <c r="N8">
        <v>110</v>
      </c>
      <c r="R8" s="12">
        <f t="shared" si="0"/>
        <v>5.5</v>
      </c>
    </row>
    <row r="9" spans="1:18" x14ac:dyDescent="0.3">
      <c r="A9" t="s">
        <v>167</v>
      </c>
      <c r="B9" t="s">
        <v>139</v>
      </c>
      <c r="C9">
        <v>3.5</v>
      </c>
      <c r="D9">
        <v>115</v>
      </c>
      <c r="E9">
        <v>-150</v>
      </c>
      <c r="F9">
        <v>4.5</v>
      </c>
      <c r="G9">
        <v>-164</v>
      </c>
      <c r="H9">
        <v>128</v>
      </c>
      <c r="I9">
        <v>3.5</v>
      </c>
      <c r="J9">
        <v>115</v>
      </c>
      <c r="K9">
        <v>-155</v>
      </c>
      <c r="L9">
        <v>4.5</v>
      </c>
      <c r="M9">
        <v>130</v>
      </c>
      <c r="N9">
        <v>128</v>
      </c>
      <c r="R9" s="12">
        <f t="shared" si="0"/>
        <v>3.5</v>
      </c>
    </row>
    <row r="10" spans="1:18" x14ac:dyDescent="0.3">
      <c r="A10" t="s">
        <v>178</v>
      </c>
      <c r="B10" t="s">
        <v>140</v>
      </c>
      <c r="C10">
        <v>6.5</v>
      </c>
      <c r="D10">
        <v>-120</v>
      </c>
      <c r="E10">
        <v>-110</v>
      </c>
      <c r="F10">
        <v>6.5</v>
      </c>
      <c r="G10">
        <v>-112</v>
      </c>
      <c r="H10">
        <v>-112</v>
      </c>
      <c r="I10">
        <v>6.5</v>
      </c>
      <c r="J10">
        <v>-120</v>
      </c>
      <c r="K10">
        <v>-110</v>
      </c>
      <c r="L10">
        <v>6.5</v>
      </c>
      <c r="M10">
        <v>-132</v>
      </c>
      <c r="N10">
        <v>-104</v>
      </c>
      <c r="R10" s="12">
        <f t="shared" si="0"/>
        <v>6.5</v>
      </c>
    </row>
    <row r="11" spans="1:18" x14ac:dyDescent="0.3">
      <c r="A11" t="s">
        <v>169</v>
      </c>
      <c r="B11" t="s">
        <v>141</v>
      </c>
      <c r="C11">
        <v>5.5</v>
      </c>
      <c r="D11">
        <v>-125</v>
      </c>
      <c r="E11">
        <v>-105</v>
      </c>
      <c r="F11">
        <v>5.5</v>
      </c>
      <c r="G11">
        <v>-130</v>
      </c>
      <c r="H11">
        <v>102</v>
      </c>
      <c r="I11">
        <v>5.5</v>
      </c>
      <c r="J11">
        <v>-135</v>
      </c>
      <c r="K11">
        <v>100</v>
      </c>
      <c r="L11">
        <v>5.5</v>
      </c>
      <c r="M11">
        <v>-113</v>
      </c>
      <c r="N11">
        <v>-121</v>
      </c>
      <c r="R11" s="12">
        <f t="shared" si="0"/>
        <v>5.5</v>
      </c>
    </row>
    <row r="12" spans="1:18" x14ac:dyDescent="0.3">
      <c r="A12" t="s">
        <v>174</v>
      </c>
      <c r="B12" t="s">
        <v>64</v>
      </c>
      <c r="C12">
        <v>5.5</v>
      </c>
      <c r="D12">
        <v>-120</v>
      </c>
      <c r="E12">
        <v>-110</v>
      </c>
      <c r="F12">
        <v>5.5</v>
      </c>
      <c r="G12">
        <v>-116</v>
      </c>
      <c r="H12">
        <v>-110</v>
      </c>
      <c r="I12">
        <v>5.5</v>
      </c>
      <c r="J12">
        <v>-120</v>
      </c>
      <c r="K12">
        <v>-110</v>
      </c>
      <c r="L12">
        <v>5.5</v>
      </c>
      <c r="M12">
        <v>-129</v>
      </c>
      <c r="N12">
        <v>-106</v>
      </c>
      <c r="R12" s="12">
        <f t="shared" si="0"/>
        <v>5.5</v>
      </c>
    </row>
    <row r="13" spans="1:18" x14ac:dyDescent="0.3">
      <c r="A13" t="s">
        <v>180</v>
      </c>
      <c r="B13" t="s">
        <v>142</v>
      </c>
      <c r="C13">
        <v>4.5</v>
      </c>
      <c r="D13">
        <v>-125</v>
      </c>
      <c r="E13">
        <v>-105</v>
      </c>
      <c r="F13">
        <v>4.5</v>
      </c>
      <c r="G13">
        <v>-116</v>
      </c>
      <c r="H13">
        <v>-110</v>
      </c>
      <c r="I13">
        <v>4.5</v>
      </c>
      <c r="J13">
        <v>-120</v>
      </c>
      <c r="K13">
        <v>-105</v>
      </c>
      <c r="L13">
        <v>4.5</v>
      </c>
      <c r="M13">
        <v>-124</v>
      </c>
      <c r="N13">
        <v>-110</v>
      </c>
      <c r="R13" s="12">
        <f t="shared" si="0"/>
        <v>4.5</v>
      </c>
    </row>
    <row r="14" spans="1:18" x14ac:dyDescent="0.3">
      <c r="A14" t="s">
        <v>177</v>
      </c>
      <c r="B14" t="s">
        <v>162</v>
      </c>
      <c r="C14">
        <v>4.5</v>
      </c>
      <c r="D14">
        <v>110</v>
      </c>
      <c r="E14">
        <v>-145</v>
      </c>
      <c r="F14">
        <v>4.5</v>
      </c>
      <c r="G14">
        <v>100</v>
      </c>
      <c r="H14">
        <v>-128</v>
      </c>
      <c r="I14">
        <v>4.5</v>
      </c>
      <c r="J14">
        <v>100</v>
      </c>
      <c r="K14">
        <v>-135</v>
      </c>
      <c r="L14">
        <v>4.5</v>
      </c>
      <c r="M14">
        <v>100</v>
      </c>
      <c r="N14">
        <v>-136</v>
      </c>
      <c r="R14" s="12">
        <f t="shared" si="0"/>
        <v>4.5</v>
      </c>
    </row>
    <row r="15" spans="1:18" x14ac:dyDescent="0.3">
      <c r="R15" s="12">
        <f t="shared" si="0"/>
        <v>0</v>
      </c>
    </row>
    <row r="16" spans="1:18" x14ac:dyDescent="0.3">
      <c r="R16" s="12">
        <f t="shared" si="0"/>
        <v>0</v>
      </c>
    </row>
    <row r="17" spans="18:18" x14ac:dyDescent="0.3">
      <c r="R17" s="12">
        <f t="shared" si="0"/>
        <v>0</v>
      </c>
    </row>
    <row r="18" spans="18:18" x14ac:dyDescent="0.3">
      <c r="R18" s="12">
        <f t="shared" ref="R18:R31" si="1">MIN(C18,F18,I18,L18,O18)</f>
        <v>0</v>
      </c>
    </row>
    <row r="19" spans="18:18" x14ac:dyDescent="0.3">
      <c r="R19" s="12">
        <f t="shared" si="1"/>
        <v>0</v>
      </c>
    </row>
    <row r="20" spans="18:18" x14ac:dyDescent="0.3">
      <c r="R20" s="12">
        <f t="shared" si="1"/>
        <v>0</v>
      </c>
    </row>
    <row r="21" spans="18:18" x14ac:dyDescent="0.3">
      <c r="R21" s="12">
        <f t="shared" si="1"/>
        <v>0</v>
      </c>
    </row>
    <row r="22" spans="18:18" x14ac:dyDescent="0.3">
      <c r="R22" s="12">
        <f t="shared" si="1"/>
        <v>0</v>
      </c>
    </row>
    <row r="23" spans="18:18" x14ac:dyDescent="0.3">
      <c r="R23" s="12">
        <f t="shared" si="1"/>
        <v>0</v>
      </c>
    </row>
    <row r="24" spans="18:18" x14ac:dyDescent="0.3">
      <c r="R24" s="12">
        <f t="shared" si="1"/>
        <v>0</v>
      </c>
    </row>
    <row r="25" spans="18:18" x14ac:dyDescent="0.3">
      <c r="R25" s="12">
        <f t="shared" si="1"/>
        <v>0</v>
      </c>
    </row>
    <row r="26" spans="18:18" x14ac:dyDescent="0.3">
      <c r="R26" s="12">
        <f t="shared" si="1"/>
        <v>0</v>
      </c>
    </row>
    <row r="27" spans="18:18" x14ac:dyDescent="0.3">
      <c r="R27" s="12">
        <f t="shared" si="1"/>
        <v>0</v>
      </c>
    </row>
    <row r="28" spans="18:18" x14ac:dyDescent="0.3">
      <c r="R28" s="12">
        <f t="shared" si="1"/>
        <v>0</v>
      </c>
    </row>
    <row r="29" spans="18:18" x14ac:dyDescent="0.3">
      <c r="R29" s="12">
        <f t="shared" si="1"/>
        <v>0</v>
      </c>
    </row>
    <row r="30" spans="18:18" x14ac:dyDescent="0.3">
      <c r="R30" s="12">
        <f t="shared" si="1"/>
        <v>0</v>
      </c>
    </row>
    <row r="31" spans="18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22</v>
      </c>
      <c r="B2" s="1">
        <v>3</v>
      </c>
      <c r="C2" s="1">
        <v>4</v>
      </c>
      <c r="D2" s="1">
        <v>5.03</v>
      </c>
      <c r="F2" s="1"/>
      <c r="G2" s="1"/>
      <c r="H2" s="1"/>
    </row>
    <row r="3" spans="1:8" ht="15" thickBot="1" x14ac:dyDescent="0.35">
      <c r="A3" s="1">
        <v>21</v>
      </c>
      <c r="B3" s="1">
        <v>4.0199999999999996</v>
      </c>
      <c r="C3" s="1">
        <v>4</v>
      </c>
      <c r="D3" s="1">
        <v>6.03</v>
      </c>
      <c r="F3" s="1"/>
      <c r="G3" s="1"/>
      <c r="H3" s="1"/>
    </row>
    <row r="4" spans="1:8" ht="15" thickBot="1" x14ac:dyDescent="0.35">
      <c r="A4" s="1">
        <v>16</v>
      </c>
      <c r="B4" s="1">
        <v>4.07</v>
      </c>
      <c r="C4" s="1">
        <v>4.1399999999999997</v>
      </c>
      <c r="D4" s="1">
        <v>5.7</v>
      </c>
      <c r="F4" s="1"/>
      <c r="G4" s="1"/>
      <c r="H4" s="1"/>
    </row>
    <row r="5" spans="1:8" ht="15" thickBot="1" x14ac:dyDescent="0.35">
      <c r="A5" s="1">
        <v>15</v>
      </c>
      <c r="B5" s="1">
        <v>3.49</v>
      </c>
      <c r="C5" s="1">
        <v>4.03</v>
      </c>
      <c r="D5" s="1">
        <v>1.64</v>
      </c>
      <c r="F5" s="1"/>
      <c r="G5" s="1"/>
      <c r="H5" s="1"/>
    </row>
    <row r="6" spans="1:8" ht="15" thickBot="1" x14ac:dyDescent="0.35">
      <c r="A6" s="1">
        <v>17</v>
      </c>
      <c r="B6" s="1">
        <v>5.01</v>
      </c>
      <c r="C6" s="1">
        <v>4.0199999999999996</v>
      </c>
      <c r="D6" s="1">
        <v>5.89</v>
      </c>
      <c r="F6" s="1"/>
      <c r="G6" s="1"/>
      <c r="H6" s="1"/>
    </row>
    <row r="7" spans="1:8" ht="15" thickBot="1" x14ac:dyDescent="0.35">
      <c r="A7" s="1">
        <v>18</v>
      </c>
      <c r="B7" s="1">
        <v>5.01</v>
      </c>
      <c r="C7" s="1">
        <v>4.01</v>
      </c>
      <c r="D7" s="1">
        <v>5.72</v>
      </c>
      <c r="F7" s="1"/>
      <c r="G7" s="1"/>
      <c r="H7" s="1"/>
    </row>
    <row r="8" spans="1:8" ht="15" thickBot="1" x14ac:dyDescent="0.35">
      <c r="A8" s="1">
        <v>27</v>
      </c>
      <c r="B8" s="1">
        <v>5.01</v>
      </c>
      <c r="C8" s="1">
        <v>5.0599999999999996</v>
      </c>
      <c r="D8" s="1">
        <v>6.74</v>
      </c>
      <c r="F8" s="1"/>
      <c r="G8" s="1"/>
      <c r="H8" s="1"/>
    </row>
    <row r="9" spans="1:8" ht="15" thickBot="1" x14ac:dyDescent="0.35">
      <c r="A9" s="1">
        <v>28</v>
      </c>
      <c r="B9" s="1">
        <v>4.0199999999999996</v>
      </c>
      <c r="C9" s="1">
        <v>4.01</v>
      </c>
      <c r="D9" s="1">
        <v>7.03</v>
      </c>
      <c r="F9" s="1"/>
      <c r="G9" s="1"/>
      <c r="H9" s="1"/>
    </row>
    <row r="10" spans="1:8" ht="15" thickBot="1" x14ac:dyDescent="0.35">
      <c r="A10" s="1">
        <v>7</v>
      </c>
      <c r="B10" s="1">
        <v>6.01</v>
      </c>
      <c r="C10" s="1">
        <v>7</v>
      </c>
      <c r="D10" s="1">
        <v>4.59</v>
      </c>
      <c r="F10" s="1"/>
      <c r="G10" s="1"/>
      <c r="H10" s="1"/>
    </row>
    <row r="11" spans="1:8" ht="15" thickBot="1" x14ac:dyDescent="0.35">
      <c r="A11" s="1">
        <v>5</v>
      </c>
      <c r="B11" s="1">
        <v>6.01</v>
      </c>
      <c r="C11" s="1">
        <v>5.04</v>
      </c>
      <c r="D11" s="1">
        <v>5.19</v>
      </c>
      <c r="F11" s="1"/>
      <c r="G11" s="1"/>
      <c r="H11" s="1"/>
    </row>
    <row r="12" spans="1:8" ht="15" thickBot="1" x14ac:dyDescent="0.35">
      <c r="A12" s="1">
        <v>6</v>
      </c>
      <c r="B12" s="1">
        <v>5.01</v>
      </c>
      <c r="C12" s="1">
        <v>6.02</v>
      </c>
      <c r="D12" s="1">
        <v>4.01</v>
      </c>
      <c r="F12" s="1"/>
      <c r="G12" s="1"/>
      <c r="H12" s="1"/>
    </row>
    <row r="13" spans="1:8" ht="15" thickBot="1" x14ac:dyDescent="0.35">
      <c r="A13" s="1">
        <v>24</v>
      </c>
      <c r="B13" s="1">
        <v>4</v>
      </c>
      <c r="C13" s="1">
        <v>5.0199999999999996</v>
      </c>
      <c r="D13" s="1">
        <v>5.79</v>
      </c>
      <c r="F13" s="1"/>
      <c r="G13" s="1"/>
      <c r="H13" s="1"/>
    </row>
    <row r="14" spans="1:8" ht="15" thickBot="1" x14ac:dyDescent="0.35">
      <c r="A14" s="1">
        <v>20</v>
      </c>
      <c r="B14" s="1">
        <v>5</v>
      </c>
      <c r="C14" s="1">
        <v>4</v>
      </c>
      <c r="D14" s="1">
        <v>6.13</v>
      </c>
      <c r="F14" s="1"/>
      <c r="G14" s="1"/>
      <c r="H14" s="1"/>
    </row>
    <row r="15" spans="1:8" ht="15" thickBot="1" x14ac:dyDescent="0.35">
      <c r="A15" s="1">
        <v>8</v>
      </c>
      <c r="B15" s="1">
        <v>4</v>
      </c>
      <c r="C15" s="1">
        <v>6.01</v>
      </c>
      <c r="D15" s="1">
        <v>4.79</v>
      </c>
      <c r="F15" s="1"/>
      <c r="G15" s="1"/>
      <c r="H15" s="1"/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22</v>
      </c>
      <c r="B2" s="1">
        <v>3.7726072761132401</v>
      </c>
      <c r="C2" s="1">
        <v>3.7695855048727398</v>
      </c>
      <c r="D2" s="1">
        <v>4.5104507289704401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21</v>
      </c>
      <c r="B3" s="1">
        <v>4.5202929850897897</v>
      </c>
      <c r="C3" s="1">
        <v>4.1372763126866303</v>
      </c>
      <c r="D3" s="1">
        <v>6.0748211991697296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16</v>
      </c>
      <c r="B4" s="1">
        <v>4.4643534022497704</v>
      </c>
      <c r="C4" s="1">
        <v>4.3407275057440904</v>
      </c>
      <c r="D4" s="1">
        <v>5.8330703357883804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15</v>
      </c>
      <c r="B5" s="1">
        <v>3.4396800011439002</v>
      </c>
      <c r="C5" s="1">
        <v>3.9800571811171501</v>
      </c>
      <c r="D5" s="1">
        <v>1.47427127900898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17</v>
      </c>
      <c r="B6" s="1">
        <v>4.8093557370240596</v>
      </c>
      <c r="C6" s="1">
        <v>4.3868749513432199</v>
      </c>
      <c r="D6" s="1">
        <v>5.7969816185735299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18</v>
      </c>
      <c r="B7" s="1">
        <v>4.8434836390701896</v>
      </c>
      <c r="C7" s="1">
        <v>4.0472663663707698</v>
      </c>
      <c r="D7" s="1">
        <v>5.2114418905380999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27</v>
      </c>
      <c r="B8" s="1">
        <v>5.1110700836951697</v>
      </c>
      <c r="C8" s="1">
        <v>5.2991258221170199</v>
      </c>
      <c r="D8" s="1">
        <v>6.8990690008130597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28</v>
      </c>
      <c r="B9" s="1">
        <v>4.4683208060836899</v>
      </c>
      <c r="C9" s="1">
        <v>3.9329684446575799</v>
      </c>
      <c r="D9" s="1">
        <v>6.4210151996838096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7</v>
      </c>
      <c r="B10" s="1">
        <v>6.0778798873280602</v>
      </c>
      <c r="C10" s="1">
        <v>6.6780624979119896</v>
      </c>
      <c r="D10" s="1">
        <v>4.6222441354185202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5</v>
      </c>
      <c r="B11" s="1">
        <v>5.7187896372863696</v>
      </c>
      <c r="C11" s="1">
        <v>5.0041420441616902</v>
      </c>
      <c r="D11" s="1">
        <v>4.9286549039388596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6</v>
      </c>
      <c r="B12" s="1">
        <v>5.0280133252718198</v>
      </c>
      <c r="C12" s="1">
        <v>5.9287785867482601</v>
      </c>
      <c r="D12" s="1">
        <v>4.1481203597872396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24</v>
      </c>
      <c r="B13" s="1">
        <v>4.3817081093560404</v>
      </c>
      <c r="C13" s="1">
        <v>5.3869020106320598</v>
      </c>
      <c r="D13" s="1">
        <v>5.7244379349294503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20</v>
      </c>
      <c r="B14" s="1">
        <v>5.0686151907424399</v>
      </c>
      <c r="C14" s="1">
        <v>4.2202326972110198</v>
      </c>
      <c r="D14" s="1">
        <v>5.87692002938884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8</v>
      </c>
      <c r="B15" s="1">
        <v>4.2860470988601502</v>
      </c>
      <c r="C15" s="1">
        <v>6.1740079813379802</v>
      </c>
      <c r="D15" s="1">
        <v>5.2836413261044797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3.68974648897309</v>
      </c>
      <c r="C2" s="1">
        <v>3.7754468995946202</v>
      </c>
      <c r="D2" s="1">
        <v>4.6082871413219797</v>
      </c>
    </row>
    <row r="3" spans="1:4" ht="15" thickBot="1" x14ac:dyDescent="0.35">
      <c r="A3" s="1">
        <v>21</v>
      </c>
      <c r="B3" s="1">
        <v>4.4769189660667097</v>
      </c>
      <c r="C3" s="1">
        <v>4.0671937902997204</v>
      </c>
      <c r="D3" s="1">
        <v>6.1657398887019497</v>
      </c>
    </row>
    <row r="4" spans="1:4" ht="15" thickBot="1" x14ac:dyDescent="0.35">
      <c r="A4" s="1">
        <v>16</v>
      </c>
      <c r="B4" s="1">
        <v>4.4004233165445399</v>
      </c>
      <c r="C4" s="1">
        <v>4.1149567501959901</v>
      </c>
      <c r="D4" s="1">
        <v>5.7370472226187204</v>
      </c>
    </row>
    <row r="5" spans="1:4" ht="15" thickBot="1" x14ac:dyDescent="0.35">
      <c r="A5" s="1">
        <v>15</v>
      </c>
      <c r="B5" s="1">
        <v>3.6463470056150502</v>
      </c>
      <c r="C5" s="1">
        <v>4.08598437742938</v>
      </c>
      <c r="D5" s="1">
        <v>1.5702751337971399</v>
      </c>
    </row>
    <row r="6" spans="1:4" ht="15" thickBot="1" x14ac:dyDescent="0.35">
      <c r="A6" s="1">
        <v>17</v>
      </c>
      <c r="B6" s="1">
        <v>4.8031860680252398</v>
      </c>
      <c r="C6" s="1">
        <v>4.3428056136425601</v>
      </c>
      <c r="D6" s="1">
        <v>5.89477662698493</v>
      </c>
    </row>
    <row r="7" spans="1:4" ht="15" thickBot="1" x14ac:dyDescent="0.35">
      <c r="A7" s="1">
        <v>18</v>
      </c>
      <c r="B7" s="1">
        <v>4.8238461835879196</v>
      </c>
      <c r="C7" s="1">
        <v>4.0264993317736204</v>
      </c>
      <c r="D7" s="1">
        <v>5.3590372876407901</v>
      </c>
    </row>
    <row r="8" spans="1:4" ht="15" thickBot="1" x14ac:dyDescent="0.35">
      <c r="A8" s="1">
        <v>27</v>
      </c>
      <c r="B8" s="1">
        <v>5.0118471806950202</v>
      </c>
      <c r="C8" s="1">
        <v>5.1995920091137897</v>
      </c>
      <c r="D8" s="1">
        <v>6.9596160257435002</v>
      </c>
    </row>
    <row r="9" spans="1:4" ht="15" thickBot="1" x14ac:dyDescent="0.35">
      <c r="A9" s="1">
        <v>28</v>
      </c>
      <c r="B9" s="1">
        <v>4.2877155288672801</v>
      </c>
      <c r="C9" s="1">
        <v>3.7926374461205001</v>
      </c>
      <c r="D9" s="1">
        <v>6.4969265366465896</v>
      </c>
    </row>
    <row r="10" spans="1:4" ht="15" thickBot="1" x14ac:dyDescent="0.35">
      <c r="A10" s="1">
        <v>7</v>
      </c>
      <c r="B10" s="1">
        <v>6.2839960932336103</v>
      </c>
      <c r="C10" s="1">
        <v>6.7416404455020702</v>
      </c>
      <c r="D10" s="1">
        <v>4.6774695821193601</v>
      </c>
    </row>
    <row r="11" spans="1:4" ht="15" thickBot="1" x14ac:dyDescent="0.35">
      <c r="A11" s="1">
        <v>5</v>
      </c>
      <c r="B11" s="1">
        <v>5.7800526749375498</v>
      </c>
      <c r="C11" s="1">
        <v>5.0002570064715401</v>
      </c>
      <c r="D11" s="1">
        <v>5.0464039231847098</v>
      </c>
    </row>
    <row r="12" spans="1:4" ht="15" thickBot="1" x14ac:dyDescent="0.35">
      <c r="A12" s="1">
        <v>6</v>
      </c>
      <c r="B12" s="1">
        <v>5.06806788594485</v>
      </c>
      <c r="C12" s="1">
        <v>6.0164043784770804</v>
      </c>
      <c r="D12" s="1">
        <v>4.2123856977668996</v>
      </c>
    </row>
    <row r="13" spans="1:4" ht="15" thickBot="1" x14ac:dyDescent="0.35">
      <c r="A13" s="1">
        <v>24</v>
      </c>
      <c r="B13" s="1">
        <v>4.42498097824613</v>
      </c>
      <c r="C13" s="1">
        <v>5.3736809701634698</v>
      </c>
      <c r="D13" s="1">
        <v>5.7814717877518698</v>
      </c>
    </row>
    <row r="14" spans="1:4" ht="15" thickBot="1" x14ac:dyDescent="0.35">
      <c r="A14" s="1">
        <v>20</v>
      </c>
      <c r="B14" s="1">
        <v>5.08538579715397</v>
      </c>
      <c r="C14" s="1">
        <v>4.1942437861872</v>
      </c>
      <c r="D14" s="1">
        <v>5.9654074087112701</v>
      </c>
    </row>
    <row r="15" spans="1:4" ht="15" thickBot="1" x14ac:dyDescent="0.35">
      <c r="A15" s="1">
        <v>8</v>
      </c>
      <c r="B15" s="1">
        <v>4.4718200871797196</v>
      </c>
      <c r="C15" s="1">
        <v>6.2609129996718602</v>
      </c>
      <c r="D15" s="1">
        <v>5.4171241408931401</v>
      </c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5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22</v>
      </c>
      <c r="B2" s="1">
        <v>4.6011673151750898</v>
      </c>
      <c r="C2" s="1">
        <v>4.5581395348837201</v>
      </c>
      <c r="D2" s="1">
        <v>4.6094915254237199</v>
      </c>
    </row>
    <row r="3" spans="1:4" ht="15" thickBot="1" x14ac:dyDescent="0.35">
      <c r="A3" s="1">
        <v>21</v>
      </c>
      <c r="B3" s="1">
        <v>4.6011673151750898</v>
      </c>
      <c r="C3" s="1">
        <v>4.5581395348837201</v>
      </c>
      <c r="D3" s="1">
        <v>5.6714439269079104</v>
      </c>
    </row>
    <row r="4" spans="1:4" ht="15" thickBot="1" x14ac:dyDescent="0.35">
      <c r="A4" s="1">
        <v>16</v>
      </c>
      <c r="B4" s="1">
        <v>4.6011673151750898</v>
      </c>
      <c r="C4" s="1">
        <v>4.5581395348837201</v>
      </c>
      <c r="D4" s="1">
        <v>5.0520833333333304</v>
      </c>
    </row>
    <row r="5" spans="1:4" ht="15" thickBot="1" x14ac:dyDescent="0.35">
      <c r="A5" s="1">
        <v>15</v>
      </c>
      <c r="B5" s="1">
        <v>3.9634748272458</v>
      </c>
      <c r="C5" s="1">
        <v>4.5581395348837201</v>
      </c>
      <c r="D5" s="1">
        <v>3.3988326848249</v>
      </c>
    </row>
    <row r="6" spans="1:4" ht="15" thickBot="1" x14ac:dyDescent="0.35">
      <c r="A6" s="1">
        <v>17</v>
      </c>
      <c r="B6" s="1">
        <v>5.90483162518301</v>
      </c>
      <c r="C6" s="1">
        <v>4.5581395348837201</v>
      </c>
      <c r="D6" s="1">
        <v>5.0520833333333304</v>
      </c>
    </row>
    <row r="7" spans="1:4" ht="15" thickBot="1" x14ac:dyDescent="0.35">
      <c r="A7" s="1">
        <v>18</v>
      </c>
      <c r="B7" s="1">
        <v>5.90483162518301</v>
      </c>
      <c r="C7" s="1">
        <v>4.5581395348837201</v>
      </c>
      <c r="D7" s="1">
        <v>5.0283119658119597</v>
      </c>
    </row>
    <row r="8" spans="1:4" ht="15" thickBot="1" x14ac:dyDescent="0.35">
      <c r="A8" s="1">
        <v>27</v>
      </c>
      <c r="B8" s="1">
        <v>5.9366906474820098</v>
      </c>
      <c r="C8" s="1">
        <v>5.8106267029972702</v>
      </c>
      <c r="D8" s="1">
        <v>7.3527054108216401</v>
      </c>
    </row>
    <row r="9" spans="1:4" ht="15" thickBot="1" x14ac:dyDescent="0.35">
      <c r="A9" s="1">
        <v>28</v>
      </c>
      <c r="B9" s="1">
        <v>4.6011673151750898</v>
      </c>
      <c r="C9" s="1">
        <v>4.5581395348837201</v>
      </c>
      <c r="D9" s="1">
        <v>7.3527054108216401</v>
      </c>
    </row>
    <row r="10" spans="1:4" ht="15" thickBot="1" x14ac:dyDescent="0.35">
      <c r="A10" s="1">
        <v>7</v>
      </c>
      <c r="B10" s="1">
        <v>6.92685475444096</v>
      </c>
      <c r="C10" s="1">
        <v>8.03442879499217</v>
      </c>
      <c r="D10" s="1">
        <v>4.5559386973180001</v>
      </c>
    </row>
    <row r="11" spans="1:4" ht="15" thickBot="1" x14ac:dyDescent="0.35">
      <c r="A11" s="1">
        <v>5</v>
      </c>
      <c r="B11" s="1">
        <v>6.7808695652173903</v>
      </c>
      <c r="C11" s="1">
        <v>5.8106267029972702</v>
      </c>
      <c r="D11" s="1">
        <v>4.7716955941255002</v>
      </c>
    </row>
    <row r="12" spans="1:4" ht="15" thickBot="1" x14ac:dyDescent="0.35">
      <c r="A12" s="1">
        <v>6</v>
      </c>
      <c r="B12" s="1">
        <v>5.90483162518301</v>
      </c>
      <c r="C12" s="1">
        <v>6.7447216890595003</v>
      </c>
      <c r="D12" s="1">
        <v>3.8131426016986998</v>
      </c>
    </row>
    <row r="13" spans="1:4" ht="15" thickBot="1" x14ac:dyDescent="0.35">
      <c r="A13" s="1">
        <v>24</v>
      </c>
      <c r="B13" s="1">
        <v>4.6011673151750898</v>
      </c>
      <c r="C13" s="1">
        <v>5.8106267029972702</v>
      </c>
      <c r="D13" s="1">
        <v>5.0464839094159704</v>
      </c>
    </row>
    <row r="14" spans="1:4" ht="15" thickBot="1" x14ac:dyDescent="0.35">
      <c r="A14" s="1">
        <v>20</v>
      </c>
      <c r="B14" s="1">
        <v>5.90483162518301</v>
      </c>
      <c r="C14" s="1">
        <v>4.5581395348837201</v>
      </c>
      <c r="D14" s="1">
        <v>5.0520833333333304</v>
      </c>
    </row>
    <row r="15" spans="1:4" ht="15" thickBot="1" x14ac:dyDescent="0.35">
      <c r="A15" s="1">
        <v>8</v>
      </c>
      <c r="B15" s="1">
        <v>4.6011673151750898</v>
      </c>
      <c r="C15" s="1">
        <v>6.7447216890595003</v>
      </c>
      <c r="D15" s="1">
        <v>4.5559386973180001</v>
      </c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22</v>
      </c>
      <c r="B2" s="1">
        <v>3.0679723999999999</v>
      </c>
      <c r="C2" s="1">
        <v>3.0781740000000002</v>
      </c>
      <c r="D2" s="1">
        <v>4.5016227000000004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21</v>
      </c>
      <c r="B3" s="1">
        <v>4.1964009999999998</v>
      </c>
      <c r="C3" s="1">
        <v>3.094306</v>
      </c>
      <c r="D3" s="1">
        <v>6.1358823999999998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16</v>
      </c>
      <c r="B4" s="1">
        <v>4.1943235000000003</v>
      </c>
      <c r="C4" s="1">
        <v>3.3612087000000002</v>
      </c>
      <c r="D4" s="1">
        <v>5.4679374999999997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15</v>
      </c>
      <c r="B5" s="1">
        <v>3.4144971000000002</v>
      </c>
      <c r="C5" s="1">
        <v>3.9784055</v>
      </c>
      <c r="D5" s="1">
        <v>2.1780403000000002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17</v>
      </c>
      <c r="B6" s="1">
        <v>4.1368020000000003</v>
      </c>
      <c r="C6" s="1">
        <v>4.3261019999999997</v>
      </c>
      <c r="D6" s="1">
        <v>5.9669942999999996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18</v>
      </c>
      <c r="B7" s="1">
        <v>4.1486893</v>
      </c>
      <c r="C7" s="1">
        <v>3.1079678999999998</v>
      </c>
      <c r="D7" s="1">
        <v>5.9198170000000001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27</v>
      </c>
      <c r="B8" s="1">
        <v>4.1205189999999998</v>
      </c>
      <c r="C8" s="1">
        <v>5.0169740000000003</v>
      </c>
      <c r="D8" s="1">
        <v>6.4532220000000002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28</v>
      </c>
      <c r="B9" s="1">
        <v>4.1508775</v>
      </c>
      <c r="C9" s="1">
        <v>3.1306194999999999</v>
      </c>
      <c r="D9" s="1">
        <v>7.0637856000000001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7</v>
      </c>
      <c r="B10" s="1">
        <v>6.0936456000000003</v>
      </c>
      <c r="C10" s="1">
        <v>6.2819723999999999</v>
      </c>
      <c r="D10" s="1">
        <v>4.3559785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5</v>
      </c>
      <c r="B11" s="1">
        <v>5.0576973000000001</v>
      </c>
      <c r="C11" s="1">
        <v>4.1076493000000003</v>
      </c>
      <c r="D11" s="1">
        <v>3.8493822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6</v>
      </c>
      <c r="B12" s="1">
        <v>4.0441219999999998</v>
      </c>
      <c r="C12" s="1">
        <v>5.2092960000000001</v>
      </c>
      <c r="D12" s="1">
        <v>4.2825116999999997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24</v>
      </c>
      <c r="B13" s="1">
        <v>4.0800520000000002</v>
      </c>
      <c r="C13" s="1">
        <v>5.0057244000000001</v>
      </c>
      <c r="D13" s="1">
        <v>5.7500159999999996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20</v>
      </c>
      <c r="B14" s="1">
        <v>4.0772219999999999</v>
      </c>
      <c r="C14" s="1">
        <v>4.0635567000000004</v>
      </c>
      <c r="D14" s="1">
        <v>6.324268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8</v>
      </c>
      <c r="B15" s="1">
        <v>4.1012979999999999</v>
      </c>
      <c r="C15" s="1">
        <v>6.0499150000000004</v>
      </c>
      <c r="D15" s="1">
        <v>5.4554415000000001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2024-08-16T14:20:44Z</dcterms:modified>
</cp:coreProperties>
</file>